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I:\"/>
    </mc:Choice>
  </mc:AlternateContent>
  <bookViews>
    <workbookView xWindow="0" yWindow="0" windowWidth="0" windowHeight="0"/>
  </bookViews>
  <sheets>
    <sheet name="Rekapitulace stavby" sheetId="1" r:id="rId1"/>
    <sheet name="SO 01.01.01 - Horní stroj..." sheetId="2" r:id="rId2"/>
    <sheet name="SO 01.01.02 - Skladová mí..." sheetId="3" r:id="rId3"/>
    <sheet name="SO 01.01.03 - Portál vstupu" sheetId="4" r:id="rId4"/>
    <sheet name="SO 01.01.05 - Komunikace ..." sheetId="5" r:id="rId5"/>
    <sheet name="SO 01.01.06 - Těleso hráze" sheetId="6" r:id="rId6"/>
    <sheet name="SO 01.01.07 - Injekční clona" sheetId="7" r:id="rId7"/>
    <sheet name="SO 01.01.08 - Kontrolní a..." sheetId="8" r:id="rId8"/>
    <sheet name="SO 01.01.09 - Návodní těs..." sheetId="9" r:id="rId9"/>
    <sheet name="SO 01.01.10 - Drenáž přísypu" sheetId="10" r:id="rId10"/>
    <sheet name="SO 01.01.11 - Odlehčnovac..." sheetId="11" r:id="rId11"/>
    <sheet name="SO 01.01.12 - Čerpání prů..." sheetId="12" r:id="rId12"/>
    <sheet name="SO 01.01.13 - Pevná a poh..." sheetId="13" r:id="rId13"/>
    <sheet name="SO 01.01.14 - Vstup do do..." sheetId="14" r:id="rId14"/>
    <sheet name="SO 01.01.15 - Hrubé ochra..." sheetId="15" r:id="rId15"/>
    <sheet name="SO 01.01.16 - Vtokový bazén" sheetId="16" r:id="rId16"/>
    <sheet name="SO 01.01.17 - Vtok do mig..." sheetId="17" r:id="rId17"/>
    <sheet name="SO 01.01.18 - Vývar" sheetId="18" r:id="rId18"/>
    <sheet name="SO 01.01.19 - migrační be..." sheetId="19" r:id="rId19"/>
    <sheet name="SO 01.01.20 - Převádění vody" sheetId="20" r:id="rId20"/>
    <sheet name="1.2. - SO 01.2. Základová..." sheetId="21" r:id="rId21"/>
    <sheet name="1.3. - SO 01.3. Bezpečnos..." sheetId="22" r:id="rId22"/>
    <sheet name="1.4.1 - SO 01.4.1 Kácení ..." sheetId="23" r:id="rId23"/>
    <sheet name="1.4.2 - SO 01.4.2 Kácení ..." sheetId="24" r:id="rId24"/>
    <sheet name="02 - SO 02 - rekonstrukce..." sheetId="25" r:id="rId25"/>
    <sheet name="2.2 - SO 02.2. Kácení" sheetId="26" r:id="rId26"/>
    <sheet name="3.1 - SO 3.1 Těsnicí přísyp" sheetId="27" r:id="rId27"/>
    <sheet name="3.2 - SO 3.2 Opatření v p..." sheetId="28" r:id="rId28"/>
    <sheet name="3.3 - SO 3.3 Ochranný příkop" sheetId="29" r:id="rId29"/>
    <sheet name="3.4 - SO 3.4 Oplocení" sheetId="30" r:id="rId30"/>
    <sheet name="3.5 - SO 3.5  Kácení" sheetId="31" r:id="rId31"/>
    <sheet name="5.1 - SO 05a - Objekt č.p..." sheetId="32" r:id="rId32"/>
    <sheet name="5.2 - SO 05b - Objekt č.p..." sheetId="33" r:id="rId33"/>
    <sheet name="5.3 - SO 05c - Objekt č.p..." sheetId="34" r:id="rId34"/>
    <sheet name="5.4 - SO 05d - Objekt č.p..." sheetId="35" r:id="rId35"/>
    <sheet name="5.5 - SO 05e Soubor objek..." sheetId="36" r:id="rId36"/>
    <sheet name="6.1 - SO 06.1 Ústí do Kro..." sheetId="37" r:id="rId37"/>
    <sheet name="6.2 - SO 06.2 Hospodářský..." sheetId="38" r:id="rId38"/>
    <sheet name="6.3 - SO 06.3 U Krchovky ..." sheetId="39" r:id="rId39"/>
    <sheet name="6.4 - SO 06.4 Silniční mo..." sheetId="40" r:id="rId40"/>
    <sheet name="6.5 - SO 06.5 Hospodářský..." sheetId="41" r:id="rId41"/>
    <sheet name="6.6 - SO 06.6 Kácení" sheetId="42" r:id="rId42"/>
    <sheet name="6.7.1 - SO 06.7.1  Svodný..." sheetId="43" r:id="rId43"/>
    <sheet name="6.7.2 - SO 06.7.2  Svodný..." sheetId="44" r:id="rId44"/>
    <sheet name="6.7.3 - SO 06.7.3  Svodný..." sheetId="45" r:id="rId45"/>
    <sheet name="6.7.4 - SO 06.7.4  Svodný..." sheetId="46" r:id="rId46"/>
    <sheet name="6.7.5 - SO 06.7.5  Svodný..." sheetId="47" r:id="rId47"/>
    <sheet name="6.7.6 - SO 06.7.6  Svodný..." sheetId="48" r:id="rId48"/>
    <sheet name="6.7.7 - SO 06.7.7  Svodný..." sheetId="49" r:id="rId49"/>
    <sheet name="6.7.8 - SO 06.7.8  Svodný..." sheetId="50" r:id="rId50"/>
    <sheet name="6.7.9 - SO 06.7.9  Svodni..." sheetId="51" r:id="rId51"/>
    <sheet name="107.1 - SO 107.1 Vedlejší..." sheetId="52" r:id="rId52"/>
    <sheet name="107.2 - SO 107.2 Vedlejší..." sheetId="53" r:id="rId53"/>
    <sheet name="107.3 - SO 107.3 Vedlejší..." sheetId="54" r:id="rId54"/>
    <sheet name="107.4 - SO 107.4  Vedlejš..." sheetId="55" r:id="rId55"/>
    <sheet name="107.7 - SO 107.7  Vedlejš..." sheetId="56" r:id="rId56"/>
    <sheet name="107.8 - SO 107.8  Vedlejš..." sheetId="57" r:id="rId57"/>
    <sheet name="107.9 - SO 107.9  Vedlejš..." sheetId="58" r:id="rId58"/>
    <sheet name="107.10 - SO 107.10  Stezk..." sheetId="59" r:id="rId59"/>
    <sheet name="107.14 - SO 107.14  Vedle..." sheetId="60" r:id="rId60"/>
    <sheet name="107.15 - SO 107.15 Kácení" sheetId="61" r:id="rId61"/>
    <sheet name="9.1 - SO 09.1 Vegetační ú..." sheetId="62" r:id="rId62"/>
    <sheet name="9.6 - SO 09.6 Vegetační ú..." sheetId="63" r:id="rId63"/>
    <sheet name="9.6.1 - Následná péče o p..." sheetId="64" r:id="rId64"/>
    <sheet name="9.6.2 - Následná péče o p..." sheetId="65" r:id="rId65"/>
    <sheet name="9.6.3 - Následná péče o p..." sheetId="66" r:id="rId66"/>
    <sheet name="9.9 - SO 09.9 Náhradní vý..." sheetId="67" r:id="rId67"/>
    <sheet name="9.9.1 - Následná péče o p..." sheetId="68" r:id="rId68"/>
    <sheet name="9.9.2 - Následná péče o p..." sheetId="69" r:id="rId69"/>
    <sheet name="9.9.3 - Následná péče o p..." sheetId="70" r:id="rId70"/>
    <sheet name="9.12 - SO 09.12 Vegetační..." sheetId="71" r:id="rId71"/>
    <sheet name="9.12.1 - Následná péče o ..." sheetId="72" r:id="rId72"/>
    <sheet name="9.12.2 - Následná péče o ..." sheetId="73" r:id="rId73"/>
    <sheet name="9.12.3 - Následná péče o ..." sheetId="74" r:id="rId74"/>
    <sheet name="9.13 - SO 09.13 Náhradní ..." sheetId="75" r:id="rId75"/>
    <sheet name="10.1 - Stabilizace příkop..." sheetId="76" r:id="rId76"/>
    <sheet name="10.2 - Doplnění opevnění" sheetId="77" r:id="rId77"/>
    <sheet name="11.1 - SO 11.1  Přípojka ..." sheetId="78" r:id="rId78"/>
    <sheet name="11.2 - SO 11.2 Přeložka e..." sheetId="79" r:id="rId79"/>
    <sheet name="12.2 - SO 12.2 Jižní zemník" sheetId="80" r:id="rId80"/>
    <sheet name="12.3 - SO 12.3 Rekonstruk..." sheetId="81" r:id="rId81"/>
    <sheet name="13 - SO 13 Ochrana pozemku" sheetId="82" r:id="rId82"/>
    <sheet name="PS 1 - Strojní část hraze..." sheetId="83" r:id="rId83"/>
    <sheet name="2019-11-1 - Vytápění vpustí" sheetId="84" r:id="rId84"/>
    <sheet name="2019-11-2 - Rozváděče RS" sheetId="85" r:id="rId85"/>
    <sheet name="2019-11-3 - Elektroinstal..." sheetId="86" r:id="rId86"/>
    <sheet name="2019-11-4 - Rozváděč - RH" sheetId="87" r:id="rId87"/>
    <sheet name="2019-11-5 - Rozváděč - RT" sheetId="88" r:id="rId88"/>
    <sheet name="2019-11-6 - Kompenzační r..." sheetId="89" r:id="rId89"/>
    <sheet name="2019-11-7 - Sklad + injek..." sheetId="90" r:id="rId90"/>
    <sheet name="2019-11-8 - Zemní práce" sheetId="91" r:id="rId91"/>
    <sheet name="2019-11-9 - Venkovní napá..." sheetId="92" r:id="rId92"/>
    <sheet name="PS 3 - Vodohospodářský mo..." sheetId="93" r:id="rId93"/>
    <sheet name="01 - Geodetické body pro ..." sheetId="94" r:id="rId94"/>
    <sheet name="02 - Geodetické body a pi..." sheetId="95" r:id="rId95"/>
    <sheet name="03 - Hrázová kyvadla" sheetId="96" r:id="rId96"/>
    <sheet name="04 - Roztahoměry a deform..." sheetId="97" r:id="rId97"/>
    <sheet name="05 - Průsaky" sheetId="98" r:id="rId98"/>
    <sheet name="06 - Vztlakoměrné vrty" sheetId="99" r:id="rId99"/>
    <sheet name="07 - Extenzometr" sheetId="100" r:id="rId100"/>
    <sheet name="08 - Teploty betonu" sheetId="101" r:id="rId101"/>
    <sheet name="PS 5 - Monitoring polohy ..." sheetId="102" r:id="rId102"/>
    <sheet name="VON - VON Vedlejší a osta..." sheetId="103" r:id="rId103"/>
    <sheet name="Pokyny pro vyplnění" sheetId="104" r:id="rId104"/>
  </sheets>
  <definedNames>
    <definedName name="_xlnm.Print_Area" localSheetId="0">'Rekapitulace stavby'!$D$4:$AO$36,'Rekapitulace stavby'!$C$42:$AQ$177</definedName>
    <definedName name="_xlnm.Print_Titles" localSheetId="0">'Rekapitulace stavby'!$52:$52</definedName>
    <definedName name="_xlnm._FilterDatabase" localSheetId="1" hidden="1">'SO 01.01.01 - Horní stroj...'!$C$104:$K$411</definedName>
    <definedName name="_xlnm.Print_Area" localSheetId="1">'SO 01.01.01 - Horní stroj...'!$C$4:$J$43,'SO 01.01.01 - Horní stroj...'!$C$49:$J$82,'SO 01.01.01 - Horní stroj...'!$C$88:$K$411</definedName>
    <definedName name="_xlnm.Print_Titles" localSheetId="1">'SO 01.01.01 - Horní stroj...'!$104:$104</definedName>
    <definedName name="_xlnm._FilterDatabase" localSheetId="2" hidden="1">'SO 01.01.02 - Skladová mí...'!$C$103:$K$366</definedName>
    <definedName name="_xlnm.Print_Area" localSheetId="2">'SO 01.01.02 - Skladová mí...'!$C$4:$J$43,'SO 01.01.02 - Skladová mí...'!$C$49:$J$81,'SO 01.01.02 - Skladová mí...'!$C$87:$K$366</definedName>
    <definedName name="_xlnm.Print_Titles" localSheetId="2">'SO 01.01.02 - Skladová mí...'!$103:$103</definedName>
    <definedName name="_xlnm._FilterDatabase" localSheetId="3" hidden="1">'SO 01.01.03 - Portál vstupu'!$C$102:$K$289</definedName>
    <definedName name="_xlnm.Print_Area" localSheetId="3">'SO 01.01.03 - Portál vstupu'!$C$4:$J$43,'SO 01.01.03 - Portál vstupu'!$C$49:$J$80,'SO 01.01.03 - Portál vstupu'!$C$86:$K$289</definedName>
    <definedName name="_xlnm.Print_Titles" localSheetId="3">'SO 01.01.03 - Portál vstupu'!$102:$102</definedName>
    <definedName name="_xlnm._FilterDatabase" localSheetId="4" hidden="1">'SO 01.01.05 - Komunikace ...'!$C$103:$K$320</definedName>
    <definedName name="_xlnm.Print_Area" localSheetId="4">'SO 01.01.05 - Komunikace ...'!$C$4:$J$43,'SO 01.01.05 - Komunikace ...'!$C$49:$J$81,'SO 01.01.05 - Komunikace ...'!$C$87:$K$320</definedName>
    <definedName name="_xlnm.Print_Titles" localSheetId="4">'SO 01.01.05 - Komunikace ...'!$103:$103</definedName>
    <definedName name="_xlnm._FilterDatabase" localSheetId="5" hidden="1">'SO 01.01.06 - Těleso hráze'!$C$97:$K$558</definedName>
    <definedName name="_xlnm.Print_Area" localSheetId="5">'SO 01.01.06 - Těleso hráze'!$C$4:$J$43,'SO 01.01.06 - Těleso hráze'!$C$49:$J$75,'SO 01.01.06 - Těleso hráze'!$C$81:$K$558</definedName>
    <definedName name="_xlnm.Print_Titles" localSheetId="5">'SO 01.01.06 - Těleso hráze'!$97:$97</definedName>
    <definedName name="_xlnm._FilterDatabase" localSheetId="6" hidden="1">'SO 01.01.07 - Injekční clona'!$C$96:$K$468</definedName>
    <definedName name="_xlnm.Print_Area" localSheetId="6">'SO 01.01.07 - Injekční clona'!$C$4:$J$43,'SO 01.01.07 - Injekční clona'!$C$49:$J$74,'SO 01.01.07 - Injekční clona'!$C$80:$K$468</definedName>
    <definedName name="_xlnm.Print_Titles" localSheetId="6">'SO 01.01.07 - Injekční clona'!$96:$96</definedName>
    <definedName name="_xlnm._FilterDatabase" localSheetId="7" hidden="1">'SO 01.01.08 - Kontrolní a...'!$C$97:$K$215</definedName>
    <definedName name="_xlnm.Print_Area" localSheetId="7">'SO 01.01.08 - Kontrolní a...'!$C$4:$J$43,'SO 01.01.08 - Kontrolní a...'!$C$49:$J$75,'SO 01.01.08 - Kontrolní a...'!$C$81:$K$215</definedName>
    <definedName name="_xlnm.Print_Titles" localSheetId="7">'SO 01.01.08 - Kontrolní a...'!$97:$97</definedName>
    <definedName name="_xlnm._FilterDatabase" localSheetId="8" hidden="1">'SO 01.01.09 - Návodní těs...'!$C$96:$K$314</definedName>
    <definedName name="_xlnm.Print_Area" localSheetId="8">'SO 01.01.09 - Návodní těs...'!$C$4:$J$43,'SO 01.01.09 - Návodní těs...'!$C$49:$J$74,'SO 01.01.09 - Návodní těs...'!$C$80:$K$314</definedName>
    <definedName name="_xlnm.Print_Titles" localSheetId="8">'SO 01.01.09 - Návodní těs...'!$96:$96</definedName>
    <definedName name="_xlnm._FilterDatabase" localSheetId="9" hidden="1">'SO 01.01.10 - Drenáž přísypu'!$C$98:$K$173</definedName>
    <definedName name="_xlnm.Print_Area" localSheetId="9">'SO 01.01.10 - Drenáž přísypu'!$C$4:$J$43,'SO 01.01.10 - Drenáž přísypu'!$C$49:$J$76,'SO 01.01.10 - Drenáž přísypu'!$C$82:$K$173</definedName>
    <definedName name="_xlnm.Print_Titles" localSheetId="9">'SO 01.01.10 - Drenáž přísypu'!$98:$98</definedName>
    <definedName name="_xlnm._FilterDatabase" localSheetId="10" hidden="1">'SO 01.01.11 - Odlehčnovac...'!$C$94:$K$147</definedName>
    <definedName name="_xlnm.Print_Area" localSheetId="10">'SO 01.01.11 - Odlehčnovac...'!$C$4:$J$43,'SO 01.01.11 - Odlehčnovac...'!$C$49:$J$72,'SO 01.01.11 - Odlehčnovac...'!$C$78:$K$147</definedName>
    <definedName name="_xlnm.Print_Titles" localSheetId="10">'SO 01.01.11 - Odlehčnovac...'!$94:$94</definedName>
    <definedName name="_xlnm._FilterDatabase" localSheetId="11" hidden="1">'SO 01.01.12 - Čerpání prů...'!$C$102:$K$345</definedName>
    <definedName name="_xlnm.Print_Area" localSheetId="11">'SO 01.01.12 - Čerpání prů...'!$C$4:$J$43,'SO 01.01.12 - Čerpání prů...'!$C$49:$J$80,'SO 01.01.12 - Čerpání prů...'!$C$86:$K$345</definedName>
    <definedName name="_xlnm.Print_Titles" localSheetId="11">'SO 01.01.12 - Čerpání prů...'!$102:$102</definedName>
    <definedName name="_xlnm._FilterDatabase" localSheetId="12" hidden="1">'SO 01.01.13 - Pevná a poh...'!$C$99:$K$185</definedName>
    <definedName name="_xlnm.Print_Area" localSheetId="12">'SO 01.01.13 - Pevná a poh...'!$C$4:$J$43,'SO 01.01.13 - Pevná a poh...'!$C$49:$J$77,'SO 01.01.13 - Pevná a poh...'!$C$83:$K$185</definedName>
    <definedName name="_xlnm.Print_Titles" localSheetId="12">'SO 01.01.13 - Pevná a poh...'!$99:$99</definedName>
    <definedName name="_xlnm._FilterDatabase" localSheetId="13" hidden="1">'SO 01.01.14 - Vstup do do...'!$C$99:$K$198</definedName>
    <definedName name="_xlnm.Print_Area" localSheetId="13">'SO 01.01.14 - Vstup do do...'!$C$4:$J$43,'SO 01.01.14 - Vstup do do...'!$C$49:$J$77,'SO 01.01.14 - Vstup do do...'!$C$83:$K$198</definedName>
    <definedName name="_xlnm.Print_Titles" localSheetId="13">'SO 01.01.14 - Vstup do do...'!$99:$99</definedName>
    <definedName name="_xlnm._FilterDatabase" localSheetId="14" hidden="1">'SO 01.01.15 - Hrubé ochra...'!$C$98:$K$185</definedName>
    <definedName name="_xlnm.Print_Area" localSheetId="14">'SO 01.01.15 - Hrubé ochra...'!$C$4:$J$43,'SO 01.01.15 - Hrubé ochra...'!$C$49:$J$76,'SO 01.01.15 - Hrubé ochra...'!$C$82:$K$185</definedName>
    <definedName name="_xlnm.Print_Titles" localSheetId="14">'SO 01.01.15 - Hrubé ochra...'!$98:$98</definedName>
    <definedName name="_xlnm._FilterDatabase" localSheetId="15" hidden="1">'SO 01.01.16 - Vtokový bazén'!$C$95:$K$142</definedName>
    <definedName name="_xlnm.Print_Area" localSheetId="15">'SO 01.01.16 - Vtokový bazén'!$C$4:$J$43,'SO 01.01.16 - Vtokový bazén'!$C$49:$J$73,'SO 01.01.16 - Vtokový bazén'!$C$79:$K$142</definedName>
    <definedName name="_xlnm.Print_Titles" localSheetId="15">'SO 01.01.16 - Vtokový bazén'!$95:$95</definedName>
    <definedName name="_xlnm._FilterDatabase" localSheetId="16" hidden="1">'SO 01.01.17 - Vtok do mig...'!$C$98:$K$163</definedName>
    <definedName name="_xlnm.Print_Area" localSheetId="16">'SO 01.01.17 - Vtok do mig...'!$C$4:$J$43,'SO 01.01.17 - Vtok do mig...'!$C$49:$J$76,'SO 01.01.17 - Vtok do mig...'!$C$82:$K$163</definedName>
    <definedName name="_xlnm.Print_Titles" localSheetId="16">'SO 01.01.17 - Vtok do mig...'!$98:$98</definedName>
    <definedName name="_xlnm._FilterDatabase" localSheetId="17" hidden="1">'SO 01.01.18 - Vývar'!$C$100:$K$248</definedName>
    <definedName name="_xlnm.Print_Area" localSheetId="17">'SO 01.01.18 - Vývar'!$C$4:$J$43,'SO 01.01.18 - Vývar'!$C$49:$J$78,'SO 01.01.18 - Vývar'!$C$84:$K$248</definedName>
    <definedName name="_xlnm.Print_Titles" localSheetId="17">'SO 01.01.18 - Vývar'!$100:$100</definedName>
    <definedName name="_xlnm._FilterDatabase" localSheetId="18" hidden="1">'SO 01.01.19 - migrační be...'!$C$95:$K$185</definedName>
    <definedName name="_xlnm.Print_Area" localSheetId="18">'SO 01.01.19 - migrační be...'!$C$4:$J$43,'SO 01.01.19 - migrační be...'!$C$49:$J$73,'SO 01.01.19 - migrační be...'!$C$79:$K$185</definedName>
    <definedName name="_xlnm.Print_Titles" localSheetId="18">'SO 01.01.19 - migrační be...'!$95:$95</definedName>
    <definedName name="_xlnm._FilterDatabase" localSheetId="19" hidden="1">'SO 01.01.20 - Převádění vody'!$C$97:$K$242</definedName>
    <definedName name="_xlnm.Print_Area" localSheetId="19">'SO 01.01.20 - Převádění vody'!$C$4:$J$43,'SO 01.01.20 - Převádění vody'!$C$49:$J$75,'SO 01.01.20 - Převádění vody'!$C$81:$K$242</definedName>
    <definedName name="_xlnm.Print_Titles" localSheetId="19">'SO 01.01.20 - Převádění vody'!$97:$97</definedName>
    <definedName name="_xlnm._FilterDatabase" localSheetId="20" hidden="1">'1.2. - SO 01.2. Základová...'!$C$90:$K$172</definedName>
    <definedName name="_xlnm.Print_Area" localSheetId="20">'1.2. - SO 01.2. Základová...'!$C$4:$J$41,'1.2. - SO 01.2. Základová...'!$C$47:$J$70,'1.2. - SO 01.2. Základová...'!$C$76:$K$172</definedName>
    <definedName name="_xlnm.Print_Titles" localSheetId="20">'1.2. - SO 01.2. Základová...'!$90:$90</definedName>
    <definedName name="_xlnm._FilterDatabase" localSheetId="21" hidden="1">'1.3. - SO 01.3. Bezpečnos...'!$C$90:$K$393</definedName>
    <definedName name="_xlnm.Print_Area" localSheetId="21">'1.3. - SO 01.3. Bezpečnos...'!$C$4:$J$41,'1.3. - SO 01.3. Bezpečnos...'!$C$47:$J$70,'1.3. - SO 01.3. Bezpečnos...'!$C$76:$K$393</definedName>
    <definedName name="_xlnm.Print_Titles" localSheetId="21">'1.3. - SO 01.3. Bezpečnos...'!$90:$90</definedName>
    <definedName name="_xlnm._FilterDatabase" localSheetId="22" hidden="1">'1.4.1 - SO 01.4.1 Kácení ...'!$C$92:$K$117</definedName>
    <definedName name="_xlnm.Print_Area" localSheetId="22">'1.4.1 - SO 01.4.1 Kácení ...'!$C$4:$J$43,'1.4.1 - SO 01.4.1 Kácení ...'!$C$49:$J$70,'1.4.1 - SO 01.4.1 Kácení ...'!$C$76:$K$117</definedName>
    <definedName name="_xlnm.Print_Titles" localSheetId="22">'1.4.1 - SO 01.4.1 Kácení ...'!$92:$92</definedName>
    <definedName name="_xlnm._FilterDatabase" localSheetId="23" hidden="1">'1.4.2 - SO 01.4.2 Kácení ...'!$C$92:$K$105</definedName>
    <definedName name="_xlnm.Print_Area" localSheetId="23">'1.4.2 - SO 01.4.2 Kácení ...'!$C$4:$J$43,'1.4.2 - SO 01.4.2 Kácení ...'!$C$49:$J$70,'1.4.2 - SO 01.4.2 Kácení ...'!$C$76:$K$105</definedName>
    <definedName name="_xlnm.Print_Titles" localSheetId="23">'1.4.2 - SO 01.4.2 Kácení ...'!$92:$92</definedName>
    <definedName name="_xlnm._FilterDatabase" localSheetId="24" hidden="1">'02 - SO 02 - rekonstrukce...'!$C$97:$K$897</definedName>
    <definedName name="_xlnm.Print_Area" localSheetId="24">'02 - SO 02 - rekonstrukce...'!$C$4:$J$41,'02 - SO 02 - rekonstrukce...'!$C$47:$J$77,'02 - SO 02 - rekonstrukce...'!$C$83:$K$897</definedName>
    <definedName name="_xlnm.Print_Titles" localSheetId="24">'02 - SO 02 - rekonstrukce...'!$97:$97</definedName>
    <definedName name="_xlnm._FilterDatabase" localSheetId="25" hidden="1">'2.2 - SO 02.2. Kácení'!$C$86:$K$119</definedName>
    <definedName name="_xlnm.Print_Area" localSheetId="25">'2.2 - SO 02.2. Kácení'!$C$4:$J$41,'2.2 - SO 02.2. Kácení'!$C$47:$J$66,'2.2 - SO 02.2. Kácení'!$C$72:$K$119</definedName>
    <definedName name="_xlnm.Print_Titles" localSheetId="25">'2.2 - SO 02.2. Kácení'!$86:$86</definedName>
    <definedName name="_xlnm._FilterDatabase" localSheetId="26" hidden="1">'3.1 - SO 3.1 Těsnicí přísyp'!$C$91:$K$208</definedName>
    <definedName name="_xlnm.Print_Area" localSheetId="26">'3.1 - SO 3.1 Těsnicí přísyp'!$C$4:$J$41,'3.1 - SO 3.1 Těsnicí přísyp'!$C$47:$J$71,'3.1 - SO 3.1 Těsnicí přísyp'!$C$77:$K$208</definedName>
    <definedName name="_xlnm.Print_Titles" localSheetId="26">'3.1 - SO 3.1 Těsnicí přísyp'!$91:$91</definedName>
    <definedName name="_xlnm._FilterDatabase" localSheetId="27" hidden="1">'3.2 - SO 3.2 Opatření v p...'!$C$94:$K$377</definedName>
    <definedName name="_xlnm.Print_Area" localSheetId="27">'3.2 - SO 3.2 Opatření v p...'!$C$4:$J$41,'3.2 - SO 3.2 Opatření v p...'!$C$47:$J$74,'3.2 - SO 3.2 Opatření v p...'!$C$80:$K$377</definedName>
    <definedName name="_xlnm.Print_Titles" localSheetId="27">'3.2 - SO 3.2 Opatření v p...'!$94:$94</definedName>
    <definedName name="_xlnm._FilterDatabase" localSheetId="28" hidden="1">'3.3 - SO 3.3 Ochranný příkop'!$C$88:$K$112</definedName>
    <definedName name="_xlnm.Print_Area" localSheetId="28">'3.3 - SO 3.3 Ochranný příkop'!$C$4:$J$41,'3.3 - SO 3.3 Ochranný příkop'!$C$47:$J$68,'3.3 - SO 3.3 Ochranný příkop'!$C$74:$K$112</definedName>
    <definedName name="_xlnm.Print_Titles" localSheetId="28">'3.3 - SO 3.3 Ochranný příkop'!$88:$88</definedName>
    <definedName name="_xlnm._FilterDatabase" localSheetId="29" hidden="1">'3.4 - SO 3.4 Oplocení'!$C$90:$K$123</definedName>
    <definedName name="_xlnm.Print_Area" localSheetId="29">'3.4 - SO 3.4 Oplocení'!$C$4:$J$41,'3.4 - SO 3.4 Oplocení'!$C$47:$J$70,'3.4 - SO 3.4 Oplocení'!$C$76:$K$123</definedName>
    <definedName name="_xlnm.Print_Titles" localSheetId="29">'3.4 - SO 3.4 Oplocení'!$90:$90</definedName>
    <definedName name="_xlnm._FilterDatabase" localSheetId="30" hidden="1">'3.5 - SO 3.5  Kácení'!$C$86:$K$105</definedName>
    <definedName name="_xlnm.Print_Area" localSheetId="30">'3.5 - SO 3.5  Kácení'!$C$4:$J$41,'3.5 - SO 3.5  Kácení'!$C$47:$J$66,'3.5 - SO 3.5  Kácení'!$C$72:$K$105</definedName>
    <definedName name="_xlnm.Print_Titles" localSheetId="30">'3.5 - SO 3.5  Kácení'!$86:$86</definedName>
    <definedName name="_xlnm._FilterDatabase" localSheetId="31" hidden="1">'5.1 - SO 05a - Objekt č.p...'!$C$88:$K$134</definedName>
    <definedName name="_xlnm.Print_Area" localSheetId="31">'5.1 - SO 05a - Objekt č.p...'!$C$4:$J$41,'5.1 - SO 05a - Objekt č.p...'!$C$47:$J$68,'5.1 - SO 05a - Objekt č.p...'!$C$74:$K$134</definedName>
    <definedName name="_xlnm.Print_Titles" localSheetId="31">'5.1 - SO 05a - Objekt č.p...'!$88:$88</definedName>
    <definedName name="_xlnm._FilterDatabase" localSheetId="32" hidden="1">'5.2 - SO 05b - Objekt č.p...'!$C$88:$K$144</definedName>
    <definedName name="_xlnm.Print_Area" localSheetId="32">'5.2 - SO 05b - Objekt č.p...'!$C$4:$J$41,'5.2 - SO 05b - Objekt č.p...'!$C$47:$J$68,'5.2 - SO 05b - Objekt č.p...'!$C$74:$K$144</definedName>
    <definedName name="_xlnm.Print_Titles" localSheetId="32">'5.2 - SO 05b - Objekt č.p...'!$88:$88</definedName>
    <definedName name="_xlnm._FilterDatabase" localSheetId="33" hidden="1">'5.3 - SO 05c - Objekt č.p...'!$C$90:$K$156</definedName>
    <definedName name="_xlnm.Print_Area" localSheetId="33">'5.3 - SO 05c - Objekt č.p...'!$C$4:$J$41,'5.3 - SO 05c - Objekt č.p...'!$C$47:$J$70,'5.3 - SO 05c - Objekt č.p...'!$C$76:$K$156</definedName>
    <definedName name="_xlnm.Print_Titles" localSheetId="33">'5.3 - SO 05c - Objekt č.p...'!$90:$90</definedName>
    <definedName name="_xlnm._FilterDatabase" localSheetId="34" hidden="1">'5.4 - SO 05d - Objekt č.p...'!$C$88:$K$144</definedName>
    <definedName name="_xlnm.Print_Area" localSheetId="34">'5.4 - SO 05d - Objekt č.p...'!$C$4:$J$41,'5.4 - SO 05d - Objekt č.p...'!$C$47:$J$68,'5.4 - SO 05d - Objekt č.p...'!$C$74:$K$144</definedName>
    <definedName name="_xlnm.Print_Titles" localSheetId="34">'5.4 - SO 05d - Objekt č.p...'!$88:$88</definedName>
    <definedName name="_xlnm._FilterDatabase" localSheetId="35" hidden="1">'5.5 - SO 05e Soubor objek...'!$C$88:$K$127</definedName>
    <definedName name="_xlnm.Print_Area" localSheetId="35">'5.5 - SO 05e Soubor objek...'!$C$4:$J$41,'5.5 - SO 05e Soubor objek...'!$C$47:$J$68,'5.5 - SO 05e Soubor objek...'!$C$74:$K$127</definedName>
    <definedName name="_xlnm.Print_Titles" localSheetId="35">'5.5 - SO 05e Soubor objek...'!$88:$88</definedName>
    <definedName name="_xlnm._FilterDatabase" localSheetId="36" hidden="1">'6.1 - SO 06.1 Ústí do Kro...'!$C$89:$K$192</definedName>
    <definedName name="_xlnm.Print_Area" localSheetId="36">'6.1 - SO 06.1 Ústí do Kro...'!$C$4:$J$41,'6.1 - SO 06.1 Ústí do Kro...'!$C$47:$J$69,'6.1 - SO 06.1 Ústí do Kro...'!$C$75:$K$192</definedName>
    <definedName name="_xlnm.Print_Titles" localSheetId="36">'6.1 - SO 06.1 Ústí do Kro...'!$89:$89</definedName>
    <definedName name="_xlnm._FilterDatabase" localSheetId="37" hidden="1">'6.2 - SO 06.2 Hospodářský...'!$C$88:$K$111</definedName>
    <definedName name="_xlnm.Print_Area" localSheetId="37">'6.2 - SO 06.2 Hospodářský...'!$C$4:$J$41,'6.2 - SO 06.2 Hospodářský...'!$C$47:$J$68,'6.2 - SO 06.2 Hospodářský...'!$C$74:$K$111</definedName>
    <definedName name="_xlnm.Print_Titles" localSheetId="37">'6.2 - SO 06.2 Hospodářský...'!$88:$88</definedName>
    <definedName name="_xlnm._FilterDatabase" localSheetId="38" hidden="1">'6.3 - SO 06.3 U Krchovky ...'!$C$89:$K$285</definedName>
    <definedName name="_xlnm.Print_Area" localSheetId="38">'6.3 - SO 06.3 U Krchovky ...'!$C$4:$J$41,'6.3 - SO 06.3 U Krchovky ...'!$C$47:$J$69,'6.3 - SO 06.3 U Krchovky ...'!$C$75:$K$285</definedName>
    <definedName name="_xlnm.Print_Titles" localSheetId="38">'6.3 - SO 06.3 U Krchovky ...'!$89:$89</definedName>
    <definedName name="_xlnm._FilterDatabase" localSheetId="39" hidden="1">'6.4 - SO 06.4 Silniční mo...'!$C$89:$K$192</definedName>
    <definedName name="_xlnm.Print_Area" localSheetId="39">'6.4 - SO 06.4 Silniční mo...'!$C$4:$J$41,'6.4 - SO 06.4 Silniční mo...'!$C$47:$J$69,'6.4 - SO 06.4 Silniční mo...'!$C$75:$K$192</definedName>
    <definedName name="_xlnm.Print_Titles" localSheetId="39">'6.4 - SO 06.4 Silniční mo...'!$89:$89</definedName>
    <definedName name="_xlnm._FilterDatabase" localSheetId="40" hidden="1">'6.5 - SO 06.5 Hospodářský...'!$C$89:$K$214</definedName>
    <definedName name="_xlnm.Print_Area" localSheetId="40">'6.5 - SO 06.5 Hospodářský...'!$C$4:$J$41,'6.5 - SO 06.5 Hospodářský...'!$C$47:$J$69,'6.5 - SO 06.5 Hospodářský...'!$C$75:$K$214</definedName>
    <definedName name="_xlnm.Print_Titles" localSheetId="40">'6.5 - SO 06.5 Hospodářský...'!$89:$89</definedName>
    <definedName name="_xlnm._FilterDatabase" localSheetId="41" hidden="1">'6.6 - SO 06.6 Kácení'!$C$86:$K$111</definedName>
    <definedName name="_xlnm.Print_Area" localSheetId="41">'6.6 - SO 06.6 Kácení'!$C$4:$J$41,'6.6 - SO 06.6 Kácení'!$C$47:$J$66,'6.6 - SO 06.6 Kácení'!$C$72:$K$111</definedName>
    <definedName name="_xlnm.Print_Titles" localSheetId="41">'6.6 - SO 06.6 Kácení'!$86:$86</definedName>
    <definedName name="_xlnm._FilterDatabase" localSheetId="42" hidden="1">'6.7.1 - SO 06.7.1  Svodný...'!$C$98:$K$276</definedName>
    <definedName name="_xlnm.Print_Area" localSheetId="42">'6.7.1 - SO 06.7.1  Svodný...'!$C$4:$J$43,'6.7.1 - SO 06.7.1  Svodný...'!$C$49:$J$76,'6.7.1 - SO 06.7.1  Svodný...'!$C$82:$K$276</definedName>
    <definedName name="_xlnm.Print_Titles" localSheetId="42">'6.7.1 - SO 06.7.1  Svodný...'!$98:$98</definedName>
    <definedName name="_xlnm._FilterDatabase" localSheetId="43" hidden="1">'6.7.2 - SO 06.7.2  Svodný...'!$C$97:$K$274</definedName>
    <definedName name="_xlnm.Print_Area" localSheetId="43">'6.7.2 - SO 06.7.2  Svodný...'!$C$4:$J$43,'6.7.2 - SO 06.7.2  Svodný...'!$C$49:$J$75,'6.7.2 - SO 06.7.2  Svodný...'!$C$81:$K$274</definedName>
    <definedName name="_xlnm.Print_Titles" localSheetId="43">'6.7.2 - SO 06.7.2  Svodný...'!$97:$97</definedName>
    <definedName name="_xlnm._FilterDatabase" localSheetId="44" hidden="1">'6.7.3 - SO 06.7.3  Svodný...'!$C$97:$K$281</definedName>
    <definedName name="_xlnm.Print_Area" localSheetId="44">'6.7.3 - SO 06.7.3  Svodný...'!$C$4:$J$43,'6.7.3 - SO 06.7.3  Svodný...'!$C$49:$J$75,'6.7.3 - SO 06.7.3  Svodný...'!$C$81:$K$281</definedName>
    <definedName name="_xlnm.Print_Titles" localSheetId="44">'6.7.3 - SO 06.7.3  Svodný...'!$97:$97</definedName>
    <definedName name="_xlnm._FilterDatabase" localSheetId="45" hidden="1">'6.7.4 - SO 06.7.4  Svodný...'!$C$97:$K$281</definedName>
    <definedName name="_xlnm.Print_Area" localSheetId="45">'6.7.4 - SO 06.7.4  Svodný...'!$C$4:$J$43,'6.7.4 - SO 06.7.4  Svodný...'!$C$49:$J$75,'6.7.4 - SO 06.7.4  Svodný...'!$C$81:$K$281</definedName>
    <definedName name="_xlnm.Print_Titles" localSheetId="45">'6.7.4 - SO 06.7.4  Svodný...'!$97:$97</definedName>
    <definedName name="_xlnm._FilterDatabase" localSheetId="46" hidden="1">'6.7.5 - SO 06.7.5  Svodný...'!$C$97:$K$282</definedName>
    <definedName name="_xlnm.Print_Area" localSheetId="46">'6.7.5 - SO 06.7.5  Svodný...'!$C$4:$J$43,'6.7.5 - SO 06.7.5  Svodný...'!$C$49:$J$75,'6.7.5 - SO 06.7.5  Svodný...'!$C$81:$K$282</definedName>
    <definedName name="_xlnm.Print_Titles" localSheetId="46">'6.7.5 - SO 06.7.5  Svodný...'!$97:$97</definedName>
    <definedName name="_xlnm._FilterDatabase" localSheetId="47" hidden="1">'6.7.6 - SO 06.7.6  Svodný...'!$C$97:$K$286</definedName>
    <definedName name="_xlnm.Print_Area" localSheetId="47">'6.7.6 - SO 06.7.6  Svodný...'!$C$4:$J$43,'6.7.6 - SO 06.7.6  Svodný...'!$C$49:$J$75,'6.7.6 - SO 06.7.6  Svodný...'!$C$81:$K$286</definedName>
    <definedName name="_xlnm.Print_Titles" localSheetId="47">'6.7.6 - SO 06.7.6  Svodný...'!$97:$97</definedName>
    <definedName name="_xlnm._FilterDatabase" localSheetId="48" hidden="1">'6.7.7 - SO 06.7.7  Svodný...'!$C$97:$K$273</definedName>
    <definedName name="_xlnm.Print_Area" localSheetId="48">'6.7.7 - SO 06.7.7  Svodný...'!$C$4:$J$43,'6.7.7 - SO 06.7.7  Svodný...'!$C$49:$J$75,'6.7.7 - SO 06.7.7  Svodný...'!$C$81:$K$273</definedName>
    <definedName name="_xlnm.Print_Titles" localSheetId="48">'6.7.7 - SO 06.7.7  Svodný...'!$97:$97</definedName>
    <definedName name="_xlnm._FilterDatabase" localSheetId="49" hidden="1">'6.7.8 - SO 06.7.8  Svodný...'!$C$97:$K$273</definedName>
    <definedName name="_xlnm.Print_Area" localSheetId="49">'6.7.8 - SO 06.7.8  Svodný...'!$C$4:$J$43,'6.7.8 - SO 06.7.8  Svodný...'!$C$49:$J$75,'6.7.8 - SO 06.7.8  Svodný...'!$C$81:$K$273</definedName>
    <definedName name="_xlnm.Print_Titles" localSheetId="49">'6.7.8 - SO 06.7.8  Svodný...'!$97:$97</definedName>
    <definedName name="_xlnm._FilterDatabase" localSheetId="50" hidden="1">'6.7.9 - SO 06.7.9  Svodni...'!$C$95:$K$168</definedName>
    <definedName name="_xlnm.Print_Area" localSheetId="50">'6.7.9 - SO 06.7.9  Svodni...'!$C$4:$J$43,'6.7.9 - SO 06.7.9  Svodni...'!$C$49:$J$73,'6.7.9 - SO 06.7.9  Svodni...'!$C$79:$K$168</definedName>
    <definedName name="_xlnm.Print_Titles" localSheetId="50">'6.7.9 - SO 06.7.9  Svodni...'!$95:$95</definedName>
    <definedName name="_xlnm._FilterDatabase" localSheetId="51" hidden="1">'107.1 - SO 107.1 Vedlejší...'!$C$99:$K$274</definedName>
    <definedName name="_xlnm.Print_Area" localSheetId="51">'107.1 - SO 107.1 Vedlejší...'!$C$4:$J$43,'107.1 - SO 107.1 Vedlejší...'!$C$49:$J$77,'107.1 - SO 107.1 Vedlejší...'!$C$83:$K$274</definedName>
    <definedName name="_xlnm.Print_Titles" localSheetId="51">'107.1 - SO 107.1 Vedlejší...'!$99:$99</definedName>
    <definedName name="_xlnm._FilterDatabase" localSheetId="52" hidden="1">'107.2 - SO 107.2 Vedlejší...'!$C$99:$K$290</definedName>
    <definedName name="_xlnm.Print_Area" localSheetId="52">'107.2 - SO 107.2 Vedlejší...'!$C$4:$J$43,'107.2 - SO 107.2 Vedlejší...'!$C$49:$J$77,'107.2 - SO 107.2 Vedlejší...'!$C$83:$K$290</definedName>
    <definedName name="_xlnm.Print_Titles" localSheetId="52">'107.2 - SO 107.2 Vedlejší...'!$99:$99</definedName>
    <definedName name="_xlnm._FilterDatabase" localSheetId="53" hidden="1">'107.3 - SO 107.3 Vedlejší...'!$C$97:$K$267</definedName>
    <definedName name="_xlnm.Print_Area" localSheetId="53">'107.3 - SO 107.3 Vedlejší...'!$C$4:$J$43,'107.3 - SO 107.3 Vedlejší...'!$C$49:$J$75,'107.3 - SO 107.3 Vedlejší...'!$C$81:$K$267</definedName>
    <definedName name="_xlnm.Print_Titles" localSheetId="53">'107.3 - SO 107.3 Vedlejší...'!$97:$97</definedName>
    <definedName name="_xlnm._FilterDatabase" localSheetId="54" hidden="1">'107.4 - SO 107.4  Vedlejš...'!$C$98:$K$351</definedName>
    <definedName name="_xlnm.Print_Area" localSheetId="54">'107.4 - SO 107.4  Vedlejš...'!$C$4:$J$43,'107.4 - SO 107.4  Vedlejš...'!$C$49:$J$76,'107.4 - SO 107.4  Vedlejš...'!$C$82:$K$351</definedName>
    <definedName name="_xlnm.Print_Titles" localSheetId="54">'107.4 - SO 107.4  Vedlejš...'!$98:$98</definedName>
    <definedName name="_xlnm._FilterDatabase" localSheetId="55" hidden="1">'107.7 - SO 107.7  Vedlejš...'!$C$97:$K$232</definedName>
    <definedName name="_xlnm.Print_Area" localSheetId="55">'107.7 - SO 107.7  Vedlejš...'!$C$4:$J$43,'107.7 - SO 107.7  Vedlejš...'!$C$49:$J$75,'107.7 - SO 107.7  Vedlejš...'!$C$81:$K$232</definedName>
    <definedName name="_xlnm.Print_Titles" localSheetId="55">'107.7 - SO 107.7  Vedlejš...'!$97:$97</definedName>
    <definedName name="_xlnm._FilterDatabase" localSheetId="56" hidden="1">'107.8 - SO 107.8  Vedlejš...'!$C$96:$K$184</definedName>
    <definedName name="_xlnm.Print_Area" localSheetId="56">'107.8 - SO 107.8  Vedlejš...'!$C$4:$J$43,'107.8 - SO 107.8  Vedlejš...'!$C$49:$J$74,'107.8 - SO 107.8  Vedlejš...'!$C$80:$K$184</definedName>
    <definedName name="_xlnm.Print_Titles" localSheetId="56">'107.8 - SO 107.8  Vedlejš...'!$96:$96</definedName>
    <definedName name="_xlnm._FilterDatabase" localSheetId="57" hidden="1">'107.9 - SO 107.9  Vedlejš...'!$C$97:$K$240</definedName>
    <definedName name="_xlnm.Print_Area" localSheetId="57">'107.9 - SO 107.9  Vedlejš...'!$C$4:$J$43,'107.9 - SO 107.9  Vedlejš...'!$C$49:$J$75,'107.9 - SO 107.9  Vedlejš...'!$C$81:$K$240</definedName>
    <definedName name="_xlnm.Print_Titles" localSheetId="57">'107.9 - SO 107.9  Vedlejš...'!$97:$97</definedName>
    <definedName name="_xlnm._FilterDatabase" localSheetId="58" hidden="1">'107.10 - SO 107.10  Stezk...'!$C$94:$K$107</definedName>
    <definedName name="_xlnm.Print_Area" localSheetId="58">'107.10 - SO 107.10  Stezk...'!$C$4:$J$43,'107.10 - SO 107.10  Stezk...'!$C$49:$J$72,'107.10 - SO 107.10  Stezk...'!$C$78:$K$107</definedName>
    <definedName name="_xlnm.Print_Titles" localSheetId="58">'107.10 - SO 107.10  Stezk...'!$94:$94</definedName>
    <definedName name="_xlnm._FilterDatabase" localSheetId="59" hidden="1">'107.14 - SO 107.14  Vedle...'!$C$97:$K$252</definedName>
    <definedName name="_xlnm.Print_Area" localSheetId="59">'107.14 - SO 107.14  Vedle...'!$C$4:$J$43,'107.14 - SO 107.14  Vedle...'!$C$49:$J$75,'107.14 - SO 107.14  Vedle...'!$C$81:$K$252</definedName>
    <definedName name="_xlnm.Print_Titles" localSheetId="59">'107.14 - SO 107.14  Vedle...'!$97:$97</definedName>
    <definedName name="_xlnm._FilterDatabase" localSheetId="60" hidden="1">'107.15 - SO 107.15 Kácení'!$C$92:$K$116</definedName>
    <definedName name="_xlnm.Print_Area" localSheetId="60">'107.15 - SO 107.15 Kácení'!$C$4:$J$43,'107.15 - SO 107.15 Kácení'!$C$49:$J$70,'107.15 - SO 107.15 Kácení'!$C$76:$K$116</definedName>
    <definedName name="_xlnm.Print_Titles" localSheetId="60">'107.15 - SO 107.15 Kácení'!$92:$92</definedName>
    <definedName name="_xlnm._FilterDatabase" localSheetId="61" hidden="1">'9.1 - SO 09.1 Vegetační ú...'!$C$87:$K$130</definedName>
    <definedName name="_xlnm.Print_Area" localSheetId="61">'9.1 - SO 09.1 Vegetační ú...'!$C$4:$J$41,'9.1 - SO 09.1 Vegetační ú...'!$C$47:$J$67,'9.1 - SO 09.1 Vegetační ú...'!$C$73:$K$130</definedName>
    <definedName name="_xlnm.Print_Titles" localSheetId="61">'9.1 - SO 09.1 Vegetační ú...'!$87:$87</definedName>
    <definedName name="_xlnm._FilterDatabase" localSheetId="62" hidden="1">'9.6 - SO 09.6 Vegetační ú...'!$C$87:$K$136</definedName>
    <definedName name="_xlnm.Print_Area" localSheetId="62">'9.6 - SO 09.6 Vegetační ú...'!$C$4:$J$41,'9.6 - SO 09.6 Vegetační ú...'!$C$47:$J$67,'9.6 - SO 09.6 Vegetační ú...'!$C$73:$K$136</definedName>
    <definedName name="_xlnm.Print_Titles" localSheetId="62">'9.6 - SO 09.6 Vegetační ú...'!$87:$87</definedName>
    <definedName name="_xlnm._FilterDatabase" localSheetId="63" hidden="1">'9.6.1 - Následná péče o p...'!$C$92:$K$107</definedName>
    <definedName name="_xlnm.Print_Area" localSheetId="63">'9.6.1 - Následná péče o p...'!$C$4:$J$43,'9.6.1 - Následná péče o p...'!$C$49:$J$70,'9.6.1 - Následná péče o p...'!$C$76:$K$107</definedName>
    <definedName name="_xlnm.Print_Titles" localSheetId="63">'9.6.1 - Následná péče o p...'!$92:$92</definedName>
    <definedName name="_xlnm._FilterDatabase" localSheetId="64" hidden="1">'9.6.2 - Následná péče o p...'!$C$92:$K$107</definedName>
    <definedName name="_xlnm.Print_Area" localSheetId="64">'9.6.2 - Následná péče o p...'!$C$4:$J$43,'9.6.2 - Následná péče o p...'!$C$49:$J$70,'9.6.2 - Následná péče o p...'!$C$76:$K$107</definedName>
    <definedName name="_xlnm.Print_Titles" localSheetId="64">'9.6.2 - Následná péče o p...'!$92:$92</definedName>
    <definedName name="_xlnm._FilterDatabase" localSheetId="65" hidden="1">'9.6.3 - Následná péče o p...'!$C$92:$K$107</definedName>
    <definedName name="_xlnm.Print_Area" localSheetId="65">'9.6.3 - Následná péče o p...'!$C$4:$J$43,'9.6.3 - Následná péče o p...'!$C$49:$J$70,'9.6.3 - Následná péče o p...'!$C$76:$K$107</definedName>
    <definedName name="_xlnm.Print_Titles" localSheetId="65">'9.6.3 - Následná péče o p...'!$92:$92</definedName>
    <definedName name="_xlnm._FilterDatabase" localSheetId="66" hidden="1">'9.9 - SO 09.9 Náhradní vý...'!$C$87:$K$122</definedName>
    <definedName name="_xlnm.Print_Area" localSheetId="66">'9.9 - SO 09.9 Náhradní vý...'!$C$4:$J$41,'9.9 - SO 09.9 Náhradní vý...'!$C$47:$J$67,'9.9 - SO 09.9 Náhradní vý...'!$C$73:$K$122</definedName>
    <definedName name="_xlnm.Print_Titles" localSheetId="66">'9.9 - SO 09.9 Náhradní vý...'!$87:$87</definedName>
    <definedName name="_xlnm._FilterDatabase" localSheetId="67" hidden="1">'9.9.1 - Následná péče o p...'!$C$92:$K$102</definedName>
    <definedName name="_xlnm.Print_Area" localSheetId="67">'9.9.1 - Následná péče o p...'!$C$4:$J$43,'9.9.1 - Následná péče o p...'!$C$49:$J$70,'9.9.1 - Následná péče o p...'!$C$76:$K$102</definedName>
    <definedName name="_xlnm.Print_Titles" localSheetId="67">'9.9.1 - Následná péče o p...'!$92:$92</definedName>
    <definedName name="_xlnm._FilterDatabase" localSheetId="68" hidden="1">'9.9.2 - Následná péče o p...'!$C$92:$K$102</definedName>
    <definedName name="_xlnm.Print_Area" localSheetId="68">'9.9.2 - Následná péče o p...'!$C$4:$J$43,'9.9.2 - Následná péče o p...'!$C$49:$J$70,'9.9.2 - Následná péče o p...'!$C$76:$K$102</definedName>
    <definedName name="_xlnm.Print_Titles" localSheetId="68">'9.9.2 - Následná péče o p...'!$92:$92</definedName>
    <definedName name="_xlnm._FilterDatabase" localSheetId="69" hidden="1">'9.9.3 - Následná péče o p...'!$C$92:$K$102</definedName>
    <definedName name="_xlnm.Print_Area" localSheetId="69">'9.9.3 - Následná péče o p...'!$C$4:$J$43,'9.9.3 - Následná péče o p...'!$C$49:$J$70,'9.9.3 - Následná péče o p...'!$C$76:$K$102</definedName>
    <definedName name="_xlnm.Print_Titles" localSheetId="69">'9.9.3 - Následná péče o p...'!$92:$92</definedName>
    <definedName name="_xlnm._FilterDatabase" localSheetId="70" hidden="1">'9.12 - SO 09.12 Vegetační...'!$C$87:$K$139</definedName>
    <definedName name="_xlnm.Print_Area" localSheetId="70">'9.12 - SO 09.12 Vegetační...'!$C$4:$J$41,'9.12 - SO 09.12 Vegetační...'!$C$47:$J$67,'9.12 - SO 09.12 Vegetační...'!$C$73:$K$139</definedName>
    <definedName name="_xlnm.Print_Titles" localSheetId="70">'9.12 - SO 09.12 Vegetační...'!$87:$87</definedName>
    <definedName name="_xlnm._FilterDatabase" localSheetId="71" hidden="1">'9.12.1 - Následná péče o ...'!$C$92:$K$110</definedName>
    <definedName name="_xlnm.Print_Area" localSheetId="71">'9.12.1 - Následná péče o ...'!$C$4:$J$43,'9.12.1 - Následná péče o ...'!$C$49:$J$70,'9.12.1 - Následná péče o ...'!$C$76:$K$110</definedName>
    <definedName name="_xlnm.Print_Titles" localSheetId="71">'9.12.1 - Následná péče o ...'!$92:$92</definedName>
    <definedName name="_xlnm._FilterDatabase" localSheetId="72" hidden="1">'9.12.2 - Následná péče o ...'!$C$92:$K$110</definedName>
    <definedName name="_xlnm.Print_Area" localSheetId="72">'9.12.2 - Následná péče o ...'!$C$4:$J$43,'9.12.2 - Následná péče o ...'!$C$49:$J$70,'9.12.2 - Následná péče o ...'!$C$76:$K$110</definedName>
    <definedName name="_xlnm.Print_Titles" localSheetId="72">'9.12.2 - Následná péče o ...'!$92:$92</definedName>
    <definedName name="_xlnm._FilterDatabase" localSheetId="73" hidden="1">'9.12.3 - Následná péče o ...'!$C$92:$K$110</definedName>
    <definedName name="_xlnm.Print_Area" localSheetId="73">'9.12.3 - Následná péče o ...'!$C$4:$J$43,'9.12.3 - Následná péče o ...'!$C$49:$J$70,'9.12.3 - Následná péče o ...'!$C$76:$K$110</definedName>
    <definedName name="_xlnm.Print_Titles" localSheetId="73">'9.12.3 - Následná péče o ...'!$92:$92</definedName>
    <definedName name="_xlnm._FilterDatabase" localSheetId="74" hidden="1">'9.13 - SO 09.13 Náhradní ...'!$C$87:$K$130</definedName>
    <definedName name="_xlnm.Print_Area" localSheetId="74">'9.13 - SO 09.13 Náhradní ...'!$C$4:$J$41,'9.13 - SO 09.13 Náhradní ...'!$C$47:$J$67,'9.13 - SO 09.13 Náhradní ...'!$C$73:$K$130</definedName>
    <definedName name="_xlnm.Print_Titles" localSheetId="74">'9.13 - SO 09.13 Náhradní ...'!$87:$87</definedName>
    <definedName name="_xlnm._FilterDatabase" localSheetId="75" hidden="1">'10.1 - Stabilizace příkop...'!$C$93:$K$205</definedName>
    <definedName name="_xlnm.Print_Area" localSheetId="75">'10.1 - Stabilizace příkop...'!$C$4:$J$41,'10.1 - Stabilizace příkop...'!$C$47:$J$73,'10.1 - Stabilizace příkop...'!$C$79:$K$205</definedName>
    <definedName name="_xlnm.Print_Titles" localSheetId="75">'10.1 - Stabilizace příkop...'!$93:$93</definedName>
    <definedName name="_xlnm._FilterDatabase" localSheetId="76" hidden="1">'10.2 - Doplnění opevnění'!$C$89:$K$121</definedName>
    <definedName name="_xlnm.Print_Area" localSheetId="76">'10.2 - Doplnění opevnění'!$C$4:$J$41,'10.2 - Doplnění opevnění'!$C$47:$J$69,'10.2 - Doplnění opevnění'!$C$75:$K$121</definedName>
    <definedName name="_xlnm.Print_Titles" localSheetId="76">'10.2 - Doplnění opevnění'!$89:$89</definedName>
    <definedName name="_xlnm._FilterDatabase" localSheetId="77" hidden="1">'11.1 - SO 11.1  Přípojka ...'!$C$88:$K$197</definedName>
    <definedName name="_xlnm.Print_Area" localSheetId="77">'11.1 - SO 11.1  Přípojka ...'!$C$4:$J$41,'11.1 - SO 11.1  Přípojka ...'!$C$47:$J$68,'11.1 - SO 11.1  Přípojka ...'!$C$74:$K$197</definedName>
    <definedName name="_xlnm.Print_Titles" localSheetId="77">'11.1 - SO 11.1  Přípojka ...'!$88:$88</definedName>
    <definedName name="_xlnm._FilterDatabase" localSheetId="78" hidden="1">'11.2 - SO 11.2 Přeložka e...'!$C$85:$K$89</definedName>
    <definedName name="_xlnm.Print_Area" localSheetId="78">'11.2 - SO 11.2 Přeložka e...'!$C$4:$J$41,'11.2 - SO 11.2 Přeložka e...'!$C$47:$J$65,'11.2 - SO 11.2 Přeložka e...'!$C$71:$K$89</definedName>
    <definedName name="_xlnm.Print_Titles" localSheetId="78">'11.2 - SO 11.2 Přeložka e...'!$85:$85</definedName>
    <definedName name="_xlnm._FilterDatabase" localSheetId="79" hidden="1">'12.2 - SO 12.2 Jižní zemník'!$C$87:$K$134</definedName>
    <definedName name="_xlnm.Print_Area" localSheetId="79">'12.2 - SO 12.2 Jižní zemník'!$C$4:$J$41,'12.2 - SO 12.2 Jižní zemník'!$C$47:$J$67,'12.2 - SO 12.2 Jižní zemník'!$C$73:$K$134</definedName>
    <definedName name="_xlnm.Print_Titles" localSheetId="79">'12.2 - SO 12.2 Jižní zemník'!$87:$87</definedName>
    <definedName name="_xlnm._FilterDatabase" localSheetId="80" hidden="1">'12.3 - SO 12.3 Rekonstruk...'!$C$87:$K$103</definedName>
    <definedName name="_xlnm.Print_Area" localSheetId="80">'12.3 - SO 12.3 Rekonstruk...'!$C$4:$J$41,'12.3 - SO 12.3 Rekonstruk...'!$C$47:$J$67,'12.3 - SO 12.3 Rekonstruk...'!$C$73:$K$103</definedName>
    <definedName name="_xlnm.Print_Titles" localSheetId="80">'12.3 - SO 12.3 Rekonstruk...'!$87:$87</definedName>
    <definedName name="_xlnm._FilterDatabase" localSheetId="81" hidden="1">'13 - SO 13 Ochrana pozemku'!$C$85:$K$209</definedName>
    <definedName name="_xlnm.Print_Area" localSheetId="81">'13 - SO 13 Ochrana pozemku'!$C$4:$J$39,'13 - SO 13 Ochrana pozemku'!$C$45:$J$67,'13 - SO 13 Ochrana pozemku'!$C$73:$K$209</definedName>
    <definedName name="_xlnm.Print_Titles" localSheetId="81">'13 - SO 13 Ochrana pozemku'!$85:$85</definedName>
    <definedName name="_xlnm._FilterDatabase" localSheetId="82" hidden="1">'PS 1 - Strojní část hraze...'!$C$87:$K$125</definedName>
    <definedName name="_xlnm.Print_Area" localSheetId="82">'PS 1 - Strojní část hraze...'!$C$4:$J$41,'PS 1 - Strojní část hraze...'!$C$47:$J$67,'PS 1 - Strojní část hraze...'!$C$73:$K$125</definedName>
    <definedName name="_xlnm.Print_Titles" localSheetId="82">'PS 1 - Strojní část hraze...'!$87:$87</definedName>
    <definedName name="_xlnm._FilterDatabase" localSheetId="83" hidden="1">'2019-11-1 - Vytápění vpustí'!$C$92:$K$116</definedName>
    <definedName name="_xlnm.Print_Area" localSheetId="83">'2019-11-1 - Vytápění vpustí'!$C$4:$J$43,'2019-11-1 - Vytápění vpustí'!$C$49:$J$70,'2019-11-1 - Vytápění vpustí'!$C$76:$K$116</definedName>
    <definedName name="_xlnm.Print_Titles" localSheetId="83">'2019-11-1 - Vytápění vpustí'!$92:$92</definedName>
    <definedName name="_xlnm._FilterDatabase" localSheetId="84" hidden="1">'2019-11-2 - Rozváděče RS'!$C$94:$K$163</definedName>
    <definedName name="_xlnm.Print_Area" localSheetId="84">'2019-11-2 - Rozváděče RS'!$C$4:$J$43,'2019-11-2 - Rozváděče RS'!$C$49:$J$72,'2019-11-2 - Rozváděče RS'!$C$78:$K$163</definedName>
    <definedName name="_xlnm.Print_Titles" localSheetId="84">'2019-11-2 - Rozváděče RS'!$94:$94</definedName>
    <definedName name="_xlnm._FilterDatabase" localSheetId="85" hidden="1">'2019-11-3 - Elektroinstal...'!$C$97:$K$237</definedName>
    <definedName name="_xlnm.Print_Area" localSheetId="85">'2019-11-3 - Elektroinstal...'!$C$4:$J$43,'2019-11-3 - Elektroinstal...'!$C$49:$J$75,'2019-11-3 - Elektroinstal...'!$C$81:$K$237</definedName>
    <definedName name="_xlnm.Print_Titles" localSheetId="85">'2019-11-3 - Elektroinstal...'!$97:$97</definedName>
    <definedName name="_xlnm._FilterDatabase" localSheetId="86" hidden="1">'2019-11-4 - Rozváděč - RH'!$C$96:$K$239</definedName>
    <definedName name="_xlnm.Print_Area" localSheetId="86">'2019-11-4 - Rozváděč - RH'!$C$4:$J$43,'2019-11-4 - Rozváděč - RH'!$C$49:$J$74,'2019-11-4 - Rozváděč - RH'!$C$80:$K$239</definedName>
    <definedName name="_xlnm.Print_Titles" localSheetId="86">'2019-11-4 - Rozváděč - RH'!$96:$96</definedName>
    <definedName name="_xlnm._FilterDatabase" localSheetId="87" hidden="1">'2019-11-5 - Rozváděč - RT'!$C$93:$K$225</definedName>
    <definedName name="_xlnm.Print_Area" localSheetId="87">'2019-11-5 - Rozváděč - RT'!$C$4:$J$43,'2019-11-5 - Rozváděč - RT'!$C$49:$J$71,'2019-11-5 - Rozváděč - RT'!$C$77:$K$225</definedName>
    <definedName name="_xlnm.Print_Titles" localSheetId="87">'2019-11-5 - Rozváděč - RT'!$93:$93</definedName>
    <definedName name="_xlnm._FilterDatabase" localSheetId="88" hidden="1">'2019-11-6 - Kompenzační r...'!$C$92:$K$111</definedName>
    <definedName name="_xlnm.Print_Area" localSheetId="88">'2019-11-6 - Kompenzační r...'!$C$4:$J$43,'2019-11-6 - Kompenzační r...'!$C$49:$J$70,'2019-11-6 - Kompenzační r...'!$C$76:$K$111</definedName>
    <definedName name="_xlnm.Print_Titles" localSheetId="88">'2019-11-6 - Kompenzační r...'!$92:$92</definedName>
    <definedName name="_xlnm._FilterDatabase" localSheetId="89" hidden="1">'2019-11-7 - Sklad + injek...'!$C$97:$K$221</definedName>
    <definedName name="_xlnm.Print_Area" localSheetId="89">'2019-11-7 - Sklad + injek...'!$C$4:$J$43,'2019-11-7 - Sklad + injek...'!$C$49:$J$75,'2019-11-7 - Sklad + injek...'!$C$81:$K$221</definedName>
    <definedName name="_xlnm.Print_Titles" localSheetId="89">'2019-11-7 - Sklad + injek...'!$97:$97</definedName>
    <definedName name="_xlnm._FilterDatabase" localSheetId="90" hidden="1">'2019-11-8 - Zemní práce'!$C$93:$K$111</definedName>
    <definedName name="_xlnm.Print_Area" localSheetId="90">'2019-11-8 - Zemní práce'!$C$4:$J$43,'2019-11-8 - Zemní práce'!$C$49:$J$71,'2019-11-8 - Zemní práce'!$C$77:$K$111</definedName>
    <definedName name="_xlnm.Print_Titles" localSheetId="90">'2019-11-8 - Zemní práce'!$93:$93</definedName>
    <definedName name="_xlnm._FilterDatabase" localSheetId="91" hidden="1">'2019-11-9 - Venkovní napá...'!$C$94:$K$159</definedName>
    <definedName name="_xlnm.Print_Area" localSheetId="91">'2019-11-9 - Venkovní napá...'!$C$4:$J$43,'2019-11-9 - Venkovní napá...'!$C$49:$J$72,'2019-11-9 - Venkovní napá...'!$C$78:$K$159</definedName>
    <definedName name="_xlnm.Print_Titles" localSheetId="91">'2019-11-9 - Venkovní napá...'!$94:$94</definedName>
    <definedName name="_xlnm._FilterDatabase" localSheetId="92" hidden="1">'PS 3 - Vodohospodářský mo...'!$C$85:$K$91</definedName>
    <definedName name="_xlnm.Print_Area" localSheetId="92">'PS 3 - Vodohospodářský mo...'!$C$4:$J$41,'PS 3 - Vodohospodářský mo...'!$C$47:$J$65,'PS 3 - Vodohospodářský mo...'!$C$71:$K$91</definedName>
    <definedName name="_xlnm.Print_Titles" localSheetId="92">'PS 3 - Vodohospodářský mo...'!$85:$85</definedName>
    <definedName name="_xlnm._FilterDatabase" localSheetId="93" hidden="1">'01 - Geodetické body pro ...'!$C$103:$K$232</definedName>
    <definedName name="_xlnm.Print_Area" localSheetId="93">'01 - Geodetické body pro ...'!$C$4:$J$43,'01 - Geodetické body pro ...'!$C$49:$J$81,'01 - Geodetické body pro ...'!$C$87:$K$232</definedName>
    <definedName name="_xlnm.Print_Titles" localSheetId="93">'01 - Geodetické body pro ...'!$103:$103</definedName>
    <definedName name="_xlnm._FilterDatabase" localSheetId="94" hidden="1">'02 - Geodetické body a pi...'!$C$103:$K$223</definedName>
    <definedName name="_xlnm.Print_Area" localSheetId="94">'02 - Geodetické body a pi...'!$C$4:$J$43,'02 - Geodetické body a pi...'!$C$49:$J$81,'02 - Geodetické body a pi...'!$C$87:$K$223</definedName>
    <definedName name="_xlnm.Print_Titles" localSheetId="94">'02 - Geodetické body a pi...'!$103:$103</definedName>
    <definedName name="_xlnm._FilterDatabase" localSheetId="95" hidden="1">'03 - Hrázová kyvadla'!$C$94:$K$118</definedName>
    <definedName name="_xlnm.Print_Area" localSheetId="95">'03 - Hrázová kyvadla'!$C$4:$J$43,'03 - Hrázová kyvadla'!$C$49:$J$72,'03 - Hrázová kyvadla'!$C$78:$K$118</definedName>
    <definedName name="_xlnm.Print_Titles" localSheetId="95">'03 - Hrázová kyvadla'!$94:$94</definedName>
    <definedName name="_xlnm._FilterDatabase" localSheetId="96" hidden="1">'04 - Roztahoměry a deform...'!$C$92:$K$107</definedName>
    <definedName name="_xlnm.Print_Area" localSheetId="96">'04 - Roztahoměry a deform...'!$C$4:$J$43,'04 - Roztahoměry a deform...'!$C$49:$J$70,'04 - Roztahoměry a deform...'!$C$76:$K$107</definedName>
    <definedName name="_xlnm.Print_Titles" localSheetId="96">'04 - Roztahoměry a deform...'!$92:$92</definedName>
    <definedName name="_xlnm._FilterDatabase" localSheetId="97" hidden="1">'05 - Průsaky'!$C$94:$K$108</definedName>
    <definedName name="_xlnm.Print_Area" localSheetId="97">'05 - Průsaky'!$C$4:$J$43,'05 - Průsaky'!$C$49:$J$72,'05 - Průsaky'!$C$78:$K$108</definedName>
    <definedName name="_xlnm.Print_Titles" localSheetId="97">'05 - Průsaky'!$94:$94</definedName>
    <definedName name="_xlnm._FilterDatabase" localSheetId="98" hidden="1">'06 - Vztlakoměrné vrty'!$C$100:$K$320</definedName>
    <definedName name="_xlnm.Print_Area" localSheetId="98">'06 - Vztlakoměrné vrty'!$C$4:$J$43,'06 - Vztlakoměrné vrty'!$C$49:$J$78,'06 - Vztlakoměrné vrty'!$C$84:$K$320</definedName>
    <definedName name="_xlnm.Print_Titles" localSheetId="98">'06 - Vztlakoměrné vrty'!$100:$100</definedName>
    <definedName name="_xlnm._FilterDatabase" localSheetId="99" hidden="1">'07 - Extenzometr'!$C$99:$K$148</definedName>
    <definedName name="_xlnm.Print_Area" localSheetId="99">'07 - Extenzometr'!$C$4:$J$43,'07 - Extenzometr'!$C$49:$J$77,'07 - Extenzometr'!$C$83:$K$148</definedName>
    <definedName name="_xlnm.Print_Titles" localSheetId="99">'07 - Extenzometr'!$99:$99</definedName>
    <definedName name="_xlnm._FilterDatabase" localSheetId="100" hidden="1">'08 - Teploty betonu'!$C$101:$K$333</definedName>
    <definedName name="_xlnm.Print_Area" localSheetId="100">'08 - Teploty betonu'!$C$4:$J$43,'08 - Teploty betonu'!$C$49:$J$79,'08 - Teploty betonu'!$C$85:$K$333</definedName>
    <definedName name="_xlnm.Print_Titles" localSheetId="100">'08 - Teploty betonu'!$101:$101</definedName>
    <definedName name="_xlnm._FilterDatabase" localSheetId="101" hidden="1">'PS 5 - Monitoring polohy ...'!$C$87:$K$179</definedName>
    <definedName name="_xlnm.Print_Area" localSheetId="101">'PS 5 - Monitoring polohy ...'!$C$4:$J$41,'PS 5 - Monitoring polohy ...'!$C$47:$J$67,'PS 5 - Monitoring polohy ...'!$C$73:$K$179</definedName>
    <definedName name="_xlnm.Print_Titles" localSheetId="101">'PS 5 - Monitoring polohy ...'!$87:$87</definedName>
    <definedName name="_xlnm._FilterDatabase" localSheetId="102" hidden="1">'VON - VON Vedlejší a osta...'!$C$83:$K$332</definedName>
    <definedName name="_xlnm.Print_Area" localSheetId="102">'VON - VON Vedlejší a osta...'!$C$4:$J$39,'VON - VON Vedlejší a osta...'!$C$45:$J$65,'VON - VON Vedlejší a osta...'!$C$71:$K$332</definedName>
    <definedName name="_xlnm.Print_Titles" localSheetId="102">'VON - VON Vedlejší a osta...'!$83:$83</definedName>
    <definedName name="_xlnm.Print_Area" localSheetId="103">'Pokyny pro vyplnění'!$B$2:$K$71,'Pokyny pro vyplnění'!$B$74:$K$118,'Pokyny pro vyplnění'!$B$121:$K$190,'Pokyny pro vyplnění'!$B$198:$K$218</definedName>
  </definedNames>
  <calcPr/>
</workbook>
</file>

<file path=xl/calcChain.xml><?xml version="1.0" encoding="utf-8"?>
<calcChain xmlns="http://schemas.openxmlformats.org/spreadsheetml/2006/main">
  <c i="103" l="1" r="J37"/>
  <c r="J36"/>
  <c i="1" r="AY176"/>
  <c i="103" r="J35"/>
  <c i="1" r="AX176"/>
  <c i="103" r="BI325"/>
  <c r="BH325"/>
  <c r="BG325"/>
  <c r="BF325"/>
  <c r="T325"/>
  <c r="R325"/>
  <c r="P325"/>
  <c r="BI322"/>
  <c r="BH322"/>
  <c r="BG322"/>
  <c r="BF322"/>
  <c r="T322"/>
  <c r="R322"/>
  <c r="P322"/>
  <c r="BI319"/>
  <c r="BH319"/>
  <c r="BG319"/>
  <c r="BF319"/>
  <c r="T319"/>
  <c r="R319"/>
  <c r="P319"/>
  <c r="BI313"/>
  <c r="BH313"/>
  <c r="BG313"/>
  <c r="BF313"/>
  <c r="T313"/>
  <c r="R313"/>
  <c r="P313"/>
  <c r="BI310"/>
  <c r="BH310"/>
  <c r="BG310"/>
  <c r="BF310"/>
  <c r="T310"/>
  <c r="R310"/>
  <c r="P310"/>
  <c r="BI304"/>
  <c r="BH304"/>
  <c r="BG304"/>
  <c r="BF304"/>
  <c r="T304"/>
  <c r="R304"/>
  <c r="P304"/>
  <c r="BI299"/>
  <c r="BH299"/>
  <c r="BG299"/>
  <c r="BF299"/>
  <c r="T299"/>
  <c r="R299"/>
  <c r="P299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66"/>
  <c r="BH266"/>
  <c r="BG266"/>
  <c r="BF266"/>
  <c r="T266"/>
  <c r="R266"/>
  <c r="P266"/>
  <c r="BI264"/>
  <c r="BH264"/>
  <c r="BG264"/>
  <c r="BF264"/>
  <c r="T264"/>
  <c r="R264"/>
  <c r="P264"/>
  <c r="BI257"/>
  <c r="BH257"/>
  <c r="BG257"/>
  <c r="BF257"/>
  <c r="T257"/>
  <c r="R257"/>
  <c r="P257"/>
  <c r="BI255"/>
  <c r="BH255"/>
  <c r="BG255"/>
  <c r="BF255"/>
  <c r="T255"/>
  <c r="R255"/>
  <c r="P255"/>
  <c r="BI249"/>
  <c r="BH249"/>
  <c r="BG249"/>
  <c r="BF249"/>
  <c r="T249"/>
  <c r="R249"/>
  <c r="P249"/>
  <c r="BI243"/>
  <c r="BH243"/>
  <c r="BG243"/>
  <c r="BF243"/>
  <c r="T243"/>
  <c r="R243"/>
  <c r="P243"/>
  <c r="BI233"/>
  <c r="BH233"/>
  <c r="BG233"/>
  <c r="BF233"/>
  <c r="T233"/>
  <c r="R233"/>
  <c r="P233"/>
  <c r="BI231"/>
  <c r="BH231"/>
  <c r="BG231"/>
  <c r="BF231"/>
  <c r="T231"/>
  <c r="R231"/>
  <c r="P231"/>
  <c r="BI224"/>
  <c r="BH224"/>
  <c r="BG224"/>
  <c r="BF224"/>
  <c r="T224"/>
  <c r="R224"/>
  <c r="P224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1"/>
  <c r="BH201"/>
  <c r="BG201"/>
  <c r="BF201"/>
  <c r="T201"/>
  <c r="R201"/>
  <c r="P201"/>
  <c r="BI195"/>
  <c r="BH195"/>
  <c r="BG195"/>
  <c r="BF195"/>
  <c r="T195"/>
  <c r="R195"/>
  <c r="P195"/>
  <c r="BI188"/>
  <c r="BH188"/>
  <c r="BG188"/>
  <c r="BF188"/>
  <c r="T188"/>
  <c r="R188"/>
  <c r="P188"/>
  <c r="BI186"/>
  <c r="BH186"/>
  <c r="BG186"/>
  <c r="BF186"/>
  <c r="T186"/>
  <c r="R186"/>
  <c r="P186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58"/>
  <c r="BH158"/>
  <c r="BG158"/>
  <c r="BF158"/>
  <c r="T158"/>
  <c r="R158"/>
  <c r="P158"/>
  <c r="BI139"/>
  <c r="BH139"/>
  <c r="BG139"/>
  <c r="BF139"/>
  <c r="T139"/>
  <c r="R139"/>
  <c r="P139"/>
  <c r="BI133"/>
  <c r="BH133"/>
  <c r="BG133"/>
  <c r="BF133"/>
  <c r="T133"/>
  <c r="R133"/>
  <c r="P133"/>
  <c r="BI125"/>
  <c r="BH125"/>
  <c r="BG125"/>
  <c r="BF125"/>
  <c r="T125"/>
  <c r="R125"/>
  <c r="P125"/>
  <c r="BI117"/>
  <c r="BH117"/>
  <c r="BG117"/>
  <c r="BF117"/>
  <c r="T117"/>
  <c r="R117"/>
  <c r="P117"/>
  <c r="BI113"/>
  <c r="BH113"/>
  <c r="BG113"/>
  <c r="BF113"/>
  <c r="T113"/>
  <c r="R113"/>
  <c r="P113"/>
  <c r="BI106"/>
  <c r="BH106"/>
  <c r="BG106"/>
  <c r="BF106"/>
  <c r="T106"/>
  <c r="R106"/>
  <c r="P106"/>
  <c r="BI87"/>
  <c r="BH87"/>
  <c r="BG87"/>
  <c r="BF87"/>
  <c r="T87"/>
  <c r="R87"/>
  <c r="P87"/>
  <c r="J81"/>
  <c r="J80"/>
  <c r="F80"/>
  <c r="F78"/>
  <c r="E76"/>
  <c r="J55"/>
  <c r="J54"/>
  <c r="F54"/>
  <c r="F52"/>
  <c r="E50"/>
  <c r="J18"/>
  <c r="E18"/>
  <c r="F81"/>
  <c r="J17"/>
  <c r="J12"/>
  <c r="J78"/>
  <c r="E7"/>
  <c r="E74"/>
  <c i="102" r="J39"/>
  <c r="J38"/>
  <c i="1" r="AY175"/>
  <c i="102" r="J37"/>
  <c i="1" r="AX175"/>
  <c i="102"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101" r="J41"/>
  <c r="J40"/>
  <c i="1" r="AY174"/>
  <c i="101" r="J39"/>
  <c i="1" r="AX174"/>
  <c i="101" r="BI331"/>
  <c r="BH331"/>
  <c r="BG331"/>
  <c r="BF331"/>
  <c r="T331"/>
  <c r="T330"/>
  <c r="R331"/>
  <c r="R330"/>
  <c r="P331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2"/>
  <c r="BH322"/>
  <c r="BG322"/>
  <c r="BF322"/>
  <c r="T322"/>
  <c r="R322"/>
  <c r="P322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96"/>
  <c r="E7"/>
  <c r="E88"/>
  <c i="100" r="J41"/>
  <c r="J40"/>
  <c i="1" r="AY173"/>
  <c i="100" r="J39"/>
  <c i="1" r="AX173"/>
  <c i="100" r="BI146"/>
  <c r="BH146"/>
  <c r="BG146"/>
  <c r="BF146"/>
  <c r="T146"/>
  <c r="T145"/>
  <c r="T144"/>
  <c r="R146"/>
  <c r="R145"/>
  <c r="R144"/>
  <c r="P146"/>
  <c r="P145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0"/>
  <c r="BH130"/>
  <c r="BG130"/>
  <c r="BF130"/>
  <c r="T130"/>
  <c r="T129"/>
  <c r="R130"/>
  <c r="R129"/>
  <c r="P130"/>
  <c r="P129"/>
  <c r="BI127"/>
  <c r="BH127"/>
  <c r="BG127"/>
  <c r="BF127"/>
  <c r="T127"/>
  <c r="R127"/>
  <c r="P127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08"/>
  <c r="BH108"/>
  <c r="BG108"/>
  <c r="BF108"/>
  <c r="T108"/>
  <c r="R108"/>
  <c r="P108"/>
  <c r="BI105"/>
  <c r="BH105"/>
  <c r="BG105"/>
  <c r="BF105"/>
  <c r="T105"/>
  <c r="R105"/>
  <c r="P105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94"/>
  <c r="E7"/>
  <c r="E86"/>
  <c i="99" r="J41"/>
  <c r="J40"/>
  <c i="1" r="AY172"/>
  <c i="99" r="J39"/>
  <c i="1" r="AX172"/>
  <c i="99" r="BI318"/>
  <c r="BH318"/>
  <c r="BG318"/>
  <c r="BF318"/>
  <c r="T318"/>
  <c r="R318"/>
  <c r="P318"/>
  <c r="BI315"/>
  <c r="BH315"/>
  <c r="BG315"/>
  <c r="BF315"/>
  <c r="T315"/>
  <c r="R315"/>
  <c r="P315"/>
  <c r="BI312"/>
  <c r="BH312"/>
  <c r="BG312"/>
  <c r="BF312"/>
  <c r="T312"/>
  <c r="R312"/>
  <c r="P312"/>
  <c r="BI308"/>
  <c r="BH308"/>
  <c r="BG308"/>
  <c r="BF308"/>
  <c r="T308"/>
  <c r="R308"/>
  <c r="P308"/>
  <c r="BI305"/>
  <c r="BH305"/>
  <c r="BG305"/>
  <c r="BF305"/>
  <c r="T305"/>
  <c r="R305"/>
  <c r="P305"/>
  <c r="BI300"/>
  <c r="BH300"/>
  <c r="BG300"/>
  <c r="BF300"/>
  <c r="T300"/>
  <c r="R300"/>
  <c r="P300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0"/>
  <c r="BH290"/>
  <c r="BG290"/>
  <c r="BF290"/>
  <c r="T290"/>
  <c r="R290"/>
  <c r="P290"/>
  <c r="BI286"/>
  <c r="BH286"/>
  <c r="BG286"/>
  <c r="BF286"/>
  <c r="T286"/>
  <c r="T285"/>
  <c r="R286"/>
  <c r="R285"/>
  <c r="P286"/>
  <c r="P285"/>
  <c r="BI283"/>
  <c r="BH283"/>
  <c r="BG283"/>
  <c r="BF283"/>
  <c r="T283"/>
  <c r="R283"/>
  <c r="P283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05"/>
  <c r="BH205"/>
  <c r="BG205"/>
  <c r="BF205"/>
  <c r="T205"/>
  <c r="R205"/>
  <c r="P205"/>
  <c r="BI185"/>
  <c r="BH185"/>
  <c r="BG185"/>
  <c r="BF185"/>
  <c r="T185"/>
  <c r="R185"/>
  <c r="P185"/>
  <c r="BI164"/>
  <c r="BH164"/>
  <c r="BG164"/>
  <c r="BF164"/>
  <c r="T164"/>
  <c r="R164"/>
  <c r="P164"/>
  <c r="BI144"/>
  <c r="BH144"/>
  <c r="BG144"/>
  <c r="BF144"/>
  <c r="T144"/>
  <c r="R144"/>
  <c r="P144"/>
  <c r="BI124"/>
  <c r="BH124"/>
  <c r="BG124"/>
  <c r="BF124"/>
  <c r="T124"/>
  <c r="R124"/>
  <c r="P124"/>
  <c r="BI104"/>
  <c r="BH104"/>
  <c r="BG104"/>
  <c r="BF104"/>
  <c r="T104"/>
  <c r="R104"/>
  <c r="P104"/>
  <c r="J98"/>
  <c r="J97"/>
  <c r="F97"/>
  <c r="F95"/>
  <c r="E93"/>
  <c r="J63"/>
  <c r="J62"/>
  <c r="F62"/>
  <c r="F60"/>
  <c r="E58"/>
  <c r="J22"/>
  <c r="E22"/>
  <c r="F98"/>
  <c r="J21"/>
  <c r="J16"/>
  <c r="J95"/>
  <c r="E7"/>
  <c r="E87"/>
  <c i="98" r="J41"/>
  <c r="J40"/>
  <c i="1" r="AY171"/>
  <c i="98" r="J39"/>
  <c i="1" r="AX171"/>
  <c i="98" r="BI106"/>
  <c r="BH106"/>
  <c r="BG106"/>
  <c r="BF106"/>
  <c r="T106"/>
  <c r="T105"/>
  <c r="T104"/>
  <c r="R106"/>
  <c r="R105"/>
  <c r="R104"/>
  <c r="P106"/>
  <c r="P105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97" r="J41"/>
  <c r="J40"/>
  <c i="1" r="AY170"/>
  <c i="97" r="J39"/>
  <c i="1" r="AX170"/>
  <c i="97"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96" r="J41"/>
  <c r="J40"/>
  <c i="1" r="AY169"/>
  <c i="96" r="J39"/>
  <c i="1" r="AX169"/>
  <c i="96" r="BI116"/>
  <c r="BH116"/>
  <c r="BG116"/>
  <c r="BF116"/>
  <c r="T116"/>
  <c r="R116"/>
  <c r="P116"/>
  <c r="BI113"/>
  <c r="BH113"/>
  <c r="BG113"/>
  <c r="BF113"/>
  <c r="T113"/>
  <c r="R113"/>
  <c r="P113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95" r="J41"/>
  <c r="J40"/>
  <c i="1" r="AY168"/>
  <c i="95" r="J39"/>
  <c i="1" r="AX168"/>
  <c i="95" r="BI221"/>
  <c r="BH221"/>
  <c r="BG221"/>
  <c r="BF221"/>
  <c r="T221"/>
  <c r="R221"/>
  <c r="P221"/>
  <c r="BI218"/>
  <c r="BH218"/>
  <c r="BG218"/>
  <c r="BF218"/>
  <c r="T218"/>
  <c r="R218"/>
  <c r="P218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5"/>
  <c r="BH175"/>
  <c r="BG175"/>
  <c r="BF175"/>
  <c r="T175"/>
  <c r="T174"/>
  <c r="R175"/>
  <c r="R174"/>
  <c r="P175"/>
  <c r="P174"/>
  <c r="BI171"/>
  <c r="BH171"/>
  <c r="BG171"/>
  <c r="BF171"/>
  <c r="T171"/>
  <c r="T170"/>
  <c r="R171"/>
  <c r="R170"/>
  <c r="P171"/>
  <c r="P170"/>
  <c r="BI167"/>
  <c r="BH167"/>
  <c r="BG167"/>
  <c r="BF167"/>
  <c r="T167"/>
  <c r="T166"/>
  <c r="R167"/>
  <c r="R166"/>
  <c r="P167"/>
  <c r="P166"/>
  <c r="BI162"/>
  <c r="BH162"/>
  <c r="BG162"/>
  <c r="BF162"/>
  <c r="T162"/>
  <c r="R162"/>
  <c r="P162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8"/>
  <c r="BH148"/>
  <c r="BG148"/>
  <c r="BF148"/>
  <c r="T148"/>
  <c r="R148"/>
  <c r="P148"/>
  <c r="BI142"/>
  <c r="BH142"/>
  <c r="BG142"/>
  <c r="BF142"/>
  <c r="T142"/>
  <c r="R142"/>
  <c r="P142"/>
  <c r="BI140"/>
  <c r="BH140"/>
  <c r="BG140"/>
  <c r="BF140"/>
  <c r="T140"/>
  <c r="R140"/>
  <c r="P140"/>
  <c r="BI134"/>
  <c r="BH134"/>
  <c r="BG134"/>
  <c r="BF134"/>
  <c r="T134"/>
  <c r="R134"/>
  <c r="P134"/>
  <c r="BI130"/>
  <c r="BH130"/>
  <c r="BG130"/>
  <c r="BF130"/>
  <c r="T130"/>
  <c r="R130"/>
  <c r="P130"/>
  <c r="BI126"/>
  <c r="BH126"/>
  <c r="BG126"/>
  <c r="BF126"/>
  <c r="T126"/>
  <c r="R126"/>
  <c r="P126"/>
  <c r="BI124"/>
  <c r="BH124"/>
  <c r="BG124"/>
  <c r="BF124"/>
  <c r="T124"/>
  <c r="R124"/>
  <c r="P124"/>
  <c r="BI121"/>
  <c r="BH121"/>
  <c r="BG121"/>
  <c r="BF121"/>
  <c r="T121"/>
  <c r="R121"/>
  <c r="P121"/>
  <c r="BI119"/>
  <c r="BH119"/>
  <c r="BG119"/>
  <c r="BF119"/>
  <c r="T119"/>
  <c r="R119"/>
  <c r="P119"/>
  <c r="BI115"/>
  <c r="BH115"/>
  <c r="BG115"/>
  <c r="BF115"/>
  <c r="T115"/>
  <c r="R115"/>
  <c r="P115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J101"/>
  <c r="J100"/>
  <c r="F100"/>
  <c r="F98"/>
  <c r="E96"/>
  <c r="J63"/>
  <c r="J62"/>
  <c r="F62"/>
  <c r="F60"/>
  <c r="E58"/>
  <c r="J22"/>
  <c r="E22"/>
  <c r="F101"/>
  <c r="J21"/>
  <c r="J16"/>
  <c r="J98"/>
  <c r="E7"/>
  <c r="E90"/>
  <c i="94" r="J41"/>
  <c r="J40"/>
  <c i="1" r="AY167"/>
  <c i="94" r="J39"/>
  <c i="1" r="AX167"/>
  <c i="94" r="BI230"/>
  <c r="BH230"/>
  <c r="BG230"/>
  <c r="BF230"/>
  <c r="T230"/>
  <c r="T229"/>
  <c r="T228"/>
  <c r="R230"/>
  <c r="R229"/>
  <c r="R228"/>
  <c r="P230"/>
  <c r="P229"/>
  <c r="P228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6"/>
  <c r="BH186"/>
  <c r="BG186"/>
  <c r="BF186"/>
  <c r="T186"/>
  <c r="R186"/>
  <c r="P186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5"/>
  <c r="BH175"/>
  <c r="BG175"/>
  <c r="BF175"/>
  <c r="T175"/>
  <c r="R175"/>
  <c r="P175"/>
  <c r="BI172"/>
  <c r="BH172"/>
  <c r="BG172"/>
  <c r="BF172"/>
  <c r="T172"/>
  <c r="R172"/>
  <c r="P172"/>
  <c r="BI167"/>
  <c r="BH167"/>
  <c r="BG167"/>
  <c r="BF167"/>
  <c r="T167"/>
  <c r="R167"/>
  <c r="P167"/>
  <c r="BI163"/>
  <c r="BH163"/>
  <c r="BG163"/>
  <c r="BF163"/>
  <c r="T163"/>
  <c r="T162"/>
  <c r="R163"/>
  <c r="R162"/>
  <c r="P163"/>
  <c r="P162"/>
  <c r="BI158"/>
  <c r="BH158"/>
  <c r="BG158"/>
  <c r="BF158"/>
  <c r="T158"/>
  <c r="T157"/>
  <c r="R158"/>
  <c r="R157"/>
  <c r="P158"/>
  <c r="P157"/>
  <c r="BI153"/>
  <c r="BH153"/>
  <c r="BG153"/>
  <c r="BF153"/>
  <c r="T153"/>
  <c r="T152"/>
  <c r="R153"/>
  <c r="R152"/>
  <c r="P153"/>
  <c r="P152"/>
  <c r="BI147"/>
  <c r="BH147"/>
  <c r="BG147"/>
  <c r="BF147"/>
  <c r="T147"/>
  <c r="T146"/>
  <c r="R147"/>
  <c r="R146"/>
  <c r="P147"/>
  <c r="P146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18"/>
  <c r="BH118"/>
  <c r="BG118"/>
  <c r="BF118"/>
  <c r="T118"/>
  <c r="R118"/>
  <c r="P118"/>
  <c r="BI115"/>
  <c r="BH115"/>
  <c r="BG115"/>
  <c r="BF115"/>
  <c r="T115"/>
  <c r="R115"/>
  <c r="P115"/>
  <c r="BI111"/>
  <c r="BH111"/>
  <c r="BG111"/>
  <c r="BF111"/>
  <c r="T111"/>
  <c r="R111"/>
  <c r="P111"/>
  <c r="BI107"/>
  <c r="BH107"/>
  <c r="BG107"/>
  <c r="BF107"/>
  <c r="T107"/>
  <c r="R107"/>
  <c r="P107"/>
  <c r="J101"/>
  <c r="J100"/>
  <c r="F100"/>
  <c r="F98"/>
  <c r="E96"/>
  <c r="J63"/>
  <c r="J62"/>
  <c r="F62"/>
  <c r="F60"/>
  <c r="E58"/>
  <c r="J22"/>
  <c r="E22"/>
  <c r="F101"/>
  <c r="J21"/>
  <c r="J16"/>
  <c r="J98"/>
  <c r="E7"/>
  <c r="E90"/>
  <c i="93" r="J39"/>
  <c r="J38"/>
  <c i="1" r="AY165"/>
  <c i="93" r="J37"/>
  <c i="1" r="AX165"/>
  <c i="93" r="BI90"/>
  <c r="BH90"/>
  <c r="BG90"/>
  <c r="BF90"/>
  <c r="T90"/>
  <c r="R90"/>
  <c r="P90"/>
  <c r="BI88"/>
  <c r="BH88"/>
  <c r="BG88"/>
  <c r="BF88"/>
  <c r="T88"/>
  <c r="R88"/>
  <c r="P88"/>
  <c r="J83"/>
  <c r="J82"/>
  <c r="F82"/>
  <c r="F80"/>
  <c r="E78"/>
  <c r="J59"/>
  <c r="J58"/>
  <c r="F58"/>
  <c r="F56"/>
  <c r="E54"/>
  <c r="J20"/>
  <c r="E20"/>
  <c r="F83"/>
  <c r="J19"/>
  <c r="J14"/>
  <c r="J80"/>
  <c r="E7"/>
  <c r="E74"/>
  <c i="92" r="J41"/>
  <c r="J40"/>
  <c i="1" r="AY164"/>
  <c i="92" r="J39"/>
  <c i="1" r="AX164"/>
  <c i="92" r="BI158"/>
  <c r="BH158"/>
  <c r="BG158"/>
  <c r="BF158"/>
  <c r="T158"/>
  <c r="T157"/>
  <c r="T156"/>
  <c r="R158"/>
  <c r="R157"/>
  <c r="R156"/>
  <c r="P158"/>
  <c r="P157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91" r="J41"/>
  <c r="J40"/>
  <c i="1" r="AY163"/>
  <c i="91" r="J39"/>
  <c i="1" r="AX163"/>
  <c i="91"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80"/>
  <c i="90" r="J41"/>
  <c r="J40"/>
  <c i="1" r="AY162"/>
  <c i="90" r="J39"/>
  <c i="1" r="AX162"/>
  <c i="90" r="BI220"/>
  <c r="BH220"/>
  <c r="BG220"/>
  <c r="BF220"/>
  <c r="T220"/>
  <c r="T219"/>
  <c r="T218"/>
  <c r="R220"/>
  <c r="R219"/>
  <c r="R218"/>
  <c r="P220"/>
  <c r="P219"/>
  <c r="P218"/>
  <c r="BI216"/>
  <c r="BH216"/>
  <c r="BG216"/>
  <c r="BF216"/>
  <c r="T216"/>
  <c r="R216"/>
  <c r="P216"/>
  <c r="BI214"/>
  <c r="BH214"/>
  <c r="BG214"/>
  <c r="BF214"/>
  <c r="T214"/>
  <c r="R214"/>
  <c r="P214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89" r="J41"/>
  <c r="J40"/>
  <c i="1" r="AY161"/>
  <c i="89" r="J39"/>
  <c i="1" r="AX161"/>
  <c i="89"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88" r="J41"/>
  <c r="J40"/>
  <c i="1" r="AY160"/>
  <c i="88" r="J39"/>
  <c i="1" r="AX160"/>
  <c i="88"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80"/>
  <c i="87" r="J41"/>
  <c r="J40"/>
  <c i="1" r="AY159"/>
  <c i="87" r="J39"/>
  <c i="1" r="AX159"/>
  <c i="87"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7"/>
  <c r="BH227"/>
  <c r="BG227"/>
  <c r="BF227"/>
  <c r="T227"/>
  <c r="R227"/>
  <c r="P227"/>
  <c r="BI225"/>
  <c r="BH225"/>
  <c r="BG225"/>
  <c r="BF225"/>
  <c r="T225"/>
  <c r="R225"/>
  <c r="P225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91"/>
  <c r="E7"/>
  <c r="E83"/>
  <c i="86" r="J41"/>
  <c r="J40"/>
  <c i="1" r="AY158"/>
  <c i="86" r="J39"/>
  <c i="1" r="AX158"/>
  <c i="86" r="BI236"/>
  <c r="BH236"/>
  <c r="BG236"/>
  <c r="BF236"/>
  <c r="T236"/>
  <c r="T235"/>
  <c r="T234"/>
  <c r="R236"/>
  <c r="R235"/>
  <c r="R234"/>
  <c r="P236"/>
  <c r="P235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1"/>
  <c r="BH221"/>
  <c r="BG221"/>
  <c r="BF221"/>
  <c r="T221"/>
  <c r="R221"/>
  <c r="P221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85" r="J41"/>
  <c r="J40"/>
  <c i="1" r="AY157"/>
  <c i="85" r="J39"/>
  <c i="1" r="AX157"/>
  <c i="85" r="BI162"/>
  <c r="BH162"/>
  <c r="BG162"/>
  <c r="BF162"/>
  <c r="T162"/>
  <c r="T161"/>
  <c r="T160"/>
  <c r="R162"/>
  <c r="R161"/>
  <c r="R160"/>
  <c r="P162"/>
  <c r="P161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84" r="J41"/>
  <c r="J40"/>
  <c i="1" r="AY156"/>
  <c i="84" r="J39"/>
  <c i="1" r="AX156"/>
  <c i="84"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83" r="J39"/>
  <c r="J38"/>
  <c i="1" r="AY154"/>
  <c i="83" r="J37"/>
  <c i="1" r="AX154"/>
  <c i="83"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82" r="J37"/>
  <c r="J36"/>
  <c i="1" r="AY152"/>
  <c i="82" r="J35"/>
  <c i="1" r="AX152"/>
  <c i="82" r="BI208"/>
  <c r="BH208"/>
  <c r="BG208"/>
  <c r="BF208"/>
  <c r="T208"/>
  <c r="R208"/>
  <c r="P208"/>
  <c r="BI206"/>
  <c r="BH206"/>
  <c r="BG206"/>
  <c r="BF206"/>
  <c r="T206"/>
  <c r="R206"/>
  <c r="P206"/>
  <c r="BI202"/>
  <c r="BH202"/>
  <c r="BG202"/>
  <c r="BF202"/>
  <c r="T202"/>
  <c r="R202"/>
  <c r="P202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88"/>
  <c r="BH188"/>
  <c r="BG188"/>
  <c r="BF188"/>
  <c r="T188"/>
  <c r="T187"/>
  <c r="R188"/>
  <c r="R187"/>
  <c r="P188"/>
  <c r="P187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6"/>
  <c r="BH156"/>
  <c r="BG156"/>
  <c r="BF156"/>
  <c r="T156"/>
  <c r="R156"/>
  <c r="P156"/>
  <c r="BI153"/>
  <c r="BH153"/>
  <c r="BG153"/>
  <c r="BF153"/>
  <c r="T153"/>
  <c r="R153"/>
  <c r="P153"/>
  <c r="BI148"/>
  <c r="BH148"/>
  <c r="BG148"/>
  <c r="BF148"/>
  <c r="T148"/>
  <c r="R148"/>
  <c r="P148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BI89"/>
  <c r="BH89"/>
  <c r="BG89"/>
  <c r="BF89"/>
  <c r="T89"/>
  <c r="R89"/>
  <c r="P89"/>
  <c r="J83"/>
  <c r="J82"/>
  <c r="F82"/>
  <c r="F80"/>
  <c r="E78"/>
  <c r="J55"/>
  <c r="J54"/>
  <c r="F54"/>
  <c r="F52"/>
  <c r="E50"/>
  <c r="J18"/>
  <c r="E18"/>
  <c r="F83"/>
  <c r="J17"/>
  <c r="J12"/>
  <c r="J80"/>
  <c r="E7"/>
  <c r="E76"/>
  <c i="81" r="J39"/>
  <c r="J38"/>
  <c i="1" r="AY151"/>
  <c i="81" r="J37"/>
  <c i="1" r="AX151"/>
  <c i="81" r="BI102"/>
  <c r="BH102"/>
  <c r="BG102"/>
  <c r="BF102"/>
  <c r="T102"/>
  <c r="T101"/>
  <c r="R102"/>
  <c r="R101"/>
  <c r="P102"/>
  <c r="P101"/>
  <c r="BI98"/>
  <c r="BH98"/>
  <c r="BG98"/>
  <c r="BF98"/>
  <c r="T98"/>
  <c r="R98"/>
  <c r="P98"/>
  <c r="BI96"/>
  <c r="BH96"/>
  <c r="BG96"/>
  <c r="BF96"/>
  <c r="T96"/>
  <c r="R96"/>
  <c r="P96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80" r="J39"/>
  <c r="J38"/>
  <c i="1" r="AY150"/>
  <c i="80" r="J37"/>
  <c i="1" r="AX150"/>
  <c i="80" r="BI133"/>
  <c r="BH133"/>
  <c r="BG133"/>
  <c r="BF133"/>
  <c r="T133"/>
  <c r="T132"/>
  <c r="R133"/>
  <c r="R132"/>
  <c r="P133"/>
  <c r="P132"/>
  <c r="BI128"/>
  <c r="BH128"/>
  <c r="BG128"/>
  <c r="BF128"/>
  <c r="T128"/>
  <c r="R128"/>
  <c r="P128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2"/>
  <c r="BH102"/>
  <c r="BG102"/>
  <c r="BF102"/>
  <c r="T102"/>
  <c r="R102"/>
  <c r="P102"/>
  <c r="BI99"/>
  <c r="BH99"/>
  <c r="BG99"/>
  <c r="BF99"/>
  <c r="T99"/>
  <c r="R99"/>
  <c r="P99"/>
  <c r="BI94"/>
  <c r="BH94"/>
  <c r="BG94"/>
  <c r="BF94"/>
  <c r="T94"/>
  <c r="R94"/>
  <c r="P94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79" r="J39"/>
  <c r="J38"/>
  <c i="1" r="AY148"/>
  <c i="79" r="J37"/>
  <c i="1" r="AX148"/>
  <c i="79" r="BI88"/>
  <c r="BH88"/>
  <c r="BG88"/>
  <c r="BF88"/>
  <c r="T88"/>
  <c r="T87"/>
  <c r="T86"/>
  <c r="R88"/>
  <c r="R87"/>
  <c r="R86"/>
  <c r="P88"/>
  <c r="P87"/>
  <c r="P86"/>
  <c i="1" r="AU148"/>
  <c i="79" r="J83"/>
  <c r="J82"/>
  <c r="F82"/>
  <c r="F80"/>
  <c r="E78"/>
  <c r="J59"/>
  <c r="J58"/>
  <c r="F58"/>
  <c r="F56"/>
  <c r="E54"/>
  <c r="J20"/>
  <c r="E20"/>
  <c r="F83"/>
  <c r="J19"/>
  <c r="J14"/>
  <c r="J80"/>
  <c r="E7"/>
  <c r="E74"/>
  <c i="78" r="J39"/>
  <c r="J38"/>
  <c i="1" r="AY147"/>
  <c i="78" r="J37"/>
  <c i="1" r="AX147"/>
  <c i="78" r="BI196"/>
  <c r="BH196"/>
  <c r="BG196"/>
  <c r="BF196"/>
  <c r="T196"/>
  <c r="R196"/>
  <c r="P196"/>
  <c r="BI194"/>
  <c r="BH194"/>
  <c r="BG194"/>
  <c r="BF194"/>
  <c r="T194"/>
  <c r="R194"/>
  <c r="P194"/>
  <c r="BI190"/>
  <c r="BH190"/>
  <c r="BG190"/>
  <c r="BF190"/>
  <c r="T190"/>
  <c r="R190"/>
  <c r="P190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BI91"/>
  <c r="BH91"/>
  <c r="BG91"/>
  <c r="BF91"/>
  <c r="T91"/>
  <c r="R91"/>
  <c r="P91"/>
  <c r="J86"/>
  <c r="J85"/>
  <c r="F85"/>
  <c r="F83"/>
  <c r="E81"/>
  <c r="J59"/>
  <c r="J58"/>
  <c r="F58"/>
  <c r="F56"/>
  <c r="E54"/>
  <c r="J20"/>
  <c r="E20"/>
  <c r="F86"/>
  <c r="J19"/>
  <c r="J14"/>
  <c r="J83"/>
  <c r="E7"/>
  <c r="E77"/>
  <c i="77" r="J39"/>
  <c r="J38"/>
  <c i="1" r="AY145"/>
  <c i="77" r="J37"/>
  <c i="1" r="AX145"/>
  <c i="77" r="BI120"/>
  <c r="BH120"/>
  <c r="BG120"/>
  <c r="BF120"/>
  <c r="T120"/>
  <c r="T119"/>
  <c r="R120"/>
  <c r="R119"/>
  <c r="P120"/>
  <c r="P119"/>
  <c r="BI117"/>
  <c r="BH117"/>
  <c r="BG117"/>
  <c r="BF117"/>
  <c r="T117"/>
  <c r="T116"/>
  <c r="R117"/>
  <c r="R116"/>
  <c r="P117"/>
  <c r="P116"/>
  <c r="BI111"/>
  <c r="BH111"/>
  <c r="BG111"/>
  <c r="BF111"/>
  <c r="T111"/>
  <c r="R111"/>
  <c r="P111"/>
  <c r="BI106"/>
  <c r="BH106"/>
  <c r="BG106"/>
  <c r="BF106"/>
  <c r="T106"/>
  <c r="R106"/>
  <c r="P106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76" r="J39"/>
  <c r="J38"/>
  <c i="1" r="AY144"/>
  <c i="76" r="J37"/>
  <c i="1" r="AX144"/>
  <c i="76"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7"/>
  <c r="BH197"/>
  <c r="BG197"/>
  <c r="BF197"/>
  <c r="T197"/>
  <c r="R197"/>
  <c r="P197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0"/>
  <c r="BH170"/>
  <c r="BG170"/>
  <c r="BF170"/>
  <c r="T170"/>
  <c r="R170"/>
  <c r="P170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7"/>
  <c r="BH137"/>
  <c r="BG137"/>
  <c r="BF137"/>
  <c r="T137"/>
  <c r="T136"/>
  <c r="R137"/>
  <c r="R136"/>
  <c r="P137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88"/>
  <c r="E7"/>
  <c r="E82"/>
  <c i="75" r="J39"/>
  <c r="J38"/>
  <c i="1" r="AY142"/>
  <c i="75" r="J37"/>
  <c i="1" r="AX142"/>
  <c i="75" r="BI129"/>
  <c r="BH129"/>
  <c r="BG129"/>
  <c r="BF129"/>
  <c r="T129"/>
  <c r="T128"/>
  <c r="R129"/>
  <c r="R128"/>
  <c r="P129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74" r="J41"/>
  <c r="J40"/>
  <c i="1" r="AY141"/>
  <c i="74" r="J39"/>
  <c i="1" r="AX141"/>
  <c i="74"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73" r="J41"/>
  <c r="J40"/>
  <c i="1" r="AY140"/>
  <c i="73" r="J39"/>
  <c i="1" r="AX140"/>
  <c i="73"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72" r="J41"/>
  <c r="J40"/>
  <c i="1" r="AY139"/>
  <c i="72" r="J39"/>
  <c i="1" r="AX139"/>
  <c i="72"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71" r="J39"/>
  <c r="J38"/>
  <c i="1" r="AY138"/>
  <c i="71" r="J37"/>
  <c i="1" r="AX138"/>
  <c i="71" r="BI138"/>
  <c r="BH138"/>
  <c r="BG138"/>
  <c r="BF138"/>
  <c r="T138"/>
  <c r="T137"/>
  <c r="R138"/>
  <c r="R137"/>
  <c r="P138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5"/>
  <c r="BH95"/>
  <c r="BG95"/>
  <c r="BF95"/>
  <c r="T95"/>
  <c r="R95"/>
  <c r="P95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70" r="J41"/>
  <c r="J40"/>
  <c i="1" r="AY136"/>
  <c i="70" r="J39"/>
  <c i="1" r="AX136"/>
  <c i="70"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69" r="J41"/>
  <c r="J40"/>
  <c i="1" r="AY135"/>
  <c i="69" r="J39"/>
  <c i="1" r="AX135"/>
  <c i="69"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68" r="J41"/>
  <c r="J40"/>
  <c i="1" r="AY134"/>
  <c i="68" r="J39"/>
  <c i="1" r="AX134"/>
  <c i="68"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67" r="J39"/>
  <c r="J38"/>
  <c i="1" r="AY133"/>
  <c i="67" r="J37"/>
  <c i="1" r="AX133"/>
  <c i="67" r="BI121"/>
  <c r="BH121"/>
  <c r="BG121"/>
  <c r="BF121"/>
  <c r="T121"/>
  <c r="T120"/>
  <c r="R121"/>
  <c r="R120"/>
  <c r="P121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66" r="J41"/>
  <c r="J40"/>
  <c i="1" r="AY131"/>
  <c i="66" r="J39"/>
  <c i="1" r="AX131"/>
  <c i="66"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65" r="J41"/>
  <c r="J40"/>
  <c i="1" r="AY130"/>
  <c i="65" r="J39"/>
  <c i="1" r="AX130"/>
  <c i="65"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64" r="J41"/>
  <c r="J40"/>
  <c i="1" r="AY129"/>
  <c i="64" r="J39"/>
  <c i="1" r="AX129"/>
  <c i="64"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63" r="J39"/>
  <c r="J38"/>
  <c i="1" r="AY128"/>
  <c i="63" r="J37"/>
  <c i="1" r="AX128"/>
  <c i="63" r="BI135"/>
  <c r="BH135"/>
  <c r="BG135"/>
  <c r="BF135"/>
  <c r="T135"/>
  <c r="T134"/>
  <c r="R135"/>
  <c r="R134"/>
  <c r="P135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5"/>
  <c r="BH95"/>
  <c r="BG95"/>
  <c r="BF95"/>
  <c r="T95"/>
  <c r="R95"/>
  <c r="P95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62" r="J39"/>
  <c r="J38"/>
  <c i="1" r="AY126"/>
  <c i="62" r="J37"/>
  <c i="1" r="AX126"/>
  <c i="62" r="BI129"/>
  <c r="BH129"/>
  <c r="BG129"/>
  <c r="BF129"/>
  <c r="T129"/>
  <c r="T128"/>
  <c r="R129"/>
  <c r="R128"/>
  <c r="P129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BI91"/>
  <c r="BH91"/>
  <c r="BG91"/>
  <c r="BF91"/>
  <c r="T91"/>
  <c r="R91"/>
  <c r="P91"/>
  <c r="J85"/>
  <c r="J84"/>
  <c r="F84"/>
  <c r="F82"/>
  <c r="E80"/>
  <c r="J59"/>
  <c r="J58"/>
  <c r="F58"/>
  <c r="F56"/>
  <c r="E54"/>
  <c r="J20"/>
  <c r="E20"/>
  <c r="F85"/>
  <c r="J19"/>
  <c r="J14"/>
  <c r="J82"/>
  <c r="E7"/>
  <c r="E76"/>
  <c i="61" r="J41"/>
  <c r="J40"/>
  <c i="1" r="AY124"/>
  <c i="61" r="J39"/>
  <c i="1" r="AX124"/>
  <c i="61"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4"/>
  <c r="BH104"/>
  <c r="BG104"/>
  <c r="BF104"/>
  <c r="T104"/>
  <c r="R104"/>
  <c r="P104"/>
  <c r="BI101"/>
  <c r="BH101"/>
  <c r="BG101"/>
  <c r="BF101"/>
  <c r="T101"/>
  <c r="R101"/>
  <c r="P101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60" r="J41"/>
  <c r="J40"/>
  <c i="1" r="AY123"/>
  <c i="60" r="J39"/>
  <c i="1" r="AX123"/>
  <c i="60" r="BI251"/>
  <c r="BH251"/>
  <c r="BG251"/>
  <c r="BF251"/>
  <c r="T251"/>
  <c r="T250"/>
  <c r="R251"/>
  <c r="R250"/>
  <c r="P251"/>
  <c r="P250"/>
  <c r="BI244"/>
  <c r="BH244"/>
  <c r="BG244"/>
  <c r="BF244"/>
  <c r="T244"/>
  <c r="T243"/>
  <c r="R244"/>
  <c r="R243"/>
  <c r="P244"/>
  <c r="P243"/>
  <c r="BI240"/>
  <c r="BH240"/>
  <c r="BG240"/>
  <c r="BF240"/>
  <c r="T240"/>
  <c r="R240"/>
  <c r="P240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6"/>
  <c r="BH216"/>
  <c r="BG216"/>
  <c r="BF216"/>
  <c r="T216"/>
  <c r="R216"/>
  <c r="P216"/>
  <c r="BI212"/>
  <c r="BH212"/>
  <c r="BG212"/>
  <c r="BF212"/>
  <c r="T212"/>
  <c r="R212"/>
  <c r="P212"/>
  <c r="BI209"/>
  <c r="BH209"/>
  <c r="BG209"/>
  <c r="BF209"/>
  <c r="T209"/>
  <c r="R209"/>
  <c r="P209"/>
  <c r="BI205"/>
  <c r="BH205"/>
  <c r="BG205"/>
  <c r="BF205"/>
  <c r="T205"/>
  <c r="R205"/>
  <c r="P205"/>
  <c r="BI200"/>
  <c r="BH200"/>
  <c r="BG200"/>
  <c r="BF200"/>
  <c r="T200"/>
  <c r="R200"/>
  <c r="P200"/>
  <c r="BI195"/>
  <c r="BH195"/>
  <c r="BG195"/>
  <c r="BF195"/>
  <c r="T195"/>
  <c r="R195"/>
  <c r="P195"/>
  <c r="BI190"/>
  <c r="BH190"/>
  <c r="BG190"/>
  <c r="BF190"/>
  <c r="T190"/>
  <c r="R190"/>
  <c r="P190"/>
  <c r="BI186"/>
  <c r="BH186"/>
  <c r="BG186"/>
  <c r="BF186"/>
  <c r="T186"/>
  <c r="R186"/>
  <c r="P186"/>
  <c r="BI180"/>
  <c r="BH180"/>
  <c r="BG180"/>
  <c r="BF180"/>
  <c r="T180"/>
  <c r="R180"/>
  <c r="P180"/>
  <c r="BI175"/>
  <c r="BH175"/>
  <c r="BG175"/>
  <c r="BF175"/>
  <c r="T175"/>
  <c r="R175"/>
  <c r="P175"/>
  <c r="BI172"/>
  <c r="BH172"/>
  <c r="BG172"/>
  <c r="BF172"/>
  <c r="T172"/>
  <c r="R172"/>
  <c r="P172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4"/>
  <c r="BH134"/>
  <c r="BG134"/>
  <c r="BF134"/>
  <c r="T134"/>
  <c r="R134"/>
  <c r="P134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1"/>
  <c r="BH111"/>
  <c r="BG111"/>
  <c r="BF111"/>
  <c r="T111"/>
  <c r="R111"/>
  <c r="P111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59" r="J41"/>
  <c r="J40"/>
  <c i="1" r="AY122"/>
  <c i="59" r="J39"/>
  <c i="1" r="AX122"/>
  <c i="59" r="BI106"/>
  <c r="BH106"/>
  <c r="BG106"/>
  <c r="BF106"/>
  <c r="T106"/>
  <c r="T105"/>
  <c r="R106"/>
  <c r="R105"/>
  <c r="P106"/>
  <c r="P105"/>
  <c r="BI102"/>
  <c r="BH102"/>
  <c r="BG102"/>
  <c r="BF102"/>
  <c r="T102"/>
  <c r="T101"/>
  <c r="R102"/>
  <c r="R101"/>
  <c r="P102"/>
  <c r="P101"/>
  <c r="BI98"/>
  <c r="BH98"/>
  <c r="BG98"/>
  <c r="BF98"/>
  <c r="T98"/>
  <c r="T97"/>
  <c r="T96"/>
  <c r="T95"/>
  <c r="R98"/>
  <c r="R97"/>
  <c r="R96"/>
  <c r="R95"/>
  <c r="P98"/>
  <c r="P97"/>
  <c r="P96"/>
  <c r="P95"/>
  <c i="1" r="AU122"/>
  <c i="59" r="J92"/>
  <c r="J91"/>
  <c r="F91"/>
  <c r="F89"/>
  <c r="E87"/>
  <c r="J63"/>
  <c r="J62"/>
  <c r="F62"/>
  <c r="F60"/>
  <c r="E58"/>
  <c r="J22"/>
  <c r="E22"/>
  <c r="F92"/>
  <c r="J21"/>
  <c r="J16"/>
  <c r="J89"/>
  <c r="E7"/>
  <c r="E81"/>
  <c i="58" r="J41"/>
  <c r="J40"/>
  <c i="1" r="AY121"/>
  <c i="58" r="J39"/>
  <c i="1" r="AX121"/>
  <c i="58" r="BI239"/>
  <c r="BH239"/>
  <c r="BG239"/>
  <c r="BF239"/>
  <c r="T239"/>
  <c r="T238"/>
  <c r="R239"/>
  <c r="R238"/>
  <c r="P239"/>
  <c r="P238"/>
  <c r="BI235"/>
  <c r="BH235"/>
  <c r="BG235"/>
  <c r="BF235"/>
  <c r="T235"/>
  <c r="R235"/>
  <c r="P235"/>
  <c r="BI232"/>
  <c r="BH232"/>
  <c r="BG232"/>
  <c r="BF232"/>
  <c r="T232"/>
  <c r="R232"/>
  <c r="P232"/>
  <c r="BI227"/>
  <c r="BH227"/>
  <c r="BG227"/>
  <c r="BF227"/>
  <c r="T227"/>
  <c r="R227"/>
  <c r="P227"/>
  <c r="BI225"/>
  <c r="BH225"/>
  <c r="BG225"/>
  <c r="BF225"/>
  <c r="T225"/>
  <c r="R225"/>
  <c r="P225"/>
  <c r="BI219"/>
  <c r="BH219"/>
  <c r="BG219"/>
  <c r="BF219"/>
  <c r="T219"/>
  <c r="R219"/>
  <c r="P219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4"/>
  <c r="BH194"/>
  <c r="BG194"/>
  <c r="BF194"/>
  <c r="T194"/>
  <c r="R194"/>
  <c r="P194"/>
  <c r="BI191"/>
  <c r="BH191"/>
  <c r="BG191"/>
  <c r="BF191"/>
  <c r="T191"/>
  <c r="R191"/>
  <c r="P191"/>
  <c r="BI186"/>
  <c r="BH186"/>
  <c r="BG186"/>
  <c r="BF186"/>
  <c r="T186"/>
  <c r="R186"/>
  <c r="P186"/>
  <c r="BI183"/>
  <c r="BH183"/>
  <c r="BG183"/>
  <c r="BF183"/>
  <c r="T183"/>
  <c r="R183"/>
  <c r="P183"/>
  <c r="BI175"/>
  <c r="BH175"/>
  <c r="BG175"/>
  <c r="BF175"/>
  <c r="T175"/>
  <c r="R175"/>
  <c r="P175"/>
  <c r="BI168"/>
  <c r="BH168"/>
  <c r="BG168"/>
  <c r="BF168"/>
  <c r="T168"/>
  <c r="R168"/>
  <c r="P168"/>
  <c r="BI164"/>
  <c r="BH164"/>
  <c r="BG164"/>
  <c r="BF164"/>
  <c r="T164"/>
  <c r="R164"/>
  <c r="P164"/>
  <c r="BI161"/>
  <c r="BH161"/>
  <c r="BG161"/>
  <c r="BF161"/>
  <c r="T161"/>
  <c r="R161"/>
  <c r="P161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29"/>
  <c r="BH129"/>
  <c r="BG129"/>
  <c r="BF129"/>
  <c r="T129"/>
  <c r="R129"/>
  <c r="P129"/>
  <c r="BI124"/>
  <c r="BH124"/>
  <c r="BG124"/>
  <c r="BF124"/>
  <c r="T124"/>
  <c r="R124"/>
  <c r="P124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57" r="J41"/>
  <c r="J40"/>
  <c i="1" r="AY120"/>
  <c i="57" r="J39"/>
  <c i="1" r="AX120"/>
  <c i="57" r="BI183"/>
  <c r="BH183"/>
  <c r="BG183"/>
  <c r="BF183"/>
  <c r="T183"/>
  <c r="T182"/>
  <c r="R183"/>
  <c r="R182"/>
  <c r="P183"/>
  <c r="P182"/>
  <c r="BI176"/>
  <c r="BH176"/>
  <c r="BG176"/>
  <c r="BF176"/>
  <c r="T176"/>
  <c r="T175"/>
  <c r="R176"/>
  <c r="R175"/>
  <c r="P176"/>
  <c r="P175"/>
  <c r="BI171"/>
  <c r="BH171"/>
  <c r="BG171"/>
  <c r="BF171"/>
  <c r="T171"/>
  <c r="R171"/>
  <c r="P171"/>
  <c r="BI164"/>
  <c r="BH164"/>
  <c r="BG164"/>
  <c r="BF164"/>
  <c r="T164"/>
  <c r="R164"/>
  <c r="P164"/>
  <c r="BI157"/>
  <c r="BH157"/>
  <c r="BG157"/>
  <c r="BF157"/>
  <c r="T157"/>
  <c r="R157"/>
  <c r="P157"/>
  <c r="BI150"/>
  <c r="BH150"/>
  <c r="BG150"/>
  <c r="BF150"/>
  <c r="T150"/>
  <c r="R150"/>
  <c r="P150"/>
  <c r="BI145"/>
  <c r="BH145"/>
  <c r="BG145"/>
  <c r="BF145"/>
  <c r="T145"/>
  <c r="R145"/>
  <c r="P145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2"/>
  <c r="BH122"/>
  <c r="BG122"/>
  <c r="BF122"/>
  <c r="T122"/>
  <c r="R122"/>
  <c r="P122"/>
  <c r="BI117"/>
  <c r="BH117"/>
  <c r="BG117"/>
  <c r="BF117"/>
  <c r="T117"/>
  <c r="R117"/>
  <c r="P117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91"/>
  <c r="E7"/>
  <c r="E83"/>
  <c i="56" r="J41"/>
  <c r="J40"/>
  <c i="1" r="AY119"/>
  <c i="56" r="J39"/>
  <c i="1" r="AX119"/>
  <c i="56" r="BI231"/>
  <c r="BH231"/>
  <c r="BG231"/>
  <c r="BF231"/>
  <c r="T231"/>
  <c r="T230"/>
  <c r="R231"/>
  <c r="R230"/>
  <c r="P231"/>
  <c r="P230"/>
  <c r="BI227"/>
  <c r="BH227"/>
  <c r="BG227"/>
  <c r="BF227"/>
  <c r="T227"/>
  <c r="R227"/>
  <c r="P227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7"/>
  <c r="BH207"/>
  <c r="BG207"/>
  <c r="BF207"/>
  <c r="T207"/>
  <c r="R207"/>
  <c r="P207"/>
  <c r="BI204"/>
  <c r="BH204"/>
  <c r="BG204"/>
  <c r="BF204"/>
  <c r="T204"/>
  <c r="R204"/>
  <c r="P204"/>
  <c r="BI202"/>
  <c r="BH202"/>
  <c r="BG202"/>
  <c r="BF202"/>
  <c r="T202"/>
  <c r="R202"/>
  <c r="P202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89"/>
  <c r="BH189"/>
  <c r="BG189"/>
  <c r="BF189"/>
  <c r="T189"/>
  <c r="R189"/>
  <c r="P189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69"/>
  <c r="BH169"/>
  <c r="BG169"/>
  <c r="BF169"/>
  <c r="T169"/>
  <c r="R169"/>
  <c r="P169"/>
  <c r="BI164"/>
  <c r="BH164"/>
  <c r="BG164"/>
  <c r="BF164"/>
  <c r="T164"/>
  <c r="R164"/>
  <c r="P164"/>
  <c r="BI159"/>
  <c r="BH159"/>
  <c r="BG159"/>
  <c r="BF159"/>
  <c r="T159"/>
  <c r="R159"/>
  <c r="P159"/>
  <c r="BI154"/>
  <c r="BH154"/>
  <c r="BG154"/>
  <c r="BF154"/>
  <c r="T154"/>
  <c r="T153"/>
  <c r="R154"/>
  <c r="R153"/>
  <c r="P154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1"/>
  <c r="BH131"/>
  <c r="BG131"/>
  <c r="BF131"/>
  <c r="T131"/>
  <c r="R131"/>
  <c r="P131"/>
  <c r="BI128"/>
  <c r="BH128"/>
  <c r="BG128"/>
  <c r="BF128"/>
  <c r="T128"/>
  <c r="R128"/>
  <c r="P128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55" r="J41"/>
  <c r="J40"/>
  <c i="1" r="AY118"/>
  <c i="55" r="J39"/>
  <c i="1" r="AX118"/>
  <c i="55" r="BI350"/>
  <c r="BH350"/>
  <c r="BG350"/>
  <c r="BF350"/>
  <c r="T350"/>
  <c r="T349"/>
  <c r="R350"/>
  <c r="R349"/>
  <c r="P350"/>
  <c r="P349"/>
  <c r="BI346"/>
  <c r="BH346"/>
  <c r="BG346"/>
  <c r="BF346"/>
  <c r="T346"/>
  <c r="R346"/>
  <c r="P346"/>
  <c r="BI344"/>
  <c r="BH344"/>
  <c r="BG344"/>
  <c r="BF344"/>
  <c r="T344"/>
  <c r="R344"/>
  <c r="P344"/>
  <c r="BI338"/>
  <c r="BH338"/>
  <c r="BG338"/>
  <c r="BF338"/>
  <c r="T338"/>
  <c r="R338"/>
  <c r="P338"/>
  <c r="BI334"/>
  <c r="BH334"/>
  <c r="BG334"/>
  <c r="BF334"/>
  <c r="T334"/>
  <c r="R334"/>
  <c r="P334"/>
  <c r="BI331"/>
  <c r="BH331"/>
  <c r="BG331"/>
  <c r="BF331"/>
  <c r="T331"/>
  <c r="R331"/>
  <c r="P331"/>
  <c r="BI328"/>
  <c r="BH328"/>
  <c r="BG328"/>
  <c r="BF328"/>
  <c r="T328"/>
  <c r="R328"/>
  <c r="P328"/>
  <c r="BI325"/>
  <c r="BH325"/>
  <c r="BG325"/>
  <c r="BF325"/>
  <c r="T325"/>
  <c r="R325"/>
  <c r="P325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13"/>
  <c r="BH313"/>
  <c r="BG313"/>
  <c r="BF313"/>
  <c r="T313"/>
  <c r="R313"/>
  <c r="P313"/>
  <c r="BI310"/>
  <c r="BH310"/>
  <c r="BG310"/>
  <c r="BF310"/>
  <c r="T310"/>
  <c r="R310"/>
  <c r="P310"/>
  <c r="BI307"/>
  <c r="BH307"/>
  <c r="BG307"/>
  <c r="BF307"/>
  <c r="T307"/>
  <c r="R307"/>
  <c r="P307"/>
  <c r="BI304"/>
  <c r="BH304"/>
  <c r="BG304"/>
  <c r="BF304"/>
  <c r="T304"/>
  <c r="R304"/>
  <c r="P304"/>
  <c r="BI301"/>
  <c r="BH301"/>
  <c r="BG301"/>
  <c r="BF301"/>
  <c r="T301"/>
  <c r="R301"/>
  <c r="P301"/>
  <c r="BI297"/>
  <c r="BH297"/>
  <c r="BG297"/>
  <c r="BF297"/>
  <c r="T297"/>
  <c r="R297"/>
  <c r="P297"/>
  <c r="BI294"/>
  <c r="BH294"/>
  <c r="BG294"/>
  <c r="BF294"/>
  <c r="T294"/>
  <c r="R294"/>
  <c r="P294"/>
  <c r="BI291"/>
  <c r="BH291"/>
  <c r="BG291"/>
  <c r="BF291"/>
  <c r="T291"/>
  <c r="R291"/>
  <c r="P291"/>
  <c r="BI288"/>
  <c r="BH288"/>
  <c r="BG288"/>
  <c r="BF288"/>
  <c r="T288"/>
  <c r="R288"/>
  <c r="P288"/>
  <c r="BI286"/>
  <c r="BH286"/>
  <c r="BG286"/>
  <c r="BF286"/>
  <c r="T286"/>
  <c r="R286"/>
  <c r="P286"/>
  <c r="BI283"/>
  <c r="BH283"/>
  <c r="BG283"/>
  <c r="BF283"/>
  <c r="T283"/>
  <c r="R283"/>
  <c r="P283"/>
  <c r="BI279"/>
  <c r="BH279"/>
  <c r="BG279"/>
  <c r="BF279"/>
  <c r="T279"/>
  <c r="R279"/>
  <c r="P279"/>
  <c r="BI276"/>
  <c r="BH276"/>
  <c r="BG276"/>
  <c r="BF276"/>
  <c r="T276"/>
  <c r="R276"/>
  <c r="P276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4"/>
  <c r="BH264"/>
  <c r="BG264"/>
  <c r="BF264"/>
  <c r="T264"/>
  <c r="R264"/>
  <c r="P264"/>
  <c r="BI260"/>
  <c r="BH260"/>
  <c r="BG260"/>
  <c r="BF260"/>
  <c r="T260"/>
  <c r="R260"/>
  <c r="P260"/>
  <c r="BI256"/>
  <c r="BH256"/>
  <c r="BG256"/>
  <c r="BF256"/>
  <c r="T256"/>
  <c r="R256"/>
  <c r="P256"/>
  <c r="BI250"/>
  <c r="BH250"/>
  <c r="BG250"/>
  <c r="BF250"/>
  <c r="T250"/>
  <c r="R250"/>
  <c r="P250"/>
  <c r="BI247"/>
  <c r="BH247"/>
  <c r="BG247"/>
  <c r="BF247"/>
  <c r="T247"/>
  <c r="R247"/>
  <c r="P247"/>
  <c r="BI241"/>
  <c r="BH241"/>
  <c r="BG241"/>
  <c r="BF241"/>
  <c r="T241"/>
  <c r="R241"/>
  <c r="P241"/>
  <c r="BI238"/>
  <c r="BH238"/>
  <c r="BG238"/>
  <c r="BF238"/>
  <c r="T238"/>
  <c r="R238"/>
  <c r="P238"/>
  <c r="BI232"/>
  <c r="BH232"/>
  <c r="BG232"/>
  <c r="BF232"/>
  <c r="T232"/>
  <c r="R232"/>
  <c r="P232"/>
  <c r="BI228"/>
  <c r="BH228"/>
  <c r="BG228"/>
  <c r="BF228"/>
  <c r="T228"/>
  <c r="R228"/>
  <c r="P228"/>
  <c r="BI222"/>
  <c r="BH222"/>
  <c r="BG222"/>
  <c r="BF222"/>
  <c r="T222"/>
  <c r="R222"/>
  <c r="P222"/>
  <c r="BI219"/>
  <c r="BH219"/>
  <c r="BG219"/>
  <c r="BF219"/>
  <c r="T219"/>
  <c r="R219"/>
  <c r="P219"/>
  <c r="BI209"/>
  <c r="BH209"/>
  <c r="BG209"/>
  <c r="BF209"/>
  <c r="T209"/>
  <c r="R209"/>
  <c r="P209"/>
  <c r="BI204"/>
  <c r="BH204"/>
  <c r="BG204"/>
  <c r="BF204"/>
  <c r="T204"/>
  <c r="R204"/>
  <c r="P204"/>
  <c r="BI196"/>
  <c r="BH196"/>
  <c r="BG196"/>
  <c r="BF196"/>
  <c r="T196"/>
  <c r="R196"/>
  <c r="P196"/>
  <c r="BI189"/>
  <c r="BH189"/>
  <c r="BG189"/>
  <c r="BF189"/>
  <c r="T189"/>
  <c r="R189"/>
  <c r="P189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T169"/>
  <c r="R170"/>
  <c r="R169"/>
  <c r="P170"/>
  <c r="P169"/>
  <c r="BI166"/>
  <c r="BH166"/>
  <c r="BG166"/>
  <c r="BF166"/>
  <c r="T166"/>
  <c r="R166"/>
  <c r="P166"/>
  <c r="BI163"/>
  <c r="BH163"/>
  <c r="BG163"/>
  <c r="BF163"/>
  <c r="T163"/>
  <c r="R163"/>
  <c r="P163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0"/>
  <c r="BH140"/>
  <c r="BG140"/>
  <c r="BF140"/>
  <c r="T140"/>
  <c r="R140"/>
  <c r="P140"/>
  <c r="BI136"/>
  <c r="BH136"/>
  <c r="BG136"/>
  <c r="BF136"/>
  <c r="T136"/>
  <c r="R136"/>
  <c r="P136"/>
  <c r="BI131"/>
  <c r="BH131"/>
  <c r="BG131"/>
  <c r="BF131"/>
  <c r="T131"/>
  <c r="R131"/>
  <c r="P131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J96"/>
  <c r="J95"/>
  <c r="F95"/>
  <c r="F93"/>
  <c r="E91"/>
  <c r="J63"/>
  <c r="J62"/>
  <c r="F62"/>
  <c r="F60"/>
  <c r="E58"/>
  <c r="J22"/>
  <c r="E22"/>
  <c r="F96"/>
  <c r="J21"/>
  <c r="J16"/>
  <c r="J93"/>
  <c r="E7"/>
  <c r="E85"/>
  <c i="54" r="J41"/>
  <c r="J40"/>
  <c i="1" r="AY117"/>
  <c i="54" r="J39"/>
  <c i="1" r="AX117"/>
  <c i="54" r="BI266"/>
  <c r="BH266"/>
  <c r="BG266"/>
  <c r="BF266"/>
  <c r="T266"/>
  <c r="T265"/>
  <c r="R266"/>
  <c r="R265"/>
  <c r="P266"/>
  <c r="P265"/>
  <c r="BI259"/>
  <c r="BH259"/>
  <c r="BG259"/>
  <c r="BF259"/>
  <c r="T259"/>
  <c r="T258"/>
  <c r="R259"/>
  <c r="R258"/>
  <c r="P259"/>
  <c r="P258"/>
  <c r="BI255"/>
  <c r="BH255"/>
  <c r="BG255"/>
  <c r="BF255"/>
  <c r="T255"/>
  <c r="R255"/>
  <c r="P255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4"/>
  <c r="BH214"/>
  <c r="BG214"/>
  <c r="BF214"/>
  <c r="T214"/>
  <c r="R214"/>
  <c r="P214"/>
  <c r="BI210"/>
  <c r="BH210"/>
  <c r="BG210"/>
  <c r="BF210"/>
  <c r="T210"/>
  <c r="R210"/>
  <c r="P210"/>
  <c r="BI205"/>
  <c r="BH205"/>
  <c r="BG205"/>
  <c r="BF205"/>
  <c r="T205"/>
  <c r="R205"/>
  <c r="P205"/>
  <c r="BI200"/>
  <c r="BH200"/>
  <c r="BG200"/>
  <c r="BF200"/>
  <c r="T200"/>
  <c r="R200"/>
  <c r="P200"/>
  <c r="BI195"/>
  <c r="BH195"/>
  <c r="BG195"/>
  <c r="BF195"/>
  <c r="T195"/>
  <c r="R195"/>
  <c r="P195"/>
  <c r="BI192"/>
  <c r="BH192"/>
  <c r="BG192"/>
  <c r="BF192"/>
  <c r="T192"/>
  <c r="R192"/>
  <c r="P192"/>
  <c r="BI189"/>
  <c r="BH189"/>
  <c r="BG189"/>
  <c r="BF189"/>
  <c r="T189"/>
  <c r="R189"/>
  <c r="P189"/>
  <c r="BI184"/>
  <c r="BH184"/>
  <c r="BG184"/>
  <c r="BF184"/>
  <c r="T184"/>
  <c r="R184"/>
  <c r="P184"/>
  <c r="BI177"/>
  <c r="BH177"/>
  <c r="BG177"/>
  <c r="BF177"/>
  <c r="T177"/>
  <c r="R177"/>
  <c r="P177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1"/>
  <c r="BH121"/>
  <c r="BG121"/>
  <c r="BF121"/>
  <c r="T121"/>
  <c r="R121"/>
  <c r="P121"/>
  <c r="BI117"/>
  <c r="BH117"/>
  <c r="BG117"/>
  <c r="BF117"/>
  <c r="T117"/>
  <c r="R117"/>
  <c r="P117"/>
  <c r="BI114"/>
  <c r="BH114"/>
  <c r="BG114"/>
  <c r="BF114"/>
  <c r="T114"/>
  <c r="R114"/>
  <c r="P114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53" r="J41"/>
  <c r="J40"/>
  <c i="1" r="AY116"/>
  <c i="53" r="J39"/>
  <c i="1" r="AX116"/>
  <c i="53" r="BI289"/>
  <c r="BH289"/>
  <c r="BG289"/>
  <c r="BF289"/>
  <c r="T289"/>
  <c r="T288"/>
  <c r="R289"/>
  <c r="R288"/>
  <c r="P289"/>
  <c r="P288"/>
  <c r="BI282"/>
  <c r="BH282"/>
  <c r="BG282"/>
  <c r="BF282"/>
  <c r="T282"/>
  <c r="T281"/>
  <c r="R282"/>
  <c r="R281"/>
  <c r="P282"/>
  <c r="P281"/>
  <c r="BI279"/>
  <c r="BH279"/>
  <c r="BG279"/>
  <c r="BF279"/>
  <c r="T279"/>
  <c r="R279"/>
  <c r="P279"/>
  <c r="BI276"/>
  <c r="BH276"/>
  <c r="BG276"/>
  <c r="BF276"/>
  <c r="T276"/>
  <c r="R276"/>
  <c r="P276"/>
  <c r="BI270"/>
  <c r="BH270"/>
  <c r="BG270"/>
  <c r="BF270"/>
  <c r="T270"/>
  <c r="R270"/>
  <c r="P270"/>
  <c r="BI268"/>
  <c r="BH268"/>
  <c r="BG268"/>
  <c r="BF268"/>
  <c r="T268"/>
  <c r="R268"/>
  <c r="P268"/>
  <c r="BI265"/>
  <c r="BH265"/>
  <c r="BG265"/>
  <c r="BF265"/>
  <c r="T265"/>
  <c r="R265"/>
  <c r="P265"/>
  <c r="BI260"/>
  <c r="BH260"/>
  <c r="BG260"/>
  <c r="BF260"/>
  <c r="T260"/>
  <c r="R260"/>
  <c r="P260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6"/>
  <c r="BH246"/>
  <c r="BG246"/>
  <c r="BF246"/>
  <c r="T246"/>
  <c r="R246"/>
  <c r="P246"/>
  <c r="BI243"/>
  <c r="BH243"/>
  <c r="BG243"/>
  <c r="BF243"/>
  <c r="T243"/>
  <c r="R243"/>
  <c r="P243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29"/>
  <c r="BH229"/>
  <c r="BG229"/>
  <c r="BF229"/>
  <c r="T229"/>
  <c r="R229"/>
  <c r="P229"/>
  <c r="BI225"/>
  <c r="BH225"/>
  <c r="BG225"/>
  <c r="BF225"/>
  <c r="T225"/>
  <c r="R225"/>
  <c r="P225"/>
  <c r="BI220"/>
  <c r="BH220"/>
  <c r="BG220"/>
  <c r="BF220"/>
  <c r="T220"/>
  <c r="R220"/>
  <c r="P220"/>
  <c r="BI215"/>
  <c r="BH215"/>
  <c r="BG215"/>
  <c r="BF215"/>
  <c r="T215"/>
  <c r="R215"/>
  <c r="P215"/>
  <c r="BI210"/>
  <c r="BH210"/>
  <c r="BG210"/>
  <c r="BF210"/>
  <c r="T210"/>
  <c r="R210"/>
  <c r="P210"/>
  <c r="BI206"/>
  <c r="BH206"/>
  <c r="BG206"/>
  <c r="BF206"/>
  <c r="T206"/>
  <c r="R206"/>
  <c r="P206"/>
  <c r="BI201"/>
  <c r="BH201"/>
  <c r="BG201"/>
  <c r="BF201"/>
  <c r="T201"/>
  <c r="R201"/>
  <c r="P201"/>
  <c r="BI194"/>
  <c r="BH194"/>
  <c r="BG194"/>
  <c r="BF194"/>
  <c r="T194"/>
  <c r="R194"/>
  <c r="P194"/>
  <c r="BI187"/>
  <c r="BH187"/>
  <c r="BG187"/>
  <c r="BF187"/>
  <c r="T187"/>
  <c r="R187"/>
  <c r="P187"/>
  <c r="BI183"/>
  <c r="BH183"/>
  <c r="BG183"/>
  <c r="BF183"/>
  <c r="T183"/>
  <c r="R183"/>
  <c r="P183"/>
  <c r="BI180"/>
  <c r="BH180"/>
  <c r="BG180"/>
  <c r="BF180"/>
  <c r="T180"/>
  <c r="R180"/>
  <c r="P180"/>
  <c r="BI175"/>
  <c r="BH175"/>
  <c r="BG175"/>
  <c r="BF175"/>
  <c r="T175"/>
  <c r="R175"/>
  <c r="P175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3"/>
  <c r="BH153"/>
  <c r="BG153"/>
  <c r="BF153"/>
  <c r="T153"/>
  <c r="R153"/>
  <c r="P153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4"/>
  <c r="BH124"/>
  <c r="BG124"/>
  <c r="BF124"/>
  <c r="T124"/>
  <c r="R124"/>
  <c r="P124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94"/>
  <c r="E7"/>
  <c r="E86"/>
  <c i="52" r="J41"/>
  <c r="J40"/>
  <c i="1" r="AY115"/>
  <c i="52" r="J39"/>
  <c i="1" r="AX115"/>
  <c i="52" r="BI273"/>
  <c r="BH273"/>
  <c r="BG273"/>
  <c r="BF273"/>
  <c r="T273"/>
  <c r="T272"/>
  <c r="R273"/>
  <c r="R272"/>
  <c r="P273"/>
  <c r="P272"/>
  <c r="BI266"/>
  <c r="BH266"/>
  <c r="BG266"/>
  <c r="BF266"/>
  <c r="T266"/>
  <c r="T265"/>
  <c r="R266"/>
  <c r="R265"/>
  <c r="P266"/>
  <c r="P265"/>
  <c r="BI259"/>
  <c r="BH259"/>
  <c r="BG259"/>
  <c r="BF259"/>
  <c r="T259"/>
  <c r="R259"/>
  <c r="P259"/>
  <c r="BI257"/>
  <c r="BH257"/>
  <c r="BG257"/>
  <c r="BF257"/>
  <c r="T257"/>
  <c r="R257"/>
  <c r="P257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5"/>
  <c r="BH235"/>
  <c r="BG235"/>
  <c r="BF235"/>
  <c r="T235"/>
  <c r="R235"/>
  <c r="P235"/>
  <c r="BI232"/>
  <c r="BH232"/>
  <c r="BG232"/>
  <c r="BF232"/>
  <c r="T232"/>
  <c r="R232"/>
  <c r="P232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5"/>
  <c r="BH215"/>
  <c r="BG215"/>
  <c r="BF215"/>
  <c r="T215"/>
  <c r="R215"/>
  <c r="P215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4"/>
  <c r="BH194"/>
  <c r="BG194"/>
  <c r="BF194"/>
  <c r="T194"/>
  <c r="R194"/>
  <c r="P194"/>
  <c r="BI189"/>
  <c r="BH189"/>
  <c r="BG189"/>
  <c r="BF189"/>
  <c r="T189"/>
  <c r="R189"/>
  <c r="P189"/>
  <c r="BI185"/>
  <c r="BH185"/>
  <c r="BG185"/>
  <c r="BF185"/>
  <c r="T185"/>
  <c r="R185"/>
  <c r="P185"/>
  <c r="BI180"/>
  <c r="BH180"/>
  <c r="BG180"/>
  <c r="BF180"/>
  <c r="T180"/>
  <c r="R180"/>
  <c r="P180"/>
  <c r="BI177"/>
  <c r="BH177"/>
  <c r="BG177"/>
  <c r="BF177"/>
  <c r="T177"/>
  <c r="R177"/>
  <c r="P177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5"/>
  <c r="BH155"/>
  <c r="BG155"/>
  <c r="BF155"/>
  <c r="T155"/>
  <c r="R155"/>
  <c r="P155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3"/>
  <c r="BH133"/>
  <c r="BG133"/>
  <c r="BF133"/>
  <c r="T133"/>
  <c r="R133"/>
  <c r="P133"/>
  <c r="BI129"/>
  <c r="BH129"/>
  <c r="BG129"/>
  <c r="BF129"/>
  <c r="T129"/>
  <c r="R129"/>
  <c r="P129"/>
  <c r="BI126"/>
  <c r="BH126"/>
  <c r="BG126"/>
  <c r="BF126"/>
  <c r="T126"/>
  <c r="R126"/>
  <c r="P126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94"/>
  <c r="E7"/>
  <c r="E86"/>
  <c i="51" r="J41"/>
  <c r="J40"/>
  <c i="1" r="AY112"/>
  <c i="51" r="J39"/>
  <c i="1" r="AX112"/>
  <c i="51" r="BI167"/>
  <c r="BH167"/>
  <c r="BG167"/>
  <c r="BF167"/>
  <c r="T167"/>
  <c r="T166"/>
  <c r="R167"/>
  <c r="R166"/>
  <c r="P167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6"/>
  <c r="BH136"/>
  <c r="BG136"/>
  <c r="BF136"/>
  <c r="T136"/>
  <c r="R136"/>
  <c r="P136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2"/>
  <c r="BH102"/>
  <c r="BG102"/>
  <c r="BF102"/>
  <c r="T102"/>
  <c r="R102"/>
  <c r="P102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50" r="J41"/>
  <c r="J40"/>
  <c i="1" r="AY111"/>
  <c i="50" r="J39"/>
  <c i="1" r="AX111"/>
  <c i="50" r="BI272"/>
  <c r="BH272"/>
  <c r="BG272"/>
  <c r="BF272"/>
  <c r="T272"/>
  <c r="T271"/>
  <c r="R272"/>
  <c r="R271"/>
  <c r="P272"/>
  <c r="P271"/>
  <c r="BI268"/>
  <c r="BH268"/>
  <c r="BG268"/>
  <c r="BF268"/>
  <c r="T268"/>
  <c r="T267"/>
  <c r="R268"/>
  <c r="R267"/>
  <c r="P268"/>
  <c r="P267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3"/>
  <c r="BH233"/>
  <c r="BG233"/>
  <c r="BF233"/>
  <c r="T233"/>
  <c r="R233"/>
  <c r="P233"/>
  <c r="BI228"/>
  <c r="BH228"/>
  <c r="BG228"/>
  <c r="BF228"/>
  <c r="T228"/>
  <c r="R228"/>
  <c r="P228"/>
  <c r="BI225"/>
  <c r="BH225"/>
  <c r="BG225"/>
  <c r="BF225"/>
  <c r="T225"/>
  <c r="R225"/>
  <c r="P225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09"/>
  <c r="BH209"/>
  <c r="BG209"/>
  <c r="BF209"/>
  <c r="T209"/>
  <c r="R209"/>
  <c r="P209"/>
  <c r="BI205"/>
  <c r="BH205"/>
  <c r="BG205"/>
  <c r="BF205"/>
  <c r="T205"/>
  <c r="R205"/>
  <c r="P205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6"/>
  <c r="BH116"/>
  <c r="BG116"/>
  <c r="BF116"/>
  <c r="T116"/>
  <c r="R116"/>
  <c r="P116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49" r="J41"/>
  <c r="J40"/>
  <c i="1" r="AY110"/>
  <c i="49" r="J39"/>
  <c i="1" r="AX110"/>
  <c i="49" r="BI272"/>
  <c r="BH272"/>
  <c r="BG272"/>
  <c r="BF272"/>
  <c r="T272"/>
  <c r="T271"/>
  <c r="R272"/>
  <c r="R271"/>
  <c r="P272"/>
  <c r="P271"/>
  <c r="BI268"/>
  <c r="BH268"/>
  <c r="BG268"/>
  <c r="BF268"/>
  <c r="T268"/>
  <c r="T267"/>
  <c r="R268"/>
  <c r="R267"/>
  <c r="P268"/>
  <c r="P267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3"/>
  <c r="BH233"/>
  <c r="BG233"/>
  <c r="BF233"/>
  <c r="T233"/>
  <c r="R233"/>
  <c r="P233"/>
  <c r="BI228"/>
  <c r="BH228"/>
  <c r="BG228"/>
  <c r="BF228"/>
  <c r="T228"/>
  <c r="R228"/>
  <c r="P228"/>
  <c r="BI225"/>
  <c r="BH225"/>
  <c r="BG225"/>
  <c r="BF225"/>
  <c r="T225"/>
  <c r="R225"/>
  <c r="P225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09"/>
  <c r="BH209"/>
  <c r="BG209"/>
  <c r="BF209"/>
  <c r="T209"/>
  <c r="R209"/>
  <c r="P209"/>
  <c r="BI205"/>
  <c r="BH205"/>
  <c r="BG205"/>
  <c r="BF205"/>
  <c r="T205"/>
  <c r="R205"/>
  <c r="P205"/>
  <c r="BI202"/>
  <c r="BH202"/>
  <c r="BG202"/>
  <c r="BF202"/>
  <c r="T202"/>
  <c r="R202"/>
  <c r="P202"/>
  <c r="BI198"/>
  <c r="BH198"/>
  <c r="BG198"/>
  <c r="BF198"/>
  <c r="T198"/>
  <c r="R198"/>
  <c r="P198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6"/>
  <c r="BH116"/>
  <c r="BG116"/>
  <c r="BF116"/>
  <c r="T116"/>
  <c r="R116"/>
  <c r="P116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48" r="J41"/>
  <c r="J40"/>
  <c i="1" r="AY109"/>
  <c i="48" r="J39"/>
  <c i="1" r="AX109"/>
  <c i="48" r="BI285"/>
  <c r="BH285"/>
  <c r="BG285"/>
  <c r="BF285"/>
  <c r="T285"/>
  <c r="T284"/>
  <c r="R285"/>
  <c r="R284"/>
  <c r="P285"/>
  <c r="P284"/>
  <c r="BI281"/>
  <c r="BH281"/>
  <c r="BG281"/>
  <c r="BF281"/>
  <c r="T281"/>
  <c r="T280"/>
  <c r="R281"/>
  <c r="R280"/>
  <c r="P281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4"/>
  <c r="BH254"/>
  <c r="BG254"/>
  <c r="BF254"/>
  <c r="T254"/>
  <c r="R254"/>
  <c r="P254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1"/>
  <c r="BH241"/>
  <c r="BG241"/>
  <c r="BF241"/>
  <c r="T241"/>
  <c r="R241"/>
  <c r="P241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6"/>
  <c r="BH116"/>
  <c r="BG116"/>
  <c r="BF116"/>
  <c r="T116"/>
  <c r="R116"/>
  <c r="P116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47" r="J41"/>
  <c r="J40"/>
  <c i="1" r="AY108"/>
  <c i="47" r="J39"/>
  <c i="1" r="AX108"/>
  <c i="47" r="BI281"/>
  <c r="BH281"/>
  <c r="BG281"/>
  <c r="BF281"/>
  <c r="T281"/>
  <c r="T280"/>
  <c r="R281"/>
  <c r="R280"/>
  <c r="P281"/>
  <c r="P280"/>
  <c r="BI277"/>
  <c r="BH277"/>
  <c r="BG277"/>
  <c r="BF277"/>
  <c r="T277"/>
  <c r="T276"/>
  <c r="R277"/>
  <c r="R276"/>
  <c r="P277"/>
  <c r="P276"/>
  <c r="BI271"/>
  <c r="BH271"/>
  <c r="BG271"/>
  <c r="BF271"/>
  <c r="T271"/>
  <c r="R271"/>
  <c r="P271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6"/>
  <c r="BH116"/>
  <c r="BG116"/>
  <c r="BF116"/>
  <c r="T116"/>
  <c r="R116"/>
  <c r="P116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46" r="J41"/>
  <c r="J40"/>
  <c i="1" r="AY107"/>
  <c i="46" r="J39"/>
  <c i="1" r="AX107"/>
  <c i="46" r="BI280"/>
  <c r="BH280"/>
  <c r="BG280"/>
  <c r="BF280"/>
  <c r="T280"/>
  <c r="T279"/>
  <c r="R280"/>
  <c r="R279"/>
  <c r="P280"/>
  <c r="P279"/>
  <c r="BI276"/>
  <c r="BH276"/>
  <c r="BG276"/>
  <c r="BF276"/>
  <c r="T276"/>
  <c r="T275"/>
  <c r="R276"/>
  <c r="R275"/>
  <c r="P276"/>
  <c r="P275"/>
  <c r="BI272"/>
  <c r="BH272"/>
  <c r="BG272"/>
  <c r="BF272"/>
  <c r="T272"/>
  <c r="R272"/>
  <c r="P272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6"/>
  <c r="BH256"/>
  <c r="BG256"/>
  <c r="BF256"/>
  <c r="T256"/>
  <c r="R256"/>
  <c r="P256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6"/>
  <c r="BH246"/>
  <c r="BG246"/>
  <c r="BF246"/>
  <c r="T246"/>
  <c r="R246"/>
  <c r="P246"/>
  <c r="BI243"/>
  <c r="BH243"/>
  <c r="BG243"/>
  <c r="BF243"/>
  <c r="T243"/>
  <c r="R243"/>
  <c r="P243"/>
  <c r="BI240"/>
  <c r="BH240"/>
  <c r="BG240"/>
  <c r="BF240"/>
  <c r="T240"/>
  <c r="R240"/>
  <c r="P240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6"/>
  <c r="BH116"/>
  <c r="BG116"/>
  <c r="BF116"/>
  <c r="T116"/>
  <c r="R116"/>
  <c r="P116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45" r="J41"/>
  <c r="J40"/>
  <c i="1" r="AY106"/>
  <c i="45" r="J39"/>
  <c i="1" r="AX106"/>
  <c i="45" r="BI280"/>
  <c r="BH280"/>
  <c r="BG280"/>
  <c r="BF280"/>
  <c r="T280"/>
  <c r="T279"/>
  <c r="R280"/>
  <c r="R279"/>
  <c r="P280"/>
  <c r="P279"/>
  <c r="BI276"/>
  <c r="BH276"/>
  <c r="BG276"/>
  <c r="BF276"/>
  <c r="T276"/>
  <c r="T275"/>
  <c r="R276"/>
  <c r="R275"/>
  <c r="P276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57"/>
  <c r="BH257"/>
  <c r="BG257"/>
  <c r="BF257"/>
  <c r="T257"/>
  <c r="R257"/>
  <c r="P257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3"/>
  <c r="BH243"/>
  <c r="BG243"/>
  <c r="BF243"/>
  <c r="T243"/>
  <c r="R243"/>
  <c r="P243"/>
  <c r="BI238"/>
  <c r="BH238"/>
  <c r="BG238"/>
  <c r="BF238"/>
  <c r="T238"/>
  <c r="R238"/>
  <c r="P238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6"/>
  <c r="BH116"/>
  <c r="BG116"/>
  <c r="BF116"/>
  <c r="T116"/>
  <c r="R116"/>
  <c r="P116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44" r="J41"/>
  <c r="J40"/>
  <c i="1" r="AY105"/>
  <c i="44" r="J39"/>
  <c i="1" r="AX105"/>
  <c i="44" r="BI273"/>
  <c r="BH273"/>
  <c r="BG273"/>
  <c r="BF273"/>
  <c r="T273"/>
  <c r="T272"/>
  <c r="R273"/>
  <c r="R272"/>
  <c r="P273"/>
  <c r="P272"/>
  <c r="BI269"/>
  <c r="BH269"/>
  <c r="BG269"/>
  <c r="BF269"/>
  <c r="T269"/>
  <c r="T268"/>
  <c r="R269"/>
  <c r="R268"/>
  <c r="P269"/>
  <c r="P268"/>
  <c r="BI265"/>
  <c r="BH265"/>
  <c r="BG265"/>
  <c r="BF265"/>
  <c r="T265"/>
  <c r="R265"/>
  <c r="P265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0"/>
  <c r="BH250"/>
  <c r="BG250"/>
  <c r="BF250"/>
  <c r="T250"/>
  <c r="R250"/>
  <c r="P250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6"/>
  <c r="BH236"/>
  <c r="BG236"/>
  <c r="BF236"/>
  <c r="T236"/>
  <c r="R236"/>
  <c r="P236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1"/>
  <c r="BH211"/>
  <c r="BG211"/>
  <c r="BF211"/>
  <c r="T211"/>
  <c r="R211"/>
  <c r="P211"/>
  <c r="BI207"/>
  <c r="BH207"/>
  <c r="BG207"/>
  <c r="BF207"/>
  <c r="T207"/>
  <c r="R207"/>
  <c r="P207"/>
  <c r="BI204"/>
  <c r="BH204"/>
  <c r="BG204"/>
  <c r="BF204"/>
  <c r="T204"/>
  <c r="R204"/>
  <c r="P204"/>
  <c r="BI200"/>
  <c r="BH200"/>
  <c r="BG200"/>
  <c r="BF200"/>
  <c r="T200"/>
  <c r="R200"/>
  <c r="P200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9"/>
  <c r="BH129"/>
  <c r="BG129"/>
  <c r="BF129"/>
  <c r="T129"/>
  <c r="R129"/>
  <c r="P129"/>
  <c r="BI122"/>
  <c r="BH122"/>
  <c r="BG122"/>
  <c r="BF122"/>
  <c r="T122"/>
  <c r="R122"/>
  <c r="P122"/>
  <c r="BI119"/>
  <c r="BH119"/>
  <c r="BG119"/>
  <c r="BF119"/>
  <c r="T119"/>
  <c r="R119"/>
  <c r="P119"/>
  <c r="BI115"/>
  <c r="BH115"/>
  <c r="BG115"/>
  <c r="BF115"/>
  <c r="T115"/>
  <c r="R115"/>
  <c r="P115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43" r="J41"/>
  <c r="J40"/>
  <c i="1" r="AY104"/>
  <c i="43" r="J39"/>
  <c i="1" r="AX104"/>
  <c i="43" r="BI275"/>
  <c r="BH275"/>
  <c r="BG275"/>
  <c r="BF275"/>
  <c r="T275"/>
  <c r="T274"/>
  <c r="R275"/>
  <c r="R274"/>
  <c r="P275"/>
  <c r="P274"/>
  <c r="BI272"/>
  <c r="BH272"/>
  <c r="BG272"/>
  <c r="BF272"/>
  <c r="T272"/>
  <c r="R272"/>
  <c r="P272"/>
  <c r="BI269"/>
  <c r="BH269"/>
  <c r="BG269"/>
  <c r="BF269"/>
  <c r="T269"/>
  <c r="R269"/>
  <c r="P269"/>
  <c r="BI265"/>
  <c r="BH265"/>
  <c r="BG265"/>
  <c r="BF265"/>
  <c r="T265"/>
  <c r="R265"/>
  <c r="P265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0"/>
  <c r="BH250"/>
  <c r="BG250"/>
  <c r="BF250"/>
  <c r="T250"/>
  <c r="R250"/>
  <c r="P250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4"/>
  <c r="BH234"/>
  <c r="BG234"/>
  <c r="BF234"/>
  <c r="T234"/>
  <c r="R234"/>
  <c r="P234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8"/>
  <c r="BH218"/>
  <c r="BG218"/>
  <c r="BF218"/>
  <c r="T218"/>
  <c r="R218"/>
  <c r="P218"/>
  <c r="BI213"/>
  <c r="BH213"/>
  <c r="BG213"/>
  <c r="BF213"/>
  <c r="T213"/>
  <c r="R213"/>
  <c r="P213"/>
  <c r="BI209"/>
  <c r="BH209"/>
  <c r="BG209"/>
  <c r="BF209"/>
  <c r="T209"/>
  <c r="R209"/>
  <c r="P209"/>
  <c r="BI206"/>
  <c r="BH206"/>
  <c r="BG206"/>
  <c r="BF206"/>
  <c r="T206"/>
  <c r="R206"/>
  <c r="P206"/>
  <c r="BI202"/>
  <c r="BH202"/>
  <c r="BG202"/>
  <c r="BF202"/>
  <c r="T202"/>
  <c r="R202"/>
  <c r="P202"/>
  <c r="BI198"/>
  <c r="BH198"/>
  <c r="BG198"/>
  <c r="BF198"/>
  <c r="T198"/>
  <c r="T197"/>
  <c r="R198"/>
  <c r="R197"/>
  <c r="P198"/>
  <c r="P197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1"/>
  <c r="BH151"/>
  <c r="BG151"/>
  <c r="BF151"/>
  <c r="T151"/>
  <c r="R151"/>
  <c r="P151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9"/>
  <c r="BH129"/>
  <c r="BG129"/>
  <c r="BF129"/>
  <c r="T129"/>
  <c r="R129"/>
  <c r="P129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0"/>
  <c r="BH110"/>
  <c r="BG110"/>
  <c r="BF110"/>
  <c r="T110"/>
  <c r="R110"/>
  <c r="P110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J96"/>
  <c r="J95"/>
  <c r="F95"/>
  <c r="F93"/>
  <c r="E91"/>
  <c r="J63"/>
  <c r="J62"/>
  <c r="F62"/>
  <c r="F60"/>
  <c r="E58"/>
  <c r="J22"/>
  <c r="E22"/>
  <c r="F96"/>
  <c r="J21"/>
  <c r="J16"/>
  <c r="J93"/>
  <c r="E7"/>
  <c r="E85"/>
  <c i="42" r="J39"/>
  <c r="J38"/>
  <c i="1" r="AY102"/>
  <c i="42" r="J37"/>
  <c i="1" r="AX102"/>
  <c i="42" r="BI109"/>
  <c r="BH109"/>
  <c r="BG109"/>
  <c r="BF109"/>
  <c r="T109"/>
  <c r="R109"/>
  <c r="P109"/>
  <c r="BI106"/>
  <c r="BH106"/>
  <c r="BG106"/>
  <c r="BF106"/>
  <c r="T106"/>
  <c r="R106"/>
  <c r="P106"/>
  <c r="BI97"/>
  <c r="BH97"/>
  <c r="BG97"/>
  <c r="BF97"/>
  <c r="T97"/>
  <c r="R97"/>
  <c r="P97"/>
  <c r="BI93"/>
  <c r="BH93"/>
  <c r="BG93"/>
  <c r="BF93"/>
  <c r="T93"/>
  <c r="R93"/>
  <c r="P93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81"/>
  <c r="E7"/>
  <c r="E75"/>
  <c i="41" r="J39"/>
  <c r="J38"/>
  <c i="1" r="AY101"/>
  <c i="41" r="J37"/>
  <c i="1" r="AX101"/>
  <c i="41" r="BI213"/>
  <c r="BH213"/>
  <c r="BG213"/>
  <c r="BF213"/>
  <c r="T213"/>
  <c r="T212"/>
  <c r="R213"/>
  <c r="R212"/>
  <c r="P213"/>
  <c r="P212"/>
  <c r="BI210"/>
  <c r="BH210"/>
  <c r="BG210"/>
  <c r="BF210"/>
  <c r="T210"/>
  <c r="T209"/>
  <c r="R210"/>
  <c r="R209"/>
  <c r="P210"/>
  <c r="P209"/>
  <c r="BI203"/>
  <c r="BH203"/>
  <c r="BG203"/>
  <c r="BF203"/>
  <c r="T203"/>
  <c r="R203"/>
  <c r="P203"/>
  <c r="BI196"/>
  <c r="BH196"/>
  <c r="BG196"/>
  <c r="BF196"/>
  <c r="T196"/>
  <c r="R196"/>
  <c r="P196"/>
  <c r="BI187"/>
  <c r="BH187"/>
  <c r="BG187"/>
  <c r="BF187"/>
  <c r="T187"/>
  <c r="R187"/>
  <c r="P187"/>
  <c r="BI176"/>
  <c r="BH176"/>
  <c r="BG176"/>
  <c r="BF176"/>
  <c r="T176"/>
  <c r="R176"/>
  <c r="P176"/>
  <c r="BI170"/>
  <c r="BH170"/>
  <c r="BG170"/>
  <c r="BF170"/>
  <c r="T170"/>
  <c r="R170"/>
  <c r="P170"/>
  <c r="BI164"/>
  <c r="BH164"/>
  <c r="BG164"/>
  <c r="BF164"/>
  <c r="T164"/>
  <c r="R164"/>
  <c r="P164"/>
  <c r="BI160"/>
  <c r="BH160"/>
  <c r="BG160"/>
  <c r="BF160"/>
  <c r="T160"/>
  <c r="R160"/>
  <c r="P160"/>
  <c r="BI152"/>
  <c r="BH152"/>
  <c r="BG152"/>
  <c r="BF152"/>
  <c r="T152"/>
  <c r="R152"/>
  <c r="P152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07"/>
  <c r="BH107"/>
  <c r="BG107"/>
  <c r="BF107"/>
  <c r="T107"/>
  <c r="R107"/>
  <c r="P107"/>
  <c r="BI104"/>
  <c r="BH104"/>
  <c r="BG104"/>
  <c r="BF104"/>
  <c r="T104"/>
  <c r="R104"/>
  <c r="P104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40" r="J39"/>
  <c r="J38"/>
  <c i="1" r="AY100"/>
  <c i="40" r="J37"/>
  <c i="1" r="AX100"/>
  <c i="40" r="BI191"/>
  <c r="BH191"/>
  <c r="BG191"/>
  <c r="BF191"/>
  <c r="T191"/>
  <c r="T190"/>
  <c r="R191"/>
  <c r="R190"/>
  <c r="P191"/>
  <c r="P190"/>
  <c r="BI188"/>
  <c r="BH188"/>
  <c r="BG188"/>
  <c r="BF188"/>
  <c r="T188"/>
  <c r="T187"/>
  <c r="R188"/>
  <c r="R187"/>
  <c r="P188"/>
  <c r="P187"/>
  <c r="BI180"/>
  <c r="BH180"/>
  <c r="BG180"/>
  <c r="BF180"/>
  <c r="T180"/>
  <c r="R180"/>
  <c r="P180"/>
  <c r="BI174"/>
  <c r="BH174"/>
  <c r="BG174"/>
  <c r="BF174"/>
  <c r="T174"/>
  <c r="R174"/>
  <c r="P174"/>
  <c r="BI166"/>
  <c r="BH166"/>
  <c r="BG166"/>
  <c r="BF166"/>
  <c r="T166"/>
  <c r="R166"/>
  <c r="P166"/>
  <c r="BI160"/>
  <c r="BH160"/>
  <c r="BG160"/>
  <c r="BF160"/>
  <c r="T160"/>
  <c r="R160"/>
  <c r="P160"/>
  <c r="BI157"/>
  <c r="BH157"/>
  <c r="BG157"/>
  <c r="BF157"/>
  <c r="T157"/>
  <c r="R157"/>
  <c r="P157"/>
  <c r="BI152"/>
  <c r="BH152"/>
  <c r="BG152"/>
  <c r="BF152"/>
  <c r="T152"/>
  <c r="R152"/>
  <c r="P152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08"/>
  <c r="BH108"/>
  <c r="BG108"/>
  <c r="BF108"/>
  <c r="T108"/>
  <c r="R108"/>
  <c r="P108"/>
  <c r="BI105"/>
  <c r="BH105"/>
  <c r="BG105"/>
  <c r="BF105"/>
  <c r="T105"/>
  <c r="R105"/>
  <c r="P105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39" r="J39"/>
  <c r="J38"/>
  <c i="1" r="AY99"/>
  <c i="39" r="J37"/>
  <c i="1" r="AX99"/>
  <c i="39" r="BI284"/>
  <c r="BH284"/>
  <c r="BG284"/>
  <c r="BF284"/>
  <c r="T284"/>
  <c r="T283"/>
  <c r="R284"/>
  <c r="R283"/>
  <c r="P284"/>
  <c r="P283"/>
  <c r="BI281"/>
  <c r="BH281"/>
  <c r="BG281"/>
  <c r="BF281"/>
  <c r="T281"/>
  <c r="T280"/>
  <c r="R281"/>
  <c r="R280"/>
  <c r="P281"/>
  <c r="P280"/>
  <c r="BI270"/>
  <c r="BH270"/>
  <c r="BG270"/>
  <c r="BF270"/>
  <c r="T270"/>
  <c r="R270"/>
  <c r="P270"/>
  <c r="BI253"/>
  <c r="BH253"/>
  <c r="BG253"/>
  <c r="BF253"/>
  <c r="T253"/>
  <c r="R253"/>
  <c r="P253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R227"/>
  <c r="P227"/>
  <c r="BI224"/>
  <c r="BH224"/>
  <c r="BG224"/>
  <c r="BF224"/>
  <c r="T224"/>
  <c r="R224"/>
  <c r="P224"/>
  <c r="BI216"/>
  <c r="BH216"/>
  <c r="BG216"/>
  <c r="BF216"/>
  <c r="T216"/>
  <c r="R216"/>
  <c r="P216"/>
  <c r="BI209"/>
  <c r="BH209"/>
  <c r="BG209"/>
  <c r="BF209"/>
  <c r="T209"/>
  <c r="R209"/>
  <c r="P209"/>
  <c r="BI203"/>
  <c r="BH203"/>
  <c r="BG203"/>
  <c r="BF203"/>
  <c r="T203"/>
  <c r="R203"/>
  <c r="P203"/>
  <c r="BI200"/>
  <c r="BH200"/>
  <c r="BG200"/>
  <c r="BF200"/>
  <c r="T200"/>
  <c r="R200"/>
  <c r="P200"/>
  <c r="BI196"/>
  <c r="BH196"/>
  <c r="BG196"/>
  <c r="BF196"/>
  <c r="T196"/>
  <c r="R196"/>
  <c r="P196"/>
  <c r="BI188"/>
  <c r="BH188"/>
  <c r="BG188"/>
  <c r="BF188"/>
  <c r="T188"/>
  <c r="R188"/>
  <c r="P188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19"/>
  <c r="BH119"/>
  <c r="BG119"/>
  <c r="BF119"/>
  <c r="T119"/>
  <c r="R119"/>
  <c r="P119"/>
  <c r="BI116"/>
  <c r="BH116"/>
  <c r="BG116"/>
  <c r="BF116"/>
  <c r="T116"/>
  <c r="R116"/>
  <c r="P116"/>
  <c r="BI110"/>
  <c r="BH110"/>
  <c r="BG110"/>
  <c r="BF110"/>
  <c r="T110"/>
  <c r="R110"/>
  <c r="P110"/>
  <c r="BI107"/>
  <c r="BH107"/>
  <c r="BG107"/>
  <c r="BF107"/>
  <c r="T107"/>
  <c r="R107"/>
  <c r="P107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38" r="J39"/>
  <c r="J38"/>
  <c i="1" r="AY98"/>
  <c i="38" r="J37"/>
  <c i="1" r="AX98"/>
  <c i="38" r="BI110"/>
  <c r="BH110"/>
  <c r="BG110"/>
  <c r="BF110"/>
  <c r="T110"/>
  <c r="T109"/>
  <c r="R110"/>
  <c r="R109"/>
  <c r="P110"/>
  <c r="P109"/>
  <c r="BI105"/>
  <c r="BH105"/>
  <c r="BG105"/>
  <c r="BF105"/>
  <c r="T105"/>
  <c r="T104"/>
  <c r="R105"/>
  <c r="R104"/>
  <c r="P105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J86"/>
  <c r="J85"/>
  <c r="F85"/>
  <c r="F83"/>
  <c r="E81"/>
  <c r="J59"/>
  <c r="J58"/>
  <c r="F58"/>
  <c r="F56"/>
  <c r="E54"/>
  <c r="J20"/>
  <c r="E20"/>
  <c r="F86"/>
  <c r="J19"/>
  <c r="J14"/>
  <c r="J83"/>
  <c r="E7"/>
  <c r="E77"/>
  <c i="37" r="J39"/>
  <c r="J38"/>
  <c i="1" r="AY97"/>
  <c i="37" r="J37"/>
  <c i="1" r="AX97"/>
  <c i="37" r="BI191"/>
  <c r="BH191"/>
  <c r="BG191"/>
  <c r="BF191"/>
  <c r="T191"/>
  <c r="T190"/>
  <c r="R191"/>
  <c r="R190"/>
  <c r="P191"/>
  <c r="P190"/>
  <c r="BI183"/>
  <c r="BH183"/>
  <c r="BG183"/>
  <c r="BF183"/>
  <c r="T183"/>
  <c r="R183"/>
  <c r="P183"/>
  <c r="BI177"/>
  <c r="BH177"/>
  <c r="BG177"/>
  <c r="BF177"/>
  <c r="T177"/>
  <c r="R177"/>
  <c r="P177"/>
  <c r="BI172"/>
  <c r="BH172"/>
  <c r="BG172"/>
  <c r="BF172"/>
  <c r="T172"/>
  <c r="R172"/>
  <c r="P172"/>
  <c r="BI165"/>
  <c r="BH165"/>
  <c r="BG165"/>
  <c r="BF165"/>
  <c r="T165"/>
  <c r="R165"/>
  <c r="P165"/>
  <c r="BI158"/>
  <c r="BH158"/>
  <c r="BG158"/>
  <c r="BF158"/>
  <c r="T158"/>
  <c r="R158"/>
  <c r="P158"/>
  <c r="BI155"/>
  <c r="BH155"/>
  <c r="BG155"/>
  <c r="BF155"/>
  <c r="T155"/>
  <c r="R155"/>
  <c r="P155"/>
  <c r="BI147"/>
  <c r="BH147"/>
  <c r="BG147"/>
  <c r="BF147"/>
  <c r="T147"/>
  <c r="T146"/>
  <c r="R147"/>
  <c r="R146"/>
  <c r="P147"/>
  <c r="P146"/>
  <c r="BI141"/>
  <c r="BH141"/>
  <c r="BG141"/>
  <c r="BF141"/>
  <c r="T141"/>
  <c r="R141"/>
  <c r="P141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09"/>
  <c r="BH109"/>
  <c r="BG109"/>
  <c r="BF109"/>
  <c r="T109"/>
  <c r="R109"/>
  <c r="P109"/>
  <c r="BI106"/>
  <c r="BH106"/>
  <c r="BG106"/>
  <c r="BF106"/>
  <c r="T106"/>
  <c r="R106"/>
  <c r="P106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36" r="J39"/>
  <c r="J38"/>
  <c i="1" r="AY95"/>
  <c i="36" r="J37"/>
  <c i="1" r="AX95"/>
  <c i="36" r="BI126"/>
  <c r="BH126"/>
  <c r="BG126"/>
  <c r="BF126"/>
  <c r="T126"/>
  <c r="R126"/>
  <c r="P126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1"/>
  <c r="BH111"/>
  <c r="BG111"/>
  <c r="BF111"/>
  <c r="T111"/>
  <c r="R111"/>
  <c r="P111"/>
  <c r="BI108"/>
  <c r="BH108"/>
  <c r="BG108"/>
  <c r="BF108"/>
  <c r="T108"/>
  <c r="R108"/>
  <c r="P108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J86"/>
  <c r="J85"/>
  <c r="F85"/>
  <c r="F83"/>
  <c r="E81"/>
  <c r="J59"/>
  <c r="J58"/>
  <c r="F58"/>
  <c r="F56"/>
  <c r="E54"/>
  <c r="J20"/>
  <c r="E20"/>
  <c r="F86"/>
  <c r="J19"/>
  <c r="J14"/>
  <c r="J83"/>
  <c r="E7"/>
  <c r="E77"/>
  <c i="35" r="J39"/>
  <c r="J38"/>
  <c i="1" r="AY94"/>
  <c i="35" r="J37"/>
  <c i="1" r="AX94"/>
  <c i="35" r="BI143"/>
  <c r="BH143"/>
  <c r="BG143"/>
  <c r="BF143"/>
  <c r="T143"/>
  <c r="R143"/>
  <c r="P143"/>
  <c r="BI140"/>
  <c r="BH140"/>
  <c r="BG140"/>
  <c r="BF140"/>
  <c r="T140"/>
  <c r="R140"/>
  <c r="P140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1"/>
  <c r="BH111"/>
  <c r="BG111"/>
  <c r="BF111"/>
  <c r="T111"/>
  <c r="R111"/>
  <c r="P111"/>
  <c r="BI108"/>
  <c r="BH108"/>
  <c r="BG108"/>
  <c r="BF108"/>
  <c r="T108"/>
  <c r="R108"/>
  <c r="P108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J86"/>
  <c r="J85"/>
  <c r="F85"/>
  <c r="F83"/>
  <c r="E81"/>
  <c r="J59"/>
  <c r="J58"/>
  <c r="F58"/>
  <c r="F56"/>
  <c r="E54"/>
  <c r="J20"/>
  <c r="E20"/>
  <c r="F86"/>
  <c r="J19"/>
  <c r="J14"/>
  <c r="J83"/>
  <c r="E7"/>
  <c r="E77"/>
  <c i="34" r="J39"/>
  <c r="J38"/>
  <c i="1" r="AY93"/>
  <c i="34" r="J37"/>
  <c i="1" r="AX93"/>
  <c i="34" r="BI154"/>
  <c r="BH154"/>
  <c r="BG154"/>
  <c r="BF154"/>
  <c r="T154"/>
  <c r="T153"/>
  <c r="T152"/>
  <c r="R154"/>
  <c r="R153"/>
  <c r="R152"/>
  <c r="P154"/>
  <c r="P153"/>
  <c r="P152"/>
  <c r="BI149"/>
  <c r="BH149"/>
  <c r="BG149"/>
  <c r="BF149"/>
  <c r="T149"/>
  <c r="R149"/>
  <c r="P149"/>
  <c r="BI147"/>
  <c r="BH147"/>
  <c r="BG147"/>
  <c r="BF147"/>
  <c r="T147"/>
  <c r="R147"/>
  <c r="P147"/>
  <c r="BI142"/>
  <c r="BH142"/>
  <c r="BG142"/>
  <c r="BF142"/>
  <c r="T142"/>
  <c r="R142"/>
  <c r="P142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3"/>
  <c r="BH113"/>
  <c r="BG113"/>
  <c r="BF113"/>
  <c r="T113"/>
  <c r="R113"/>
  <c r="P113"/>
  <c r="BI110"/>
  <c r="BH110"/>
  <c r="BG110"/>
  <c r="BF110"/>
  <c r="T110"/>
  <c r="R110"/>
  <c r="P110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J88"/>
  <c r="J87"/>
  <c r="F87"/>
  <c r="F85"/>
  <c r="E83"/>
  <c r="J59"/>
  <c r="J58"/>
  <c r="F58"/>
  <c r="F56"/>
  <c r="E54"/>
  <c r="J20"/>
  <c r="E20"/>
  <c r="F88"/>
  <c r="J19"/>
  <c r="J14"/>
  <c r="J85"/>
  <c r="E7"/>
  <c r="E79"/>
  <c i="33" r="J39"/>
  <c r="J38"/>
  <c i="1" r="AY92"/>
  <c i="33" r="J37"/>
  <c i="1" r="AX92"/>
  <c i="33" r="BI143"/>
  <c r="BH143"/>
  <c r="BG143"/>
  <c r="BF143"/>
  <c r="T143"/>
  <c r="R143"/>
  <c r="P143"/>
  <c r="BI140"/>
  <c r="BH140"/>
  <c r="BG140"/>
  <c r="BF140"/>
  <c r="T140"/>
  <c r="R140"/>
  <c r="P140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1"/>
  <c r="BH111"/>
  <c r="BG111"/>
  <c r="BF111"/>
  <c r="T111"/>
  <c r="R111"/>
  <c r="P111"/>
  <c r="BI108"/>
  <c r="BH108"/>
  <c r="BG108"/>
  <c r="BF108"/>
  <c r="T108"/>
  <c r="R108"/>
  <c r="P108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J86"/>
  <c r="J85"/>
  <c r="F85"/>
  <c r="F83"/>
  <c r="E81"/>
  <c r="J59"/>
  <c r="J58"/>
  <c r="F58"/>
  <c r="F56"/>
  <c r="E54"/>
  <c r="J20"/>
  <c r="E20"/>
  <c r="F86"/>
  <c r="J19"/>
  <c r="J14"/>
  <c r="J83"/>
  <c r="E7"/>
  <c r="E77"/>
  <c i="32" r="J39"/>
  <c r="J38"/>
  <c i="1" r="AY91"/>
  <c i="32" r="J37"/>
  <c i="1" r="AX91"/>
  <c i="32" r="BI133"/>
  <c r="BH133"/>
  <c r="BG133"/>
  <c r="BF133"/>
  <c r="T133"/>
  <c r="R133"/>
  <c r="P133"/>
  <c r="BI131"/>
  <c r="BH131"/>
  <c r="BG131"/>
  <c r="BF131"/>
  <c r="T131"/>
  <c r="R131"/>
  <c r="P131"/>
  <c r="BI127"/>
  <c r="BH127"/>
  <c r="BG127"/>
  <c r="BF127"/>
  <c r="T127"/>
  <c r="R127"/>
  <c r="P127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5"/>
  <c r="BH115"/>
  <c r="BG115"/>
  <c r="BF115"/>
  <c r="T115"/>
  <c r="R115"/>
  <c r="P115"/>
  <c r="BI111"/>
  <c r="BH111"/>
  <c r="BG111"/>
  <c r="BF111"/>
  <c r="T111"/>
  <c r="R111"/>
  <c r="P111"/>
  <c r="BI108"/>
  <c r="BH108"/>
  <c r="BG108"/>
  <c r="BF108"/>
  <c r="T108"/>
  <c r="R108"/>
  <c r="P108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BI92"/>
  <c r="BH92"/>
  <c r="BG92"/>
  <c r="BF92"/>
  <c r="T92"/>
  <c r="R92"/>
  <c r="P92"/>
  <c r="J86"/>
  <c r="J85"/>
  <c r="F85"/>
  <c r="F83"/>
  <c r="E81"/>
  <c r="J59"/>
  <c r="J58"/>
  <c r="F58"/>
  <c r="F56"/>
  <c r="E54"/>
  <c r="J20"/>
  <c r="E20"/>
  <c r="F86"/>
  <c r="J19"/>
  <c r="J14"/>
  <c r="J83"/>
  <c r="E7"/>
  <c r="E77"/>
  <c i="31" r="J39"/>
  <c r="J38"/>
  <c i="1" r="AY89"/>
  <c i="31" r="J37"/>
  <c i="1" r="AX89"/>
  <c i="31"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3"/>
  <c r="BH93"/>
  <c r="BG93"/>
  <c r="BF93"/>
  <c r="T93"/>
  <c r="R93"/>
  <c r="P93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81"/>
  <c r="E7"/>
  <c r="E75"/>
  <c i="30" r="J39"/>
  <c r="J38"/>
  <c i="1" r="AY88"/>
  <c i="30" r="J37"/>
  <c i="1" r="AX88"/>
  <c i="30" r="BI122"/>
  <c r="BH122"/>
  <c r="BG122"/>
  <c r="BF122"/>
  <c r="T122"/>
  <c r="T121"/>
  <c r="R122"/>
  <c r="R121"/>
  <c r="P122"/>
  <c r="P121"/>
  <c r="BI118"/>
  <c r="BH118"/>
  <c r="BG118"/>
  <c r="BF118"/>
  <c r="T118"/>
  <c r="T117"/>
  <c r="R118"/>
  <c r="R117"/>
  <c r="P118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BI97"/>
  <c r="BH97"/>
  <c r="BG97"/>
  <c r="BF97"/>
  <c r="T97"/>
  <c r="R97"/>
  <c r="P97"/>
  <c r="BI94"/>
  <c r="BH94"/>
  <c r="BG94"/>
  <c r="BF94"/>
  <c r="T94"/>
  <c r="R94"/>
  <c r="P94"/>
  <c r="J88"/>
  <c r="J87"/>
  <c r="F87"/>
  <c r="F85"/>
  <c r="E83"/>
  <c r="J59"/>
  <c r="J58"/>
  <c r="F58"/>
  <c r="F56"/>
  <c r="E54"/>
  <c r="J20"/>
  <c r="E20"/>
  <c r="F88"/>
  <c r="J19"/>
  <c r="J14"/>
  <c r="J85"/>
  <c r="E7"/>
  <c r="E79"/>
  <c i="29" r="J39"/>
  <c r="J38"/>
  <c i="1" r="AY87"/>
  <c i="29" r="J37"/>
  <c i="1" r="AX87"/>
  <c i="29" r="BI111"/>
  <c r="BH111"/>
  <c r="BG111"/>
  <c r="BF111"/>
  <c r="T111"/>
  <c r="T110"/>
  <c r="R111"/>
  <c r="R110"/>
  <c r="P111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7"/>
  <c r="BH97"/>
  <c r="BG97"/>
  <c r="BF97"/>
  <c r="T97"/>
  <c r="R97"/>
  <c r="P97"/>
  <c r="BI95"/>
  <c r="BH95"/>
  <c r="BG95"/>
  <c r="BF95"/>
  <c r="T95"/>
  <c r="R95"/>
  <c r="P95"/>
  <c r="BI92"/>
  <c r="BH92"/>
  <c r="BG92"/>
  <c r="BF92"/>
  <c r="T92"/>
  <c r="R92"/>
  <c r="P92"/>
  <c r="J86"/>
  <c r="J85"/>
  <c r="F85"/>
  <c r="F83"/>
  <c r="E81"/>
  <c r="J59"/>
  <c r="J58"/>
  <c r="F58"/>
  <c r="F56"/>
  <c r="E54"/>
  <c r="J20"/>
  <c r="E20"/>
  <c r="F86"/>
  <c r="J19"/>
  <c r="J14"/>
  <c r="J83"/>
  <c r="E7"/>
  <c r="E77"/>
  <c i="28" r="J39"/>
  <c r="J38"/>
  <c i="1" r="AY86"/>
  <c i="28" r="J37"/>
  <c i="1" r="AX86"/>
  <c i="28" r="BI375"/>
  <c r="BH375"/>
  <c r="BG375"/>
  <c r="BF375"/>
  <c r="T375"/>
  <c r="T374"/>
  <c r="R375"/>
  <c r="R374"/>
  <c r="P375"/>
  <c r="P374"/>
  <c r="BI371"/>
  <c r="BH371"/>
  <c r="BG371"/>
  <c r="BF371"/>
  <c r="T371"/>
  <c r="R371"/>
  <c r="P371"/>
  <c r="BI367"/>
  <c r="BH367"/>
  <c r="BG367"/>
  <c r="BF367"/>
  <c r="T367"/>
  <c r="R367"/>
  <c r="P367"/>
  <c r="BI364"/>
  <c r="BH364"/>
  <c r="BG364"/>
  <c r="BF364"/>
  <c r="T364"/>
  <c r="T363"/>
  <c r="R364"/>
  <c r="R363"/>
  <c r="P364"/>
  <c r="P363"/>
  <c r="BI360"/>
  <c r="BH360"/>
  <c r="BG360"/>
  <c r="BF360"/>
  <c r="T360"/>
  <c r="R360"/>
  <c r="P360"/>
  <c r="BI355"/>
  <c r="BH355"/>
  <c r="BG355"/>
  <c r="BF355"/>
  <c r="T355"/>
  <c r="R355"/>
  <c r="P355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3"/>
  <c r="BH343"/>
  <c r="BG343"/>
  <c r="BF343"/>
  <c r="T343"/>
  <c r="R343"/>
  <c r="P343"/>
  <c r="BI341"/>
  <c r="BH341"/>
  <c r="BG341"/>
  <c r="BF341"/>
  <c r="T341"/>
  <c r="R341"/>
  <c r="P341"/>
  <c r="BI336"/>
  <c r="BH336"/>
  <c r="BG336"/>
  <c r="BF336"/>
  <c r="T336"/>
  <c r="R336"/>
  <c r="P336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5"/>
  <c r="BH275"/>
  <c r="BG275"/>
  <c r="BF275"/>
  <c r="T275"/>
  <c r="R275"/>
  <c r="P275"/>
  <c r="BI272"/>
  <c r="BH272"/>
  <c r="BG272"/>
  <c r="BF272"/>
  <c r="T272"/>
  <c r="R272"/>
  <c r="P272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6"/>
  <c r="BH236"/>
  <c r="BG236"/>
  <c r="BF236"/>
  <c r="T236"/>
  <c r="R236"/>
  <c r="P236"/>
  <c r="BI233"/>
  <c r="BH233"/>
  <c r="BG233"/>
  <c r="BF233"/>
  <c r="T233"/>
  <c r="R233"/>
  <c r="P233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6"/>
  <c r="BH206"/>
  <c r="BG206"/>
  <c r="BF206"/>
  <c r="T206"/>
  <c r="R206"/>
  <c r="P206"/>
  <c r="BI200"/>
  <c r="BH200"/>
  <c r="BG200"/>
  <c r="BF200"/>
  <c r="T200"/>
  <c r="R200"/>
  <c r="P200"/>
  <c r="BI197"/>
  <c r="BH197"/>
  <c r="BG197"/>
  <c r="BF197"/>
  <c r="T197"/>
  <c r="R197"/>
  <c r="P197"/>
  <c r="BI191"/>
  <c r="BH191"/>
  <c r="BG191"/>
  <c r="BF191"/>
  <c r="T191"/>
  <c r="R191"/>
  <c r="P191"/>
  <c r="BI185"/>
  <c r="BH185"/>
  <c r="BG185"/>
  <c r="BF185"/>
  <c r="T185"/>
  <c r="R185"/>
  <c r="P185"/>
  <c r="BI181"/>
  <c r="BH181"/>
  <c r="BG181"/>
  <c r="BF181"/>
  <c r="T181"/>
  <c r="R181"/>
  <c r="P181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5"/>
  <c r="BH165"/>
  <c r="BG165"/>
  <c r="BF165"/>
  <c r="T165"/>
  <c r="R165"/>
  <c r="P165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92"/>
  <c r="J19"/>
  <c r="J14"/>
  <c r="J89"/>
  <c r="E7"/>
  <c r="E83"/>
  <c i="27" r="J39"/>
  <c r="J38"/>
  <c i="1" r="AY85"/>
  <c i="27" r="J37"/>
  <c i="1" r="AX85"/>
  <c i="27" r="BI207"/>
  <c r="BH207"/>
  <c r="BG207"/>
  <c r="BF207"/>
  <c r="T207"/>
  <c r="T206"/>
  <c r="R207"/>
  <c r="R206"/>
  <c r="P207"/>
  <c r="P206"/>
  <c r="BI204"/>
  <c r="BH204"/>
  <c r="BG204"/>
  <c r="BF204"/>
  <c r="T204"/>
  <c r="T203"/>
  <c r="R204"/>
  <c r="R203"/>
  <c r="P204"/>
  <c r="P203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89"/>
  <c r="BH189"/>
  <c r="BG189"/>
  <c r="BF189"/>
  <c r="T189"/>
  <c r="R189"/>
  <c r="P189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3"/>
  <c r="BH173"/>
  <c r="BG173"/>
  <c r="BF173"/>
  <c r="T173"/>
  <c r="R173"/>
  <c r="P173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1"/>
  <c r="BH151"/>
  <c r="BG151"/>
  <c r="BF151"/>
  <c r="T151"/>
  <c r="R151"/>
  <c r="P151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27"/>
  <c r="BH127"/>
  <c r="BG127"/>
  <c r="BF127"/>
  <c r="T127"/>
  <c r="R127"/>
  <c r="P127"/>
  <c r="BI124"/>
  <c r="BH124"/>
  <c r="BG124"/>
  <c r="BF124"/>
  <c r="T124"/>
  <c r="R124"/>
  <c r="P124"/>
  <c r="BI120"/>
  <c r="BH120"/>
  <c r="BG120"/>
  <c r="BF120"/>
  <c r="T120"/>
  <c r="R120"/>
  <c r="P120"/>
  <c r="BI115"/>
  <c r="BH115"/>
  <c r="BG115"/>
  <c r="BF115"/>
  <c r="T115"/>
  <c r="R115"/>
  <c r="P115"/>
  <c r="BI111"/>
  <c r="BH111"/>
  <c r="BG111"/>
  <c r="BF111"/>
  <c r="T111"/>
  <c r="R111"/>
  <c r="P111"/>
  <c r="BI106"/>
  <c r="BH106"/>
  <c r="BG106"/>
  <c r="BF106"/>
  <c r="T106"/>
  <c r="R106"/>
  <c r="P106"/>
  <c r="BI101"/>
  <c r="BH101"/>
  <c r="BG101"/>
  <c r="BF101"/>
  <c r="T101"/>
  <c r="R101"/>
  <c r="P101"/>
  <c r="BI98"/>
  <c r="BH98"/>
  <c r="BG98"/>
  <c r="BF98"/>
  <c r="T98"/>
  <c r="R98"/>
  <c r="P98"/>
  <c r="BI95"/>
  <c r="BH95"/>
  <c r="BG95"/>
  <c r="BF95"/>
  <c r="T95"/>
  <c r="R95"/>
  <c r="P95"/>
  <c r="J89"/>
  <c r="J88"/>
  <c r="F88"/>
  <c r="F86"/>
  <c r="E84"/>
  <c r="J59"/>
  <c r="J58"/>
  <c r="F58"/>
  <c r="F56"/>
  <c r="E54"/>
  <c r="J20"/>
  <c r="E20"/>
  <c r="F89"/>
  <c r="J19"/>
  <c r="J14"/>
  <c r="J86"/>
  <c r="E7"/>
  <c r="E80"/>
  <c i="26" r="J39"/>
  <c r="J38"/>
  <c i="1" r="AY83"/>
  <c i="26" r="J37"/>
  <c i="1" r="AX83"/>
  <c i="26"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BI95"/>
  <c r="BH95"/>
  <c r="BG95"/>
  <c r="BF95"/>
  <c r="T95"/>
  <c r="R95"/>
  <c r="P95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81"/>
  <c r="E7"/>
  <c r="E75"/>
  <c i="25" r="J39"/>
  <c r="J38"/>
  <c i="1" r="AY82"/>
  <c i="25" r="J37"/>
  <c i="1" r="AX82"/>
  <c i="25" r="BI896"/>
  <c r="BH896"/>
  <c r="BG896"/>
  <c r="BF896"/>
  <c r="T896"/>
  <c r="R896"/>
  <c r="P896"/>
  <c r="BI893"/>
  <c r="BH893"/>
  <c r="BG893"/>
  <c r="BF893"/>
  <c r="T893"/>
  <c r="R893"/>
  <c r="P893"/>
  <c r="BI890"/>
  <c r="BH890"/>
  <c r="BG890"/>
  <c r="BF890"/>
  <c r="T890"/>
  <c r="R890"/>
  <c r="P890"/>
  <c r="BI883"/>
  <c r="BH883"/>
  <c r="BG883"/>
  <c r="BF883"/>
  <c r="T883"/>
  <c r="R883"/>
  <c r="P883"/>
  <c r="BI880"/>
  <c r="BH880"/>
  <c r="BG880"/>
  <c r="BF880"/>
  <c r="T880"/>
  <c r="R880"/>
  <c r="P880"/>
  <c r="BI875"/>
  <c r="BH875"/>
  <c r="BG875"/>
  <c r="BF875"/>
  <c r="T875"/>
  <c r="R875"/>
  <c r="P875"/>
  <c r="BI872"/>
  <c r="BH872"/>
  <c r="BG872"/>
  <c r="BF872"/>
  <c r="T872"/>
  <c r="R872"/>
  <c r="P872"/>
  <c r="BI867"/>
  <c r="BH867"/>
  <c r="BG867"/>
  <c r="BF867"/>
  <c r="T867"/>
  <c r="R867"/>
  <c r="P867"/>
  <c r="BI864"/>
  <c r="BH864"/>
  <c r="BG864"/>
  <c r="BF864"/>
  <c r="T864"/>
  <c r="R864"/>
  <c r="P864"/>
  <c r="BI860"/>
  <c r="BH860"/>
  <c r="BG860"/>
  <c r="BF860"/>
  <c r="T860"/>
  <c r="R860"/>
  <c r="P860"/>
  <c r="BI856"/>
  <c r="BH856"/>
  <c r="BG856"/>
  <c r="BF856"/>
  <c r="T856"/>
  <c r="T855"/>
  <c r="R856"/>
  <c r="R855"/>
  <c r="P856"/>
  <c r="P855"/>
  <c r="BI853"/>
  <c r="BH853"/>
  <c r="BG853"/>
  <c r="BF853"/>
  <c r="T853"/>
  <c r="T852"/>
  <c r="R853"/>
  <c r="R852"/>
  <c r="P853"/>
  <c r="P852"/>
  <c r="BI847"/>
  <c r="BH847"/>
  <c r="BG847"/>
  <c r="BF847"/>
  <c r="T847"/>
  <c r="R847"/>
  <c r="P847"/>
  <c r="BI842"/>
  <c r="BH842"/>
  <c r="BG842"/>
  <c r="BF842"/>
  <c r="T842"/>
  <c r="R842"/>
  <c r="P842"/>
  <c r="BI837"/>
  <c r="BH837"/>
  <c r="BG837"/>
  <c r="BF837"/>
  <c r="T837"/>
  <c r="R837"/>
  <c r="P837"/>
  <c r="BI832"/>
  <c r="BH832"/>
  <c r="BG832"/>
  <c r="BF832"/>
  <c r="T832"/>
  <c r="R832"/>
  <c r="P832"/>
  <c r="BI827"/>
  <c r="BH827"/>
  <c r="BG827"/>
  <c r="BF827"/>
  <c r="T827"/>
  <c r="R827"/>
  <c r="P827"/>
  <c r="BI817"/>
  <c r="BH817"/>
  <c r="BG817"/>
  <c r="BF817"/>
  <c r="T817"/>
  <c r="R817"/>
  <c r="P817"/>
  <c r="BI807"/>
  <c r="BH807"/>
  <c r="BG807"/>
  <c r="BF807"/>
  <c r="T807"/>
  <c r="R807"/>
  <c r="P807"/>
  <c r="BI799"/>
  <c r="BH799"/>
  <c r="BG799"/>
  <c r="BF799"/>
  <c r="T799"/>
  <c r="R799"/>
  <c r="P799"/>
  <c r="BI794"/>
  <c r="BH794"/>
  <c r="BG794"/>
  <c r="BF794"/>
  <c r="T794"/>
  <c r="R794"/>
  <c r="P794"/>
  <c r="BI788"/>
  <c r="BH788"/>
  <c r="BG788"/>
  <c r="BF788"/>
  <c r="T788"/>
  <c r="R788"/>
  <c r="P788"/>
  <c r="BI783"/>
  <c r="BH783"/>
  <c r="BG783"/>
  <c r="BF783"/>
  <c r="T783"/>
  <c r="R783"/>
  <c r="P783"/>
  <c r="BI779"/>
  <c r="BH779"/>
  <c r="BG779"/>
  <c r="BF779"/>
  <c r="T779"/>
  <c r="R779"/>
  <c r="P779"/>
  <c r="BI775"/>
  <c r="BH775"/>
  <c r="BG775"/>
  <c r="BF775"/>
  <c r="T775"/>
  <c r="R775"/>
  <c r="P775"/>
  <c r="BI769"/>
  <c r="BH769"/>
  <c r="BG769"/>
  <c r="BF769"/>
  <c r="T769"/>
  <c r="R769"/>
  <c r="P769"/>
  <c r="BI754"/>
  <c r="BH754"/>
  <c r="BG754"/>
  <c r="BF754"/>
  <c r="T754"/>
  <c r="R754"/>
  <c r="P754"/>
  <c r="BI745"/>
  <c r="BH745"/>
  <c r="BG745"/>
  <c r="BF745"/>
  <c r="T745"/>
  <c r="R745"/>
  <c r="P745"/>
  <c r="BI732"/>
  <c r="BH732"/>
  <c r="BG732"/>
  <c r="BF732"/>
  <c r="T732"/>
  <c r="R732"/>
  <c r="P732"/>
  <c r="BI730"/>
  <c r="BH730"/>
  <c r="BG730"/>
  <c r="BF730"/>
  <c r="T730"/>
  <c r="R730"/>
  <c r="P730"/>
  <c r="BI727"/>
  <c r="BH727"/>
  <c r="BG727"/>
  <c r="BF727"/>
  <c r="T727"/>
  <c r="R727"/>
  <c r="P727"/>
  <c r="BI725"/>
  <c r="BH725"/>
  <c r="BG725"/>
  <c r="BF725"/>
  <c r="T725"/>
  <c r="R725"/>
  <c r="P725"/>
  <c r="BI722"/>
  <c r="BH722"/>
  <c r="BG722"/>
  <c r="BF722"/>
  <c r="T722"/>
  <c r="R722"/>
  <c r="P722"/>
  <c r="BI718"/>
  <c r="BH718"/>
  <c r="BG718"/>
  <c r="BF718"/>
  <c r="T718"/>
  <c r="R718"/>
  <c r="P718"/>
  <c r="BI715"/>
  <c r="BH715"/>
  <c r="BG715"/>
  <c r="BF715"/>
  <c r="T715"/>
  <c r="R715"/>
  <c r="P715"/>
  <c r="BI709"/>
  <c r="BH709"/>
  <c r="BG709"/>
  <c r="BF709"/>
  <c r="T709"/>
  <c r="R709"/>
  <c r="P709"/>
  <c r="BI706"/>
  <c r="BH706"/>
  <c r="BG706"/>
  <c r="BF706"/>
  <c r="T706"/>
  <c r="R706"/>
  <c r="P706"/>
  <c r="BI702"/>
  <c r="BH702"/>
  <c r="BG702"/>
  <c r="BF702"/>
  <c r="T702"/>
  <c r="R702"/>
  <c r="P702"/>
  <c r="BI696"/>
  <c r="BH696"/>
  <c r="BG696"/>
  <c r="BF696"/>
  <c r="T696"/>
  <c r="R696"/>
  <c r="P696"/>
  <c r="BI690"/>
  <c r="BH690"/>
  <c r="BG690"/>
  <c r="BF690"/>
  <c r="T690"/>
  <c r="R690"/>
  <c r="P690"/>
  <c r="BI686"/>
  <c r="BH686"/>
  <c r="BG686"/>
  <c r="BF686"/>
  <c r="T686"/>
  <c r="R686"/>
  <c r="P686"/>
  <c r="BI680"/>
  <c r="BH680"/>
  <c r="BG680"/>
  <c r="BF680"/>
  <c r="T680"/>
  <c r="R680"/>
  <c r="P680"/>
  <c r="BI678"/>
  <c r="BH678"/>
  <c r="BG678"/>
  <c r="BF678"/>
  <c r="T678"/>
  <c r="R678"/>
  <c r="P678"/>
  <c r="BI671"/>
  <c r="BH671"/>
  <c r="BG671"/>
  <c r="BF671"/>
  <c r="T671"/>
  <c r="R671"/>
  <c r="P671"/>
  <c r="BI666"/>
  <c r="BH666"/>
  <c r="BG666"/>
  <c r="BF666"/>
  <c r="T666"/>
  <c r="R666"/>
  <c r="P666"/>
  <c r="BI661"/>
  <c r="BH661"/>
  <c r="BG661"/>
  <c r="BF661"/>
  <c r="T661"/>
  <c r="R661"/>
  <c r="P661"/>
  <c r="BI659"/>
  <c r="BH659"/>
  <c r="BG659"/>
  <c r="BF659"/>
  <c r="T659"/>
  <c r="R659"/>
  <c r="P659"/>
  <c r="BI657"/>
  <c r="BH657"/>
  <c r="BG657"/>
  <c r="BF657"/>
  <c r="T657"/>
  <c r="R657"/>
  <c r="P657"/>
  <c r="BI654"/>
  <c r="BH654"/>
  <c r="BG654"/>
  <c r="BF654"/>
  <c r="T654"/>
  <c r="R654"/>
  <c r="P654"/>
  <c r="BI652"/>
  <c r="BH652"/>
  <c r="BG652"/>
  <c r="BF652"/>
  <c r="T652"/>
  <c r="R652"/>
  <c r="P652"/>
  <c r="BI648"/>
  <c r="BH648"/>
  <c r="BG648"/>
  <c r="BF648"/>
  <c r="T648"/>
  <c r="R648"/>
  <c r="P648"/>
  <c r="BI646"/>
  <c r="BH646"/>
  <c r="BG646"/>
  <c r="BF646"/>
  <c r="T646"/>
  <c r="R646"/>
  <c r="P646"/>
  <c r="BI641"/>
  <c r="BH641"/>
  <c r="BG641"/>
  <c r="BF641"/>
  <c r="T641"/>
  <c r="R641"/>
  <c r="P641"/>
  <c r="BI639"/>
  <c r="BH639"/>
  <c r="BG639"/>
  <c r="BF639"/>
  <c r="T639"/>
  <c r="R639"/>
  <c r="P639"/>
  <c r="BI636"/>
  <c r="BH636"/>
  <c r="BG636"/>
  <c r="BF636"/>
  <c r="T636"/>
  <c r="R636"/>
  <c r="P636"/>
  <c r="BI632"/>
  <c r="BH632"/>
  <c r="BG632"/>
  <c r="BF632"/>
  <c r="T632"/>
  <c r="R632"/>
  <c r="P632"/>
  <c r="BI628"/>
  <c r="BH628"/>
  <c r="BG628"/>
  <c r="BF628"/>
  <c r="T628"/>
  <c r="R628"/>
  <c r="P628"/>
  <c r="BI625"/>
  <c r="BH625"/>
  <c r="BG625"/>
  <c r="BF625"/>
  <c r="T625"/>
  <c r="R625"/>
  <c r="P625"/>
  <c r="BI623"/>
  <c r="BH623"/>
  <c r="BG623"/>
  <c r="BF623"/>
  <c r="T623"/>
  <c r="R623"/>
  <c r="P623"/>
  <c r="BI621"/>
  <c r="BH621"/>
  <c r="BG621"/>
  <c r="BF621"/>
  <c r="T621"/>
  <c r="R621"/>
  <c r="P621"/>
  <c r="BI619"/>
  <c r="BH619"/>
  <c r="BG619"/>
  <c r="BF619"/>
  <c r="T619"/>
  <c r="R619"/>
  <c r="P619"/>
  <c r="BI616"/>
  <c r="BH616"/>
  <c r="BG616"/>
  <c r="BF616"/>
  <c r="T616"/>
  <c r="R616"/>
  <c r="P616"/>
  <c r="BI614"/>
  <c r="BH614"/>
  <c r="BG614"/>
  <c r="BF614"/>
  <c r="T614"/>
  <c r="R614"/>
  <c r="P614"/>
  <c r="BI610"/>
  <c r="BH610"/>
  <c r="BG610"/>
  <c r="BF610"/>
  <c r="T610"/>
  <c r="R610"/>
  <c r="P610"/>
  <c r="BI600"/>
  <c r="BH600"/>
  <c r="BG600"/>
  <c r="BF600"/>
  <c r="T600"/>
  <c r="R600"/>
  <c r="P600"/>
  <c r="BI597"/>
  <c r="BH597"/>
  <c r="BG597"/>
  <c r="BF597"/>
  <c r="T597"/>
  <c r="R597"/>
  <c r="P597"/>
  <c r="BI592"/>
  <c r="BH592"/>
  <c r="BG592"/>
  <c r="BF592"/>
  <c r="T592"/>
  <c r="R592"/>
  <c r="P592"/>
  <c r="BI588"/>
  <c r="BH588"/>
  <c r="BG588"/>
  <c r="BF588"/>
  <c r="T588"/>
  <c r="R588"/>
  <c r="P588"/>
  <c r="BI584"/>
  <c r="BH584"/>
  <c r="BG584"/>
  <c r="BF584"/>
  <c r="T584"/>
  <c r="R584"/>
  <c r="P584"/>
  <c r="BI577"/>
  <c r="BH577"/>
  <c r="BG577"/>
  <c r="BF577"/>
  <c r="T577"/>
  <c r="R577"/>
  <c r="P577"/>
  <c r="BI573"/>
  <c r="BH573"/>
  <c r="BG573"/>
  <c r="BF573"/>
  <c r="T573"/>
  <c r="R573"/>
  <c r="P573"/>
  <c r="BI565"/>
  <c r="BH565"/>
  <c r="BG565"/>
  <c r="BF565"/>
  <c r="T565"/>
  <c r="R565"/>
  <c r="P565"/>
  <c r="BI554"/>
  <c r="BH554"/>
  <c r="BG554"/>
  <c r="BF554"/>
  <c r="T554"/>
  <c r="R554"/>
  <c r="P554"/>
  <c r="BI547"/>
  <c r="BH547"/>
  <c r="BG547"/>
  <c r="BF547"/>
  <c r="T547"/>
  <c r="R547"/>
  <c r="P547"/>
  <c r="BI541"/>
  <c r="BH541"/>
  <c r="BG541"/>
  <c r="BF541"/>
  <c r="T541"/>
  <c r="R541"/>
  <c r="P541"/>
  <c r="BI535"/>
  <c r="BH535"/>
  <c r="BG535"/>
  <c r="BF535"/>
  <c r="T535"/>
  <c r="R535"/>
  <c r="P535"/>
  <c r="BI529"/>
  <c r="BH529"/>
  <c r="BG529"/>
  <c r="BF529"/>
  <c r="T529"/>
  <c r="R529"/>
  <c r="P529"/>
  <c r="BI522"/>
  <c r="BH522"/>
  <c r="BG522"/>
  <c r="BF522"/>
  <c r="T522"/>
  <c r="R522"/>
  <c r="P522"/>
  <c r="BI513"/>
  <c r="BH513"/>
  <c r="BG513"/>
  <c r="BF513"/>
  <c r="T513"/>
  <c r="R513"/>
  <c r="P513"/>
  <c r="BI506"/>
  <c r="BH506"/>
  <c r="BG506"/>
  <c r="BF506"/>
  <c r="T506"/>
  <c r="R506"/>
  <c r="P506"/>
  <c r="BI497"/>
  <c r="BH497"/>
  <c r="BG497"/>
  <c r="BF497"/>
  <c r="T497"/>
  <c r="R497"/>
  <c r="P497"/>
  <c r="BI490"/>
  <c r="BH490"/>
  <c r="BG490"/>
  <c r="BF490"/>
  <c r="T490"/>
  <c r="R490"/>
  <c r="P490"/>
  <c r="BI482"/>
  <c r="BH482"/>
  <c r="BG482"/>
  <c r="BF482"/>
  <c r="T482"/>
  <c r="R482"/>
  <c r="P482"/>
  <c r="BI474"/>
  <c r="BH474"/>
  <c r="BG474"/>
  <c r="BF474"/>
  <c r="T474"/>
  <c r="R474"/>
  <c r="P474"/>
  <c r="BI470"/>
  <c r="BH470"/>
  <c r="BG470"/>
  <c r="BF470"/>
  <c r="T470"/>
  <c r="R470"/>
  <c r="P470"/>
  <c r="BI467"/>
  <c r="BH467"/>
  <c r="BG467"/>
  <c r="BF467"/>
  <c r="T467"/>
  <c r="R467"/>
  <c r="P467"/>
  <c r="BI464"/>
  <c r="BH464"/>
  <c r="BG464"/>
  <c r="BF464"/>
  <c r="T464"/>
  <c r="R464"/>
  <c r="P464"/>
  <c r="BI462"/>
  <c r="BH462"/>
  <c r="BG462"/>
  <c r="BF462"/>
  <c r="T462"/>
  <c r="R462"/>
  <c r="P462"/>
  <c r="BI459"/>
  <c r="BH459"/>
  <c r="BG459"/>
  <c r="BF459"/>
  <c r="T459"/>
  <c r="R459"/>
  <c r="P459"/>
  <c r="BI451"/>
  <c r="BH451"/>
  <c r="BG451"/>
  <c r="BF451"/>
  <c r="T451"/>
  <c r="R451"/>
  <c r="P451"/>
  <c r="BI446"/>
  <c r="BH446"/>
  <c r="BG446"/>
  <c r="BF446"/>
  <c r="T446"/>
  <c r="R446"/>
  <c r="P446"/>
  <c r="BI444"/>
  <c r="BH444"/>
  <c r="BG444"/>
  <c r="BF444"/>
  <c r="T444"/>
  <c r="R444"/>
  <c r="P444"/>
  <c r="BI436"/>
  <c r="BH436"/>
  <c r="BG436"/>
  <c r="BF436"/>
  <c r="T436"/>
  <c r="R436"/>
  <c r="P436"/>
  <c r="BI433"/>
  <c r="BH433"/>
  <c r="BG433"/>
  <c r="BF433"/>
  <c r="T433"/>
  <c r="R433"/>
  <c r="P433"/>
  <c r="BI430"/>
  <c r="BH430"/>
  <c r="BG430"/>
  <c r="BF430"/>
  <c r="T430"/>
  <c r="R430"/>
  <c r="P430"/>
  <c r="BI427"/>
  <c r="BH427"/>
  <c r="BG427"/>
  <c r="BF427"/>
  <c r="T427"/>
  <c r="R427"/>
  <c r="P427"/>
  <c r="BI425"/>
  <c r="BH425"/>
  <c r="BG425"/>
  <c r="BF425"/>
  <c r="T425"/>
  <c r="R425"/>
  <c r="P425"/>
  <c r="BI422"/>
  <c r="BH422"/>
  <c r="BG422"/>
  <c r="BF422"/>
  <c r="T422"/>
  <c r="R422"/>
  <c r="P422"/>
  <c r="BI420"/>
  <c r="BH420"/>
  <c r="BG420"/>
  <c r="BF420"/>
  <c r="T420"/>
  <c r="R420"/>
  <c r="P420"/>
  <c r="BI417"/>
  <c r="BH417"/>
  <c r="BG417"/>
  <c r="BF417"/>
  <c r="T417"/>
  <c r="R417"/>
  <c r="P417"/>
  <c r="BI412"/>
  <c r="BH412"/>
  <c r="BG412"/>
  <c r="BF412"/>
  <c r="T412"/>
  <c r="R412"/>
  <c r="P412"/>
  <c r="BI408"/>
  <c r="BH408"/>
  <c r="BG408"/>
  <c r="BF408"/>
  <c r="T408"/>
  <c r="R408"/>
  <c r="P408"/>
  <c r="BI404"/>
  <c r="BH404"/>
  <c r="BG404"/>
  <c r="BF404"/>
  <c r="T404"/>
  <c r="R404"/>
  <c r="P404"/>
  <c r="BI397"/>
  <c r="BH397"/>
  <c r="BG397"/>
  <c r="BF397"/>
  <c r="T397"/>
  <c r="R397"/>
  <c r="P397"/>
  <c r="BI390"/>
  <c r="BH390"/>
  <c r="BG390"/>
  <c r="BF390"/>
  <c r="T390"/>
  <c r="R390"/>
  <c r="P390"/>
  <c r="BI384"/>
  <c r="BH384"/>
  <c r="BG384"/>
  <c r="BF384"/>
  <c r="T384"/>
  <c r="R384"/>
  <c r="P384"/>
  <c r="BI382"/>
  <c r="BH382"/>
  <c r="BG382"/>
  <c r="BF382"/>
  <c r="T382"/>
  <c r="R382"/>
  <c r="P382"/>
  <c r="BI377"/>
  <c r="BH377"/>
  <c r="BG377"/>
  <c r="BF377"/>
  <c r="T377"/>
  <c r="R377"/>
  <c r="P377"/>
  <c r="BI370"/>
  <c r="BH370"/>
  <c r="BG370"/>
  <c r="BF370"/>
  <c r="T370"/>
  <c r="R370"/>
  <c r="P370"/>
  <c r="BI364"/>
  <c r="BH364"/>
  <c r="BG364"/>
  <c r="BF364"/>
  <c r="T364"/>
  <c r="R364"/>
  <c r="P364"/>
  <c r="BI361"/>
  <c r="BH361"/>
  <c r="BG361"/>
  <c r="BF361"/>
  <c r="T361"/>
  <c r="R361"/>
  <c r="P361"/>
  <c r="BI358"/>
  <c r="BH358"/>
  <c r="BG358"/>
  <c r="BF358"/>
  <c r="T358"/>
  <c r="R358"/>
  <c r="P358"/>
  <c r="BI352"/>
  <c r="BH352"/>
  <c r="BG352"/>
  <c r="BF352"/>
  <c r="T352"/>
  <c r="R352"/>
  <c r="P352"/>
  <c r="BI350"/>
  <c r="BH350"/>
  <c r="BG350"/>
  <c r="BF350"/>
  <c r="T350"/>
  <c r="R350"/>
  <c r="P350"/>
  <c r="BI347"/>
  <c r="BH347"/>
  <c r="BG347"/>
  <c r="BF347"/>
  <c r="T347"/>
  <c r="R347"/>
  <c r="P347"/>
  <c r="BI339"/>
  <c r="BH339"/>
  <c r="BG339"/>
  <c r="BF339"/>
  <c r="T339"/>
  <c r="R339"/>
  <c r="P339"/>
  <c r="BI335"/>
  <c r="BH335"/>
  <c r="BG335"/>
  <c r="BF335"/>
  <c r="T335"/>
  <c r="R335"/>
  <c r="P335"/>
  <c r="BI333"/>
  <c r="BH333"/>
  <c r="BG333"/>
  <c r="BF333"/>
  <c r="T333"/>
  <c r="R333"/>
  <c r="P333"/>
  <c r="BI328"/>
  <c r="BH328"/>
  <c r="BG328"/>
  <c r="BF328"/>
  <c r="T328"/>
  <c r="R328"/>
  <c r="P328"/>
  <c r="BI319"/>
  <c r="BH319"/>
  <c r="BG319"/>
  <c r="BF319"/>
  <c r="T319"/>
  <c r="R319"/>
  <c r="P319"/>
  <c r="BI315"/>
  <c r="BH315"/>
  <c r="BG315"/>
  <c r="BF315"/>
  <c r="T315"/>
  <c r="R315"/>
  <c r="P315"/>
  <c r="BI310"/>
  <c r="BH310"/>
  <c r="BG310"/>
  <c r="BF310"/>
  <c r="T310"/>
  <c r="R310"/>
  <c r="P310"/>
  <c r="BI299"/>
  <c r="BH299"/>
  <c r="BG299"/>
  <c r="BF299"/>
  <c r="T299"/>
  <c r="R299"/>
  <c r="P299"/>
  <c r="BI291"/>
  <c r="BH291"/>
  <c r="BG291"/>
  <c r="BF291"/>
  <c r="T291"/>
  <c r="R291"/>
  <c r="P291"/>
  <c r="BI282"/>
  <c r="BH282"/>
  <c r="BG282"/>
  <c r="BF282"/>
  <c r="T282"/>
  <c r="R282"/>
  <c r="P282"/>
  <c r="BI275"/>
  <c r="BH275"/>
  <c r="BG275"/>
  <c r="BF275"/>
  <c r="T275"/>
  <c r="R275"/>
  <c r="P275"/>
  <c r="BI270"/>
  <c r="BH270"/>
  <c r="BG270"/>
  <c r="BF270"/>
  <c r="T270"/>
  <c r="R270"/>
  <c r="P270"/>
  <c r="BI267"/>
  <c r="BH267"/>
  <c r="BG267"/>
  <c r="BF267"/>
  <c r="T267"/>
  <c r="R267"/>
  <c r="P267"/>
  <c r="BI259"/>
  <c r="BH259"/>
  <c r="BG259"/>
  <c r="BF259"/>
  <c r="T259"/>
  <c r="R259"/>
  <c r="P259"/>
  <c r="BI252"/>
  <c r="BH252"/>
  <c r="BG252"/>
  <c r="BF252"/>
  <c r="T252"/>
  <c r="R252"/>
  <c r="P252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1"/>
  <c r="BH231"/>
  <c r="BG231"/>
  <c r="BF231"/>
  <c r="T231"/>
  <c r="R231"/>
  <c r="P231"/>
  <c r="BI225"/>
  <c r="BH225"/>
  <c r="BG225"/>
  <c r="BF225"/>
  <c r="T225"/>
  <c r="R225"/>
  <c r="P225"/>
  <c r="BI218"/>
  <c r="BH218"/>
  <c r="BG218"/>
  <c r="BF218"/>
  <c r="T218"/>
  <c r="R218"/>
  <c r="P218"/>
  <c r="BI210"/>
  <c r="BH210"/>
  <c r="BG210"/>
  <c r="BF210"/>
  <c r="T210"/>
  <c r="R210"/>
  <c r="P210"/>
  <c r="BI207"/>
  <c r="BH207"/>
  <c r="BG207"/>
  <c r="BF207"/>
  <c r="T207"/>
  <c r="R207"/>
  <c r="P207"/>
  <c r="BI200"/>
  <c r="BH200"/>
  <c r="BG200"/>
  <c r="BF200"/>
  <c r="T200"/>
  <c r="R200"/>
  <c r="P200"/>
  <c r="BI195"/>
  <c r="BH195"/>
  <c r="BG195"/>
  <c r="BF195"/>
  <c r="T195"/>
  <c r="R195"/>
  <c r="P195"/>
  <c r="BI192"/>
  <c r="BH192"/>
  <c r="BG192"/>
  <c r="BF192"/>
  <c r="T192"/>
  <c r="R192"/>
  <c r="P192"/>
  <c r="BI187"/>
  <c r="BH187"/>
  <c r="BG187"/>
  <c r="BF187"/>
  <c r="T187"/>
  <c r="R187"/>
  <c r="P187"/>
  <c r="BI185"/>
  <c r="BH185"/>
  <c r="BG185"/>
  <c r="BF185"/>
  <c r="T185"/>
  <c r="R185"/>
  <c r="P185"/>
  <c r="BI178"/>
  <c r="BH178"/>
  <c r="BG178"/>
  <c r="BF178"/>
  <c r="T178"/>
  <c r="R178"/>
  <c r="P178"/>
  <c r="BI171"/>
  <c r="BH171"/>
  <c r="BG171"/>
  <c r="BF171"/>
  <c r="T171"/>
  <c r="R171"/>
  <c r="P171"/>
  <c r="BI169"/>
  <c r="BH169"/>
  <c r="BG169"/>
  <c r="BF169"/>
  <c r="T169"/>
  <c r="R169"/>
  <c r="P169"/>
  <c r="BI165"/>
  <c r="BH165"/>
  <c r="BG165"/>
  <c r="BF165"/>
  <c r="T165"/>
  <c r="R165"/>
  <c r="P165"/>
  <c r="BI163"/>
  <c r="BH163"/>
  <c r="BG163"/>
  <c r="BF163"/>
  <c r="T163"/>
  <c r="R163"/>
  <c r="P163"/>
  <c r="BI159"/>
  <c r="BH159"/>
  <c r="BG159"/>
  <c r="BF159"/>
  <c r="T159"/>
  <c r="R159"/>
  <c r="P159"/>
  <c r="BI151"/>
  <c r="BH151"/>
  <c r="BG151"/>
  <c r="BF151"/>
  <c r="T151"/>
  <c r="R151"/>
  <c r="P151"/>
  <c r="BI148"/>
  <c r="BH148"/>
  <c r="BG148"/>
  <c r="BF148"/>
  <c r="T148"/>
  <c r="R148"/>
  <c r="P148"/>
  <c r="BI138"/>
  <c r="BH138"/>
  <c r="BG138"/>
  <c r="BF138"/>
  <c r="T138"/>
  <c r="R138"/>
  <c r="P138"/>
  <c r="BI133"/>
  <c r="BH133"/>
  <c r="BG133"/>
  <c r="BF133"/>
  <c r="T133"/>
  <c r="R133"/>
  <c r="P133"/>
  <c r="BI128"/>
  <c r="BH128"/>
  <c r="BG128"/>
  <c r="BF128"/>
  <c r="T128"/>
  <c r="R128"/>
  <c r="P128"/>
  <c r="BI120"/>
  <c r="BH120"/>
  <c r="BG120"/>
  <c r="BF120"/>
  <c r="T120"/>
  <c r="R120"/>
  <c r="P120"/>
  <c r="BI115"/>
  <c r="BH115"/>
  <c r="BG115"/>
  <c r="BF115"/>
  <c r="T115"/>
  <c r="R115"/>
  <c r="P115"/>
  <c r="BI108"/>
  <c r="BH108"/>
  <c r="BG108"/>
  <c r="BF108"/>
  <c r="T108"/>
  <c r="R108"/>
  <c r="P108"/>
  <c r="BI101"/>
  <c r="BH101"/>
  <c r="BG101"/>
  <c r="BF101"/>
  <c r="T101"/>
  <c r="R101"/>
  <c r="P101"/>
  <c r="J95"/>
  <c r="J94"/>
  <c r="F94"/>
  <c r="F92"/>
  <c r="E90"/>
  <c r="J59"/>
  <c r="J58"/>
  <c r="F58"/>
  <c r="F56"/>
  <c r="E54"/>
  <c r="J20"/>
  <c r="E20"/>
  <c r="F95"/>
  <c r="J19"/>
  <c r="J14"/>
  <c r="J92"/>
  <c r="E7"/>
  <c r="E86"/>
  <c i="24" r="J41"/>
  <c r="J40"/>
  <c i="1" r="AY80"/>
  <c i="24" r="J39"/>
  <c i="1" r="AX80"/>
  <c i="24" r="BI103"/>
  <c r="BH103"/>
  <c r="BG103"/>
  <c r="BF103"/>
  <c r="T103"/>
  <c r="R103"/>
  <c r="P103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23" r="J41"/>
  <c r="J40"/>
  <c i="1" r="AY79"/>
  <c i="23" r="J39"/>
  <c i="1" r="AX79"/>
  <c i="23"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99"/>
  <c r="BH99"/>
  <c r="BG99"/>
  <c r="BF99"/>
  <c r="T99"/>
  <c r="R99"/>
  <c r="P99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22" r="J39"/>
  <c r="J38"/>
  <c i="1" r="AY77"/>
  <c i="22" r="J37"/>
  <c i="1" r="AX77"/>
  <c i="22" r="BI392"/>
  <c r="BH392"/>
  <c r="BG392"/>
  <c r="BF392"/>
  <c r="T392"/>
  <c r="T391"/>
  <c r="R392"/>
  <c r="R391"/>
  <c r="P392"/>
  <c r="P391"/>
  <c r="BI388"/>
  <c r="BH388"/>
  <c r="BG388"/>
  <c r="BF388"/>
  <c r="T388"/>
  <c r="R388"/>
  <c r="P388"/>
  <c r="BI369"/>
  <c r="BH369"/>
  <c r="BG369"/>
  <c r="BF369"/>
  <c r="T369"/>
  <c r="R369"/>
  <c r="P369"/>
  <c r="BI345"/>
  <c r="BH345"/>
  <c r="BG345"/>
  <c r="BF345"/>
  <c r="T345"/>
  <c r="R345"/>
  <c r="P345"/>
  <c r="BI343"/>
  <c r="BH343"/>
  <c r="BG343"/>
  <c r="BF343"/>
  <c r="T343"/>
  <c r="R343"/>
  <c r="P343"/>
  <c r="BI340"/>
  <c r="BH340"/>
  <c r="BG340"/>
  <c r="BF340"/>
  <c r="T340"/>
  <c r="R340"/>
  <c r="P340"/>
  <c r="BI333"/>
  <c r="BH333"/>
  <c r="BG333"/>
  <c r="BF333"/>
  <c r="T333"/>
  <c r="R333"/>
  <c r="P333"/>
  <c r="BI330"/>
  <c r="BH330"/>
  <c r="BG330"/>
  <c r="BF330"/>
  <c r="T330"/>
  <c r="R330"/>
  <c r="P330"/>
  <c r="BI327"/>
  <c r="BH327"/>
  <c r="BG327"/>
  <c r="BF327"/>
  <c r="T327"/>
  <c r="R327"/>
  <c r="P327"/>
  <c r="BI322"/>
  <c r="BH322"/>
  <c r="BG322"/>
  <c r="BF322"/>
  <c r="T322"/>
  <c r="R322"/>
  <c r="P322"/>
  <c r="BI313"/>
  <c r="BH313"/>
  <c r="BG313"/>
  <c r="BF313"/>
  <c r="T313"/>
  <c r="R313"/>
  <c r="P313"/>
  <c r="BI309"/>
  <c r="BH309"/>
  <c r="BG309"/>
  <c r="BF309"/>
  <c r="T309"/>
  <c r="R309"/>
  <c r="P309"/>
  <c r="BI276"/>
  <c r="BH276"/>
  <c r="BG276"/>
  <c r="BF276"/>
  <c r="T276"/>
  <c r="R276"/>
  <c r="P276"/>
  <c r="BI273"/>
  <c r="BH273"/>
  <c r="BG273"/>
  <c r="BF273"/>
  <c r="T273"/>
  <c r="R273"/>
  <c r="P273"/>
  <c r="BI253"/>
  <c r="BH253"/>
  <c r="BG253"/>
  <c r="BF253"/>
  <c r="T253"/>
  <c r="R253"/>
  <c r="P253"/>
  <c r="BI246"/>
  <c r="BH246"/>
  <c r="BG246"/>
  <c r="BF246"/>
  <c r="T246"/>
  <c r="R246"/>
  <c r="P246"/>
  <c r="BI227"/>
  <c r="BH227"/>
  <c r="BG227"/>
  <c r="BF227"/>
  <c r="T227"/>
  <c r="R227"/>
  <c r="P227"/>
  <c r="BI210"/>
  <c r="BH210"/>
  <c r="BG210"/>
  <c r="BF210"/>
  <c r="T210"/>
  <c r="R210"/>
  <c r="P210"/>
  <c r="BI196"/>
  <c r="BH196"/>
  <c r="BG196"/>
  <c r="BF196"/>
  <c r="T196"/>
  <c r="R196"/>
  <c r="P196"/>
  <c r="BI189"/>
  <c r="BH189"/>
  <c r="BG189"/>
  <c r="BF189"/>
  <c r="T189"/>
  <c r="R189"/>
  <c r="P189"/>
  <c r="BI173"/>
  <c r="BH173"/>
  <c r="BG173"/>
  <c r="BF173"/>
  <c r="T173"/>
  <c r="R173"/>
  <c r="P173"/>
  <c r="BI170"/>
  <c r="BH170"/>
  <c r="BG170"/>
  <c r="BF170"/>
  <c r="T170"/>
  <c r="R170"/>
  <c r="P170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4"/>
  <c r="BH154"/>
  <c r="BG154"/>
  <c r="BF154"/>
  <c r="T154"/>
  <c r="R154"/>
  <c r="P154"/>
  <c r="BI151"/>
  <c r="BH151"/>
  <c r="BG151"/>
  <c r="BF151"/>
  <c r="T151"/>
  <c r="R151"/>
  <c r="P151"/>
  <c r="BI145"/>
  <c r="BH145"/>
  <c r="BG145"/>
  <c r="BF145"/>
  <c r="T145"/>
  <c r="R145"/>
  <c r="P145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4"/>
  <c r="BH94"/>
  <c r="BG94"/>
  <c r="BF94"/>
  <c r="T94"/>
  <c r="R94"/>
  <c r="P94"/>
  <c r="J88"/>
  <c r="J87"/>
  <c r="F87"/>
  <c r="F85"/>
  <c r="E83"/>
  <c r="J59"/>
  <c r="J58"/>
  <c r="F58"/>
  <c r="F56"/>
  <c r="E54"/>
  <c r="J20"/>
  <c r="E20"/>
  <c r="F88"/>
  <c r="J19"/>
  <c r="J14"/>
  <c r="J85"/>
  <c r="E7"/>
  <c r="E79"/>
  <c i="21" r="J39"/>
  <c r="J38"/>
  <c i="1" r="AY76"/>
  <c i="21" r="J37"/>
  <c i="1" r="AX76"/>
  <c i="21" r="BI171"/>
  <c r="BH171"/>
  <c r="BG171"/>
  <c r="BF171"/>
  <c r="T171"/>
  <c r="T170"/>
  <c r="R171"/>
  <c r="R170"/>
  <c r="P171"/>
  <c r="P170"/>
  <c r="BI167"/>
  <c r="BH167"/>
  <c r="BG167"/>
  <c r="BF167"/>
  <c r="T167"/>
  <c r="R167"/>
  <c r="P167"/>
  <c r="BI163"/>
  <c r="BH163"/>
  <c r="BG163"/>
  <c r="BF163"/>
  <c r="T163"/>
  <c r="R163"/>
  <c r="P163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47"/>
  <c r="BH147"/>
  <c r="BG147"/>
  <c r="BF147"/>
  <c r="T147"/>
  <c r="R147"/>
  <c r="P147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98"/>
  <c r="BH98"/>
  <c r="BG98"/>
  <c r="BF98"/>
  <c r="T98"/>
  <c r="R98"/>
  <c r="P98"/>
  <c r="BI94"/>
  <c r="BH94"/>
  <c r="BG94"/>
  <c r="BF94"/>
  <c r="T94"/>
  <c r="T93"/>
  <c r="R94"/>
  <c r="R93"/>
  <c r="P94"/>
  <c r="P93"/>
  <c r="J88"/>
  <c r="J87"/>
  <c r="F87"/>
  <c r="F85"/>
  <c r="E83"/>
  <c r="J59"/>
  <c r="J58"/>
  <c r="F58"/>
  <c r="F56"/>
  <c r="E54"/>
  <c r="J20"/>
  <c r="E20"/>
  <c r="F88"/>
  <c r="J19"/>
  <c r="J14"/>
  <c r="J85"/>
  <c r="E7"/>
  <c r="E79"/>
  <c i="20" r="J41"/>
  <c r="J40"/>
  <c i="1" r="AY75"/>
  <c i="20" r="J39"/>
  <c i="1" r="AX75"/>
  <c i="20" r="BI241"/>
  <c r="BH241"/>
  <c r="BG241"/>
  <c r="BF241"/>
  <c r="T241"/>
  <c r="T240"/>
  <c r="R241"/>
  <c r="R240"/>
  <c r="P241"/>
  <c r="P240"/>
  <c r="BI234"/>
  <c r="BH234"/>
  <c r="BG234"/>
  <c r="BF234"/>
  <c r="T234"/>
  <c r="T233"/>
  <c r="R234"/>
  <c r="R233"/>
  <c r="P234"/>
  <c r="P233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08"/>
  <c r="BH208"/>
  <c r="BG208"/>
  <c r="BF208"/>
  <c r="T208"/>
  <c r="R208"/>
  <c r="P208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5"/>
  <c r="BH175"/>
  <c r="BG175"/>
  <c r="BF175"/>
  <c r="T175"/>
  <c r="R175"/>
  <c r="P175"/>
  <c r="BI173"/>
  <c r="BH173"/>
  <c r="BG173"/>
  <c r="BF173"/>
  <c r="T173"/>
  <c r="R173"/>
  <c r="P173"/>
  <c r="BI167"/>
  <c r="BH167"/>
  <c r="BG167"/>
  <c r="BF167"/>
  <c r="T167"/>
  <c r="R167"/>
  <c r="P167"/>
  <c r="BI161"/>
  <c r="BH161"/>
  <c r="BG161"/>
  <c r="BF161"/>
  <c r="T161"/>
  <c r="R161"/>
  <c r="P161"/>
  <c r="BI157"/>
  <c r="BH157"/>
  <c r="BG157"/>
  <c r="BF157"/>
  <c r="T157"/>
  <c r="R157"/>
  <c r="P157"/>
  <c r="BI147"/>
  <c r="BH147"/>
  <c r="BG147"/>
  <c r="BF147"/>
  <c r="T147"/>
  <c r="R147"/>
  <c r="P147"/>
  <c r="BI137"/>
  <c r="BH137"/>
  <c r="BG137"/>
  <c r="BF137"/>
  <c r="T137"/>
  <c r="R137"/>
  <c r="P137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4"/>
  <c r="BH124"/>
  <c r="BG124"/>
  <c r="BF124"/>
  <c r="T124"/>
  <c r="R124"/>
  <c r="P124"/>
  <c r="BI111"/>
  <c r="BH111"/>
  <c r="BG111"/>
  <c r="BF111"/>
  <c r="T111"/>
  <c r="R111"/>
  <c r="P111"/>
  <c r="BI106"/>
  <c r="BH106"/>
  <c r="BG106"/>
  <c r="BF106"/>
  <c r="T106"/>
  <c r="R106"/>
  <c r="P106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19" r="J41"/>
  <c r="J40"/>
  <c i="1" r="AY74"/>
  <c i="19" r="J39"/>
  <c i="1" r="AX74"/>
  <c i="19" r="BI184"/>
  <c r="BH184"/>
  <c r="BG184"/>
  <c r="BF184"/>
  <c r="T184"/>
  <c r="T183"/>
  <c r="R184"/>
  <c r="R183"/>
  <c r="P184"/>
  <c r="P183"/>
  <c r="BI179"/>
  <c r="BH179"/>
  <c r="BG179"/>
  <c r="BF179"/>
  <c r="T179"/>
  <c r="R179"/>
  <c r="P179"/>
  <c r="BI174"/>
  <c r="BH174"/>
  <c r="BG174"/>
  <c r="BF174"/>
  <c r="T174"/>
  <c r="R174"/>
  <c r="P174"/>
  <c r="BI169"/>
  <c r="BH169"/>
  <c r="BG169"/>
  <c r="BF169"/>
  <c r="T169"/>
  <c r="R169"/>
  <c r="P169"/>
  <c r="BI166"/>
  <c r="BH166"/>
  <c r="BG166"/>
  <c r="BF166"/>
  <c r="T166"/>
  <c r="R166"/>
  <c r="P166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1"/>
  <c r="BH141"/>
  <c r="BG141"/>
  <c r="BF141"/>
  <c r="T141"/>
  <c r="R141"/>
  <c r="P141"/>
  <c r="BI135"/>
  <c r="BH135"/>
  <c r="BG135"/>
  <c r="BF135"/>
  <c r="T135"/>
  <c r="R135"/>
  <c r="P135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18" r="J41"/>
  <c r="J40"/>
  <c i="1" r="AY73"/>
  <c i="18" r="J39"/>
  <c i="1" r="AX73"/>
  <c i="18" r="BI247"/>
  <c r="BH247"/>
  <c r="BG247"/>
  <c r="BF247"/>
  <c r="T247"/>
  <c r="R247"/>
  <c r="P247"/>
  <c r="BI244"/>
  <c r="BH244"/>
  <c r="BG244"/>
  <c r="BF244"/>
  <c r="T244"/>
  <c r="R244"/>
  <c r="P244"/>
  <c r="BI240"/>
  <c r="BH240"/>
  <c r="BG240"/>
  <c r="BF240"/>
  <c r="T240"/>
  <c r="T239"/>
  <c r="R240"/>
  <c r="R239"/>
  <c r="P240"/>
  <c r="P239"/>
  <c r="BI234"/>
  <c r="BH234"/>
  <c r="BG234"/>
  <c r="BF234"/>
  <c r="T234"/>
  <c r="R234"/>
  <c r="P234"/>
  <c r="BI231"/>
  <c r="BH231"/>
  <c r="BG231"/>
  <c r="BF231"/>
  <c r="T231"/>
  <c r="R231"/>
  <c r="P231"/>
  <c r="BI228"/>
  <c r="BH228"/>
  <c r="BG228"/>
  <c r="BF228"/>
  <c r="T228"/>
  <c r="R228"/>
  <c r="P228"/>
  <c r="BI224"/>
  <c r="BH224"/>
  <c r="BG224"/>
  <c r="BF224"/>
  <c r="T224"/>
  <c r="R224"/>
  <c r="P224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52"/>
  <c r="BH152"/>
  <c r="BG152"/>
  <c r="BF152"/>
  <c r="T152"/>
  <c r="R152"/>
  <c r="P152"/>
  <c r="BI139"/>
  <c r="BH139"/>
  <c r="BG139"/>
  <c r="BF139"/>
  <c r="T139"/>
  <c r="R139"/>
  <c r="P139"/>
  <c r="BI135"/>
  <c r="BH135"/>
  <c r="BG135"/>
  <c r="BF135"/>
  <c r="T135"/>
  <c r="T134"/>
  <c r="R135"/>
  <c r="R134"/>
  <c r="P135"/>
  <c r="P134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J98"/>
  <c r="J97"/>
  <c r="F97"/>
  <c r="F95"/>
  <c r="E93"/>
  <c r="J63"/>
  <c r="J62"/>
  <c r="F62"/>
  <c r="F60"/>
  <c r="E58"/>
  <c r="J22"/>
  <c r="E22"/>
  <c r="F98"/>
  <c r="J21"/>
  <c r="J16"/>
  <c r="J95"/>
  <c r="E7"/>
  <c r="E87"/>
  <c i="17" r="J41"/>
  <c r="J40"/>
  <c i="1" r="AY72"/>
  <c i="17" r="J39"/>
  <c i="1" r="AX72"/>
  <c i="17" r="BI162"/>
  <c r="BH162"/>
  <c r="BG162"/>
  <c r="BF162"/>
  <c r="T162"/>
  <c r="R162"/>
  <c r="P162"/>
  <c r="BI158"/>
  <c r="BH158"/>
  <c r="BG158"/>
  <c r="BF158"/>
  <c r="T158"/>
  <c r="R158"/>
  <c r="P158"/>
  <c r="BI155"/>
  <c r="BH155"/>
  <c r="BG155"/>
  <c r="BF155"/>
  <c r="T155"/>
  <c r="R155"/>
  <c r="P155"/>
  <c r="BI151"/>
  <c r="BH151"/>
  <c r="BG151"/>
  <c r="BF151"/>
  <c r="T151"/>
  <c r="T150"/>
  <c r="R151"/>
  <c r="R150"/>
  <c r="P151"/>
  <c r="P150"/>
  <c r="BI147"/>
  <c r="BH147"/>
  <c r="BG147"/>
  <c r="BF147"/>
  <c r="T147"/>
  <c r="T146"/>
  <c r="R147"/>
  <c r="R146"/>
  <c r="P147"/>
  <c r="P146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29"/>
  <c r="BH129"/>
  <c r="BG129"/>
  <c r="BF129"/>
  <c r="T129"/>
  <c r="T128"/>
  <c r="R129"/>
  <c r="R128"/>
  <c r="P129"/>
  <c r="P128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J96"/>
  <c r="J95"/>
  <c r="F95"/>
  <c r="F93"/>
  <c r="E91"/>
  <c r="J63"/>
  <c r="J62"/>
  <c r="F62"/>
  <c r="F60"/>
  <c r="E58"/>
  <c r="J22"/>
  <c r="E22"/>
  <c r="F96"/>
  <c r="J21"/>
  <c r="J16"/>
  <c r="J93"/>
  <c r="E7"/>
  <c r="E85"/>
  <c i="16" r="J41"/>
  <c r="J40"/>
  <c i="1" r="AY71"/>
  <c i="16" r="J39"/>
  <c i="1" r="AX71"/>
  <c i="16" r="BI141"/>
  <c r="BH141"/>
  <c r="BG141"/>
  <c r="BF141"/>
  <c r="T141"/>
  <c r="T140"/>
  <c r="R141"/>
  <c r="R140"/>
  <c r="P141"/>
  <c r="P140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4"/>
  <c r="BH124"/>
  <c r="BG124"/>
  <c r="BF124"/>
  <c r="T124"/>
  <c r="R124"/>
  <c r="P124"/>
  <c r="BI117"/>
  <c r="BH117"/>
  <c r="BG117"/>
  <c r="BF117"/>
  <c r="T117"/>
  <c r="T116"/>
  <c r="R117"/>
  <c r="R116"/>
  <c r="P117"/>
  <c r="P116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15" r="J41"/>
  <c r="J40"/>
  <c i="1" r="AY70"/>
  <c i="15" r="J39"/>
  <c i="1" r="AX70"/>
  <c i="15" r="BI184"/>
  <c r="BH184"/>
  <c r="BG184"/>
  <c r="BF184"/>
  <c r="T184"/>
  <c r="R184"/>
  <c r="P184"/>
  <c r="BI180"/>
  <c r="BH180"/>
  <c r="BG180"/>
  <c r="BF180"/>
  <c r="T180"/>
  <c r="R180"/>
  <c r="P180"/>
  <c r="BI177"/>
  <c r="BH177"/>
  <c r="BG177"/>
  <c r="BF177"/>
  <c r="T177"/>
  <c r="R177"/>
  <c r="P177"/>
  <c r="BI173"/>
  <c r="BH173"/>
  <c r="BG173"/>
  <c r="BF173"/>
  <c r="T173"/>
  <c r="T172"/>
  <c r="R173"/>
  <c r="R172"/>
  <c r="P173"/>
  <c r="P172"/>
  <c r="BI170"/>
  <c r="BH170"/>
  <c r="BG170"/>
  <c r="BF170"/>
  <c r="T170"/>
  <c r="R170"/>
  <c r="P170"/>
  <c r="BI167"/>
  <c r="BH167"/>
  <c r="BG167"/>
  <c r="BF167"/>
  <c r="T167"/>
  <c r="R167"/>
  <c r="P167"/>
  <c r="BI163"/>
  <c r="BH163"/>
  <c r="BG163"/>
  <c r="BF163"/>
  <c r="T163"/>
  <c r="T162"/>
  <c r="R163"/>
  <c r="R162"/>
  <c r="P163"/>
  <c r="P162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46"/>
  <c r="BH146"/>
  <c r="BG146"/>
  <c r="BF146"/>
  <c r="T146"/>
  <c r="R146"/>
  <c r="P146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18"/>
  <c r="BH118"/>
  <c r="BG118"/>
  <c r="BF118"/>
  <c r="T118"/>
  <c r="R118"/>
  <c r="P118"/>
  <c r="BI115"/>
  <c r="BH115"/>
  <c r="BG115"/>
  <c r="BF115"/>
  <c r="T115"/>
  <c r="R115"/>
  <c r="P115"/>
  <c r="BI111"/>
  <c r="BH111"/>
  <c r="BG111"/>
  <c r="BF111"/>
  <c r="T111"/>
  <c r="R111"/>
  <c r="P111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J96"/>
  <c r="J95"/>
  <c r="F95"/>
  <c r="F93"/>
  <c r="E91"/>
  <c r="J63"/>
  <c r="J62"/>
  <c r="F62"/>
  <c r="F60"/>
  <c r="E58"/>
  <c r="J22"/>
  <c r="E22"/>
  <c r="F96"/>
  <c r="J21"/>
  <c r="J16"/>
  <c r="J93"/>
  <c r="E7"/>
  <c r="E85"/>
  <c i="14" r="J41"/>
  <c r="J40"/>
  <c i="1" r="AY69"/>
  <c i="14" r="J39"/>
  <c i="1" r="AX69"/>
  <c i="14" r="BI196"/>
  <c r="BH196"/>
  <c r="BG196"/>
  <c r="BF196"/>
  <c r="T196"/>
  <c r="R196"/>
  <c r="P196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4"/>
  <c r="BH184"/>
  <c r="BG184"/>
  <c r="BF184"/>
  <c r="T184"/>
  <c r="R184"/>
  <c r="P184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1"/>
  <c r="BH171"/>
  <c r="BG171"/>
  <c r="BF171"/>
  <c r="T171"/>
  <c r="R171"/>
  <c r="P171"/>
  <c r="BI168"/>
  <c r="BH168"/>
  <c r="BG168"/>
  <c r="BF168"/>
  <c r="T168"/>
  <c r="R168"/>
  <c r="P168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1"/>
  <c r="BH151"/>
  <c r="BG151"/>
  <c r="BF151"/>
  <c r="T151"/>
  <c r="R151"/>
  <c r="P151"/>
  <c r="BI148"/>
  <c r="BH148"/>
  <c r="BG148"/>
  <c r="BF148"/>
  <c r="T148"/>
  <c r="R148"/>
  <c r="P148"/>
  <c r="BI143"/>
  <c r="BH143"/>
  <c r="BG143"/>
  <c r="BF143"/>
  <c r="T143"/>
  <c r="R143"/>
  <c r="P143"/>
  <c r="BI141"/>
  <c r="BH141"/>
  <c r="BG141"/>
  <c r="BF141"/>
  <c r="T141"/>
  <c r="R141"/>
  <c r="P141"/>
  <c r="BI138"/>
  <c r="BH138"/>
  <c r="BG138"/>
  <c r="BF138"/>
  <c r="T138"/>
  <c r="R138"/>
  <c r="P138"/>
  <c r="BI134"/>
  <c r="BH134"/>
  <c r="BG134"/>
  <c r="BF134"/>
  <c r="T134"/>
  <c r="T133"/>
  <c r="R134"/>
  <c r="R133"/>
  <c r="P134"/>
  <c r="P133"/>
  <c r="BI130"/>
  <c r="BH130"/>
  <c r="BG130"/>
  <c r="BF130"/>
  <c r="T130"/>
  <c r="R130"/>
  <c r="P130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94"/>
  <c r="E7"/>
  <c r="E86"/>
  <c i="13" r="J41"/>
  <c r="J40"/>
  <c i="1" r="AY68"/>
  <c i="13" r="J39"/>
  <c i="1" r="AX68"/>
  <c i="13" r="BI183"/>
  <c r="BH183"/>
  <c r="BG183"/>
  <c r="BF183"/>
  <c r="T183"/>
  <c r="R183"/>
  <c r="P183"/>
  <c r="BI180"/>
  <c r="BH180"/>
  <c r="BG180"/>
  <c r="BF180"/>
  <c r="T180"/>
  <c r="R180"/>
  <c r="P180"/>
  <c r="BI176"/>
  <c r="BH176"/>
  <c r="BG176"/>
  <c r="BF176"/>
  <c r="T176"/>
  <c r="R176"/>
  <c r="P176"/>
  <c r="BI170"/>
  <c r="BH170"/>
  <c r="BG170"/>
  <c r="BF170"/>
  <c r="T170"/>
  <c r="R170"/>
  <c r="P170"/>
  <c r="BI165"/>
  <c r="BH165"/>
  <c r="BG165"/>
  <c r="BF165"/>
  <c r="T165"/>
  <c r="R165"/>
  <c r="P165"/>
  <c r="BI161"/>
  <c r="BH161"/>
  <c r="BG161"/>
  <c r="BF161"/>
  <c r="T161"/>
  <c r="R161"/>
  <c r="P161"/>
  <c r="BI157"/>
  <c r="BH157"/>
  <c r="BG157"/>
  <c r="BF157"/>
  <c r="T157"/>
  <c r="R157"/>
  <c r="P157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T138"/>
  <c r="R139"/>
  <c r="R138"/>
  <c r="P139"/>
  <c r="P138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2"/>
  <c r="BH122"/>
  <c r="BG122"/>
  <c r="BF122"/>
  <c r="T122"/>
  <c r="R122"/>
  <c r="P122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6"/>
  <c r="BH106"/>
  <c r="BG106"/>
  <c r="BF106"/>
  <c r="T106"/>
  <c r="R106"/>
  <c r="P106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94"/>
  <c r="E7"/>
  <c r="E86"/>
  <c i="12" r="J41"/>
  <c r="J40"/>
  <c i="1" r="AY67"/>
  <c i="12" r="J39"/>
  <c i="1" r="AX67"/>
  <c i="12" r="BI344"/>
  <c r="BH344"/>
  <c r="BG344"/>
  <c r="BF344"/>
  <c r="T344"/>
  <c r="R344"/>
  <c r="P344"/>
  <c r="BI341"/>
  <c r="BH341"/>
  <c r="BG341"/>
  <c r="BF341"/>
  <c r="T341"/>
  <c r="R341"/>
  <c r="P341"/>
  <c r="BI338"/>
  <c r="BH338"/>
  <c r="BG338"/>
  <c r="BF338"/>
  <c r="T338"/>
  <c r="R338"/>
  <c r="P338"/>
  <c r="BI334"/>
  <c r="BH334"/>
  <c r="BG334"/>
  <c r="BF334"/>
  <c r="T334"/>
  <c r="R334"/>
  <c r="P334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4"/>
  <c r="BH304"/>
  <c r="BG304"/>
  <c r="BF304"/>
  <c r="T304"/>
  <c r="R304"/>
  <c r="P304"/>
  <c r="BI294"/>
  <c r="BH294"/>
  <c r="BG294"/>
  <c r="BF294"/>
  <c r="T294"/>
  <c r="R294"/>
  <c r="P294"/>
  <c r="BI286"/>
  <c r="BH286"/>
  <c r="BG286"/>
  <c r="BF286"/>
  <c r="T286"/>
  <c r="R286"/>
  <c r="P286"/>
  <c r="BI278"/>
  <c r="BH278"/>
  <c r="BG278"/>
  <c r="BF278"/>
  <c r="T278"/>
  <c r="R278"/>
  <c r="P278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4"/>
  <c r="BH264"/>
  <c r="BG264"/>
  <c r="BF264"/>
  <c r="T264"/>
  <c r="R264"/>
  <c r="P264"/>
  <c r="BI262"/>
  <c r="BH262"/>
  <c r="BG262"/>
  <c r="BF262"/>
  <c r="T262"/>
  <c r="R262"/>
  <c r="P262"/>
  <c r="BI259"/>
  <c r="BH259"/>
  <c r="BG259"/>
  <c r="BF259"/>
  <c r="T259"/>
  <c r="R259"/>
  <c r="P259"/>
  <c r="BI256"/>
  <c r="BH256"/>
  <c r="BG256"/>
  <c r="BF256"/>
  <c r="T256"/>
  <c r="R256"/>
  <c r="P256"/>
  <c r="BI251"/>
  <c r="BH251"/>
  <c r="BG251"/>
  <c r="BF251"/>
  <c r="T251"/>
  <c r="R251"/>
  <c r="P251"/>
  <c r="BI247"/>
  <c r="BH247"/>
  <c r="BG247"/>
  <c r="BF247"/>
  <c r="T247"/>
  <c r="T246"/>
  <c r="R247"/>
  <c r="R246"/>
  <c r="P247"/>
  <c r="P246"/>
  <c r="BI243"/>
  <c r="BH243"/>
  <c r="BG243"/>
  <c r="BF243"/>
  <c r="T243"/>
  <c r="R243"/>
  <c r="P243"/>
  <c r="BI240"/>
  <c r="BH240"/>
  <c r="BG240"/>
  <c r="BF240"/>
  <c r="T240"/>
  <c r="R240"/>
  <c r="P240"/>
  <c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R230"/>
  <c r="P230"/>
  <c r="BI228"/>
  <c r="BH228"/>
  <c r="BG228"/>
  <c r="BF228"/>
  <c r="T228"/>
  <c r="R228"/>
  <c r="P228"/>
  <c r="BI225"/>
  <c r="BH225"/>
  <c r="BG225"/>
  <c r="BF225"/>
  <c r="T225"/>
  <c r="R225"/>
  <c r="P225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9"/>
  <c r="BH209"/>
  <c r="BG209"/>
  <c r="BF209"/>
  <c r="T209"/>
  <c r="R209"/>
  <c r="P209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1"/>
  <c r="BH191"/>
  <c r="BG191"/>
  <c r="BF191"/>
  <c r="T191"/>
  <c r="R191"/>
  <c r="P191"/>
  <c r="BI189"/>
  <c r="BH189"/>
  <c r="BG189"/>
  <c r="BF189"/>
  <c r="T189"/>
  <c r="R189"/>
  <c r="P189"/>
  <c r="BI182"/>
  <c r="BH182"/>
  <c r="BG182"/>
  <c r="BF182"/>
  <c r="T182"/>
  <c r="R182"/>
  <c r="P182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06"/>
  <c r="BH106"/>
  <c r="BG106"/>
  <c r="BF106"/>
  <c r="T106"/>
  <c r="R106"/>
  <c r="P106"/>
  <c r="J100"/>
  <c r="J99"/>
  <c r="F99"/>
  <c r="F97"/>
  <c r="E95"/>
  <c r="J63"/>
  <c r="J62"/>
  <c r="F62"/>
  <c r="F60"/>
  <c r="E58"/>
  <c r="J22"/>
  <c r="E22"/>
  <c r="F100"/>
  <c r="J21"/>
  <c r="J16"/>
  <c r="J97"/>
  <c r="E7"/>
  <c r="E89"/>
  <c i="11" r="J41"/>
  <c r="J40"/>
  <c i="1" r="AY66"/>
  <c i="11" r="J39"/>
  <c i="1" r="AX66"/>
  <c i="11" r="BI146"/>
  <c r="BH146"/>
  <c r="BG146"/>
  <c r="BF146"/>
  <c r="T146"/>
  <c r="T145"/>
  <c r="R146"/>
  <c r="R145"/>
  <c r="P146"/>
  <c r="P145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6"/>
  <c r="BH106"/>
  <c r="BG106"/>
  <c r="BF106"/>
  <c r="T106"/>
  <c r="R106"/>
  <c r="P106"/>
  <c r="BI103"/>
  <c r="BH103"/>
  <c r="BG103"/>
  <c r="BF103"/>
  <c r="T103"/>
  <c r="R103"/>
  <c r="P103"/>
  <c r="BI101"/>
  <c r="BH101"/>
  <c r="BG101"/>
  <c r="BF101"/>
  <c r="T101"/>
  <c r="R101"/>
  <c r="P101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10" r="J41"/>
  <c r="J40"/>
  <c i="1" r="AY65"/>
  <c i="10" r="J39"/>
  <c i="1" r="AX65"/>
  <c i="10" r="BI172"/>
  <c r="BH172"/>
  <c r="BG172"/>
  <c r="BF172"/>
  <c r="T172"/>
  <c r="R172"/>
  <c r="P172"/>
  <c r="BI169"/>
  <c r="BH169"/>
  <c r="BG169"/>
  <c r="BF169"/>
  <c r="T169"/>
  <c r="R169"/>
  <c r="P169"/>
  <c r="BI165"/>
  <c r="BH165"/>
  <c r="BG165"/>
  <c r="BF165"/>
  <c r="T165"/>
  <c r="T164"/>
  <c r="R165"/>
  <c r="R164"/>
  <c r="P165"/>
  <c r="P164"/>
  <c r="BI150"/>
  <c r="BH150"/>
  <c r="BG150"/>
  <c r="BF150"/>
  <c r="T150"/>
  <c r="T149"/>
  <c r="R150"/>
  <c r="R149"/>
  <c r="P150"/>
  <c r="P149"/>
  <c r="BI144"/>
  <c r="BH144"/>
  <c r="BG144"/>
  <c r="BF144"/>
  <c r="T144"/>
  <c r="R144"/>
  <c r="P144"/>
  <c r="BI142"/>
  <c r="BH142"/>
  <c r="BG142"/>
  <c r="BF142"/>
  <c r="T142"/>
  <c r="R142"/>
  <c r="P142"/>
  <c r="BI137"/>
  <c r="BH137"/>
  <c r="BG137"/>
  <c r="BF137"/>
  <c r="T137"/>
  <c r="R137"/>
  <c r="P137"/>
  <c r="BI123"/>
  <c r="BH123"/>
  <c r="BG123"/>
  <c r="BF123"/>
  <c r="T123"/>
  <c r="R123"/>
  <c r="P123"/>
  <c r="BI110"/>
  <c r="BH110"/>
  <c r="BG110"/>
  <c r="BF110"/>
  <c r="T110"/>
  <c r="R110"/>
  <c r="P110"/>
  <c r="BI102"/>
  <c r="BH102"/>
  <c r="BG102"/>
  <c r="BF102"/>
  <c r="T102"/>
  <c r="T101"/>
  <c r="R102"/>
  <c r="R101"/>
  <c r="P102"/>
  <c r="P101"/>
  <c r="J96"/>
  <c r="J95"/>
  <c r="F95"/>
  <c r="F93"/>
  <c r="E91"/>
  <c r="J63"/>
  <c r="J62"/>
  <c r="F62"/>
  <c r="F60"/>
  <c r="E58"/>
  <c r="J22"/>
  <c r="E22"/>
  <c r="F96"/>
  <c r="J21"/>
  <c r="J16"/>
  <c r="J93"/>
  <c r="E7"/>
  <c r="E85"/>
  <c i="9" r="J41"/>
  <c r="J40"/>
  <c i="1" r="AY64"/>
  <c i="9" r="J39"/>
  <c i="1" r="AX64"/>
  <c i="9" r="BI313"/>
  <c r="BH313"/>
  <c r="BG313"/>
  <c r="BF313"/>
  <c r="T313"/>
  <c r="T312"/>
  <c r="R313"/>
  <c r="R312"/>
  <c r="P313"/>
  <c r="P312"/>
  <c r="BI310"/>
  <c r="BH310"/>
  <c r="BG310"/>
  <c r="BF310"/>
  <c r="T310"/>
  <c r="R310"/>
  <c r="P310"/>
  <c r="BI299"/>
  <c r="BH299"/>
  <c r="BG299"/>
  <c r="BF299"/>
  <c r="T299"/>
  <c r="R299"/>
  <c r="P299"/>
  <c r="BI288"/>
  <c r="BH288"/>
  <c r="BG288"/>
  <c r="BF288"/>
  <c r="T288"/>
  <c r="R288"/>
  <c r="P288"/>
  <c r="BI276"/>
  <c r="BH276"/>
  <c r="BG276"/>
  <c r="BF276"/>
  <c r="T276"/>
  <c r="R276"/>
  <c r="P276"/>
  <c r="BI265"/>
  <c r="BH265"/>
  <c r="BG265"/>
  <c r="BF265"/>
  <c r="T265"/>
  <c r="R265"/>
  <c r="P265"/>
  <c r="BI262"/>
  <c r="BH262"/>
  <c r="BG262"/>
  <c r="BF262"/>
  <c r="T262"/>
  <c r="R262"/>
  <c r="P262"/>
  <c r="BI233"/>
  <c r="BH233"/>
  <c r="BG233"/>
  <c r="BF233"/>
  <c r="T233"/>
  <c r="R233"/>
  <c r="P233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09"/>
  <c r="BH209"/>
  <c r="BG209"/>
  <c r="BF209"/>
  <c r="T209"/>
  <c r="R209"/>
  <c r="P209"/>
  <c r="BI197"/>
  <c r="BH197"/>
  <c r="BG197"/>
  <c r="BF197"/>
  <c r="T197"/>
  <c r="R197"/>
  <c r="P197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68"/>
  <c r="BH168"/>
  <c r="BG168"/>
  <c r="BF168"/>
  <c r="T168"/>
  <c r="R168"/>
  <c r="P168"/>
  <c r="BI157"/>
  <c r="BH157"/>
  <c r="BG157"/>
  <c r="BF157"/>
  <c r="T157"/>
  <c r="R157"/>
  <c r="P157"/>
  <c r="BI145"/>
  <c r="BH145"/>
  <c r="BG145"/>
  <c r="BF145"/>
  <c r="T145"/>
  <c r="R145"/>
  <c r="P145"/>
  <c r="BI143"/>
  <c r="BH143"/>
  <c r="BG143"/>
  <c r="BF143"/>
  <c r="T143"/>
  <c r="R143"/>
  <c r="P143"/>
  <c r="BI132"/>
  <c r="BH132"/>
  <c r="BG132"/>
  <c r="BF132"/>
  <c r="T132"/>
  <c r="R132"/>
  <c r="P132"/>
  <c r="BI112"/>
  <c r="BH112"/>
  <c r="BG112"/>
  <c r="BF112"/>
  <c r="T112"/>
  <c r="R112"/>
  <c r="P112"/>
  <c r="BI100"/>
  <c r="BH100"/>
  <c r="BG100"/>
  <c r="BF100"/>
  <c r="T100"/>
  <c r="T99"/>
  <c r="R100"/>
  <c r="R99"/>
  <c r="P100"/>
  <c r="P99"/>
  <c r="J94"/>
  <c r="J93"/>
  <c r="F93"/>
  <c r="F91"/>
  <c r="E89"/>
  <c r="J63"/>
  <c r="J62"/>
  <c r="F62"/>
  <c r="F60"/>
  <c r="E58"/>
  <c r="J22"/>
  <c r="E22"/>
  <c r="F94"/>
  <c r="J21"/>
  <c r="J16"/>
  <c r="J91"/>
  <c r="E7"/>
  <c r="E83"/>
  <c i="8" r="J41"/>
  <c r="J40"/>
  <c i="1" r="AY63"/>
  <c i="8" r="J39"/>
  <c i="1" r="AX63"/>
  <c i="8" r="BI214"/>
  <c r="BH214"/>
  <c r="BG214"/>
  <c r="BF214"/>
  <c r="T214"/>
  <c r="R214"/>
  <c r="P214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9"/>
  <c r="BH199"/>
  <c r="BG199"/>
  <c r="BF199"/>
  <c r="T199"/>
  <c r="R199"/>
  <c r="P199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3"/>
  <c r="BH183"/>
  <c r="BG183"/>
  <c r="BF183"/>
  <c r="T183"/>
  <c r="T182"/>
  <c r="R183"/>
  <c r="R182"/>
  <c r="P183"/>
  <c r="P182"/>
  <c r="BI172"/>
  <c r="BH172"/>
  <c r="BG172"/>
  <c r="BF172"/>
  <c r="T172"/>
  <c r="R172"/>
  <c r="P172"/>
  <c r="BI170"/>
  <c r="BH170"/>
  <c r="BG170"/>
  <c r="BF170"/>
  <c r="T170"/>
  <c r="R170"/>
  <c r="P170"/>
  <c r="BI164"/>
  <c r="BH164"/>
  <c r="BG164"/>
  <c r="BF164"/>
  <c r="T164"/>
  <c r="R164"/>
  <c r="P164"/>
  <c r="BI161"/>
  <c r="BH161"/>
  <c r="BG161"/>
  <c r="BF161"/>
  <c r="T161"/>
  <c r="R161"/>
  <c r="P161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1"/>
  <c r="BH131"/>
  <c r="BG131"/>
  <c r="BF131"/>
  <c r="T131"/>
  <c r="R131"/>
  <c r="P131"/>
  <c r="BI127"/>
  <c r="BH127"/>
  <c r="BG127"/>
  <c r="BF127"/>
  <c r="T127"/>
  <c r="R127"/>
  <c r="P127"/>
  <c r="BI106"/>
  <c r="BH106"/>
  <c r="BG106"/>
  <c r="BF106"/>
  <c r="T106"/>
  <c r="R106"/>
  <c r="P106"/>
  <c r="BI104"/>
  <c r="BH104"/>
  <c r="BG104"/>
  <c r="BF104"/>
  <c r="T104"/>
  <c r="R104"/>
  <c r="P104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7" r="J41"/>
  <c r="J40"/>
  <c i="1" r="AY62"/>
  <c i="7" r="J39"/>
  <c i="1" r="AX62"/>
  <c i="7" r="BI467"/>
  <c r="BH467"/>
  <c r="BG467"/>
  <c r="BF467"/>
  <c r="T467"/>
  <c r="T466"/>
  <c r="R467"/>
  <c r="R466"/>
  <c r="P467"/>
  <c r="P466"/>
  <c r="BI456"/>
  <c r="BH456"/>
  <c r="BG456"/>
  <c r="BF456"/>
  <c r="T456"/>
  <c r="T455"/>
  <c r="R456"/>
  <c r="R455"/>
  <c r="P456"/>
  <c r="P455"/>
  <c r="BI452"/>
  <c r="BH452"/>
  <c r="BG452"/>
  <c r="BF452"/>
  <c r="T452"/>
  <c r="R452"/>
  <c r="P452"/>
  <c r="BI450"/>
  <c r="BH450"/>
  <c r="BG450"/>
  <c r="BF450"/>
  <c r="T450"/>
  <c r="R450"/>
  <c r="P450"/>
  <c r="BI443"/>
  <c r="BH443"/>
  <c r="BG443"/>
  <c r="BF443"/>
  <c r="T443"/>
  <c r="R443"/>
  <c r="P443"/>
  <c r="BI434"/>
  <c r="BH434"/>
  <c r="BG434"/>
  <c r="BF434"/>
  <c r="T434"/>
  <c r="R434"/>
  <c r="P434"/>
  <c r="BI432"/>
  <c r="BH432"/>
  <c r="BG432"/>
  <c r="BF432"/>
  <c r="T432"/>
  <c r="R432"/>
  <c r="P432"/>
  <c r="BI405"/>
  <c r="BH405"/>
  <c r="BG405"/>
  <c r="BF405"/>
  <c r="T405"/>
  <c r="R405"/>
  <c r="P405"/>
  <c r="BI376"/>
  <c r="BH376"/>
  <c r="BG376"/>
  <c r="BF376"/>
  <c r="T376"/>
  <c r="R376"/>
  <c r="P376"/>
  <c r="BI348"/>
  <c r="BH348"/>
  <c r="BG348"/>
  <c r="BF348"/>
  <c r="T348"/>
  <c r="R348"/>
  <c r="P348"/>
  <c r="BI320"/>
  <c r="BH320"/>
  <c r="BG320"/>
  <c r="BF320"/>
  <c r="T320"/>
  <c r="R320"/>
  <c r="P320"/>
  <c r="BI292"/>
  <c r="BH292"/>
  <c r="BG292"/>
  <c r="BF292"/>
  <c r="T292"/>
  <c r="R292"/>
  <c r="P292"/>
  <c r="BI290"/>
  <c r="BH290"/>
  <c r="BG290"/>
  <c r="BF290"/>
  <c r="T290"/>
  <c r="R290"/>
  <c r="P290"/>
  <c r="BI222"/>
  <c r="BH222"/>
  <c r="BG222"/>
  <c r="BF222"/>
  <c r="T222"/>
  <c r="R222"/>
  <c r="P222"/>
  <c r="BI154"/>
  <c r="BH154"/>
  <c r="BG154"/>
  <c r="BF154"/>
  <c r="T154"/>
  <c r="R154"/>
  <c r="P154"/>
  <c r="BI123"/>
  <c r="BH123"/>
  <c r="BG123"/>
  <c r="BF123"/>
  <c r="T123"/>
  <c r="R123"/>
  <c r="P123"/>
  <c r="BI116"/>
  <c r="BH116"/>
  <c r="BG116"/>
  <c r="BF116"/>
  <c r="T116"/>
  <c r="R116"/>
  <c r="P116"/>
  <c r="BI113"/>
  <c r="BH113"/>
  <c r="BG113"/>
  <c r="BF113"/>
  <c r="T113"/>
  <c r="R113"/>
  <c r="P113"/>
  <c r="BI106"/>
  <c r="BH106"/>
  <c r="BG106"/>
  <c r="BF106"/>
  <c r="T106"/>
  <c r="R106"/>
  <c r="P106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94"/>
  <c r="J21"/>
  <c r="J16"/>
  <c r="J91"/>
  <c r="E7"/>
  <c r="E83"/>
  <c i="6" r="J41"/>
  <c r="J40"/>
  <c i="1" r="AY61"/>
  <c i="6" r="J39"/>
  <c i="1" r="AX61"/>
  <c i="6" r="BI557"/>
  <c r="BH557"/>
  <c r="BG557"/>
  <c r="BF557"/>
  <c r="T557"/>
  <c r="T556"/>
  <c r="R557"/>
  <c r="R556"/>
  <c r="P557"/>
  <c r="P556"/>
  <c r="BI512"/>
  <c r="BH512"/>
  <c r="BG512"/>
  <c r="BF512"/>
  <c r="T512"/>
  <c r="R512"/>
  <c r="P512"/>
  <c r="BI500"/>
  <c r="BH500"/>
  <c r="BG500"/>
  <c r="BF500"/>
  <c r="T500"/>
  <c r="R500"/>
  <c r="P500"/>
  <c r="BI473"/>
  <c r="BH473"/>
  <c r="BG473"/>
  <c r="BF473"/>
  <c r="T473"/>
  <c r="R473"/>
  <c r="P473"/>
  <c r="BI461"/>
  <c r="BH461"/>
  <c r="BG461"/>
  <c r="BF461"/>
  <c r="T461"/>
  <c r="R461"/>
  <c r="P461"/>
  <c r="BI448"/>
  <c r="BH448"/>
  <c r="BG448"/>
  <c r="BF448"/>
  <c r="T448"/>
  <c r="R448"/>
  <c r="P448"/>
  <c r="BI444"/>
  <c r="BH444"/>
  <c r="BG444"/>
  <c r="BF444"/>
  <c r="T444"/>
  <c r="R444"/>
  <c r="P444"/>
  <c r="BI441"/>
  <c r="BH441"/>
  <c r="BG441"/>
  <c r="BF441"/>
  <c r="T441"/>
  <c r="R441"/>
  <c r="P441"/>
  <c r="BI428"/>
  <c r="BH428"/>
  <c r="BG428"/>
  <c r="BF428"/>
  <c r="T428"/>
  <c r="R428"/>
  <c r="P428"/>
  <c r="BI415"/>
  <c r="BH415"/>
  <c r="BG415"/>
  <c r="BF415"/>
  <c r="T415"/>
  <c r="R415"/>
  <c r="P415"/>
  <c r="BI410"/>
  <c r="BH410"/>
  <c r="BG410"/>
  <c r="BF410"/>
  <c r="T410"/>
  <c r="R410"/>
  <c r="P410"/>
  <c r="BI404"/>
  <c r="BH404"/>
  <c r="BG404"/>
  <c r="BF404"/>
  <c r="T404"/>
  <c r="R404"/>
  <c r="P404"/>
  <c r="BI400"/>
  <c r="BH400"/>
  <c r="BG400"/>
  <c r="BF400"/>
  <c r="T400"/>
  <c r="R400"/>
  <c r="P400"/>
  <c r="BI393"/>
  <c r="BH393"/>
  <c r="BG393"/>
  <c r="BF393"/>
  <c r="T393"/>
  <c r="R393"/>
  <c r="P393"/>
  <c r="BI353"/>
  <c r="BH353"/>
  <c r="BG353"/>
  <c r="BF353"/>
  <c r="T353"/>
  <c r="R353"/>
  <c r="P353"/>
  <c r="BI348"/>
  <c r="BH348"/>
  <c r="BG348"/>
  <c r="BF348"/>
  <c r="T348"/>
  <c r="R348"/>
  <c r="P348"/>
  <c r="BI346"/>
  <c r="BH346"/>
  <c r="BG346"/>
  <c r="BF346"/>
  <c r="T346"/>
  <c r="R346"/>
  <c r="P346"/>
  <c r="BI343"/>
  <c r="BH343"/>
  <c r="BG343"/>
  <c r="BF343"/>
  <c r="T343"/>
  <c r="R343"/>
  <c r="P343"/>
  <c r="BI339"/>
  <c r="BH339"/>
  <c r="BG339"/>
  <c r="BF339"/>
  <c r="T339"/>
  <c r="R339"/>
  <c r="P339"/>
  <c r="BI335"/>
  <c r="BH335"/>
  <c r="BG335"/>
  <c r="BF335"/>
  <c r="T335"/>
  <c r="R335"/>
  <c r="P335"/>
  <c r="BI331"/>
  <c r="BH331"/>
  <c r="BG331"/>
  <c r="BF331"/>
  <c r="T331"/>
  <c r="R331"/>
  <c r="P331"/>
  <c r="BI327"/>
  <c r="BH327"/>
  <c r="BG327"/>
  <c r="BF327"/>
  <c r="T327"/>
  <c r="R327"/>
  <c r="P327"/>
  <c r="BI314"/>
  <c r="BH314"/>
  <c r="BG314"/>
  <c r="BF314"/>
  <c r="T314"/>
  <c r="R314"/>
  <c r="P314"/>
  <c r="BI297"/>
  <c r="BH297"/>
  <c r="BG297"/>
  <c r="BF297"/>
  <c r="T297"/>
  <c r="R297"/>
  <c r="P297"/>
  <c r="BI293"/>
  <c r="BH293"/>
  <c r="BG293"/>
  <c r="BF293"/>
  <c r="T293"/>
  <c r="R293"/>
  <c r="P293"/>
  <c r="BI289"/>
  <c r="BH289"/>
  <c r="BG289"/>
  <c r="BF289"/>
  <c r="T289"/>
  <c r="R289"/>
  <c r="P289"/>
  <c r="BI285"/>
  <c r="BH285"/>
  <c r="BG285"/>
  <c r="BF285"/>
  <c r="T285"/>
  <c r="R285"/>
  <c r="P285"/>
  <c r="BI281"/>
  <c r="BH281"/>
  <c r="BG281"/>
  <c r="BF281"/>
  <c r="T281"/>
  <c r="R281"/>
  <c r="P281"/>
  <c r="BI277"/>
  <c r="BH277"/>
  <c r="BG277"/>
  <c r="BF277"/>
  <c r="T277"/>
  <c r="R277"/>
  <c r="P277"/>
  <c r="BI273"/>
  <c r="BH273"/>
  <c r="BG273"/>
  <c r="BF273"/>
  <c r="T273"/>
  <c r="R273"/>
  <c r="P273"/>
  <c r="BI269"/>
  <c r="BH269"/>
  <c r="BG269"/>
  <c r="BF269"/>
  <c r="T269"/>
  <c r="R269"/>
  <c r="P269"/>
  <c r="BI265"/>
  <c r="BH265"/>
  <c r="BG265"/>
  <c r="BF265"/>
  <c r="T265"/>
  <c r="R265"/>
  <c r="P265"/>
  <c r="BI252"/>
  <c r="BH252"/>
  <c r="BG252"/>
  <c r="BF252"/>
  <c r="T252"/>
  <c r="R252"/>
  <c r="P252"/>
  <c r="BI242"/>
  <c r="BH242"/>
  <c r="BG242"/>
  <c r="BF242"/>
  <c r="T242"/>
  <c r="R242"/>
  <c r="P242"/>
  <c r="BI229"/>
  <c r="BH229"/>
  <c r="BG229"/>
  <c r="BF229"/>
  <c r="T229"/>
  <c r="R229"/>
  <c r="P229"/>
  <c r="BI190"/>
  <c r="BH190"/>
  <c r="BG190"/>
  <c r="BF190"/>
  <c r="T190"/>
  <c r="R190"/>
  <c r="P190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2"/>
  <c r="BH122"/>
  <c r="BG122"/>
  <c r="BF122"/>
  <c r="T122"/>
  <c r="R122"/>
  <c r="P122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1"/>
  <c r="BH101"/>
  <c r="BG101"/>
  <c r="BF101"/>
  <c r="T101"/>
  <c r="R101"/>
  <c r="P101"/>
  <c r="J95"/>
  <c r="J94"/>
  <c r="F94"/>
  <c r="F92"/>
  <c r="E90"/>
  <c r="J63"/>
  <c r="J62"/>
  <c r="F62"/>
  <c r="F60"/>
  <c r="E58"/>
  <c r="J22"/>
  <c r="E22"/>
  <c r="F95"/>
  <c r="J21"/>
  <c r="J16"/>
  <c r="J92"/>
  <c r="E7"/>
  <c r="E84"/>
  <c i="5" r="J41"/>
  <c r="J40"/>
  <c i="1" r="AY60"/>
  <c i="5" r="J39"/>
  <c i="1" r="AX60"/>
  <c i="5" r="BI318"/>
  <c r="BH318"/>
  <c r="BG318"/>
  <c r="BF318"/>
  <c r="T318"/>
  <c r="R318"/>
  <c r="P318"/>
  <c r="BI315"/>
  <c r="BH315"/>
  <c r="BG315"/>
  <c r="BF315"/>
  <c r="T315"/>
  <c r="R315"/>
  <c r="P315"/>
  <c r="BI312"/>
  <c r="BH312"/>
  <c r="BG312"/>
  <c r="BF312"/>
  <c r="T312"/>
  <c r="R312"/>
  <c r="P312"/>
  <c r="BI309"/>
  <c r="BH309"/>
  <c r="BG309"/>
  <c r="BF309"/>
  <c r="T309"/>
  <c r="R309"/>
  <c r="P309"/>
  <c r="BI305"/>
  <c r="BH305"/>
  <c r="BG305"/>
  <c r="BF305"/>
  <c r="T305"/>
  <c r="R305"/>
  <c r="P305"/>
  <c r="BI302"/>
  <c r="BH302"/>
  <c r="BG302"/>
  <c r="BF302"/>
  <c r="T302"/>
  <c r="R302"/>
  <c r="P302"/>
  <c r="BI299"/>
  <c r="BH299"/>
  <c r="BG299"/>
  <c r="BF299"/>
  <c r="T299"/>
  <c r="R299"/>
  <c r="P299"/>
  <c r="BI295"/>
  <c r="BH295"/>
  <c r="BG295"/>
  <c r="BF295"/>
  <c r="T295"/>
  <c r="R295"/>
  <c r="P295"/>
  <c r="BI292"/>
  <c r="BH292"/>
  <c r="BG292"/>
  <c r="BF292"/>
  <c r="T292"/>
  <c r="R292"/>
  <c r="P292"/>
  <c r="BI289"/>
  <c r="BH289"/>
  <c r="BG289"/>
  <c r="BF289"/>
  <c r="T289"/>
  <c r="R289"/>
  <c r="P289"/>
  <c r="BI287"/>
  <c r="BH287"/>
  <c r="BG287"/>
  <c r="BF287"/>
  <c r="T287"/>
  <c r="R287"/>
  <c r="P287"/>
  <c r="BI281"/>
  <c r="BH281"/>
  <c r="BG281"/>
  <c r="BF281"/>
  <c r="T281"/>
  <c r="R281"/>
  <c r="P281"/>
  <c r="BI277"/>
  <c r="BH277"/>
  <c r="BG277"/>
  <c r="BF277"/>
  <c r="T277"/>
  <c r="T276"/>
  <c r="R277"/>
  <c r="R276"/>
  <c r="P277"/>
  <c r="P276"/>
  <c r="BI274"/>
  <c r="BH274"/>
  <c r="BG274"/>
  <c r="BF274"/>
  <c r="T274"/>
  <c r="R274"/>
  <c r="P274"/>
  <c r="BI268"/>
  <c r="BH268"/>
  <c r="BG268"/>
  <c r="BF268"/>
  <c r="T268"/>
  <c r="R268"/>
  <c r="P268"/>
  <c r="BI265"/>
  <c r="BH265"/>
  <c r="BG265"/>
  <c r="BF265"/>
  <c r="T265"/>
  <c r="R265"/>
  <c r="P265"/>
  <c r="BI262"/>
  <c r="BH262"/>
  <c r="BG262"/>
  <c r="BF262"/>
  <c r="T262"/>
  <c r="R262"/>
  <c r="P262"/>
  <c r="BI259"/>
  <c r="BH259"/>
  <c r="BG259"/>
  <c r="BF259"/>
  <c r="T259"/>
  <c r="R259"/>
  <c r="P259"/>
  <c r="BI256"/>
  <c r="BH256"/>
  <c r="BG256"/>
  <c r="BF256"/>
  <c r="T256"/>
  <c r="R256"/>
  <c r="P256"/>
  <c r="BI253"/>
  <c r="BH253"/>
  <c r="BG253"/>
  <c r="BF253"/>
  <c r="T253"/>
  <c r="R253"/>
  <c r="P253"/>
  <c r="BI249"/>
  <c r="BH249"/>
  <c r="BG249"/>
  <c r="BF249"/>
  <c r="T249"/>
  <c r="R249"/>
  <c r="P249"/>
  <c r="BI246"/>
  <c r="BH246"/>
  <c r="BG246"/>
  <c r="BF246"/>
  <c r="T246"/>
  <c r="R246"/>
  <c r="P246"/>
  <c r="BI240"/>
  <c r="BH240"/>
  <c r="BG240"/>
  <c r="BF240"/>
  <c r="T240"/>
  <c r="R240"/>
  <c r="P240"/>
  <c r="BI234"/>
  <c r="BH234"/>
  <c r="BG234"/>
  <c r="BF234"/>
  <c r="T234"/>
  <c r="R234"/>
  <c r="P234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5"/>
  <c r="BH215"/>
  <c r="BG215"/>
  <c r="BF215"/>
  <c r="T215"/>
  <c r="R215"/>
  <c r="P215"/>
  <c r="BI210"/>
  <c r="BH210"/>
  <c r="BG210"/>
  <c r="BF210"/>
  <c r="T210"/>
  <c r="R210"/>
  <c r="P210"/>
  <c r="BI207"/>
  <c r="BH207"/>
  <c r="BG207"/>
  <c r="BF207"/>
  <c r="T207"/>
  <c r="R207"/>
  <c r="P207"/>
  <c r="BI200"/>
  <c r="BH200"/>
  <c r="BG200"/>
  <c r="BF200"/>
  <c r="T200"/>
  <c r="T199"/>
  <c r="R200"/>
  <c r="R199"/>
  <c r="P200"/>
  <c r="P199"/>
  <c r="BI193"/>
  <c r="BH193"/>
  <c r="BG193"/>
  <c r="BF193"/>
  <c r="T193"/>
  <c r="R193"/>
  <c r="P193"/>
  <c r="BI186"/>
  <c r="BH186"/>
  <c r="BG186"/>
  <c r="BF186"/>
  <c r="T186"/>
  <c r="R186"/>
  <c r="P186"/>
  <c r="BI182"/>
  <c r="BH182"/>
  <c r="BG182"/>
  <c r="BF182"/>
  <c r="T182"/>
  <c r="R182"/>
  <c r="P182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2"/>
  <c r="BH162"/>
  <c r="BG162"/>
  <c r="BF162"/>
  <c r="T162"/>
  <c r="R162"/>
  <c r="P162"/>
  <c r="BI159"/>
  <c r="BH159"/>
  <c r="BG159"/>
  <c r="BF159"/>
  <c r="T159"/>
  <c r="R159"/>
  <c r="P159"/>
  <c r="BI155"/>
  <c r="BH155"/>
  <c r="BG155"/>
  <c r="BF155"/>
  <c r="T155"/>
  <c r="R155"/>
  <c r="P155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4"/>
  <c r="BH124"/>
  <c r="BG124"/>
  <c r="BF124"/>
  <c r="T124"/>
  <c r="R124"/>
  <c r="P124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11"/>
  <c r="BH111"/>
  <c r="BG111"/>
  <c r="BF111"/>
  <c r="T111"/>
  <c r="R111"/>
  <c r="P111"/>
  <c r="BI107"/>
  <c r="BH107"/>
  <c r="BG107"/>
  <c r="BF107"/>
  <c r="T107"/>
  <c r="R107"/>
  <c r="P107"/>
  <c r="J101"/>
  <c r="J100"/>
  <c r="F100"/>
  <c r="F98"/>
  <c r="E96"/>
  <c r="J63"/>
  <c r="J62"/>
  <c r="F62"/>
  <c r="F60"/>
  <c r="E58"/>
  <c r="J22"/>
  <c r="E22"/>
  <c r="F101"/>
  <c r="J21"/>
  <c r="J16"/>
  <c r="J98"/>
  <c r="E7"/>
  <c r="E90"/>
  <c i="4" r="J41"/>
  <c r="J40"/>
  <c i="1" r="AY59"/>
  <c i="4" r="J39"/>
  <c i="1" r="AX59"/>
  <c i="4" r="BI288"/>
  <c r="BH288"/>
  <c r="BG288"/>
  <c r="BF288"/>
  <c r="T288"/>
  <c r="R288"/>
  <c r="P288"/>
  <c r="BI285"/>
  <c r="BH285"/>
  <c r="BG285"/>
  <c r="BF285"/>
  <c r="T285"/>
  <c r="R285"/>
  <c r="P285"/>
  <c r="BI282"/>
  <c r="BH282"/>
  <c r="BG282"/>
  <c r="BF282"/>
  <c r="T282"/>
  <c r="R282"/>
  <c r="P282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8"/>
  <c r="BH268"/>
  <c r="BG268"/>
  <c r="BF268"/>
  <c r="T268"/>
  <c r="R268"/>
  <c r="P268"/>
  <c r="BI265"/>
  <c r="BH265"/>
  <c r="BG265"/>
  <c r="BF265"/>
  <c r="T265"/>
  <c r="R265"/>
  <c r="P265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4"/>
  <c r="BH254"/>
  <c r="BG254"/>
  <c r="BF254"/>
  <c r="T254"/>
  <c r="R254"/>
  <c r="P254"/>
  <c r="BI251"/>
  <c r="BH251"/>
  <c r="BG251"/>
  <c r="BF251"/>
  <c r="T251"/>
  <c r="R251"/>
  <c r="P251"/>
  <c r="BI248"/>
  <c r="BH248"/>
  <c r="BG248"/>
  <c r="BF248"/>
  <c r="T248"/>
  <c r="R248"/>
  <c r="P248"/>
  <c r="BI245"/>
  <c r="BH245"/>
  <c r="BG245"/>
  <c r="BF245"/>
  <c r="T245"/>
  <c r="R245"/>
  <c r="P245"/>
  <c r="BI240"/>
  <c r="BH240"/>
  <c r="BG240"/>
  <c r="BF240"/>
  <c r="T240"/>
  <c r="R240"/>
  <c r="P240"/>
  <c r="BI237"/>
  <c r="BH237"/>
  <c r="BG237"/>
  <c r="BF237"/>
  <c r="T237"/>
  <c r="R237"/>
  <c r="P237"/>
  <c r="BI234"/>
  <c r="BH234"/>
  <c r="BG234"/>
  <c r="BF234"/>
  <c r="T234"/>
  <c r="R234"/>
  <c r="P234"/>
  <c r="BI231"/>
  <c r="BH231"/>
  <c r="BG231"/>
  <c r="BF231"/>
  <c r="T231"/>
  <c r="R231"/>
  <c r="P231"/>
  <c r="BI227"/>
  <c r="BH227"/>
  <c r="BG227"/>
  <c r="BF227"/>
  <c r="T227"/>
  <c r="T226"/>
  <c r="R227"/>
  <c r="R226"/>
  <c r="P227"/>
  <c r="P226"/>
  <c r="BI219"/>
  <c r="BH219"/>
  <c r="BG219"/>
  <c r="BF219"/>
  <c r="T219"/>
  <c r="R219"/>
  <c r="P219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0"/>
  <c r="BH200"/>
  <c r="BG200"/>
  <c r="BF200"/>
  <c r="T200"/>
  <c r="R200"/>
  <c r="P200"/>
  <c r="BI195"/>
  <c r="BH195"/>
  <c r="BG195"/>
  <c r="BF195"/>
  <c r="T195"/>
  <c r="R195"/>
  <c r="P195"/>
  <c r="BI190"/>
  <c r="BH190"/>
  <c r="BG190"/>
  <c r="BF190"/>
  <c r="T190"/>
  <c r="R190"/>
  <c r="P190"/>
  <c r="BI186"/>
  <c r="BH186"/>
  <c r="BG186"/>
  <c r="BF186"/>
  <c r="T186"/>
  <c r="R186"/>
  <c r="P186"/>
  <c r="BI183"/>
  <c r="BH183"/>
  <c r="BG183"/>
  <c r="BF183"/>
  <c r="T183"/>
  <c r="R183"/>
  <c r="P183"/>
  <c r="BI181"/>
  <c r="BH181"/>
  <c r="BG181"/>
  <c r="BF181"/>
  <c r="T181"/>
  <c r="R181"/>
  <c r="P181"/>
  <c r="BI178"/>
  <c r="BH178"/>
  <c r="BG178"/>
  <c r="BF178"/>
  <c r="T178"/>
  <c r="R178"/>
  <c r="P178"/>
  <c r="BI174"/>
  <c r="BH174"/>
  <c r="BG174"/>
  <c r="BF174"/>
  <c r="T174"/>
  <c r="R174"/>
  <c r="P174"/>
  <c r="BI171"/>
  <c r="BH171"/>
  <c r="BG171"/>
  <c r="BF171"/>
  <c r="T171"/>
  <c r="R171"/>
  <c r="P171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0"/>
  <c r="BH130"/>
  <c r="BG130"/>
  <c r="BF130"/>
  <c r="T130"/>
  <c r="R130"/>
  <c r="P130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R111"/>
  <c r="P111"/>
  <c r="BI106"/>
  <c r="BH106"/>
  <c r="BG106"/>
  <c r="BF106"/>
  <c r="T106"/>
  <c r="R106"/>
  <c r="P106"/>
  <c r="J100"/>
  <c r="J99"/>
  <c r="F99"/>
  <c r="F97"/>
  <c r="E95"/>
  <c r="J63"/>
  <c r="J62"/>
  <c r="F62"/>
  <c r="F60"/>
  <c r="E58"/>
  <c r="J22"/>
  <c r="E22"/>
  <c r="F100"/>
  <c r="J21"/>
  <c r="J16"/>
  <c r="J97"/>
  <c r="E7"/>
  <c r="E89"/>
  <c i="3" r="J41"/>
  <c r="J40"/>
  <c i="1" r="AY58"/>
  <c i="3" r="J39"/>
  <c i="1" r="AX58"/>
  <c i="3" r="BI365"/>
  <c r="BH365"/>
  <c r="BG365"/>
  <c r="BF365"/>
  <c r="T365"/>
  <c r="R365"/>
  <c r="P365"/>
  <c r="BI359"/>
  <c r="BH359"/>
  <c r="BG359"/>
  <c r="BF359"/>
  <c r="T359"/>
  <c r="R359"/>
  <c r="P359"/>
  <c r="BI353"/>
  <c r="BH353"/>
  <c r="BG353"/>
  <c r="BF353"/>
  <c r="T353"/>
  <c r="R353"/>
  <c r="P353"/>
  <c r="BI343"/>
  <c r="BH343"/>
  <c r="BG343"/>
  <c r="BF343"/>
  <c r="T343"/>
  <c r="R343"/>
  <c r="P343"/>
  <c r="BI340"/>
  <c r="BH340"/>
  <c r="BG340"/>
  <c r="BF340"/>
  <c r="T340"/>
  <c r="R340"/>
  <c r="P340"/>
  <c r="BI337"/>
  <c r="BH337"/>
  <c r="BG337"/>
  <c r="BF337"/>
  <c r="T337"/>
  <c r="R337"/>
  <c r="P337"/>
  <c r="BI334"/>
  <c r="BH334"/>
  <c r="BG334"/>
  <c r="BF334"/>
  <c r="T334"/>
  <c r="R334"/>
  <c r="P334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299"/>
  <c r="BH299"/>
  <c r="BG299"/>
  <c r="BF299"/>
  <c r="T299"/>
  <c r="R299"/>
  <c r="P299"/>
  <c r="BI297"/>
  <c r="BH297"/>
  <c r="BG297"/>
  <c r="BF297"/>
  <c r="T297"/>
  <c r="R297"/>
  <c r="P297"/>
  <c r="BI294"/>
  <c r="BH294"/>
  <c r="BG294"/>
  <c r="BF294"/>
  <c r="T294"/>
  <c r="R294"/>
  <c r="P294"/>
  <c r="BI291"/>
  <c r="BH291"/>
  <c r="BG291"/>
  <c r="BF291"/>
  <c r="T291"/>
  <c r="R291"/>
  <c r="P291"/>
  <c r="BI288"/>
  <c r="BH288"/>
  <c r="BG288"/>
  <c r="BF288"/>
  <c r="T288"/>
  <c r="R288"/>
  <c r="P288"/>
  <c r="BI285"/>
  <c r="BH285"/>
  <c r="BG285"/>
  <c r="BF285"/>
  <c r="T285"/>
  <c r="R285"/>
  <c r="P285"/>
  <c r="BI282"/>
  <c r="BH282"/>
  <c r="BG282"/>
  <c r="BF282"/>
  <c r="T282"/>
  <c r="R282"/>
  <c r="P282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8"/>
  <c r="BH268"/>
  <c r="BG268"/>
  <c r="BF268"/>
  <c r="T268"/>
  <c r="R268"/>
  <c r="P268"/>
  <c r="BI264"/>
  <c r="BH264"/>
  <c r="BG264"/>
  <c r="BF264"/>
  <c r="T264"/>
  <c r="T263"/>
  <c r="R264"/>
  <c r="R263"/>
  <c r="P264"/>
  <c r="P263"/>
  <c r="BI256"/>
  <c r="BH256"/>
  <c r="BG256"/>
  <c r="BF256"/>
  <c r="T256"/>
  <c r="R256"/>
  <c r="P256"/>
  <c r="BI250"/>
  <c r="BH250"/>
  <c r="BG250"/>
  <c r="BF250"/>
  <c r="T250"/>
  <c r="R250"/>
  <c r="P250"/>
  <c r="BI247"/>
  <c r="BH247"/>
  <c r="BG247"/>
  <c r="BF247"/>
  <c r="T247"/>
  <c r="R247"/>
  <c r="P247"/>
  <c r="BI245"/>
  <c r="BH245"/>
  <c r="BG245"/>
  <c r="BF245"/>
  <c r="T245"/>
  <c r="R245"/>
  <c r="P245"/>
  <c r="BI240"/>
  <c r="BH240"/>
  <c r="BG240"/>
  <c r="BF240"/>
  <c r="T240"/>
  <c r="R240"/>
  <c r="P240"/>
  <c r="BI238"/>
  <c r="BH238"/>
  <c r="BG238"/>
  <c r="BF238"/>
  <c r="T238"/>
  <c r="R238"/>
  <c r="P238"/>
  <c r="BI233"/>
  <c r="BH233"/>
  <c r="BG233"/>
  <c r="BF233"/>
  <c r="T233"/>
  <c r="R233"/>
  <c r="P233"/>
  <c r="BI228"/>
  <c r="BH228"/>
  <c r="BG228"/>
  <c r="BF228"/>
  <c r="T228"/>
  <c r="R228"/>
  <c r="P228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6"/>
  <c r="BH196"/>
  <c r="BG196"/>
  <c r="BF196"/>
  <c r="T196"/>
  <c r="R196"/>
  <c r="P196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86"/>
  <c r="BH186"/>
  <c r="BG186"/>
  <c r="BF186"/>
  <c r="T186"/>
  <c r="R186"/>
  <c r="P186"/>
  <c r="BI182"/>
  <c r="BH182"/>
  <c r="BG182"/>
  <c r="BF182"/>
  <c r="T182"/>
  <c r="R182"/>
  <c r="P182"/>
  <c r="BI172"/>
  <c r="BH172"/>
  <c r="BG172"/>
  <c r="BF172"/>
  <c r="T172"/>
  <c r="R172"/>
  <c r="P172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0"/>
  <c r="BH150"/>
  <c r="BG150"/>
  <c r="BF150"/>
  <c r="T150"/>
  <c r="R150"/>
  <c r="P150"/>
  <c r="BI147"/>
  <c r="BH147"/>
  <c r="BG147"/>
  <c r="BF147"/>
  <c r="T147"/>
  <c r="R147"/>
  <c r="P147"/>
  <c r="BI145"/>
  <c r="BH145"/>
  <c r="BG145"/>
  <c r="BF145"/>
  <c r="T145"/>
  <c r="R145"/>
  <c r="P145"/>
  <c r="BI135"/>
  <c r="BH135"/>
  <c r="BG135"/>
  <c r="BF135"/>
  <c r="T135"/>
  <c r="R135"/>
  <c r="P135"/>
  <c r="BI124"/>
  <c r="BH124"/>
  <c r="BG124"/>
  <c r="BF124"/>
  <c r="T124"/>
  <c r="R124"/>
  <c r="P124"/>
  <c r="BI120"/>
  <c r="BH120"/>
  <c r="BG120"/>
  <c r="BF120"/>
  <c r="T120"/>
  <c r="R120"/>
  <c r="P120"/>
  <c r="BI118"/>
  <c r="BH118"/>
  <c r="BG118"/>
  <c r="BF118"/>
  <c r="T118"/>
  <c r="R118"/>
  <c r="P118"/>
  <c r="BI113"/>
  <c r="BH113"/>
  <c r="BG113"/>
  <c r="BF113"/>
  <c r="T113"/>
  <c r="R113"/>
  <c r="P113"/>
  <c r="BI107"/>
  <c r="BH107"/>
  <c r="BG107"/>
  <c r="BF107"/>
  <c r="T107"/>
  <c r="R107"/>
  <c r="P107"/>
  <c r="J101"/>
  <c r="J100"/>
  <c r="F100"/>
  <c r="F98"/>
  <c r="E96"/>
  <c r="J63"/>
  <c r="J62"/>
  <c r="F62"/>
  <c r="F60"/>
  <c r="E58"/>
  <c r="J22"/>
  <c r="E22"/>
  <c r="F101"/>
  <c r="J21"/>
  <c r="J16"/>
  <c r="J98"/>
  <c r="E7"/>
  <c r="E90"/>
  <c i="2" r="J41"/>
  <c r="J40"/>
  <c i="1" r="AY57"/>
  <c i="2" r="J39"/>
  <c i="1" r="AX57"/>
  <c i="2" r="BI409"/>
  <c r="BH409"/>
  <c r="BG409"/>
  <c r="BF409"/>
  <c r="T409"/>
  <c r="R409"/>
  <c r="P409"/>
  <c r="BI406"/>
  <c r="BH406"/>
  <c r="BG406"/>
  <c r="BF406"/>
  <c r="T406"/>
  <c r="R406"/>
  <c r="P406"/>
  <c r="BI404"/>
  <c r="BH404"/>
  <c r="BG404"/>
  <c r="BF404"/>
  <c r="T404"/>
  <c r="R404"/>
  <c r="P404"/>
  <c r="BI401"/>
  <c r="BH401"/>
  <c r="BG401"/>
  <c r="BF401"/>
  <c r="T401"/>
  <c r="R401"/>
  <c r="P401"/>
  <c r="BI397"/>
  <c r="BH397"/>
  <c r="BG397"/>
  <c r="BF397"/>
  <c r="T397"/>
  <c r="R397"/>
  <c r="P397"/>
  <c r="BI394"/>
  <c r="BH394"/>
  <c r="BG394"/>
  <c r="BF394"/>
  <c r="T394"/>
  <c r="R394"/>
  <c r="P394"/>
  <c r="BI391"/>
  <c r="BH391"/>
  <c r="BG391"/>
  <c r="BF391"/>
  <c r="T391"/>
  <c r="R391"/>
  <c r="P391"/>
  <c r="BI383"/>
  <c r="BH383"/>
  <c r="BG383"/>
  <c r="BF383"/>
  <c r="T383"/>
  <c r="R383"/>
  <c r="P383"/>
  <c r="BI375"/>
  <c r="BH375"/>
  <c r="BG375"/>
  <c r="BF375"/>
  <c r="T375"/>
  <c r="R375"/>
  <c r="P375"/>
  <c r="BI364"/>
  <c r="BH364"/>
  <c r="BG364"/>
  <c r="BF364"/>
  <c r="T364"/>
  <c r="R364"/>
  <c r="P364"/>
  <c r="BI361"/>
  <c r="BH361"/>
  <c r="BG361"/>
  <c r="BF361"/>
  <c r="T361"/>
  <c r="R361"/>
  <c r="P361"/>
  <c r="BI358"/>
  <c r="BH358"/>
  <c r="BG358"/>
  <c r="BF358"/>
  <c r="T358"/>
  <c r="R358"/>
  <c r="P358"/>
  <c r="BI355"/>
  <c r="BH355"/>
  <c r="BG355"/>
  <c r="BF355"/>
  <c r="T355"/>
  <c r="R355"/>
  <c r="P355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7"/>
  <c r="BH337"/>
  <c r="BG337"/>
  <c r="BF337"/>
  <c r="T337"/>
  <c r="R337"/>
  <c r="P337"/>
  <c r="BI332"/>
  <c r="BH332"/>
  <c r="BG332"/>
  <c r="BF332"/>
  <c r="T332"/>
  <c r="R332"/>
  <c r="P332"/>
  <c r="BI329"/>
  <c r="BH329"/>
  <c r="BG329"/>
  <c r="BF329"/>
  <c r="T329"/>
  <c r="R329"/>
  <c r="P329"/>
  <c r="BI324"/>
  <c r="BH324"/>
  <c r="BG324"/>
  <c r="BF324"/>
  <c r="T324"/>
  <c r="R324"/>
  <c r="P324"/>
  <c r="BI321"/>
  <c r="BH321"/>
  <c r="BG321"/>
  <c r="BF321"/>
  <c r="T321"/>
  <c r="R321"/>
  <c r="P321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3"/>
  <c r="BH293"/>
  <c r="BG293"/>
  <c r="BF293"/>
  <c r="T293"/>
  <c r="R293"/>
  <c r="P293"/>
  <c r="BI290"/>
  <c r="BH290"/>
  <c r="BG290"/>
  <c r="BF290"/>
  <c r="T290"/>
  <c r="R290"/>
  <c r="P290"/>
  <c r="BI287"/>
  <c r="BH287"/>
  <c r="BG287"/>
  <c r="BF287"/>
  <c r="T287"/>
  <c r="R287"/>
  <c r="P287"/>
  <c r="BI282"/>
  <c r="BH282"/>
  <c r="BG282"/>
  <c r="BF282"/>
  <c r="T282"/>
  <c r="R282"/>
  <c r="P282"/>
  <c r="BI279"/>
  <c r="BH279"/>
  <c r="BG279"/>
  <c r="BF279"/>
  <c r="T279"/>
  <c r="R279"/>
  <c r="P279"/>
  <c r="BI276"/>
  <c r="BH276"/>
  <c r="BG276"/>
  <c r="BF276"/>
  <c r="T276"/>
  <c r="R276"/>
  <c r="P276"/>
  <c r="BI273"/>
  <c r="BH273"/>
  <c r="BG273"/>
  <c r="BF273"/>
  <c r="T273"/>
  <c r="R273"/>
  <c r="P273"/>
  <c r="BI269"/>
  <c r="BH269"/>
  <c r="BG269"/>
  <c r="BF269"/>
  <c r="T269"/>
  <c r="T268"/>
  <c r="R269"/>
  <c r="R268"/>
  <c r="P269"/>
  <c r="P268"/>
  <c r="BI255"/>
  <c r="BH255"/>
  <c r="BG255"/>
  <c r="BF255"/>
  <c r="T255"/>
  <c r="R255"/>
  <c r="P255"/>
  <c r="BI250"/>
  <c r="BH250"/>
  <c r="BG250"/>
  <c r="BF250"/>
  <c r="T250"/>
  <c r="R250"/>
  <c r="P250"/>
  <c r="BI247"/>
  <c r="BH247"/>
  <c r="BG247"/>
  <c r="BF247"/>
  <c r="T247"/>
  <c r="R247"/>
  <c r="P247"/>
  <c r="BI245"/>
  <c r="BH245"/>
  <c r="BG245"/>
  <c r="BF245"/>
  <c r="T245"/>
  <c r="R245"/>
  <c r="P245"/>
  <c r="BI240"/>
  <c r="BH240"/>
  <c r="BG240"/>
  <c r="BF240"/>
  <c r="T240"/>
  <c r="R240"/>
  <c r="P240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4"/>
  <c r="BH224"/>
  <c r="BG224"/>
  <c r="BF224"/>
  <c r="T224"/>
  <c r="R224"/>
  <c r="P224"/>
  <c r="BI219"/>
  <c r="BH219"/>
  <c r="BG219"/>
  <c r="BF219"/>
  <c r="T219"/>
  <c r="R219"/>
  <c r="P219"/>
  <c r="BI216"/>
  <c r="BH216"/>
  <c r="BG216"/>
  <c r="BF216"/>
  <c r="T216"/>
  <c r="R216"/>
  <c r="P216"/>
  <c r="BI213"/>
  <c r="BH213"/>
  <c r="BG213"/>
  <c r="BF213"/>
  <c r="T213"/>
  <c r="R213"/>
  <c r="P213"/>
  <c r="BI211"/>
  <c r="BH211"/>
  <c r="BG211"/>
  <c r="BF211"/>
  <c r="T211"/>
  <c r="R211"/>
  <c r="P211"/>
  <c r="BI208"/>
  <c r="BH208"/>
  <c r="BG208"/>
  <c r="BF208"/>
  <c r="T208"/>
  <c r="R208"/>
  <c r="P208"/>
  <c r="BI204"/>
  <c r="BH204"/>
  <c r="BG204"/>
  <c r="BF204"/>
  <c r="T204"/>
  <c r="R204"/>
  <c r="P204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53"/>
  <c r="BH153"/>
  <c r="BG153"/>
  <c r="BF153"/>
  <c r="T153"/>
  <c r="R153"/>
  <c r="P153"/>
  <c r="BI150"/>
  <c r="BH150"/>
  <c r="BG150"/>
  <c r="BF150"/>
  <c r="T150"/>
  <c r="R150"/>
  <c r="P150"/>
  <c r="BI148"/>
  <c r="BH148"/>
  <c r="BG148"/>
  <c r="BF148"/>
  <c r="T148"/>
  <c r="R148"/>
  <c r="P148"/>
  <c r="BI143"/>
  <c r="BH143"/>
  <c r="BG143"/>
  <c r="BF143"/>
  <c r="T143"/>
  <c r="R143"/>
  <c r="P143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17"/>
  <c r="BH117"/>
  <c r="BG117"/>
  <c r="BF117"/>
  <c r="T117"/>
  <c r="R117"/>
  <c r="P117"/>
  <c r="BI108"/>
  <c r="BH108"/>
  <c r="BG108"/>
  <c r="BF108"/>
  <c r="T108"/>
  <c r="R108"/>
  <c r="P108"/>
  <c r="J102"/>
  <c r="J101"/>
  <c r="F101"/>
  <c r="F99"/>
  <c r="E97"/>
  <c r="J63"/>
  <c r="J62"/>
  <c r="F62"/>
  <c r="F60"/>
  <c r="E58"/>
  <c r="J22"/>
  <c r="E22"/>
  <c r="F102"/>
  <c r="J21"/>
  <c r="J16"/>
  <c r="J99"/>
  <c r="E7"/>
  <c r="E91"/>
  <c i="1" r="L50"/>
  <c r="AM50"/>
  <c r="AM49"/>
  <c r="L49"/>
  <c r="AM47"/>
  <c r="L47"/>
  <c r="L45"/>
  <c r="L44"/>
  <c i="103" r="BK325"/>
  <c r="J325"/>
  <c r="BK322"/>
  <c r="J322"/>
  <c r="BK319"/>
  <c r="J319"/>
  <c r="BK313"/>
  <c r="J313"/>
  <c r="BK310"/>
  <c r="J310"/>
  <c r="BK304"/>
  <c r="J304"/>
  <c r="BK299"/>
  <c r="J299"/>
  <c r="BK278"/>
  <c r="J278"/>
  <c r="BK275"/>
  <c r="J275"/>
  <c r="BK272"/>
  <c r="J272"/>
  <c r="BK266"/>
  <c r="J266"/>
  <c r="BK264"/>
  <c r="J264"/>
  <c r="BK257"/>
  <c r="J257"/>
  <c r="BK255"/>
  <c r="J255"/>
  <c r="BK249"/>
  <c r="J249"/>
  <c r="BK243"/>
  <c r="J243"/>
  <c r="BK233"/>
  <c r="J233"/>
  <c r="BK231"/>
  <c r="J231"/>
  <c r="BK224"/>
  <c r="J224"/>
  <c r="BK220"/>
  <c r="J220"/>
  <c r="BK218"/>
  <c r="J218"/>
  <c r="BK216"/>
  <c r="J216"/>
  <c r="BK211"/>
  <c r="J211"/>
  <c r="BK209"/>
  <c r="J209"/>
  <c r="BK207"/>
  <c r="J207"/>
  <c r="BK201"/>
  <c r="J201"/>
  <c r="BK195"/>
  <c r="J195"/>
  <c r="BK188"/>
  <c r="J188"/>
  <c r="BK186"/>
  <c r="J186"/>
  <c r="BK177"/>
  <c r="J177"/>
  <c r="BK175"/>
  <c r="J175"/>
  <c r="BK173"/>
  <c r="J173"/>
  <c r="BK170"/>
  <c r="J170"/>
  <c r="BK167"/>
  <c r="J167"/>
  <c r="BK164"/>
  <c r="J164"/>
  <c r="BK158"/>
  <c r="J158"/>
  <c r="BK139"/>
  <c r="J139"/>
  <c r="BK133"/>
  <c r="J133"/>
  <c r="BK125"/>
  <c r="J125"/>
  <c r="BK117"/>
  <c r="J117"/>
  <c r="BK113"/>
  <c r="J113"/>
  <c r="BK106"/>
  <c r="J106"/>
  <c r="BK87"/>
  <c r="J87"/>
  <c i="102" r="BK178"/>
  <c r="J178"/>
  <c r="BK176"/>
  <c r="J176"/>
  <c r="BK174"/>
  <c r="J174"/>
  <c r="BK172"/>
  <c r="J172"/>
  <c r="BK170"/>
  <c r="J170"/>
  <c r="BK168"/>
  <c r="J168"/>
  <c r="BK166"/>
  <c r="J166"/>
  <c r="BK164"/>
  <c r="J164"/>
  <c r="BK162"/>
  <c r="J162"/>
  <c r="BK160"/>
  <c r="J160"/>
  <c r="BK158"/>
  <c r="J158"/>
  <c r="BK156"/>
  <c r="J156"/>
  <c r="BK154"/>
  <c r="J154"/>
  <c r="BK151"/>
  <c r="J151"/>
  <c r="BK149"/>
  <c r="J149"/>
  <c r="BK147"/>
  <c r="J147"/>
  <c r="BK145"/>
  <c r="J145"/>
  <c r="BK143"/>
  <c r="J143"/>
  <c r="BK141"/>
  <c r="J141"/>
  <c r="BK139"/>
  <c r="J139"/>
  <c r="BK137"/>
  <c r="J137"/>
  <c r="BK135"/>
  <c r="J135"/>
  <c r="BK133"/>
  <c r="J133"/>
  <c r="BK131"/>
  <c r="J131"/>
  <c r="BK129"/>
  <c r="J129"/>
  <c r="BK127"/>
  <c r="J127"/>
  <c r="BK125"/>
  <c r="J125"/>
  <c r="BK123"/>
  <c r="J123"/>
  <c r="BK121"/>
  <c r="J121"/>
  <c r="BK119"/>
  <c r="J119"/>
  <c r="BK117"/>
  <c r="J117"/>
  <c r="BK115"/>
  <c r="J115"/>
  <c r="BK113"/>
  <c r="J113"/>
  <c r="BK111"/>
  <c r="J111"/>
  <c r="BK109"/>
  <c r="J109"/>
  <c r="BK107"/>
  <c r="J107"/>
  <c r="BK105"/>
  <c r="J105"/>
  <c r="BK103"/>
  <c r="J103"/>
  <c r="BK101"/>
  <c r="J101"/>
  <c r="BK99"/>
  <c r="J99"/>
  <c r="BK97"/>
  <c r="J97"/>
  <c r="BK95"/>
  <c r="J95"/>
  <c r="BK93"/>
  <c r="J93"/>
  <c r="BK91"/>
  <c r="J91"/>
  <c i="101" r="BK331"/>
  <c r="J331"/>
  <c r="BK328"/>
  <c r="J328"/>
  <c r="BK326"/>
  <c r="J326"/>
  <c r="BK324"/>
  <c r="J324"/>
  <c r="BK322"/>
  <c r="J322"/>
  <c r="BK318"/>
  <c r="J318"/>
  <c r="BK316"/>
  <c r="J316"/>
  <c r="BK314"/>
  <c r="J314"/>
  <c r="BK312"/>
  <c r="J312"/>
  <c r="BK310"/>
  <c r="J310"/>
  <c r="BK308"/>
  <c r="J308"/>
  <c r="BK306"/>
  <c r="J306"/>
  <c r="BK302"/>
  <c r="J302"/>
  <c r="BK300"/>
  <c r="J300"/>
  <c r="BK298"/>
  <c r="J298"/>
  <c r="BK296"/>
  <c r="J296"/>
  <c r="BK294"/>
  <c r="J294"/>
  <c r="BK292"/>
  <c r="J292"/>
  <c r="BK290"/>
  <c r="J290"/>
  <c r="BK288"/>
  <c r="J288"/>
  <c r="BK286"/>
  <c r="J286"/>
  <c r="BK284"/>
  <c r="J284"/>
  <c r="BK282"/>
  <c r="J282"/>
  <c r="BK280"/>
  <c r="J280"/>
  <c r="BK278"/>
  <c r="J278"/>
  <c r="BK275"/>
  <c r="J275"/>
  <c r="BK273"/>
  <c r="J273"/>
  <c r="BK271"/>
  <c r="J271"/>
  <c r="BK269"/>
  <c r="J269"/>
  <c r="BK267"/>
  <c r="J267"/>
  <c r="BK265"/>
  <c r="J265"/>
  <c r="BK263"/>
  <c r="J263"/>
  <c r="BK261"/>
  <c r="J261"/>
  <c r="BK259"/>
  <c r="J259"/>
  <c r="BK257"/>
  <c r="J257"/>
  <c r="BK255"/>
  <c r="J255"/>
  <c r="BK253"/>
  <c r="J253"/>
  <c r="BK251"/>
  <c r="J251"/>
  <c r="BK249"/>
  <c r="J249"/>
  <c r="BK247"/>
  <c r="J247"/>
  <c r="BK245"/>
  <c r="J245"/>
  <c r="BK243"/>
  <c r="J243"/>
  <c r="BK241"/>
  <c r="J241"/>
  <c r="BK239"/>
  <c r="J239"/>
  <c r="BK237"/>
  <c r="J237"/>
  <c r="BK234"/>
  <c r="J234"/>
  <c r="BK232"/>
  <c r="J232"/>
  <c r="BK230"/>
  <c r="J230"/>
  <c r="BK228"/>
  <c r="J228"/>
  <c r="BK226"/>
  <c r="J226"/>
  <c r="BK224"/>
  <c r="J224"/>
  <c r="BK222"/>
  <c r="J222"/>
  <c r="BK220"/>
  <c r="J220"/>
  <c r="BK218"/>
  <c r="J218"/>
  <c r="BK216"/>
  <c r="J216"/>
  <c r="BK214"/>
  <c r="J214"/>
  <c r="BK212"/>
  <c r="J212"/>
  <c r="BK210"/>
  <c r="J210"/>
  <c r="BK208"/>
  <c r="J208"/>
  <c r="BK206"/>
  <c r="J206"/>
  <c r="BK204"/>
  <c r="J204"/>
  <c r="BK202"/>
  <c r="J202"/>
  <c r="BK200"/>
  <c r="J200"/>
  <c r="BK198"/>
  <c r="J198"/>
  <c r="BK196"/>
  <c r="J196"/>
  <c r="BK194"/>
  <c r="J194"/>
  <c r="BK192"/>
  <c r="J192"/>
  <c r="BK190"/>
  <c r="J190"/>
  <c r="BK188"/>
  <c r="J188"/>
  <c r="BK186"/>
  <c r="J186"/>
  <c r="BK184"/>
  <c r="J184"/>
  <c r="BK181"/>
  <c r="J181"/>
  <c r="BK179"/>
  <c r="J179"/>
  <c r="BK177"/>
  <c r="J177"/>
  <c r="BK175"/>
  <c r="J175"/>
  <c r="BK173"/>
  <c r="J173"/>
  <c r="BK171"/>
  <c r="J171"/>
  <c r="BK169"/>
  <c r="J169"/>
  <c r="BK167"/>
  <c r="J167"/>
  <c r="BK165"/>
  <c r="J165"/>
  <c r="BK163"/>
  <c r="J163"/>
  <c r="BK161"/>
  <c r="J161"/>
  <c r="BK159"/>
  <c r="J159"/>
  <c r="BK157"/>
  <c r="J157"/>
  <c r="BK155"/>
  <c r="J155"/>
  <c r="BK153"/>
  <c r="J153"/>
  <c r="BK151"/>
  <c r="J151"/>
  <c r="BK148"/>
  <c r="J148"/>
  <c r="BK146"/>
  <c r="J146"/>
  <c r="BK144"/>
  <c r="J144"/>
  <c r="BK142"/>
  <c r="J142"/>
  <c r="BK140"/>
  <c r="J140"/>
  <c r="BK138"/>
  <c r="J138"/>
  <c r="BK136"/>
  <c r="J136"/>
  <c r="BK134"/>
  <c r="J134"/>
  <c r="BK132"/>
  <c r="J132"/>
  <c r="BK130"/>
  <c r="J130"/>
  <c r="BK128"/>
  <c r="J128"/>
  <c r="BK126"/>
  <c r="J126"/>
  <c r="BK124"/>
  <c r="J124"/>
  <c r="BK114"/>
  <c r="J114"/>
  <c r="BK111"/>
  <c r="J111"/>
  <c r="BK109"/>
  <c r="J109"/>
  <c r="BK107"/>
  <c r="J107"/>
  <c r="BK105"/>
  <c r="J105"/>
  <c i="100" r="BK146"/>
  <c r="J146"/>
  <c r="BK142"/>
  <c r="J142"/>
  <c r="BK140"/>
  <c r="J140"/>
  <c r="BK138"/>
  <c r="J138"/>
  <c r="BK136"/>
  <c r="J136"/>
  <c r="BK134"/>
  <c r="J134"/>
  <c r="BK130"/>
  <c r="J130"/>
  <c r="BK127"/>
  <c r="J127"/>
  <c r="BK121"/>
  <c r="J121"/>
  <c r="BK118"/>
  <c r="J118"/>
  <c r="BK116"/>
  <c r="J116"/>
  <c r="BK114"/>
  <c r="J114"/>
  <c r="BK112"/>
  <c r="J112"/>
  <c r="BK108"/>
  <c r="J108"/>
  <c r="BK105"/>
  <c r="J105"/>
  <c r="BK103"/>
  <c r="J103"/>
  <c i="99" r="BK318"/>
  <c r="J318"/>
  <c r="BK315"/>
  <c r="J315"/>
  <c r="BK312"/>
  <c r="J312"/>
  <c r="BK308"/>
  <c r="J308"/>
  <c r="BK305"/>
  <c r="J305"/>
  <c r="BK300"/>
  <c r="J300"/>
  <c r="BK297"/>
  <c r="J297"/>
  <c r="BK295"/>
  <c r="J295"/>
  <c r="BK293"/>
  <c r="J293"/>
  <c r="BK290"/>
  <c r="J290"/>
  <c r="BK286"/>
  <c r="J286"/>
  <c r="BK283"/>
  <c r="J283"/>
  <c r="BK262"/>
  <c r="J262"/>
  <c r="BK259"/>
  <c r="J259"/>
  <c r="BK257"/>
  <c r="J257"/>
  <c r="BK236"/>
  <c r="J236"/>
  <c r="BK233"/>
  <c r="J233"/>
  <c r="BK230"/>
  <c r="J230"/>
  <c r="BK228"/>
  <c r="J228"/>
  <c r="BK226"/>
  <c r="J226"/>
  <c r="BK205"/>
  <c r="J205"/>
  <c r="BK185"/>
  <c r="J185"/>
  <c r="BK164"/>
  <c r="J164"/>
  <c r="BK144"/>
  <c r="J144"/>
  <c r="BK124"/>
  <c r="J124"/>
  <c r="BK104"/>
  <c r="J104"/>
  <c i="98" r="BK106"/>
  <c r="J106"/>
  <c r="BK102"/>
  <c r="J102"/>
  <c r="BK100"/>
  <c r="J100"/>
  <c r="BK98"/>
  <c r="J98"/>
  <c i="97" r="BK106"/>
  <c r="J106"/>
  <c r="BK104"/>
  <c r="J104"/>
  <c r="BK102"/>
  <c r="J102"/>
  <c r="BK100"/>
  <c r="J100"/>
  <c r="BK98"/>
  <c r="J98"/>
  <c r="BK96"/>
  <c r="J96"/>
  <c i="96" r="BK116"/>
  <c r="J116"/>
  <c r="BK113"/>
  <c r="J113"/>
  <c r="BK108"/>
  <c r="J108"/>
  <c r="BK106"/>
  <c r="J106"/>
  <c r="BK104"/>
  <c r="J104"/>
  <c r="BK102"/>
  <c r="J102"/>
  <c r="BK100"/>
  <c r="J100"/>
  <c r="BK98"/>
  <c r="J98"/>
  <c i="95" r="BK221"/>
  <c r="J221"/>
  <c r="BK218"/>
  <c r="J218"/>
  <c r="BK214"/>
  <c r="J214"/>
  <c r="BK212"/>
  <c r="J212"/>
  <c r="BK210"/>
  <c r="J210"/>
  <c r="BK208"/>
  <c r="J208"/>
  <c r="BK206"/>
  <c r="J206"/>
  <c r="BK204"/>
  <c r="J204"/>
  <c r="BK202"/>
  <c r="J202"/>
  <c r="BK198"/>
  <c r="J198"/>
  <c r="BK196"/>
  <c r="J196"/>
  <c r="BK194"/>
  <c r="J194"/>
  <c r="BK192"/>
  <c r="J192"/>
  <c r="BK190"/>
  <c r="J190"/>
  <c r="BK188"/>
  <c r="J188"/>
  <c r="BK186"/>
  <c r="J186"/>
  <c r="BK183"/>
  <c r="J183"/>
  <c r="BK180"/>
  <c r="J180"/>
  <c r="BK175"/>
  <c r="J175"/>
  <c r="BK171"/>
  <c r="J171"/>
  <c r="BK167"/>
  <c r="J167"/>
  <c r="BK162"/>
  <c r="J162"/>
  <c r="BK159"/>
  <c r="J159"/>
  <c r="BK155"/>
  <c r="J155"/>
  <c r="BK151"/>
  <c r="J151"/>
  <c r="BK148"/>
  <c r="J148"/>
  <c r="BK142"/>
  <c r="J142"/>
  <c r="BK140"/>
  <c r="J140"/>
  <c r="BK134"/>
  <c r="J134"/>
  <c r="BK130"/>
  <c r="J130"/>
  <c r="BK126"/>
  <c r="J126"/>
  <c r="BK124"/>
  <c r="J124"/>
  <c r="BK121"/>
  <c r="J121"/>
  <c r="BK119"/>
  <c r="J119"/>
  <c r="BK115"/>
  <c r="J115"/>
  <c r="BK113"/>
  <c r="J113"/>
  <c r="BK110"/>
  <c r="J110"/>
  <c r="BK107"/>
  <c r="J107"/>
  <c i="94" r="BK230"/>
  <c r="J230"/>
  <c r="BK225"/>
  <c r="J225"/>
  <c r="BK223"/>
  <c r="J223"/>
  <c r="BK221"/>
  <c r="J221"/>
  <c r="BK219"/>
  <c r="J219"/>
  <c r="BK217"/>
  <c r="J217"/>
  <c r="BK215"/>
  <c r="J215"/>
  <c r="BK213"/>
  <c r="J213"/>
  <c r="BK211"/>
  <c r="J211"/>
  <c r="BK209"/>
  <c r="J209"/>
  <c r="BK207"/>
  <c r="J207"/>
  <c r="BK205"/>
  <c r="J205"/>
  <c r="BK203"/>
  <c r="J203"/>
  <c r="BK201"/>
  <c r="J201"/>
  <c r="BK199"/>
  <c r="J199"/>
  <c r="BK197"/>
  <c r="J197"/>
  <c r="BK195"/>
  <c r="J195"/>
  <c r="BK193"/>
  <c r="J193"/>
  <c r="BK191"/>
  <c r="J191"/>
  <c r="BK186"/>
  <c r="J186"/>
  <c r="BK182"/>
  <c r="J182"/>
  <c r="BK180"/>
  <c r="J180"/>
  <c r="BK178"/>
  <c r="J178"/>
  <c r="BK175"/>
  <c r="J175"/>
  <c r="BK172"/>
  <c r="J172"/>
  <c r="BK167"/>
  <c r="J167"/>
  <c r="BK163"/>
  <c r="J163"/>
  <c r="BK158"/>
  <c r="J158"/>
  <c r="BK153"/>
  <c r="J153"/>
  <c r="BK147"/>
  <c r="J147"/>
  <c r="BK143"/>
  <c r="J143"/>
  <c r="BK139"/>
  <c r="J139"/>
  <c r="BK135"/>
  <c r="J135"/>
  <c r="BK132"/>
  <c r="J132"/>
  <c r="BK129"/>
  <c r="J129"/>
  <c r="BK126"/>
  <c r="J126"/>
  <c r="BK118"/>
  <c r="J118"/>
  <c r="BK115"/>
  <c r="J115"/>
  <c r="BK111"/>
  <c r="J111"/>
  <c r="BK107"/>
  <c r="J107"/>
  <c i="93" r="BK90"/>
  <c r="J90"/>
  <c r="BK88"/>
  <c r="J88"/>
  <c i="92" r="BK158"/>
  <c r="J158"/>
  <c r="BK154"/>
  <c r="J154"/>
  <c r="BK152"/>
  <c r="J152"/>
  <c r="BK150"/>
  <c r="J150"/>
  <c r="BK148"/>
  <c r="J148"/>
  <c r="BK146"/>
  <c r="J146"/>
  <c r="BK144"/>
  <c r="J144"/>
  <c r="BK142"/>
  <c r="J142"/>
  <c r="BK140"/>
  <c r="J140"/>
  <c r="BK138"/>
  <c r="J138"/>
  <c r="BK136"/>
  <c r="J136"/>
  <c r="BK134"/>
  <c r="J134"/>
  <c r="BK132"/>
  <c r="J132"/>
  <c r="BK130"/>
  <c r="J130"/>
  <c r="BK128"/>
  <c r="J128"/>
  <c r="BK126"/>
  <c r="J126"/>
  <c r="BK124"/>
  <c r="J124"/>
  <c r="BK122"/>
  <c r="J122"/>
  <c r="BK120"/>
  <c r="J120"/>
  <c r="BK118"/>
  <c r="J118"/>
  <c r="BK115"/>
  <c r="J115"/>
  <c r="BK112"/>
  <c r="J112"/>
  <c r="BK110"/>
  <c r="J110"/>
  <c r="BK108"/>
  <c r="J108"/>
  <c r="BK106"/>
  <c r="J106"/>
  <c r="BK104"/>
  <c r="J104"/>
  <c r="BK102"/>
  <c r="J102"/>
  <c r="BK100"/>
  <c r="J100"/>
  <c r="BK98"/>
  <c r="J98"/>
  <c i="91" r="BK110"/>
  <c r="J110"/>
  <c r="BK108"/>
  <c r="J108"/>
  <c r="BK106"/>
  <c r="J106"/>
  <c r="BK104"/>
  <c r="J104"/>
  <c r="BK102"/>
  <c r="J102"/>
  <c r="BK99"/>
  <c r="J99"/>
  <c r="BK97"/>
  <c r="J97"/>
  <c i="90" r="BK220"/>
  <c r="J220"/>
  <c r="BK216"/>
  <c r="J216"/>
  <c r="BK214"/>
  <c r="J214"/>
  <c r="BK211"/>
  <c r="J211"/>
  <c r="BK209"/>
  <c r="J209"/>
  <c r="BK207"/>
  <c r="J207"/>
  <c r="BK205"/>
  <c r="J205"/>
  <c r="BK203"/>
  <c r="J203"/>
  <c r="BK201"/>
  <c r="J201"/>
  <c r="BK199"/>
  <c r="J199"/>
  <c r="BK197"/>
  <c r="J197"/>
  <c r="BK193"/>
  <c r="J193"/>
  <c r="BK191"/>
  <c r="J191"/>
  <c r="BK189"/>
  <c r="J189"/>
  <c r="BK187"/>
  <c r="J187"/>
  <c r="BK185"/>
  <c r="J185"/>
  <c r="BK183"/>
  <c r="J183"/>
  <c r="BK181"/>
  <c r="J181"/>
  <c r="BK179"/>
  <c r="J179"/>
  <c r="BK177"/>
  <c r="J177"/>
  <c r="BK175"/>
  <c r="J175"/>
  <c r="BK173"/>
  <c r="J173"/>
  <c r="BK171"/>
  <c r="J171"/>
  <c r="BK169"/>
  <c r="J169"/>
  <c r="BK167"/>
  <c r="J167"/>
  <c r="BK165"/>
  <c r="J165"/>
  <c r="BK163"/>
  <c r="J163"/>
  <c r="BK161"/>
  <c r="J161"/>
  <c r="BK159"/>
  <c r="J159"/>
  <c r="BK157"/>
  <c r="J157"/>
  <c r="BK155"/>
  <c r="J155"/>
  <c r="BK153"/>
  <c r="J153"/>
  <c r="BK150"/>
  <c r="J150"/>
  <c r="BK148"/>
  <c r="J148"/>
  <c r="BK145"/>
  <c r="J145"/>
  <c r="BK143"/>
  <c r="J143"/>
  <c r="BK140"/>
  <c r="J140"/>
  <c r="BK137"/>
  <c r="J137"/>
  <c r="BK135"/>
  <c r="J135"/>
  <c r="BK133"/>
  <c r="J133"/>
  <c r="BK131"/>
  <c r="J131"/>
  <c r="BK129"/>
  <c r="J129"/>
  <c r="BK127"/>
  <c r="J127"/>
  <c r="BK125"/>
  <c r="J125"/>
  <c r="BK123"/>
  <c r="J123"/>
  <c r="BK121"/>
  <c r="J121"/>
  <c r="BK119"/>
  <c r="J119"/>
  <c r="BK117"/>
  <c r="J117"/>
  <c r="BK115"/>
  <c r="J115"/>
  <c r="BK113"/>
  <c r="J113"/>
  <c r="BK111"/>
  <c r="J111"/>
  <c r="BK109"/>
  <c r="J109"/>
  <c r="BK107"/>
  <c r="J107"/>
  <c r="BK105"/>
  <c r="J105"/>
  <c r="BK103"/>
  <c r="J103"/>
  <c r="BK101"/>
  <c r="J101"/>
  <c i="89" r="BK110"/>
  <c r="J110"/>
  <c r="BK108"/>
  <c r="J108"/>
  <c r="BK106"/>
  <c r="J106"/>
  <c r="BK104"/>
  <c r="J104"/>
  <c r="BK102"/>
  <c r="J102"/>
  <c r="BK100"/>
  <c r="J100"/>
  <c r="BK98"/>
  <c r="J98"/>
  <c r="BK96"/>
  <c r="J96"/>
  <c i="88" r="BK224"/>
  <c r="J224"/>
  <c r="BK222"/>
  <c r="J222"/>
  <c r="BK220"/>
  <c r="J220"/>
  <c r="BK218"/>
  <c r="J218"/>
  <c r="BK216"/>
  <c r="J216"/>
  <c r="BK214"/>
  <c r="J214"/>
  <c r="BK212"/>
  <c r="J212"/>
  <c r="BK209"/>
  <c r="J209"/>
  <c r="BK207"/>
  <c r="J207"/>
  <c r="BK205"/>
  <c r="J205"/>
  <c r="BK203"/>
  <c r="J203"/>
  <c r="BK201"/>
  <c r="J201"/>
  <c r="BK199"/>
  <c r="J199"/>
  <c r="BK197"/>
  <c r="J197"/>
  <c r="BK195"/>
  <c r="J195"/>
  <c r="BK193"/>
  <c r="J193"/>
  <c r="BK191"/>
  <c r="J191"/>
  <c r="BK189"/>
  <c r="J189"/>
  <c r="BK187"/>
  <c r="J187"/>
  <c r="BK185"/>
  <c r="J185"/>
  <c r="BK183"/>
  <c r="J183"/>
  <c r="BK181"/>
  <c r="J181"/>
  <c r="BK179"/>
  <c r="J179"/>
  <c r="BK177"/>
  <c r="J177"/>
  <c r="BK175"/>
  <c r="J175"/>
  <c r="BK173"/>
  <c r="J173"/>
  <c r="BK171"/>
  <c r="J171"/>
  <c r="BK169"/>
  <c r="J169"/>
  <c r="BK167"/>
  <c r="J167"/>
  <c r="BK165"/>
  <c r="J165"/>
  <c r="BK163"/>
  <c r="J163"/>
  <c r="BK161"/>
  <c r="J161"/>
  <c r="BK159"/>
  <c r="J159"/>
  <c r="BK157"/>
  <c r="J157"/>
  <c r="BK155"/>
  <c r="J155"/>
  <c r="BK153"/>
  <c r="J153"/>
  <c r="BK151"/>
  <c r="J151"/>
  <c r="BK149"/>
  <c r="J149"/>
  <c r="BK147"/>
  <c r="J147"/>
  <c r="BK145"/>
  <c r="J145"/>
  <c r="BK143"/>
  <c r="J143"/>
  <c r="BK141"/>
  <c r="J141"/>
  <c r="BK139"/>
  <c r="J139"/>
  <c r="BK137"/>
  <c r="J137"/>
  <c r="BK135"/>
  <c r="J135"/>
  <c r="BK133"/>
  <c r="J133"/>
  <c r="BK131"/>
  <c r="J131"/>
  <c r="BK129"/>
  <c r="J129"/>
  <c r="BK127"/>
  <c r="J127"/>
  <c r="BK125"/>
  <c r="J125"/>
  <c r="BK123"/>
  <c r="J123"/>
  <c r="BK121"/>
  <c r="J121"/>
  <c r="BK119"/>
  <c r="J119"/>
  <c r="BK117"/>
  <c r="J117"/>
  <c r="BK115"/>
  <c r="J115"/>
  <c r="BK113"/>
  <c r="J113"/>
  <c r="BK111"/>
  <c r="J111"/>
  <c r="BK109"/>
  <c r="J109"/>
  <c r="BK107"/>
  <c r="J107"/>
  <c r="BK105"/>
  <c r="J105"/>
  <c r="BK103"/>
  <c r="J103"/>
  <c r="BK101"/>
  <c r="J101"/>
  <c r="BK99"/>
  <c r="J99"/>
  <c r="BK97"/>
  <c r="J97"/>
  <c i="87" r="BK238"/>
  <c r="J238"/>
  <c r="BK236"/>
  <c r="J236"/>
  <c r="BK234"/>
  <c r="J234"/>
  <c r="BK232"/>
  <c r="J232"/>
  <c r="BK230"/>
  <c r="J230"/>
  <c r="BK227"/>
  <c r="J227"/>
  <c r="BK225"/>
  <c r="J225"/>
  <c r="BK221"/>
  <c r="J221"/>
  <c r="BK219"/>
  <c r="J219"/>
  <c r="BK217"/>
  <c r="J217"/>
  <c r="BK215"/>
  <c r="J215"/>
  <c r="BK213"/>
  <c r="J213"/>
  <c r="BK211"/>
  <c r="J211"/>
  <c r="BK208"/>
  <c r="J208"/>
  <c r="BK206"/>
  <c r="J206"/>
  <c r="BK204"/>
  <c r="J204"/>
  <c r="BK202"/>
  <c r="J202"/>
  <c r="BK200"/>
  <c r="J200"/>
  <c r="BK198"/>
  <c r="J198"/>
  <c r="BK196"/>
  <c r="J196"/>
  <c r="BK194"/>
  <c r="J194"/>
  <c r="BK192"/>
  <c r="J192"/>
  <c r="BK190"/>
  <c r="J190"/>
  <c r="BK188"/>
  <c r="J188"/>
  <c r="BK186"/>
  <c r="J186"/>
  <c r="BK184"/>
  <c r="J184"/>
  <c r="BK182"/>
  <c r="J182"/>
  <c r="BK180"/>
  <c r="J180"/>
  <c r="BK178"/>
  <c r="J178"/>
  <c r="BK176"/>
  <c r="J176"/>
  <c r="BK174"/>
  <c r="J174"/>
  <c r="BK172"/>
  <c r="J172"/>
  <c r="BK170"/>
  <c r="J170"/>
  <c r="BK168"/>
  <c r="J168"/>
  <c r="BK166"/>
  <c r="J166"/>
  <c r="BK164"/>
  <c r="J164"/>
  <c r="BK162"/>
  <c r="J162"/>
  <c r="BK160"/>
  <c r="J160"/>
  <c r="BK158"/>
  <c r="J158"/>
  <c r="BK156"/>
  <c r="J156"/>
  <c r="BK154"/>
  <c r="J154"/>
  <c r="BK152"/>
  <c r="J152"/>
  <c r="BK150"/>
  <c r="J150"/>
  <c r="BK148"/>
  <c r="J148"/>
  <c r="BK146"/>
  <c r="J146"/>
  <c r="BK144"/>
  <c r="J144"/>
  <c r="BK142"/>
  <c r="J142"/>
  <c r="BK140"/>
  <c r="J140"/>
  <c r="BK138"/>
  <c r="J138"/>
  <c r="BK136"/>
  <c r="J136"/>
  <c r="BK134"/>
  <c r="J134"/>
  <c r="BK132"/>
  <c r="J132"/>
  <c r="BK130"/>
  <c r="J130"/>
  <c r="BK128"/>
  <c r="J128"/>
  <c r="BK126"/>
  <c r="J126"/>
  <c r="BK124"/>
  <c r="J124"/>
  <c r="BK122"/>
  <c r="J122"/>
  <c r="BK120"/>
  <c r="J120"/>
  <c r="BK118"/>
  <c r="J118"/>
  <c r="BK116"/>
  <c r="J116"/>
  <c r="BK114"/>
  <c r="J114"/>
  <c r="BK112"/>
  <c r="J112"/>
  <c r="BK110"/>
  <c r="J110"/>
  <c r="BK108"/>
  <c r="J108"/>
  <c r="BK106"/>
  <c r="J106"/>
  <c r="BK104"/>
  <c r="J104"/>
  <c r="BK102"/>
  <c r="J102"/>
  <c r="BK100"/>
  <c r="J100"/>
  <c i="86" r="BK236"/>
  <c r="J236"/>
  <c r="BK232"/>
  <c r="J232"/>
  <c r="BK230"/>
  <c r="J230"/>
  <c r="BK228"/>
  <c r="J228"/>
  <c r="BK226"/>
  <c r="J226"/>
  <c r="BK223"/>
  <c r="J223"/>
  <c r="BK221"/>
  <c r="J221"/>
  <c r="BK217"/>
  <c r="J217"/>
  <c r="BK215"/>
  <c r="J215"/>
  <c r="BK213"/>
  <c r="J213"/>
  <c r="BK211"/>
  <c r="J211"/>
  <c r="BK209"/>
  <c r="J209"/>
  <c r="BK207"/>
  <c r="J207"/>
  <c r="BK205"/>
  <c r="J205"/>
  <c r="BK203"/>
  <c r="J203"/>
  <c r="BK201"/>
  <c r="J201"/>
  <c r="BK199"/>
  <c r="J199"/>
  <c r="BK197"/>
  <c r="J197"/>
  <c r="BK195"/>
  <c r="J195"/>
  <c r="BK193"/>
  <c r="J193"/>
  <c r="BK191"/>
  <c r="J191"/>
  <c r="BK189"/>
  <c r="J189"/>
  <c r="BK187"/>
  <c r="J187"/>
  <c r="BK185"/>
  <c r="J185"/>
  <c r="BK183"/>
  <c r="J183"/>
  <c r="BK181"/>
  <c r="J181"/>
  <c r="BK179"/>
  <c r="J179"/>
  <c r="BK177"/>
  <c r="J177"/>
  <c r="BK175"/>
  <c r="J175"/>
  <c r="BK173"/>
  <c r="J173"/>
  <c r="BK171"/>
  <c r="J171"/>
  <c r="BK169"/>
  <c r="J169"/>
  <c r="BK167"/>
  <c r="J167"/>
  <c r="BK165"/>
  <c r="J165"/>
  <c r="BK163"/>
  <c r="J163"/>
  <c r="BK161"/>
  <c r="J161"/>
  <c r="BK159"/>
  <c r="J159"/>
  <c r="BK157"/>
  <c r="J157"/>
  <c r="BK155"/>
  <c r="J155"/>
  <c r="BK153"/>
  <c r="J153"/>
  <c r="BK151"/>
  <c r="J151"/>
  <c r="BK149"/>
  <c r="J149"/>
  <c r="BK147"/>
  <c r="J147"/>
  <c r="BK145"/>
  <c r="J145"/>
  <c r="BK143"/>
  <c r="J143"/>
  <c r="BK141"/>
  <c r="J141"/>
  <c r="BK139"/>
  <c r="J139"/>
  <c r="BK137"/>
  <c r="J137"/>
  <c r="BK135"/>
  <c r="J135"/>
  <c r="BK133"/>
  <c r="J133"/>
  <c r="BK131"/>
  <c r="J131"/>
  <c r="BK129"/>
  <c r="J129"/>
  <c r="BK127"/>
  <c r="J127"/>
  <c r="BK125"/>
  <c r="J125"/>
  <c r="BK123"/>
  <c r="J123"/>
  <c r="BK121"/>
  <c r="J121"/>
  <c r="BK119"/>
  <c r="J119"/>
  <c r="BK117"/>
  <c r="J117"/>
  <c r="BK115"/>
  <c r="J115"/>
  <c r="BK113"/>
  <c r="J113"/>
  <c r="BK111"/>
  <c r="J111"/>
  <c r="BK109"/>
  <c r="J109"/>
  <c r="BK107"/>
  <c r="J107"/>
  <c r="BK105"/>
  <c r="J105"/>
  <c r="BK103"/>
  <c r="J103"/>
  <c r="BK101"/>
  <c r="J101"/>
  <c i="85" r="BK162"/>
  <c r="J162"/>
  <c r="BK158"/>
  <c r="J158"/>
  <c r="BK156"/>
  <c r="J156"/>
  <c r="BK154"/>
  <c r="J154"/>
  <c r="BK152"/>
  <c r="J152"/>
  <c r="BK150"/>
  <c r="J150"/>
  <c r="BK148"/>
  <c r="J148"/>
  <c r="BK146"/>
  <c r="J146"/>
  <c r="BK144"/>
  <c r="J144"/>
  <c r="BK142"/>
  <c r="J142"/>
  <c r="BK140"/>
  <c r="J140"/>
  <c r="BK138"/>
  <c r="J138"/>
  <c r="BK136"/>
  <c r="J136"/>
  <c r="BK134"/>
  <c r="J134"/>
  <c r="BK132"/>
  <c r="J132"/>
  <c r="BK130"/>
  <c r="J130"/>
  <c r="BK128"/>
  <c r="J128"/>
  <c r="BK126"/>
  <c r="J126"/>
  <c r="BK124"/>
  <c r="J124"/>
  <c r="BK122"/>
  <c r="J122"/>
  <c r="BK120"/>
  <c r="J120"/>
  <c r="BK118"/>
  <c r="J118"/>
  <c r="BK116"/>
  <c r="J116"/>
  <c r="BK114"/>
  <c r="J114"/>
  <c r="BK112"/>
  <c r="J112"/>
  <c r="BK110"/>
  <c r="J110"/>
  <c r="BK108"/>
  <c r="J108"/>
  <c r="BK106"/>
  <c r="J106"/>
  <c r="BK104"/>
  <c r="J104"/>
  <c r="BK102"/>
  <c r="J102"/>
  <c r="BK100"/>
  <c r="J100"/>
  <c r="BK98"/>
  <c r="J98"/>
  <c i="84" r="BK115"/>
  <c r="J115"/>
  <c r="BK113"/>
  <c r="J113"/>
  <c r="BK111"/>
  <c r="J111"/>
  <c r="BK109"/>
  <c r="J109"/>
  <c r="BK106"/>
  <c r="J106"/>
  <c r="BK104"/>
  <c r="J104"/>
  <c r="BK102"/>
  <c r="J102"/>
  <c r="BK100"/>
  <c r="J100"/>
  <c r="BK98"/>
  <c r="J98"/>
  <c r="BK96"/>
  <c r="J96"/>
  <c i="83" r="BK124"/>
  <c r="J124"/>
  <c r="BK122"/>
  <c r="J122"/>
  <c r="BK120"/>
  <c r="J120"/>
  <c r="BK118"/>
  <c r="J118"/>
  <c r="BK116"/>
  <c r="J116"/>
  <c r="BK114"/>
  <c r="J114"/>
  <c r="BK112"/>
  <c r="J112"/>
  <c r="BK109"/>
  <c r="J109"/>
  <c r="BK107"/>
  <c r="J107"/>
  <c r="BK105"/>
  <c r="J105"/>
  <c r="BK103"/>
  <c r="J103"/>
  <c r="BK101"/>
  <c r="J101"/>
  <c r="BK99"/>
  <c r="J99"/>
  <c r="BK97"/>
  <c r="J97"/>
  <c r="BK95"/>
  <c r="J95"/>
  <c r="BK93"/>
  <c r="J93"/>
  <c r="BK91"/>
  <c r="J91"/>
  <c i="82" r="BK208"/>
  <c r="J208"/>
  <c r="BK206"/>
  <c r="J206"/>
  <c r="BK202"/>
  <c r="J202"/>
  <c r="BK198"/>
  <c r="J198"/>
  <c r="BK195"/>
  <c r="J195"/>
  <c r="BK192"/>
  <c r="J192"/>
  <c r="BK188"/>
  <c r="J188"/>
  <c r="BK183"/>
  <c r="J183"/>
  <c r="BK180"/>
  <c r="J180"/>
  <c r="BK177"/>
  <c r="J177"/>
  <c r="BK175"/>
  <c r="J175"/>
  <c r="BK172"/>
  <c r="J172"/>
  <c r="BK169"/>
  <c r="J169"/>
  <c r="BK166"/>
  <c r="J166"/>
  <c r="BK163"/>
  <c r="J163"/>
  <c r="BK160"/>
  <c r="J160"/>
  <c r="BK156"/>
  <c r="J156"/>
  <c r="BK153"/>
  <c r="J153"/>
  <c r="BK148"/>
  <c r="J148"/>
  <c r="BK144"/>
  <c r="J144"/>
  <c r="BK141"/>
  <c r="J141"/>
  <c r="BK138"/>
  <c r="J138"/>
  <c r="BK135"/>
  <c r="J135"/>
  <c r="BK132"/>
  <c r="J132"/>
  <c r="BK129"/>
  <c r="J129"/>
  <c r="BK126"/>
  <c r="J126"/>
  <c r="BK123"/>
  <c r="J123"/>
  <c r="BK120"/>
  <c r="J120"/>
  <c r="BK117"/>
  <c r="J117"/>
  <c r="BK115"/>
  <c r="J115"/>
  <c r="BK112"/>
  <c r="J112"/>
  <c r="BK109"/>
  <c r="J109"/>
  <c r="BK104"/>
  <c r="J104"/>
  <c r="BK101"/>
  <c r="J101"/>
  <c r="BK98"/>
  <c r="J98"/>
  <c r="BK95"/>
  <c r="J95"/>
  <c r="BK92"/>
  <c r="J92"/>
  <c r="BK89"/>
  <c r="J89"/>
  <c i="81" r="BK102"/>
  <c r="J102"/>
  <c r="BK98"/>
  <c r="J98"/>
  <c r="BK96"/>
  <c r="J96"/>
  <c r="BK91"/>
  <c r="J91"/>
  <c i="80" r="BK133"/>
  <c r="J133"/>
  <c r="BK128"/>
  <c r="J128"/>
  <c r="BK124"/>
  <c r="J124"/>
  <c r="BK121"/>
  <c r="J121"/>
  <c r="BK118"/>
  <c r="J118"/>
  <c r="BK113"/>
  <c r="J113"/>
  <c r="BK110"/>
  <c r="J110"/>
  <c r="BK107"/>
  <c r="J107"/>
  <c r="BK102"/>
  <c r="J102"/>
  <c r="BK99"/>
  <c r="J99"/>
  <c r="BK94"/>
  <c r="J94"/>
  <c r="BK91"/>
  <c r="J91"/>
  <c i="79" r="BK88"/>
  <c r="J88"/>
  <c i="78" r="BK196"/>
  <c r="J196"/>
  <c r="BK194"/>
  <c r="J194"/>
  <c r="BK190"/>
  <c r="J190"/>
  <c r="BK187"/>
  <c r="J187"/>
  <c r="BK185"/>
  <c r="J185"/>
  <c r="BK183"/>
  <c r="J183"/>
  <c r="BK181"/>
  <c r="J181"/>
  <c r="BK179"/>
  <c r="J179"/>
  <c r="BK177"/>
  <c r="J177"/>
  <c r="BK175"/>
  <c r="J175"/>
  <c r="BK173"/>
  <c r="J173"/>
  <c r="BK171"/>
  <c r="J171"/>
  <c r="BK169"/>
  <c r="J169"/>
  <c r="BK167"/>
  <c r="J167"/>
  <c r="BK165"/>
  <c r="J165"/>
  <c r="BK163"/>
  <c r="J163"/>
  <c r="BK161"/>
  <c r="J161"/>
  <c r="BK159"/>
  <c r="J159"/>
  <c r="BK157"/>
  <c r="J157"/>
  <c r="BK153"/>
  <c r="J153"/>
  <c r="BK151"/>
  <c r="J151"/>
  <c r="BK149"/>
  <c r="J149"/>
  <c r="BK147"/>
  <c r="J147"/>
  <c r="BK145"/>
  <c r="J145"/>
  <c r="BK143"/>
  <c r="J143"/>
  <c r="BK141"/>
  <c r="J141"/>
  <c r="BK138"/>
  <c r="J138"/>
  <c r="BK136"/>
  <c r="J136"/>
  <c r="BK134"/>
  <c r="J134"/>
  <c r="BK132"/>
  <c r="J132"/>
  <c r="BK130"/>
  <c r="J130"/>
  <c r="BK128"/>
  <c r="J128"/>
  <c r="BK126"/>
  <c r="J126"/>
  <c r="BK124"/>
  <c r="J124"/>
  <c r="BK122"/>
  <c r="J122"/>
  <c r="BK119"/>
  <c r="J119"/>
  <c r="BK117"/>
  <c r="J117"/>
  <c r="BK115"/>
  <c r="J115"/>
  <c r="BK113"/>
  <c r="J113"/>
  <c r="BK111"/>
  <c r="J111"/>
  <c r="BK109"/>
  <c r="J109"/>
  <c r="BK107"/>
  <c r="J107"/>
  <c r="BK105"/>
  <c r="J105"/>
  <c r="BK103"/>
  <c r="J103"/>
  <c r="BK101"/>
  <c r="J101"/>
  <c r="BK99"/>
  <c r="J99"/>
  <c r="BK97"/>
  <c r="J97"/>
  <c r="BK95"/>
  <c r="J95"/>
  <c r="BK93"/>
  <c r="J93"/>
  <c r="BK91"/>
  <c r="J91"/>
  <c i="77" r="BK120"/>
  <c r="J120"/>
  <c r="BK117"/>
  <c r="J117"/>
  <c r="BK111"/>
  <c r="J111"/>
  <c r="BK106"/>
  <c r="J106"/>
  <c r="BK99"/>
  <c r="J99"/>
  <c r="BK96"/>
  <c r="J96"/>
  <c r="BK93"/>
  <c r="J93"/>
  <c i="76" r="BK204"/>
  <c r="J204"/>
  <c r="BK200"/>
  <c r="J200"/>
  <c r="BK197"/>
  <c r="J197"/>
  <c r="BK193"/>
  <c r="J193"/>
  <c r="BK190"/>
  <c r="J190"/>
  <c r="BK187"/>
  <c r="J187"/>
  <c r="BK184"/>
  <c r="J184"/>
  <c r="BK182"/>
  <c r="J182"/>
  <c r="BK180"/>
  <c r="J180"/>
  <c r="BK178"/>
  <c r="J178"/>
  <c r="BK176"/>
  <c r="J176"/>
  <c r="BK174"/>
  <c r="J174"/>
  <c r="BK170"/>
  <c r="J170"/>
  <c r="BK167"/>
  <c r="J167"/>
  <c r="BK163"/>
  <c r="J163"/>
  <c r="BK160"/>
  <c r="J160"/>
  <c r="BK156"/>
  <c r="J156"/>
  <c r="BK153"/>
  <c r="J153"/>
  <c r="BK150"/>
  <c r="J150"/>
  <c r="BK147"/>
  <c r="J147"/>
  <c r="BK144"/>
  <c r="J144"/>
  <c r="BK141"/>
  <c r="J141"/>
  <c r="BK137"/>
  <c r="J137"/>
  <c r="BK133"/>
  <c r="J133"/>
  <c r="BK130"/>
  <c r="J130"/>
  <c r="BK127"/>
  <c r="J127"/>
  <c r="BK124"/>
  <c r="J124"/>
  <c r="BK118"/>
  <c r="J118"/>
  <c r="BK115"/>
  <c r="J115"/>
  <c r="BK112"/>
  <c r="J112"/>
  <c r="BK109"/>
  <c r="J109"/>
  <c r="BK106"/>
  <c r="J106"/>
  <c r="BK103"/>
  <c r="J103"/>
  <c r="BK100"/>
  <c r="J100"/>
  <c r="BK97"/>
  <c r="J97"/>
  <c i="75" r="BK129"/>
  <c r="J129"/>
  <c r="BK125"/>
  <c r="J125"/>
  <c r="BK122"/>
  <c r="J122"/>
  <c r="BK119"/>
  <c r="J119"/>
  <c r="BK117"/>
  <c r="J117"/>
  <c r="BK114"/>
  <c r="J114"/>
  <c r="BK111"/>
  <c r="J111"/>
  <c r="BK108"/>
  <c r="J108"/>
  <c r="BK105"/>
  <c r="J105"/>
  <c r="BK102"/>
  <c r="J102"/>
  <c r="BK99"/>
  <c r="J99"/>
  <c r="BK96"/>
  <c r="J96"/>
  <c r="BK91"/>
  <c r="J91"/>
  <c i="74" r="BK105"/>
  <c r="J105"/>
  <c r="BK102"/>
  <c r="J102"/>
  <c r="BK99"/>
  <c r="J99"/>
  <c r="BK96"/>
  <c r="J96"/>
  <c i="73" r="BK105"/>
  <c r="J105"/>
  <c r="BK102"/>
  <c r="J102"/>
  <c r="BK99"/>
  <c r="J99"/>
  <c r="BK96"/>
  <c r="J96"/>
  <c i="72" r="BK105"/>
  <c r="J105"/>
  <c r="BK102"/>
  <c r="J102"/>
  <c r="BK99"/>
  <c r="J99"/>
  <c r="BK96"/>
  <c r="J96"/>
  <c i="71" r="BK138"/>
  <c r="J138"/>
  <c r="BK134"/>
  <c r="J134"/>
  <c r="BK131"/>
  <c r="J131"/>
  <c r="BK128"/>
  <c r="J128"/>
  <c r="BK125"/>
  <c r="J125"/>
  <c r="BK123"/>
  <c r="J123"/>
  <c r="BK120"/>
  <c r="J120"/>
  <c r="BK117"/>
  <c r="J117"/>
  <c r="BK114"/>
  <c r="J114"/>
  <c r="BK111"/>
  <c r="J111"/>
  <c r="BK108"/>
  <c r="J108"/>
  <c r="BK105"/>
  <c r="J105"/>
  <c r="BK102"/>
  <c r="J102"/>
  <c r="BK99"/>
  <c r="J99"/>
  <c r="BK95"/>
  <c r="J95"/>
  <c r="BK91"/>
  <c r="J91"/>
  <c i="70" r="BK99"/>
  <c r="J99"/>
  <c r="BK96"/>
  <c r="J96"/>
  <c i="69" r="BK99"/>
  <c r="J99"/>
  <c r="BK96"/>
  <c r="J96"/>
  <c i="68" r="BK99"/>
  <c r="J99"/>
  <c r="BK96"/>
  <c r="J96"/>
  <c i="67" r="BK121"/>
  <c r="J121"/>
  <c r="BK117"/>
  <c r="J117"/>
  <c r="BK114"/>
  <c r="J114"/>
  <c r="BK111"/>
  <c r="J111"/>
  <c r="BK109"/>
  <c r="J109"/>
  <c r="BK106"/>
  <c r="J106"/>
  <c r="BK103"/>
  <c r="J103"/>
  <c r="BK100"/>
  <c r="J100"/>
  <c r="BK97"/>
  <c r="J97"/>
  <c r="BK94"/>
  <c r="J94"/>
  <c r="BK91"/>
  <c r="J91"/>
  <c i="66" r="BK102"/>
  <c r="J102"/>
  <c r="BK99"/>
  <c r="J99"/>
  <c r="BK96"/>
  <c r="J96"/>
  <c i="65" r="BK102"/>
  <c r="J102"/>
  <c r="BK99"/>
  <c r="J99"/>
  <c r="BK96"/>
  <c r="J96"/>
  <c i="64" r="BK102"/>
  <c r="J102"/>
  <c r="BK99"/>
  <c r="J99"/>
  <c r="BK96"/>
  <c r="J96"/>
  <c i="63" r="BK135"/>
  <c r="J135"/>
  <c r="BK131"/>
  <c r="J131"/>
  <c r="BK128"/>
  <c r="J128"/>
  <c r="BK125"/>
  <c r="J125"/>
  <c r="BK123"/>
  <c r="J123"/>
  <c r="BK120"/>
  <c r="J120"/>
  <c r="BK117"/>
  <c r="J117"/>
  <c r="BK114"/>
  <c r="J114"/>
  <c r="BK111"/>
  <c r="J111"/>
  <c r="BK108"/>
  <c r="J108"/>
  <c r="BK105"/>
  <c r="J105"/>
  <c r="BK102"/>
  <c r="J102"/>
  <c r="BK99"/>
  <c r="J99"/>
  <c r="BK95"/>
  <c r="J95"/>
  <c r="BK91"/>
  <c r="J91"/>
  <c i="62" r="BK129"/>
  <c r="J129"/>
  <c r="BK125"/>
  <c r="J125"/>
  <c r="BK122"/>
  <c r="J122"/>
  <c r="BK119"/>
  <c r="J119"/>
  <c r="BK116"/>
  <c r="J116"/>
  <c r="BK114"/>
  <c r="J114"/>
  <c r="BK111"/>
  <c r="J111"/>
  <c r="BK109"/>
  <c r="J109"/>
  <c r="BK106"/>
  <c r="J106"/>
  <c r="BK103"/>
  <c r="J103"/>
  <c r="BK100"/>
  <c r="J100"/>
  <c r="BK97"/>
  <c r="J97"/>
  <c r="BK94"/>
  <c r="J94"/>
  <c r="BK91"/>
  <c r="J91"/>
  <c i="61" r="BK114"/>
  <c r="J114"/>
  <c r="BK111"/>
  <c r="J111"/>
  <c r="BK108"/>
  <c r="J108"/>
  <c r="BK104"/>
  <c r="J104"/>
  <c r="BK101"/>
  <c r="J101"/>
  <c r="BK96"/>
  <c r="J96"/>
  <c i="60" r="BK251"/>
  <c r="J251"/>
  <c r="BK244"/>
  <c r="J244"/>
  <c r="BK240"/>
  <c r="J240"/>
  <c r="BK237"/>
  <c r="J237"/>
  <c r="BK234"/>
  <c r="J234"/>
  <c r="BK231"/>
  <c r="J231"/>
  <c r="BK228"/>
  <c r="J228"/>
  <c r="BK225"/>
  <c r="J225"/>
  <c r="BK223"/>
  <c r="J223"/>
  <c r="BK221"/>
  <c r="J221"/>
  <c r="BK219"/>
  <c r="J219"/>
  <c r="BK216"/>
  <c r="J216"/>
  <c r="BK212"/>
  <c r="J212"/>
  <c r="BK209"/>
  <c r="J209"/>
  <c r="BK205"/>
  <c r="J205"/>
  <c r="BK200"/>
  <c r="J200"/>
  <c r="BK195"/>
  <c r="J195"/>
  <c r="BK190"/>
  <c r="J190"/>
  <c r="BK186"/>
  <c r="J186"/>
  <c r="BK180"/>
  <c r="J180"/>
  <c r="BK175"/>
  <c r="J175"/>
  <c r="BK172"/>
  <c r="J172"/>
  <c r="BK168"/>
  <c r="J168"/>
  <c r="BK164"/>
  <c r="J164"/>
  <c r="BK160"/>
  <c r="J160"/>
  <c r="BK157"/>
  <c r="J157"/>
  <c r="BK154"/>
  <c r="J154"/>
  <c r="BK151"/>
  <c r="J151"/>
  <c r="BK148"/>
  <c r="J148"/>
  <c r="BK145"/>
  <c r="J145"/>
  <c r="BK142"/>
  <c r="J142"/>
  <c r="BK139"/>
  <c r="J139"/>
  <c r="BK134"/>
  <c r="J134"/>
  <c r="BK130"/>
  <c r="J130"/>
  <c r="BK127"/>
  <c r="J127"/>
  <c r="BK124"/>
  <c r="J124"/>
  <c r="BK121"/>
  <c r="J121"/>
  <c r="BK118"/>
  <c r="J118"/>
  <c r="BK115"/>
  <c r="J115"/>
  <c r="BK111"/>
  <c r="J111"/>
  <c r="BK107"/>
  <c r="J107"/>
  <c r="BK104"/>
  <c r="J104"/>
  <c r="BK101"/>
  <c r="J101"/>
  <c i="59" r="BK106"/>
  <c r="J106"/>
  <c r="BK102"/>
  <c r="J102"/>
  <c r="BK98"/>
  <c r="J98"/>
  <c i="58" r="BK239"/>
  <c r="J239"/>
  <c r="BK235"/>
  <c r="J235"/>
  <c r="BK232"/>
  <c r="J232"/>
  <c r="BK227"/>
  <c r="J227"/>
  <c r="BK225"/>
  <c r="J225"/>
  <c r="BK219"/>
  <c r="J219"/>
  <c r="BK215"/>
  <c r="J215"/>
  <c r="BK212"/>
  <c r="J212"/>
  <c r="BK208"/>
  <c r="J208"/>
  <c r="BK205"/>
  <c r="J205"/>
  <c r="BK202"/>
  <c r="J202"/>
  <c r="BK199"/>
  <c r="J199"/>
  <c r="BK196"/>
  <c r="J196"/>
  <c r="BK194"/>
  <c r="J194"/>
  <c r="BK191"/>
  <c r="J191"/>
  <c r="BK186"/>
  <c r="J186"/>
  <c r="BK183"/>
  <c r="J183"/>
  <c r="BK175"/>
  <c r="J175"/>
  <c r="BK168"/>
  <c r="J168"/>
  <c r="BK164"/>
  <c r="J164"/>
  <c r="BK161"/>
  <c r="J161"/>
  <c r="BK157"/>
  <c r="J157"/>
  <c r="BK153"/>
  <c r="J153"/>
  <c r="BK149"/>
  <c r="J149"/>
  <c r="BK146"/>
  <c r="J146"/>
  <c r="BK143"/>
  <c r="J143"/>
  <c r="BK140"/>
  <c r="J140"/>
  <c r="BK137"/>
  <c r="J137"/>
  <c r="BK134"/>
  <c r="J134"/>
  <c r="BK129"/>
  <c r="J129"/>
  <c r="BK124"/>
  <c r="J124"/>
  <c r="BK120"/>
  <c r="J120"/>
  <c r="BK117"/>
  <c r="J117"/>
  <c r="BK114"/>
  <c r="J114"/>
  <c r="BK111"/>
  <c r="J111"/>
  <c r="BK108"/>
  <c r="J108"/>
  <c r="BK105"/>
  <c r="J105"/>
  <c r="BK101"/>
  <c r="J101"/>
  <c i="57" r="BK183"/>
  <c r="J183"/>
  <c r="BK176"/>
  <c r="J176"/>
  <c r="BK171"/>
  <c r="J171"/>
  <c r="BK164"/>
  <c r="J164"/>
  <c r="BK157"/>
  <c r="J157"/>
  <c r="BK150"/>
  <c r="J150"/>
  <c r="BK145"/>
  <c r="J145"/>
  <c r="BK141"/>
  <c r="J141"/>
  <c r="BK138"/>
  <c r="J138"/>
  <c r="BK135"/>
  <c r="J135"/>
  <c r="BK132"/>
  <c r="J132"/>
  <c r="BK129"/>
  <c r="J129"/>
  <c r="BK126"/>
  <c r="J126"/>
  <c r="BK122"/>
  <c r="J122"/>
  <c r="BK117"/>
  <c r="J117"/>
  <c r="BK113"/>
  <c r="J113"/>
  <c r="BK110"/>
  <c r="J110"/>
  <c r="BK107"/>
  <c r="J107"/>
  <c r="BK104"/>
  <c r="J104"/>
  <c r="BK100"/>
  <c r="J100"/>
  <c i="56" r="BK231"/>
  <c r="J231"/>
  <c r="BK227"/>
  <c r="J227"/>
  <c r="BK221"/>
  <c r="J221"/>
  <c r="BK217"/>
  <c r="J217"/>
  <c r="BK214"/>
  <c r="J214"/>
  <c r="BK211"/>
  <c r="J211"/>
  <c r="BK207"/>
  <c r="J207"/>
  <c r="BK204"/>
  <c r="J204"/>
  <c r="BK202"/>
  <c r="J202"/>
  <c r="BK198"/>
  <c r="J198"/>
  <c r="BK195"/>
  <c r="J195"/>
  <c r="BK192"/>
  <c r="J192"/>
  <c r="BK189"/>
  <c r="J189"/>
  <c r="BK185"/>
  <c r="J185"/>
  <c r="BK182"/>
  <c r="J182"/>
  <c r="BK179"/>
  <c r="J179"/>
  <c r="BK176"/>
  <c r="J176"/>
  <c r="BK169"/>
  <c r="J169"/>
  <c r="BK164"/>
  <c r="J164"/>
  <c r="BK159"/>
  <c r="J159"/>
  <c r="BK154"/>
  <c r="J154"/>
  <c r="BK150"/>
  <c r="J150"/>
  <c r="BK147"/>
  <c r="J147"/>
  <c r="BK144"/>
  <c r="J144"/>
  <c r="BK141"/>
  <c r="J141"/>
  <c r="BK138"/>
  <c r="J138"/>
  <c r="BK135"/>
  <c r="J135"/>
  <c r="BK131"/>
  <c r="J131"/>
  <c r="BK128"/>
  <c r="J128"/>
  <c r="BK123"/>
  <c r="J123"/>
  <c r="BK120"/>
  <c r="J120"/>
  <c r="BK117"/>
  <c r="J117"/>
  <c r="BK114"/>
  <c r="J114"/>
  <c r="BK110"/>
  <c r="J110"/>
  <c r="BK107"/>
  <c r="J107"/>
  <c r="BK104"/>
  <c r="J104"/>
  <c r="BK101"/>
  <c r="J101"/>
  <c i="55" r="BK350"/>
  <c r="J350"/>
  <c r="BK346"/>
  <c r="J346"/>
  <c r="BK344"/>
  <c r="J344"/>
  <c r="BK338"/>
  <c r="J338"/>
  <c r="BK334"/>
  <c r="J334"/>
  <c r="BK331"/>
  <c r="J331"/>
  <c r="BK328"/>
  <c r="J328"/>
  <c r="BK325"/>
  <c r="J325"/>
  <c r="BK322"/>
  <c r="J322"/>
  <c r="BK319"/>
  <c r="J319"/>
  <c r="BK316"/>
  <c r="J316"/>
  <c r="BK313"/>
  <c r="J313"/>
  <c r="BK310"/>
  <c r="J310"/>
  <c r="BK307"/>
  <c r="J307"/>
  <c r="BK304"/>
  <c r="J304"/>
  <c r="BK301"/>
  <c r="J301"/>
  <c r="BK297"/>
  <c r="J297"/>
  <c r="BK294"/>
  <c r="J294"/>
  <c r="BK291"/>
  <c r="J291"/>
  <c r="BK288"/>
  <c r="J288"/>
  <c r="BK286"/>
  <c r="J286"/>
  <c r="BK283"/>
  <c r="J283"/>
  <c r="BK279"/>
  <c r="J279"/>
  <c r="BK276"/>
  <c r="J276"/>
  <c r="BK272"/>
  <c r="J272"/>
  <c r="BK269"/>
  <c r="J269"/>
  <c r="BK266"/>
  <c r="J266"/>
  <c r="BK264"/>
  <c r="J264"/>
  <c r="BK260"/>
  <c r="J260"/>
  <c r="BK256"/>
  <c r="J256"/>
  <c r="BK250"/>
  <c r="J250"/>
  <c r="BK247"/>
  <c r="J247"/>
  <c r="BK241"/>
  <c r="J241"/>
  <c r="BK238"/>
  <c r="J238"/>
  <c r="BK232"/>
  <c r="J232"/>
  <c r="BK228"/>
  <c r="J228"/>
  <c r="BK222"/>
  <c r="J222"/>
  <c r="BK219"/>
  <c r="J219"/>
  <c r="BK209"/>
  <c r="J209"/>
  <c r="BK204"/>
  <c r="J204"/>
  <c r="BK196"/>
  <c r="J196"/>
  <c r="BK189"/>
  <c r="J189"/>
  <c r="BK178"/>
  <c r="J178"/>
  <c r="BK174"/>
  <c r="J174"/>
  <c r="BK170"/>
  <c r="J170"/>
  <c r="BK166"/>
  <c r="J166"/>
  <c r="BK163"/>
  <c r="J163"/>
  <c r="BK158"/>
  <c r="J158"/>
  <c r="BK155"/>
  <c r="J155"/>
  <c r="BK152"/>
  <c r="J152"/>
  <c r="BK149"/>
  <c r="J149"/>
  <c r="BK146"/>
  <c r="J146"/>
  <c r="BK140"/>
  <c r="J140"/>
  <c r="BK136"/>
  <c r="J136"/>
  <c r="BK131"/>
  <c r="J131"/>
  <c r="BK127"/>
  <c r="J127"/>
  <c r="BK124"/>
  <c r="J124"/>
  <c r="BK121"/>
  <c r="J121"/>
  <c r="BK118"/>
  <c r="J118"/>
  <c r="BK115"/>
  <c r="J115"/>
  <c r="BK112"/>
  <c r="J112"/>
  <c r="BK109"/>
  <c r="J109"/>
  <c r="BK105"/>
  <c r="J105"/>
  <c r="BK102"/>
  <c r="J102"/>
  <c i="54" r="BK266"/>
  <c r="J266"/>
  <c r="BK259"/>
  <c r="J259"/>
  <c r="BK255"/>
  <c r="J255"/>
  <c r="BK252"/>
  <c r="J252"/>
  <c r="BK248"/>
  <c r="J248"/>
  <c r="BK245"/>
  <c r="J245"/>
  <c r="BK242"/>
  <c r="J242"/>
  <c r="BK240"/>
  <c r="J240"/>
  <c r="BK238"/>
  <c r="J238"/>
  <c r="BK235"/>
  <c r="J235"/>
  <c r="BK232"/>
  <c r="J232"/>
  <c r="BK229"/>
  <c r="J229"/>
  <c r="BK225"/>
  <c r="J225"/>
  <c r="BK222"/>
  <c r="J222"/>
  <c r="BK219"/>
  <c r="J219"/>
  <c r="BK214"/>
  <c r="J214"/>
  <c r="BK210"/>
  <c r="J210"/>
  <c r="BK205"/>
  <c r="J205"/>
  <c r="BK200"/>
  <c r="J200"/>
  <c r="BK195"/>
  <c r="J195"/>
  <c r="BK192"/>
  <c r="J192"/>
  <c r="BK189"/>
  <c r="J189"/>
  <c r="BK184"/>
  <c r="J184"/>
  <c r="BK177"/>
  <c r="J177"/>
  <c r="BK170"/>
  <c r="J170"/>
  <c r="BK165"/>
  <c r="J165"/>
  <c r="BK162"/>
  <c r="J162"/>
  <c r="BK159"/>
  <c r="J159"/>
  <c r="BK156"/>
  <c r="J156"/>
  <c r="BK153"/>
  <c r="J153"/>
  <c r="BK150"/>
  <c r="J150"/>
  <c r="BK146"/>
  <c r="J146"/>
  <c r="BK143"/>
  <c r="J143"/>
  <c r="BK140"/>
  <c r="J140"/>
  <c r="BK137"/>
  <c r="J137"/>
  <c r="BK134"/>
  <c r="J134"/>
  <c r="BK131"/>
  <c r="J131"/>
  <c r="BK128"/>
  <c r="J128"/>
  <c r="BK121"/>
  <c r="J121"/>
  <c r="BK117"/>
  <c r="J117"/>
  <c r="BK114"/>
  <c r="J114"/>
  <c r="BK112"/>
  <c r="J112"/>
  <c r="BK109"/>
  <c r="J109"/>
  <c r="BK106"/>
  <c r="J106"/>
  <c r="BK101"/>
  <c r="J101"/>
  <c i="53" r="BK289"/>
  <c r="J289"/>
  <c r="BK282"/>
  <c r="J282"/>
  <c r="BK279"/>
  <c r="J279"/>
  <c r="BK276"/>
  <c r="J276"/>
  <c r="BK270"/>
  <c r="J270"/>
  <c r="BK268"/>
  <c r="J268"/>
  <c r="BK265"/>
  <c r="J265"/>
  <c r="BK260"/>
  <c r="J260"/>
  <c r="BK257"/>
  <c r="J257"/>
  <c r="BK252"/>
  <c r="J252"/>
  <c r="BK248"/>
  <c r="J248"/>
  <c r="BK246"/>
  <c r="J246"/>
  <c r="BK243"/>
  <c r="J243"/>
  <c r="BK238"/>
  <c r="J238"/>
  <c r="BK236"/>
  <c r="J236"/>
  <c r="BK234"/>
  <c r="J234"/>
  <c r="BK232"/>
  <c r="J232"/>
  <c r="BK229"/>
  <c r="J229"/>
  <c r="BK225"/>
  <c r="J225"/>
  <c r="BK220"/>
  <c r="J220"/>
  <c r="BK215"/>
  <c r="J215"/>
  <c r="BK210"/>
  <c r="J210"/>
  <c r="BK206"/>
  <c r="J206"/>
  <c r="BK201"/>
  <c r="J201"/>
  <c r="BK194"/>
  <c r="J194"/>
  <c r="BK187"/>
  <c r="J187"/>
  <c r="BK183"/>
  <c r="J183"/>
  <c r="BK180"/>
  <c r="J180"/>
  <c r="BK175"/>
  <c r="J175"/>
  <c r="BK170"/>
  <c r="J170"/>
  <c r="BK167"/>
  <c r="J167"/>
  <c r="BK164"/>
  <c r="J164"/>
  <c r="BK161"/>
  <c r="J161"/>
  <c r="BK158"/>
  <c r="J158"/>
  <c r="BK153"/>
  <c r="J153"/>
  <c r="BK149"/>
  <c r="J149"/>
  <c r="BK146"/>
  <c r="J146"/>
  <c r="BK143"/>
  <c r="J143"/>
  <c r="BK140"/>
  <c r="J140"/>
  <c r="BK137"/>
  <c r="J137"/>
  <c r="BK134"/>
  <c r="J134"/>
  <c r="BK131"/>
  <c r="J131"/>
  <c r="BK124"/>
  <c r="J124"/>
  <c r="BK120"/>
  <c r="J120"/>
  <c r="BK117"/>
  <c r="J117"/>
  <c r="BK114"/>
  <c r="J114"/>
  <c r="BK112"/>
  <c r="J112"/>
  <c r="BK109"/>
  <c r="J109"/>
  <c r="BK106"/>
  <c r="J106"/>
  <c r="BK103"/>
  <c r="J103"/>
  <c i="52" r="BK273"/>
  <c r="J273"/>
  <c r="BK266"/>
  <c r="J266"/>
  <c r="BK259"/>
  <c r="J259"/>
  <c r="BK257"/>
  <c r="J257"/>
  <c r="BK254"/>
  <c r="J254"/>
  <c r="BK251"/>
  <c r="J251"/>
  <c r="BK248"/>
  <c r="J248"/>
  <c r="BK246"/>
  <c r="J246"/>
  <c r="BK244"/>
  <c r="J244"/>
  <c r="BK242"/>
  <c r="J242"/>
  <c r="BK239"/>
  <c r="J239"/>
  <c r="BK235"/>
  <c r="J235"/>
  <c r="BK232"/>
  <c r="J232"/>
  <c r="BK228"/>
  <c r="J228"/>
  <c r="BK226"/>
  <c r="J226"/>
  <c r="BK223"/>
  <c r="J223"/>
  <c r="BK218"/>
  <c r="J218"/>
  <c r="BK215"/>
  <c r="J215"/>
  <c r="BK211"/>
  <c r="J211"/>
  <c r="BK208"/>
  <c r="J208"/>
  <c r="BK205"/>
  <c r="J205"/>
  <c r="BK202"/>
  <c r="J202"/>
  <c r="BK199"/>
  <c r="J199"/>
  <c r="BK194"/>
  <c r="J194"/>
  <c r="BK189"/>
  <c r="J189"/>
  <c r="BK185"/>
  <c r="J185"/>
  <c r="BK180"/>
  <c r="J180"/>
  <c r="BK177"/>
  <c r="J177"/>
  <c r="BK172"/>
  <c r="J172"/>
  <c r="BK169"/>
  <c r="J169"/>
  <c r="BK166"/>
  <c r="J166"/>
  <c r="BK163"/>
  <c r="J163"/>
  <c r="BK160"/>
  <c r="J160"/>
  <c r="BK155"/>
  <c r="J155"/>
  <c r="BK151"/>
  <c r="J151"/>
  <c r="BK148"/>
  <c r="J148"/>
  <c r="BK145"/>
  <c r="J145"/>
  <c r="BK142"/>
  <c r="J142"/>
  <c r="BK139"/>
  <c r="J139"/>
  <c r="BK133"/>
  <c r="J133"/>
  <c r="BK129"/>
  <c r="J129"/>
  <c r="BK126"/>
  <c r="J126"/>
  <c r="BK121"/>
  <c r="J121"/>
  <c r="BK119"/>
  <c r="J119"/>
  <c r="BK116"/>
  <c r="J116"/>
  <c r="BK113"/>
  <c r="J113"/>
  <c r="BK110"/>
  <c r="J110"/>
  <c r="BK107"/>
  <c r="J107"/>
  <c r="BK103"/>
  <c r="J103"/>
  <c i="51" r="BK167"/>
  <c r="J167"/>
  <c r="BK163"/>
  <c r="J163"/>
  <c r="BK160"/>
  <c r="J160"/>
  <c r="BK157"/>
  <c r="J157"/>
  <c r="BK154"/>
  <c r="J154"/>
  <c r="BK152"/>
  <c r="J152"/>
  <c r="BK149"/>
  <c r="J149"/>
  <c r="BK146"/>
  <c r="J146"/>
  <c r="BK143"/>
  <c r="J143"/>
  <c r="BK140"/>
  <c r="J140"/>
  <c r="BK136"/>
  <c r="J136"/>
  <c r="BK133"/>
  <c r="J133"/>
  <c r="BK129"/>
  <c r="J129"/>
  <c r="BK125"/>
  <c r="J125"/>
  <c r="BK122"/>
  <c r="J122"/>
  <c r="BK119"/>
  <c r="J119"/>
  <c r="BK116"/>
  <c r="J116"/>
  <c r="BK113"/>
  <c r="J113"/>
  <c r="BK109"/>
  <c r="J109"/>
  <c r="BK102"/>
  <c r="J102"/>
  <c r="BK99"/>
  <c r="J99"/>
  <c i="50" r="BK272"/>
  <c r="J272"/>
  <c r="BK268"/>
  <c r="J268"/>
  <c r="BK264"/>
  <c r="J264"/>
  <c r="BK261"/>
  <c r="J261"/>
  <c r="BK258"/>
  <c r="J258"/>
  <c r="BK256"/>
  <c r="J256"/>
  <c r="BK254"/>
  <c r="J254"/>
  <c r="BK249"/>
  <c r="J249"/>
  <c r="BK247"/>
  <c r="J247"/>
  <c r="BK244"/>
  <c r="J244"/>
  <c r="BK241"/>
  <c r="J241"/>
  <c r="BK239"/>
  <c r="J239"/>
  <c r="BK236"/>
  <c r="J236"/>
  <c r="BK233"/>
  <c r="J233"/>
  <c r="BK228"/>
  <c r="J228"/>
  <c r="BK225"/>
  <c r="J225"/>
  <c r="BK223"/>
  <c r="J223"/>
  <c r="BK220"/>
  <c r="J220"/>
  <c r="BK217"/>
  <c r="J217"/>
  <c r="BK214"/>
  <c r="J214"/>
  <c r="BK209"/>
  <c r="J209"/>
  <c r="BK205"/>
  <c r="J205"/>
  <c r="BK202"/>
  <c r="J202"/>
  <c r="BK198"/>
  <c r="J198"/>
  <c r="BK194"/>
  <c r="J194"/>
  <c r="BK191"/>
  <c r="J191"/>
  <c r="BK188"/>
  <c r="J188"/>
  <c r="BK185"/>
  <c r="J185"/>
  <c r="BK181"/>
  <c r="J181"/>
  <c r="BK176"/>
  <c r="J176"/>
  <c r="BK171"/>
  <c r="J171"/>
  <c r="BK166"/>
  <c r="J166"/>
  <c r="BK163"/>
  <c r="J163"/>
  <c r="BK160"/>
  <c r="J160"/>
  <c r="BK151"/>
  <c r="J151"/>
  <c r="BK148"/>
  <c r="J148"/>
  <c r="BK145"/>
  <c r="J145"/>
  <c r="BK140"/>
  <c r="J140"/>
  <c r="BK137"/>
  <c r="J137"/>
  <c r="BK134"/>
  <c r="J134"/>
  <c r="BK130"/>
  <c r="J130"/>
  <c r="BK123"/>
  <c r="J123"/>
  <c r="BK120"/>
  <c r="J120"/>
  <c r="BK116"/>
  <c r="J116"/>
  <c r="BK109"/>
  <c r="J109"/>
  <c r="BK106"/>
  <c r="J106"/>
  <c r="BK104"/>
  <c r="J104"/>
  <c r="BK101"/>
  <c r="J101"/>
  <c i="49" r="BK272"/>
  <c r="J272"/>
  <c r="BK268"/>
  <c r="J268"/>
  <c r="BK264"/>
  <c r="J264"/>
  <c r="BK261"/>
  <c r="J261"/>
  <c r="BK258"/>
  <c r="J258"/>
  <c r="BK256"/>
  <c r="J256"/>
  <c r="BK254"/>
  <c r="J254"/>
  <c r="BK249"/>
  <c r="J249"/>
  <c r="BK247"/>
  <c r="J247"/>
  <c r="BK244"/>
  <c r="J244"/>
  <c r="BK241"/>
  <c r="J241"/>
  <c r="BK239"/>
  <c r="J239"/>
  <c r="BK236"/>
  <c r="J236"/>
  <c r="BK233"/>
  <c r="J233"/>
  <c r="BK228"/>
  <c r="J228"/>
  <c r="BK225"/>
  <c r="J225"/>
  <c r="BK223"/>
  <c r="J223"/>
  <c r="BK220"/>
  <c r="J220"/>
  <c r="BK217"/>
  <c r="J217"/>
  <c r="BK214"/>
  <c r="J214"/>
  <c r="BK209"/>
  <c r="J209"/>
  <c r="BK205"/>
  <c r="J205"/>
  <c r="BK202"/>
  <c r="J202"/>
  <c r="BK198"/>
  <c r="J198"/>
  <c r="BK194"/>
  <c r="J194"/>
  <c r="BK191"/>
  <c r="J191"/>
  <c r="BK188"/>
  <c r="J188"/>
  <c r="BK185"/>
  <c r="J185"/>
  <c r="BK181"/>
  <c r="J181"/>
  <c r="BK176"/>
  <c r="J176"/>
  <c r="BK171"/>
  <c r="J171"/>
  <c r="BK166"/>
  <c r="J166"/>
  <c r="BK163"/>
  <c r="J163"/>
  <c r="BK160"/>
  <c r="J160"/>
  <c r="BK151"/>
  <c r="J151"/>
  <c r="BK148"/>
  <c r="J148"/>
  <c r="BK145"/>
  <c r="J145"/>
  <c r="BK140"/>
  <c r="J140"/>
  <c r="BK137"/>
  <c r="J137"/>
  <c r="BK134"/>
  <c r="J134"/>
  <c r="BK130"/>
  <c r="J130"/>
  <c r="BK123"/>
  <c r="J123"/>
  <c r="BK120"/>
  <c r="J120"/>
  <c r="BK116"/>
  <c r="J116"/>
  <c r="BK109"/>
  <c r="J109"/>
  <c r="BK106"/>
  <c r="J106"/>
  <c r="BK104"/>
  <c r="J104"/>
  <c r="BK101"/>
  <c r="J101"/>
  <c i="48" r="BK285"/>
  <c r="J285"/>
  <c r="BK281"/>
  <c r="J281"/>
  <c r="BK277"/>
  <c r="J277"/>
  <c r="BK274"/>
  <c r="J274"/>
  <c r="BK271"/>
  <c r="J271"/>
  <c r="BK269"/>
  <c r="J269"/>
  <c r="BK267"/>
  <c r="J267"/>
  <c r="BK262"/>
  <c r="J262"/>
  <c r="BK260"/>
  <c r="J260"/>
  <c r="BK257"/>
  <c r="J257"/>
  <c r="BK254"/>
  <c r="J254"/>
  <c r="BK252"/>
  <c r="J252"/>
  <c r="BK249"/>
  <c r="J249"/>
  <c r="BK246"/>
  <c r="J246"/>
  <c r="BK241"/>
  <c r="J241"/>
  <c r="BK238"/>
  <c r="J238"/>
  <c r="BK235"/>
  <c r="J235"/>
  <c r="BK232"/>
  <c r="J232"/>
  <c r="BK229"/>
  <c r="J229"/>
  <c r="BK226"/>
  <c r="J226"/>
  <c r="BK223"/>
  <c r="J223"/>
  <c r="BK220"/>
  <c r="J220"/>
  <c r="BK215"/>
  <c r="J215"/>
  <c r="BK212"/>
  <c r="J212"/>
  <c r="BK208"/>
  <c r="J208"/>
  <c r="BK205"/>
  <c r="J205"/>
  <c r="BK201"/>
  <c r="J201"/>
  <c r="BK197"/>
  <c r="J197"/>
  <c r="BK194"/>
  <c r="J194"/>
  <c r="BK191"/>
  <c r="J191"/>
  <c r="BK188"/>
  <c r="J188"/>
  <c r="BK185"/>
  <c r="J185"/>
  <c r="BK181"/>
  <c r="J181"/>
  <c r="BK176"/>
  <c r="J176"/>
  <c r="BK171"/>
  <c r="J171"/>
  <c r="BK166"/>
  <c r="J166"/>
  <c r="BK163"/>
  <c r="J163"/>
  <c r="BK160"/>
  <c r="J160"/>
  <c r="BK151"/>
  <c r="J151"/>
  <c r="BK148"/>
  <c r="J148"/>
  <c r="BK145"/>
  <c r="J145"/>
  <c r="BK140"/>
  <c r="J140"/>
  <c r="BK137"/>
  <c r="J137"/>
  <c r="BK134"/>
  <c r="J134"/>
  <c r="BK130"/>
  <c r="J130"/>
  <c r="BK123"/>
  <c r="J123"/>
  <c r="BK120"/>
  <c r="J120"/>
  <c r="BK116"/>
  <c r="J116"/>
  <c r="BK109"/>
  <c r="J109"/>
  <c r="BK106"/>
  <c r="J106"/>
  <c r="BK104"/>
  <c r="J104"/>
  <c r="BK101"/>
  <c r="J101"/>
  <c i="47" r="BK281"/>
  <c r="J281"/>
  <c r="BK277"/>
  <c r="J277"/>
  <c r="BK271"/>
  <c r="J271"/>
  <c r="BK268"/>
  <c r="J268"/>
  <c r="BK265"/>
  <c r="J265"/>
  <c r="BK263"/>
  <c r="J263"/>
  <c r="BK261"/>
  <c r="J261"/>
  <c r="BK256"/>
  <c r="J256"/>
  <c r="BK254"/>
  <c r="J254"/>
  <c r="BK251"/>
  <c r="J251"/>
  <c r="BK248"/>
  <c r="J248"/>
  <c r="BK246"/>
  <c r="J246"/>
  <c r="BK243"/>
  <c r="J243"/>
  <c r="BK240"/>
  <c r="J240"/>
  <c r="BK235"/>
  <c r="J235"/>
  <c r="BK232"/>
  <c r="J232"/>
  <c r="BK229"/>
  <c r="J229"/>
  <c r="BK226"/>
  <c r="J226"/>
  <c r="BK223"/>
  <c r="J223"/>
  <c r="BK220"/>
  <c r="J220"/>
  <c r="BK217"/>
  <c r="J217"/>
  <c r="BK212"/>
  <c r="J212"/>
  <c r="BK208"/>
  <c r="J208"/>
  <c r="BK205"/>
  <c r="J205"/>
  <c r="BK201"/>
  <c r="J201"/>
  <c r="BK197"/>
  <c r="J197"/>
  <c r="BK194"/>
  <c r="J194"/>
  <c r="BK191"/>
  <c r="J191"/>
  <c r="BK188"/>
  <c r="J188"/>
  <c r="BK185"/>
  <c r="J185"/>
  <c r="BK181"/>
  <c r="J181"/>
  <c r="BK176"/>
  <c r="J176"/>
  <c r="BK171"/>
  <c r="J171"/>
  <c r="BK166"/>
  <c r="J166"/>
  <c r="BK163"/>
  <c r="J163"/>
  <c r="BK160"/>
  <c r="J160"/>
  <c r="BK151"/>
  <c r="J151"/>
  <c r="BK148"/>
  <c r="J148"/>
  <c r="BK145"/>
  <c r="J145"/>
  <c r="BK140"/>
  <c r="J140"/>
  <c r="BK137"/>
  <c r="J137"/>
  <c r="BK134"/>
  <c r="J134"/>
  <c r="BK130"/>
  <c r="J130"/>
  <c r="BK123"/>
  <c r="J123"/>
  <c r="BK120"/>
  <c r="J120"/>
  <c r="BK116"/>
  <c r="J116"/>
  <c r="BK109"/>
  <c r="J109"/>
  <c r="BK106"/>
  <c r="J106"/>
  <c r="BK104"/>
  <c r="J104"/>
  <c r="BK101"/>
  <c r="J101"/>
  <c i="46" r="BK280"/>
  <c r="J280"/>
  <c r="BK276"/>
  <c r="J276"/>
  <c r="BK272"/>
  <c r="J272"/>
  <c r="BK268"/>
  <c r="J268"/>
  <c r="BK265"/>
  <c r="J265"/>
  <c r="BK263"/>
  <c r="J263"/>
  <c r="BK261"/>
  <c r="J261"/>
  <c r="BK256"/>
  <c r="J256"/>
  <c r="BK254"/>
  <c r="J254"/>
  <c r="BK251"/>
  <c r="J251"/>
  <c r="BK248"/>
  <c r="J248"/>
  <c r="BK246"/>
  <c r="J246"/>
  <c r="BK243"/>
  <c r="J243"/>
  <c r="BK240"/>
  <c r="J240"/>
  <c r="BK235"/>
  <c r="J235"/>
  <c r="BK232"/>
  <c r="J232"/>
  <c r="BK229"/>
  <c r="J229"/>
  <c r="BK226"/>
  <c r="J226"/>
  <c r="BK223"/>
  <c r="J223"/>
  <c r="BK220"/>
  <c r="J220"/>
  <c r="BK217"/>
  <c r="J217"/>
  <c r="BK212"/>
  <c r="J212"/>
  <c r="BK208"/>
  <c r="J208"/>
  <c r="BK205"/>
  <c r="J205"/>
  <c r="BK201"/>
  <c r="J201"/>
  <c r="BK197"/>
  <c r="J197"/>
  <c r="BK194"/>
  <c r="J194"/>
  <c r="BK191"/>
  <c r="J191"/>
  <c r="BK188"/>
  <c r="J188"/>
  <c r="BK185"/>
  <c r="J185"/>
  <c r="BK181"/>
  <c r="J181"/>
  <c r="BK176"/>
  <c r="J176"/>
  <c r="BK171"/>
  <c r="J171"/>
  <c r="BK166"/>
  <c r="J166"/>
  <c r="BK163"/>
  <c r="J163"/>
  <c r="BK160"/>
  <c r="J160"/>
  <c r="BK151"/>
  <c r="J151"/>
  <c r="BK148"/>
  <c r="J148"/>
  <c r="BK145"/>
  <c r="J145"/>
  <c r="BK140"/>
  <c r="J140"/>
  <c r="BK137"/>
  <c r="J137"/>
  <c r="BK134"/>
  <c r="J134"/>
  <c r="BK130"/>
  <c r="J130"/>
  <c r="BK123"/>
  <c r="J123"/>
  <c r="BK120"/>
  <c r="J120"/>
  <c r="BK116"/>
  <c r="J116"/>
  <c r="BK109"/>
  <c r="J109"/>
  <c r="BK106"/>
  <c r="J106"/>
  <c r="BK104"/>
  <c r="J104"/>
  <c r="BK101"/>
  <c r="J101"/>
  <c i="45" r="BK280"/>
  <c r="J280"/>
  <c r="BK276"/>
  <c r="J276"/>
  <c r="BK272"/>
  <c r="J272"/>
  <c r="BK269"/>
  <c r="J269"/>
  <c r="BK266"/>
  <c r="J266"/>
  <c r="BK264"/>
  <c r="J264"/>
  <c r="BK262"/>
  <c r="J262"/>
  <c r="BK257"/>
  <c r="J257"/>
  <c r="BK255"/>
  <c r="J255"/>
  <c r="BK252"/>
  <c r="J252"/>
  <c r="BK249"/>
  <c r="J249"/>
  <c r="BK246"/>
  <c r="J246"/>
  <c r="BK243"/>
  <c r="J243"/>
  <c r="BK238"/>
  <c r="J238"/>
  <c r="BK235"/>
  <c r="J235"/>
  <c r="BK233"/>
  <c r="J233"/>
  <c r="BK231"/>
  <c r="J231"/>
  <c r="BK228"/>
  <c r="J228"/>
  <c r="BK226"/>
  <c r="J226"/>
  <c r="BK223"/>
  <c r="J223"/>
  <c r="BK220"/>
  <c r="J220"/>
  <c r="BK217"/>
  <c r="J217"/>
  <c r="BK212"/>
  <c r="J212"/>
  <c r="BK208"/>
  <c r="J208"/>
  <c r="BK205"/>
  <c r="J205"/>
  <c r="BK201"/>
  <c r="J201"/>
  <c r="BK197"/>
  <c r="J197"/>
  <c r="BK194"/>
  <c r="J194"/>
  <c r="BK191"/>
  <c r="J191"/>
  <c r="BK188"/>
  <c r="J188"/>
  <c r="BK185"/>
  <c r="J185"/>
  <c r="BK181"/>
  <c r="J181"/>
  <c r="BK176"/>
  <c r="J176"/>
  <c r="BK171"/>
  <c r="J171"/>
  <c r="BK166"/>
  <c r="J166"/>
  <c r="BK163"/>
  <c r="J163"/>
  <c r="BK160"/>
  <c r="J160"/>
  <c r="BK151"/>
  <c r="J151"/>
  <c r="BK148"/>
  <c r="J148"/>
  <c r="BK145"/>
  <c r="J145"/>
  <c r="BK140"/>
  <c r="J140"/>
  <c r="BK137"/>
  <c r="J137"/>
  <c r="BK134"/>
  <c r="J134"/>
  <c r="BK130"/>
  <c r="J130"/>
  <c r="BK123"/>
  <c r="J123"/>
  <c r="BK120"/>
  <c r="J120"/>
  <c r="BK116"/>
  <c r="J116"/>
  <c r="BK109"/>
  <c r="J109"/>
  <c r="BK106"/>
  <c r="J106"/>
  <c r="BK104"/>
  <c r="J104"/>
  <c r="BK101"/>
  <c r="J101"/>
  <c i="44" r="BK273"/>
  <c r="J273"/>
  <c r="BK269"/>
  <c r="J269"/>
  <c r="BK265"/>
  <c r="J265"/>
  <c r="BK262"/>
  <c r="J262"/>
  <c r="BK259"/>
  <c r="J259"/>
  <c r="BK257"/>
  <c r="J257"/>
  <c r="BK255"/>
  <c r="J255"/>
  <c r="BK250"/>
  <c r="J250"/>
  <c r="BK248"/>
  <c r="J248"/>
  <c r="BK245"/>
  <c r="J245"/>
  <c r="BK242"/>
  <c r="J242"/>
  <c r="BK239"/>
  <c r="J239"/>
  <c r="BK236"/>
  <c r="J236"/>
  <c r="BK231"/>
  <c r="J231"/>
  <c r="BK228"/>
  <c r="J228"/>
  <c r="BK226"/>
  <c r="J226"/>
  <c r="BK224"/>
  <c r="J224"/>
  <c r="BK221"/>
  <c r="J221"/>
  <c r="BK218"/>
  <c r="J218"/>
  <c r="BK216"/>
  <c r="J216"/>
  <c r="BK211"/>
  <c r="J211"/>
  <c r="BK207"/>
  <c r="J207"/>
  <c r="BK204"/>
  <c r="J204"/>
  <c r="BK200"/>
  <c r="J200"/>
  <c r="BK196"/>
  <c r="J196"/>
  <c r="BK193"/>
  <c r="J193"/>
  <c r="BK190"/>
  <c r="J190"/>
  <c r="BK187"/>
  <c r="J187"/>
  <c r="BK184"/>
  <c r="J184"/>
  <c r="BK180"/>
  <c r="J180"/>
  <c r="BK175"/>
  <c r="J175"/>
  <c r="BK170"/>
  <c r="J170"/>
  <c r="BK165"/>
  <c r="J165"/>
  <c r="BK162"/>
  <c r="J162"/>
  <c r="BK159"/>
  <c r="J159"/>
  <c r="BK150"/>
  <c r="J150"/>
  <c r="BK147"/>
  <c r="J147"/>
  <c r="BK144"/>
  <c r="J144"/>
  <c r="BK139"/>
  <c r="J139"/>
  <c r="BK136"/>
  <c r="J136"/>
  <c r="BK133"/>
  <c r="J133"/>
  <c r="BK129"/>
  <c r="J129"/>
  <c r="BK122"/>
  <c r="J122"/>
  <c r="BK119"/>
  <c r="J119"/>
  <c r="BK115"/>
  <c r="J115"/>
  <c r="BK109"/>
  <c r="J109"/>
  <c r="BK106"/>
  <c r="J106"/>
  <c r="BK104"/>
  <c r="J104"/>
  <c r="BK101"/>
  <c r="J101"/>
  <c i="43" r="BK275"/>
  <c r="J275"/>
  <c r="BK272"/>
  <c r="J272"/>
  <c r="BK269"/>
  <c r="J269"/>
  <c r="BK265"/>
  <c r="J265"/>
  <c r="BK262"/>
  <c r="J262"/>
  <c r="BK259"/>
  <c r="J259"/>
  <c r="BK257"/>
  <c r="J257"/>
  <c r="BK255"/>
  <c r="J255"/>
  <c r="BK250"/>
  <c r="J250"/>
  <c r="BK248"/>
  <c r="J248"/>
  <c r="BK245"/>
  <c r="J245"/>
  <c r="BK242"/>
  <c r="J242"/>
  <c r="BK239"/>
  <c r="J239"/>
  <c r="BK234"/>
  <c r="J234"/>
  <c r="BK231"/>
  <c r="J231"/>
  <c r="BK229"/>
  <c r="J229"/>
  <c r="BK227"/>
  <c r="J227"/>
  <c r="BK224"/>
  <c r="J224"/>
  <c r="BK221"/>
  <c r="J221"/>
  <c r="BK218"/>
  <c r="J218"/>
  <c r="BK213"/>
  <c r="J213"/>
  <c r="BK209"/>
  <c r="J209"/>
  <c r="BK206"/>
  <c r="J206"/>
  <c r="BK202"/>
  <c r="J202"/>
  <c r="BK198"/>
  <c r="J198"/>
  <c r="BK194"/>
  <c r="J194"/>
  <c r="BK191"/>
  <c r="J191"/>
  <c r="BK188"/>
  <c r="J188"/>
  <c r="BK185"/>
  <c r="J185"/>
  <c r="BK181"/>
  <c r="J181"/>
  <c r="BK176"/>
  <c r="J176"/>
  <c r="BK171"/>
  <c r="J171"/>
  <c r="BK166"/>
  <c r="J166"/>
  <c r="BK163"/>
  <c r="J163"/>
  <c r="BK160"/>
  <c r="J160"/>
  <c r="BK151"/>
  <c r="J151"/>
  <c r="BK147"/>
  <c r="J147"/>
  <c r="BK144"/>
  <c r="J144"/>
  <c r="BK139"/>
  <c r="J139"/>
  <c r="BK136"/>
  <c r="J136"/>
  <c r="BK133"/>
  <c r="J133"/>
  <c r="BK129"/>
  <c r="J129"/>
  <c r="BK122"/>
  <c r="J122"/>
  <c r="BK120"/>
  <c r="J120"/>
  <c r="BK116"/>
  <c r="J116"/>
  <c r="BK110"/>
  <c r="J110"/>
  <c r="BK107"/>
  <c r="J107"/>
  <c r="BK105"/>
  <c r="J105"/>
  <c r="BK102"/>
  <c r="J102"/>
  <c i="42" r="BK109"/>
  <c r="J109"/>
  <c r="BK106"/>
  <c r="J106"/>
  <c r="BK97"/>
  <c r="J97"/>
  <c r="BK93"/>
  <c r="J93"/>
  <c r="BK90"/>
  <c r="J90"/>
  <c i="41" r="BK213"/>
  <c r="J213"/>
  <c r="BK210"/>
  <c r="J210"/>
  <c r="BK203"/>
  <c r="J203"/>
  <c r="BK196"/>
  <c r="J196"/>
  <c r="BK187"/>
  <c r="J187"/>
  <c r="BK176"/>
  <c r="J176"/>
  <c r="BK170"/>
  <c r="J170"/>
  <c r="BK164"/>
  <c r="J164"/>
  <c r="BK160"/>
  <c r="J160"/>
  <c r="BK152"/>
  <c r="J152"/>
  <c r="BK144"/>
  <c r="J144"/>
  <c r="BK141"/>
  <c r="J141"/>
  <c r="BK138"/>
  <c r="J138"/>
  <c r="BK134"/>
  <c r="J134"/>
  <c r="BK131"/>
  <c r="J131"/>
  <c r="BK128"/>
  <c r="J128"/>
  <c r="BK125"/>
  <c r="J125"/>
  <c r="BK122"/>
  <c r="J122"/>
  <c r="BK119"/>
  <c r="J119"/>
  <c r="BK107"/>
  <c r="J107"/>
  <c r="BK104"/>
  <c r="J104"/>
  <c r="BK99"/>
  <c r="J99"/>
  <c r="BK96"/>
  <c r="J96"/>
  <c r="BK93"/>
  <c r="J93"/>
  <c i="40" r="BK191"/>
  <c r="J191"/>
  <c r="BK188"/>
  <c r="J188"/>
  <c r="BK180"/>
  <c r="J180"/>
  <c r="BK174"/>
  <c r="J174"/>
  <c r="BK166"/>
  <c r="J166"/>
  <c r="BK160"/>
  <c r="J160"/>
  <c r="BK157"/>
  <c r="J157"/>
  <c r="BK152"/>
  <c r="J152"/>
  <c r="BK146"/>
  <c r="J146"/>
  <c r="BK143"/>
  <c r="J143"/>
  <c r="BK140"/>
  <c r="J140"/>
  <c r="BK137"/>
  <c r="J137"/>
  <c r="BK133"/>
  <c r="J133"/>
  <c r="BK130"/>
  <c r="J130"/>
  <c r="BK127"/>
  <c r="J127"/>
  <c r="BK124"/>
  <c r="J124"/>
  <c r="BK121"/>
  <c r="J121"/>
  <c r="BK118"/>
  <c r="J118"/>
  <c r="BK115"/>
  <c r="J115"/>
  <c r="BK108"/>
  <c r="J108"/>
  <c r="BK105"/>
  <c r="J105"/>
  <c r="BK99"/>
  <c r="J99"/>
  <c r="BK96"/>
  <c r="J96"/>
  <c r="BK93"/>
  <c r="J93"/>
  <c i="39" r="BK284"/>
  <c r="J284"/>
  <c r="BK281"/>
  <c r="J281"/>
  <c r="BK270"/>
  <c r="J270"/>
  <c r="BK253"/>
  <c r="J253"/>
  <c r="BK234"/>
  <c r="J234"/>
  <c r="BK231"/>
  <c r="J231"/>
  <c r="BK227"/>
  <c r="J227"/>
  <c r="BK224"/>
  <c r="J224"/>
  <c r="BK216"/>
  <c r="J216"/>
  <c r="BK209"/>
  <c r="J209"/>
  <c r="BK203"/>
  <c r="J203"/>
  <c r="BK200"/>
  <c r="J200"/>
  <c r="BK196"/>
  <c r="J196"/>
  <c r="BK188"/>
  <c r="J188"/>
  <c r="BK179"/>
  <c r="J179"/>
  <c r="BK176"/>
  <c r="J176"/>
  <c r="BK173"/>
  <c r="J173"/>
  <c r="BK170"/>
  <c r="J170"/>
  <c r="BK164"/>
  <c r="J164"/>
  <c r="BK161"/>
  <c r="J161"/>
  <c r="BK158"/>
  <c r="J158"/>
  <c r="BK155"/>
  <c r="J155"/>
  <c r="BK152"/>
  <c r="J152"/>
  <c r="BK149"/>
  <c r="J149"/>
  <c r="BK146"/>
  <c r="J146"/>
  <c r="BK143"/>
  <c r="J143"/>
  <c r="BK140"/>
  <c r="J140"/>
  <c r="BK119"/>
  <c r="J119"/>
  <c r="BK116"/>
  <c r="J116"/>
  <c r="BK110"/>
  <c r="J110"/>
  <c r="BK107"/>
  <c r="J107"/>
  <c r="BK102"/>
  <c r="J102"/>
  <c r="BK99"/>
  <c r="J99"/>
  <c r="BK96"/>
  <c r="J96"/>
  <c r="BK93"/>
  <c r="J93"/>
  <c i="38" r="BK110"/>
  <c r="J110"/>
  <c r="BK105"/>
  <c r="J105"/>
  <c r="BK101"/>
  <c r="J101"/>
  <c r="BK98"/>
  <c r="J98"/>
  <c r="BK95"/>
  <c r="J95"/>
  <c r="BK92"/>
  <c r="J92"/>
  <c i="37" r="BK191"/>
  <c r="J191"/>
  <c r="BK183"/>
  <c r="J183"/>
  <c r="BK177"/>
  <c r="J177"/>
  <c r="BK172"/>
  <c r="J172"/>
  <c r="BK165"/>
  <c r="J165"/>
  <c r="BK158"/>
  <c r="J158"/>
  <c r="BK155"/>
  <c r="J155"/>
  <c r="BK147"/>
  <c r="J147"/>
  <c r="BK141"/>
  <c r="J141"/>
  <c r="BK134"/>
  <c r="J134"/>
  <c r="BK131"/>
  <c r="J131"/>
  <c r="BK128"/>
  <c r="J128"/>
  <c r="BK125"/>
  <c r="J125"/>
  <c r="BK122"/>
  <c r="J122"/>
  <c r="BK119"/>
  <c r="J119"/>
  <c r="BK116"/>
  <c r="J116"/>
  <c r="BK109"/>
  <c r="J109"/>
  <c r="BK106"/>
  <c r="J106"/>
  <c r="BK99"/>
  <c r="J99"/>
  <c r="BK96"/>
  <c r="J96"/>
  <c r="BK93"/>
  <c r="J93"/>
  <c i="36" r="BK126"/>
  <c r="J126"/>
  <c r="BK123"/>
  <c r="J123"/>
  <c r="BK119"/>
  <c r="J119"/>
  <c r="BK116"/>
  <c r="J116"/>
  <c r="BK113"/>
  <c r="J113"/>
  <c r="BK111"/>
  <c r="J111"/>
  <c r="BK108"/>
  <c r="J108"/>
  <c r="BK104"/>
  <c r="J104"/>
  <c r="BK101"/>
  <c r="J101"/>
  <c r="BK98"/>
  <c r="J98"/>
  <c r="BK95"/>
  <c r="J95"/>
  <c r="BK92"/>
  <c r="J92"/>
  <c i="35" r="BK143"/>
  <c r="J143"/>
  <c r="BK140"/>
  <c r="J140"/>
  <c r="BK136"/>
  <c r="J136"/>
  <c r="BK133"/>
  <c r="J133"/>
  <c r="BK130"/>
  <c r="J130"/>
  <c r="BK127"/>
  <c r="J127"/>
  <c r="BK124"/>
  <c r="J124"/>
  <c r="BK121"/>
  <c r="J121"/>
  <c r="BK118"/>
  <c r="J118"/>
  <c r="BK115"/>
  <c r="J115"/>
  <c r="BK111"/>
  <c r="J111"/>
  <c r="BK108"/>
  <c r="J108"/>
  <c r="BK104"/>
  <c r="J104"/>
  <c r="BK101"/>
  <c r="J101"/>
  <c r="BK98"/>
  <c r="J98"/>
  <c r="BK95"/>
  <c r="J95"/>
  <c r="BK92"/>
  <c r="J92"/>
  <c i="34" r="BK154"/>
  <c r="J154"/>
  <c r="BK149"/>
  <c r="J149"/>
  <c r="BK147"/>
  <c r="J147"/>
  <c r="BK142"/>
  <c r="J142"/>
  <c r="BK138"/>
  <c r="J138"/>
  <c r="BK135"/>
  <c r="J135"/>
  <c r="BK132"/>
  <c r="J132"/>
  <c r="BK129"/>
  <c r="J129"/>
  <c r="BK126"/>
  <c r="J126"/>
  <c r="BK123"/>
  <c r="J123"/>
  <c r="BK120"/>
  <c r="J120"/>
  <c r="BK117"/>
  <c r="J117"/>
  <c r="BK113"/>
  <c r="J113"/>
  <c r="BK110"/>
  <c r="J110"/>
  <c r="BK106"/>
  <c r="J106"/>
  <c r="BK103"/>
  <c r="J103"/>
  <c r="BK100"/>
  <c r="J100"/>
  <c r="BK97"/>
  <c r="J97"/>
  <c r="BK94"/>
  <c r="J94"/>
  <c i="33" r="BK143"/>
  <c r="J143"/>
  <c r="BK140"/>
  <c r="J140"/>
  <c r="BK136"/>
  <c r="J136"/>
  <c r="BK133"/>
  <c r="J133"/>
  <c r="BK130"/>
  <c r="J130"/>
  <c r="BK127"/>
  <c r="J127"/>
  <c r="BK124"/>
  <c r="J124"/>
  <c r="BK121"/>
  <c r="J121"/>
  <c r="BK118"/>
  <c r="J118"/>
  <c r="BK115"/>
  <c r="J115"/>
  <c r="BK111"/>
  <c r="J111"/>
  <c r="BK108"/>
  <c r="J108"/>
  <c r="BK104"/>
  <c r="J104"/>
  <c r="BK101"/>
  <c r="J101"/>
  <c r="BK98"/>
  <c r="J98"/>
  <c r="BK95"/>
  <c r="J95"/>
  <c r="BK92"/>
  <c r="J92"/>
  <c i="32" r="BK133"/>
  <c r="J133"/>
  <c r="BK131"/>
  <c r="J131"/>
  <c r="BK127"/>
  <c r="J127"/>
  <c r="BK125"/>
  <c r="J125"/>
  <c r="BK122"/>
  <c r="J122"/>
  <c r="BK119"/>
  <c r="J119"/>
  <c r="BK115"/>
  <c r="J115"/>
  <c r="BK111"/>
  <c r="J111"/>
  <c r="BK108"/>
  <c r="J108"/>
  <c r="BK104"/>
  <c r="J104"/>
  <c r="BK101"/>
  <c r="J101"/>
  <c r="BK98"/>
  <c r="J98"/>
  <c r="BK95"/>
  <c r="J95"/>
  <c r="BK92"/>
  <c r="J92"/>
  <c i="31" r="BK103"/>
  <c r="J103"/>
  <c r="BK100"/>
  <c r="J100"/>
  <c r="BK97"/>
  <c r="J97"/>
  <c r="BK93"/>
  <c r="J93"/>
  <c r="BK90"/>
  <c r="J90"/>
  <c i="30" r="BK122"/>
  <c r="J122"/>
  <c r="BK118"/>
  <c r="J118"/>
  <c r="BK114"/>
  <c r="J114"/>
  <c r="BK111"/>
  <c r="J111"/>
  <c r="BK108"/>
  <c r="J108"/>
  <c r="BK106"/>
  <c r="J106"/>
  <c r="BK104"/>
  <c r="J104"/>
  <c r="BK101"/>
  <c r="J101"/>
  <c r="BK97"/>
  <c r="J97"/>
  <c r="BK94"/>
  <c r="J94"/>
  <c i="29" r="BK111"/>
  <c r="J111"/>
  <c r="BK107"/>
  <c r="J107"/>
  <c r="BK104"/>
  <c r="J104"/>
  <c r="BK101"/>
  <c r="J101"/>
  <c r="BK97"/>
  <c r="J97"/>
  <c r="BK95"/>
  <c r="J95"/>
  <c r="BK92"/>
  <c r="J92"/>
  <c i="28" r="BK375"/>
  <c r="J375"/>
  <c r="BK371"/>
  <c r="J371"/>
  <c r="BK367"/>
  <c r="J367"/>
  <c r="BK364"/>
  <c r="J364"/>
  <c r="BK360"/>
  <c r="J360"/>
  <c r="BK355"/>
  <c r="J355"/>
  <c r="BK352"/>
  <c r="J352"/>
  <c r="BK349"/>
  <c r="J349"/>
  <c r="BK346"/>
  <c r="J346"/>
  <c r="BK343"/>
  <c r="J343"/>
  <c r="BK341"/>
  <c r="J341"/>
  <c r="BK336"/>
  <c r="J336"/>
  <c r="BK329"/>
  <c r="J329"/>
  <c r="BK326"/>
  <c r="J326"/>
  <c r="BK323"/>
  <c r="J323"/>
  <c r="BK319"/>
  <c r="J319"/>
  <c r="BK316"/>
  <c r="J316"/>
  <c r="BK314"/>
  <c r="J314"/>
  <c r="BK312"/>
  <c r="J312"/>
  <c r="BK310"/>
  <c r="J310"/>
  <c r="BK307"/>
  <c r="J307"/>
  <c r="BK305"/>
  <c r="J305"/>
  <c r="BK303"/>
  <c r="J303"/>
  <c r="BK301"/>
  <c r="J301"/>
  <c r="BK299"/>
  <c r="J299"/>
  <c r="BK297"/>
  <c r="J297"/>
  <c r="BK295"/>
  <c r="J295"/>
  <c r="BK293"/>
  <c r="J293"/>
  <c r="BK291"/>
  <c r="J291"/>
  <c r="BK289"/>
  <c r="J289"/>
  <c r="BK287"/>
  <c r="J287"/>
  <c r="BK284"/>
  <c r="J284"/>
  <c r="BK282"/>
  <c r="J282"/>
  <c r="BK280"/>
  <c r="J280"/>
  <c r="BK278"/>
  <c r="J278"/>
  <c r="BK275"/>
  <c r="J275"/>
  <c r="BK272"/>
  <c r="J272"/>
  <c r="BK269"/>
  <c r="J269"/>
  <c r="BK266"/>
  <c r="J266"/>
  <c r="BK263"/>
  <c r="J263"/>
  <c r="BK260"/>
  <c r="J260"/>
  <c r="BK255"/>
  <c r="J255"/>
  <c r="BK252"/>
  <c r="J252"/>
  <c r="BK249"/>
  <c r="J249"/>
  <c r="BK247"/>
  <c r="J247"/>
  <c r="BK244"/>
  <c r="J244"/>
  <c r="BK242"/>
  <c r="J242"/>
  <c r="BK240"/>
  <c r="J240"/>
  <c r="BK236"/>
  <c r="J236"/>
  <c r="BK233"/>
  <c r="J233"/>
  <c r="BK231"/>
  <c r="J231"/>
  <c r="BK228"/>
  <c r="J228"/>
  <c r="BK225"/>
  <c r="J225"/>
  <c r="BK221"/>
  <c r="J221"/>
  <c r="BK218"/>
  <c r="J218"/>
  <c r="BK215"/>
  <c r="J215"/>
  <c r="BK213"/>
  <c r="J213"/>
  <c r="BK210"/>
  <c r="J210"/>
  <c r="BK206"/>
  <c r="J206"/>
  <c r="BK200"/>
  <c r="J200"/>
  <c r="BK197"/>
  <c r="J197"/>
  <c r="BK191"/>
  <c r="J191"/>
  <c r="BK185"/>
  <c r="J185"/>
  <c r="BK181"/>
  <c r="J181"/>
  <c r="BK178"/>
  <c r="J178"/>
  <c r="BK174"/>
  <c r="J174"/>
  <c r="BK170"/>
  <c r="J170"/>
  <c r="BK165"/>
  <c r="J165"/>
  <c r="BK161"/>
  <c r="J161"/>
  <c r="BK158"/>
  <c r="J158"/>
  <c r="BK155"/>
  <c r="J155"/>
  <c r="BK153"/>
  <c r="J153"/>
  <c r="BK150"/>
  <c r="J150"/>
  <c r="BK147"/>
  <c r="J147"/>
  <c r="BK143"/>
  <c r="J143"/>
  <c r="BK140"/>
  <c r="J140"/>
  <c r="BK137"/>
  <c r="J137"/>
  <c r="BK134"/>
  <c r="J134"/>
  <c r="BK131"/>
  <c r="J131"/>
  <c r="BK128"/>
  <c r="J128"/>
  <c r="BK125"/>
  <c r="J125"/>
  <c r="BK120"/>
  <c r="J120"/>
  <c r="BK117"/>
  <c r="J117"/>
  <c r="BK114"/>
  <c r="J114"/>
  <c r="BK110"/>
  <c r="J110"/>
  <c r="BK107"/>
  <c r="J107"/>
  <c r="BK104"/>
  <c r="J104"/>
  <c r="BK101"/>
  <c r="J101"/>
  <c r="BK98"/>
  <c r="J98"/>
  <c i="27" r="BK207"/>
  <c r="J207"/>
  <c r="BK204"/>
  <c r="J204"/>
  <c r="BK200"/>
  <c r="J200"/>
  <c r="BK198"/>
  <c r="J198"/>
  <c r="BK195"/>
  <c r="J195"/>
  <c r="BK192"/>
  <c r="J192"/>
  <c r="BK189"/>
  <c r="J189"/>
  <c r="BK185"/>
  <c r="J185"/>
  <c r="BK183"/>
  <c r="J183"/>
  <c r="BK180"/>
  <c r="J180"/>
  <c r="BK177"/>
  <c r="J177"/>
  <c r="BK173"/>
  <c r="J173"/>
  <c r="BK168"/>
  <c r="J168"/>
  <c r="BK165"/>
  <c r="J165"/>
  <c r="BK162"/>
  <c r="J162"/>
  <c r="BK159"/>
  <c r="J159"/>
  <c r="BK156"/>
  <c r="J156"/>
  <c r="BK151"/>
  <c r="J151"/>
  <c r="BK146"/>
  <c r="J146"/>
  <c r="BK143"/>
  <c r="J143"/>
  <c r="BK140"/>
  <c r="J140"/>
  <c r="BK137"/>
  <c r="J137"/>
  <c r="BK134"/>
  <c r="J134"/>
  <c r="BK127"/>
  <c r="J127"/>
  <c r="BK124"/>
  <c r="J124"/>
  <c r="BK120"/>
  <c r="J120"/>
  <c r="BK115"/>
  <c r="J115"/>
  <c r="BK111"/>
  <c r="J111"/>
  <c r="BK106"/>
  <c r="J106"/>
  <c r="BK101"/>
  <c r="J101"/>
  <c r="BK98"/>
  <c r="J98"/>
  <c r="BK95"/>
  <c r="J95"/>
  <c i="26" r="BK117"/>
  <c r="J117"/>
  <c r="BK115"/>
  <c r="J115"/>
  <c r="BK113"/>
  <c r="J113"/>
  <c r="BK111"/>
  <c r="J111"/>
  <c r="BK107"/>
  <c r="J107"/>
  <c r="BK103"/>
  <c r="J103"/>
  <c r="BK99"/>
  <c r="J99"/>
  <c r="BK95"/>
  <c r="J95"/>
  <c r="BK90"/>
  <c r="J90"/>
  <c i="25" r="BK896"/>
  <c r="J896"/>
  <c r="BK893"/>
  <c r="J893"/>
  <c r="BK890"/>
  <c r="J890"/>
  <c r="BK883"/>
  <c r="J883"/>
  <c r="BK880"/>
  <c r="J880"/>
  <c r="BK875"/>
  <c r="J875"/>
  <c r="BK872"/>
  <c r="J872"/>
  <c r="BK867"/>
  <c r="J867"/>
  <c r="BK864"/>
  <c r="J864"/>
  <c r="BK860"/>
  <c r="J860"/>
  <c r="BK856"/>
  <c r="J856"/>
  <c r="BK853"/>
  <c r="J853"/>
  <c r="BK847"/>
  <c r="J847"/>
  <c r="BK842"/>
  <c r="J842"/>
  <c r="BK837"/>
  <c r="J837"/>
  <c r="BK832"/>
  <c r="J832"/>
  <c r="BK827"/>
  <c r="J827"/>
  <c r="BK817"/>
  <c r="J817"/>
  <c r="BK807"/>
  <c r="J807"/>
  <c r="BK799"/>
  <c r="J799"/>
  <c r="BK794"/>
  <c r="J794"/>
  <c r="BK788"/>
  <c r="J788"/>
  <c r="BK783"/>
  <c r="J783"/>
  <c r="BK779"/>
  <c r="J779"/>
  <c r="BK775"/>
  <c r="J775"/>
  <c r="BK769"/>
  <c r="J769"/>
  <c r="BK754"/>
  <c r="J754"/>
  <c r="BK745"/>
  <c r="J745"/>
  <c r="BK732"/>
  <c r="J732"/>
  <c r="BK730"/>
  <c r="J730"/>
  <c r="BK727"/>
  <c r="J727"/>
  <c r="BK725"/>
  <c r="J725"/>
  <c r="BK722"/>
  <c r="J722"/>
  <c r="BK718"/>
  <c r="J718"/>
  <c r="BK715"/>
  <c r="J715"/>
  <c r="BK709"/>
  <c r="J709"/>
  <c r="BK706"/>
  <c r="J706"/>
  <c r="BK702"/>
  <c r="J702"/>
  <c r="BK696"/>
  <c r="J696"/>
  <c r="BK690"/>
  <c r="J690"/>
  <c r="BK686"/>
  <c r="J686"/>
  <c r="BK680"/>
  <c r="J680"/>
  <c r="BK678"/>
  <c r="J678"/>
  <c r="BK671"/>
  <c r="J671"/>
  <c r="BK666"/>
  <c r="J666"/>
  <c r="BK661"/>
  <c r="J661"/>
  <c r="BK659"/>
  <c r="J659"/>
  <c r="BK657"/>
  <c r="J657"/>
  <c r="BK654"/>
  <c r="J654"/>
  <c r="BK652"/>
  <c r="J652"/>
  <c r="BK648"/>
  <c r="J648"/>
  <c r="BK646"/>
  <c r="J646"/>
  <c r="BK641"/>
  <c r="J641"/>
  <c r="BK639"/>
  <c r="J639"/>
  <c r="BK636"/>
  <c r="J636"/>
  <c r="BK632"/>
  <c r="J632"/>
  <c r="BK628"/>
  <c r="J628"/>
  <c r="BK625"/>
  <c r="J625"/>
  <c r="BK623"/>
  <c r="J623"/>
  <c r="BK621"/>
  <c r="J621"/>
  <c r="BK619"/>
  <c r="J619"/>
  <c r="BK616"/>
  <c r="J616"/>
  <c r="BK614"/>
  <c r="J614"/>
  <c r="BK610"/>
  <c r="J610"/>
  <c r="BK600"/>
  <c r="J600"/>
  <c r="BK597"/>
  <c r="J597"/>
  <c r="BK592"/>
  <c r="J592"/>
  <c r="BK588"/>
  <c r="J588"/>
  <c r="BK584"/>
  <c r="J584"/>
  <c r="BK577"/>
  <c r="J577"/>
  <c r="BK573"/>
  <c r="J573"/>
  <c r="BK565"/>
  <c r="J565"/>
  <c r="BK554"/>
  <c r="J554"/>
  <c r="BK547"/>
  <c r="J547"/>
  <c r="BK541"/>
  <c r="J541"/>
  <c r="BK535"/>
  <c r="J535"/>
  <c r="BK529"/>
  <c r="J529"/>
  <c r="BK522"/>
  <c r="J522"/>
  <c r="BK513"/>
  <c r="J513"/>
  <c r="BK506"/>
  <c r="J506"/>
  <c r="BK497"/>
  <c r="J497"/>
  <c r="BK490"/>
  <c r="J490"/>
  <c r="BK482"/>
  <c r="J482"/>
  <c r="BK474"/>
  <c r="J474"/>
  <c r="BK470"/>
  <c r="J470"/>
  <c r="BK467"/>
  <c r="J467"/>
  <c r="BK464"/>
  <c r="J464"/>
  <c r="BK462"/>
  <c r="J462"/>
  <c r="BK459"/>
  <c r="J459"/>
  <c r="BK451"/>
  <c r="J451"/>
  <c r="BK446"/>
  <c r="J446"/>
  <c r="BK444"/>
  <c r="J444"/>
  <c r="BK436"/>
  <c r="J436"/>
  <c r="BK433"/>
  <c r="J433"/>
  <c r="BK430"/>
  <c r="J430"/>
  <c r="BK427"/>
  <c r="J427"/>
  <c r="BK425"/>
  <c r="J425"/>
  <c r="BK422"/>
  <c r="J422"/>
  <c r="BK420"/>
  <c r="J420"/>
  <c r="BK417"/>
  <c r="J417"/>
  <c r="BK412"/>
  <c r="J412"/>
  <c r="BK408"/>
  <c r="J408"/>
  <c r="BK404"/>
  <c r="J404"/>
  <c r="BK397"/>
  <c r="J397"/>
  <c r="BK390"/>
  <c r="J390"/>
  <c r="BK384"/>
  <c r="J384"/>
  <c r="BK382"/>
  <c r="J382"/>
  <c r="BK377"/>
  <c r="J377"/>
  <c r="BK370"/>
  <c r="J370"/>
  <c r="BK364"/>
  <c r="J364"/>
  <c r="BK361"/>
  <c r="J361"/>
  <c r="BK358"/>
  <c r="J358"/>
  <c r="BK352"/>
  <c r="J352"/>
  <c r="BK350"/>
  <c r="J350"/>
  <c r="BK347"/>
  <c r="J347"/>
  <c r="BK339"/>
  <c r="J339"/>
  <c r="BK335"/>
  <c r="J335"/>
  <c r="BK333"/>
  <c r="J333"/>
  <c r="BK328"/>
  <c r="J328"/>
  <c r="BK319"/>
  <c r="J319"/>
  <c r="BK315"/>
  <c r="J315"/>
  <c r="BK310"/>
  <c r="J310"/>
  <c r="BK299"/>
  <c r="J299"/>
  <c r="BK291"/>
  <c r="J291"/>
  <c r="BK282"/>
  <c r="J282"/>
  <c r="BK275"/>
  <c r="J275"/>
  <c r="BK270"/>
  <c r="J270"/>
  <c r="BK267"/>
  <c r="J267"/>
  <c r="BK259"/>
  <c r="J259"/>
  <c r="BK252"/>
  <c r="J252"/>
  <c r="BK244"/>
  <c r="J244"/>
  <c r="BK241"/>
  <c r="J241"/>
  <c r="BK239"/>
  <c r="J239"/>
  <c r="BK236"/>
  <c r="J236"/>
  <c r="BK231"/>
  <c r="J231"/>
  <c r="BK225"/>
  <c r="J225"/>
  <c r="BK218"/>
  <c r="J218"/>
  <c r="BK210"/>
  <c r="J210"/>
  <c r="BK207"/>
  <c r="J207"/>
  <c r="BK200"/>
  <c r="J200"/>
  <c r="BK195"/>
  <c r="J195"/>
  <c r="BK192"/>
  <c r="J192"/>
  <c r="BK187"/>
  <c r="J187"/>
  <c r="BK185"/>
  <c r="J185"/>
  <c r="BK178"/>
  <c r="J178"/>
  <c r="BK171"/>
  <c r="J171"/>
  <c r="BK169"/>
  <c r="J169"/>
  <c r="BK165"/>
  <c r="J165"/>
  <c r="BK163"/>
  <c r="J163"/>
  <c r="BK159"/>
  <c r="J159"/>
  <c r="BK151"/>
  <c r="J151"/>
  <c r="BK148"/>
  <c r="J148"/>
  <c r="BK138"/>
  <c r="J138"/>
  <c r="BK133"/>
  <c r="J133"/>
  <c r="BK128"/>
  <c r="J128"/>
  <c r="BK120"/>
  <c r="J120"/>
  <c r="BK115"/>
  <c r="J115"/>
  <c r="BK108"/>
  <c r="J108"/>
  <c r="BK101"/>
  <c r="J101"/>
  <c i="24" r="BK103"/>
  <c r="J103"/>
  <c r="BK96"/>
  <c r="J96"/>
  <c i="23" r="BK115"/>
  <c r="J115"/>
  <c r="BK112"/>
  <c r="J112"/>
  <c r="BK109"/>
  <c r="J109"/>
  <c r="BK106"/>
  <c r="J106"/>
  <c r="BK103"/>
  <c r="J103"/>
  <c r="BK99"/>
  <c r="J99"/>
  <c r="BK96"/>
  <c r="J96"/>
  <c i="22" r="BK392"/>
  <c r="J392"/>
  <c r="BK388"/>
  <c r="J388"/>
  <c r="BK369"/>
  <c r="J369"/>
  <c r="BK345"/>
  <c r="J345"/>
  <c r="BK343"/>
  <c r="J343"/>
  <c r="BK340"/>
  <c r="J340"/>
  <c r="BK333"/>
  <c r="J333"/>
  <c r="BK330"/>
  <c r="J330"/>
  <c r="BK327"/>
  <c r="J327"/>
  <c r="BK322"/>
  <c r="J322"/>
  <c r="BK313"/>
  <c r="J313"/>
  <c r="BK309"/>
  <c r="J309"/>
  <c r="BK276"/>
  <c r="J276"/>
  <c r="BK273"/>
  <c r="J273"/>
  <c r="BK253"/>
  <c r="J253"/>
  <c r="BK246"/>
  <c r="J246"/>
  <c r="BK227"/>
  <c r="J227"/>
  <c r="BK210"/>
  <c r="J210"/>
  <c r="BK196"/>
  <c r="J196"/>
  <c r="BK189"/>
  <c r="J189"/>
  <c r="BK173"/>
  <c r="J173"/>
  <c r="BK170"/>
  <c r="J170"/>
  <c r="BK164"/>
  <c r="J164"/>
  <c r="BK161"/>
  <c r="J161"/>
  <c r="BK158"/>
  <c r="J158"/>
  <c r="BK154"/>
  <c r="J154"/>
  <c r="BK151"/>
  <c r="J151"/>
  <c r="BK145"/>
  <c r="J145"/>
  <c r="BK138"/>
  <c r="J138"/>
  <c r="BK135"/>
  <c r="J135"/>
  <c r="BK132"/>
  <c r="J132"/>
  <c r="BK129"/>
  <c r="J129"/>
  <c r="BK126"/>
  <c r="J126"/>
  <c r="BK123"/>
  <c r="J123"/>
  <c r="BK118"/>
  <c r="J118"/>
  <c r="BK115"/>
  <c r="J115"/>
  <c r="BK112"/>
  <c r="J112"/>
  <c r="BK109"/>
  <c r="J109"/>
  <c r="BK106"/>
  <c r="J106"/>
  <c r="BK103"/>
  <c r="J103"/>
  <c r="BK100"/>
  <c r="J100"/>
  <c r="BK94"/>
  <c r="J94"/>
  <c i="21" r="BK171"/>
  <c r="J171"/>
  <c r="BK167"/>
  <c r="J167"/>
  <c r="BK163"/>
  <c r="J163"/>
  <c r="BK161"/>
  <c r="J161"/>
  <c r="BK158"/>
  <c r="J158"/>
  <c r="BK155"/>
  <c r="J155"/>
  <c r="BK147"/>
  <c r="J147"/>
  <c r="BK143"/>
  <c r="J143"/>
  <c r="BK140"/>
  <c r="J140"/>
  <c r="BK137"/>
  <c r="J137"/>
  <c r="BK135"/>
  <c r="J135"/>
  <c r="BK132"/>
  <c r="J132"/>
  <c r="BK128"/>
  <c r="J128"/>
  <c r="BK125"/>
  <c r="J125"/>
  <c r="BK122"/>
  <c r="J122"/>
  <c r="BK119"/>
  <c r="J119"/>
  <c r="BK115"/>
  <c r="J115"/>
  <c r="BK112"/>
  <c r="J112"/>
  <c r="BK109"/>
  <c r="J109"/>
  <c r="BK107"/>
  <c r="J107"/>
  <c r="BK104"/>
  <c r="J104"/>
  <c r="BK98"/>
  <c r="J98"/>
  <c r="BK94"/>
  <c r="J94"/>
  <c i="20" r="BK241"/>
  <c r="J241"/>
  <c r="BK234"/>
  <c r="J234"/>
  <c r="BK228"/>
  <c r="J228"/>
  <c r="BK226"/>
  <c r="J226"/>
  <c r="BK223"/>
  <c r="J223"/>
  <c r="BK221"/>
  <c r="J221"/>
  <c r="BK218"/>
  <c r="J218"/>
  <c r="BK215"/>
  <c r="J215"/>
  <c r="BK208"/>
  <c r="J208"/>
  <c r="BK203"/>
  <c r="J203"/>
  <c r="BK200"/>
  <c r="J200"/>
  <c r="BK197"/>
  <c r="J197"/>
  <c r="BK193"/>
  <c r="J193"/>
  <c r="BK191"/>
  <c r="J191"/>
  <c r="BK188"/>
  <c r="J188"/>
  <c r="BK185"/>
  <c r="J185"/>
  <c r="BK181"/>
  <c r="J181"/>
  <c r="BK175"/>
  <c r="J175"/>
  <c r="BK173"/>
  <c r="J173"/>
  <c r="BK167"/>
  <c r="J167"/>
  <c r="BK161"/>
  <c r="J161"/>
  <c r="BK157"/>
  <c r="J157"/>
  <c r="BK147"/>
  <c r="J147"/>
  <c r="BK137"/>
  <c r="J137"/>
  <c r="BK134"/>
  <c r="J134"/>
  <c r="BK132"/>
  <c r="J132"/>
  <c r="BK129"/>
  <c r="J129"/>
  <c r="BK126"/>
  <c r="J126"/>
  <c r="BK124"/>
  <c r="J124"/>
  <c r="BK111"/>
  <c r="J111"/>
  <c r="BK106"/>
  <c r="J106"/>
  <c r="BK101"/>
  <c r="J101"/>
  <c i="19" r="BK184"/>
  <c r="J184"/>
  <c r="BK179"/>
  <c r="J179"/>
  <c r="BK174"/>
  <c r="J174"/>
  <c r="BK169"/>
  <c r="J169"/>
  <c r="BK166"/>
  <c r="J166"/>
  <c r="BK161"/>
  <c r="J161"/>
  <c r="BK154"/>
  <c r="J154"/>
  <c r="BK151"/>
  <c r="J151"/>
  <c r="BK149"/>
  <c r="J149"/>
  <c r="BK141"/>
  <c r="J141"/>
  <c r="BK135"/>
  <c r="J135"/>
  <c r="BK131"/>
  <c r="J131"/>
  <c r="BK128"/>
  <c r="J128"/>
  <c r="BK125"/>
  <c r="J125"/>
  <c r="BK122"/>
  <c r="J122"/>
  <c r="BK119"/>
  <c r="J119"/>
  <c r="BK116"/>
  <c r="J116"/>
  <c r="BK113"/>
  <c r="J113"/>
  <c r="BK110"/>
  <c r="J110"/>
  <c r="BK107"/>
  <c r="J107"/>
  <c r="BK105"/>
  <c r="J105"/>
  <c r="BK102"/>
  <c r="J102"/>
  <c r="BK99"/>
  <c r="J99"/>
  <c i="18" r="BK247"/>
  <c r="J247"/>
  <c r="BK244"/>
  <c r="J244"/>
  <c r="BK240"/>
  <c r="J240"/>
  <c r="BK234"/>
  <c r="J234"/>
  <c r="BK231"/>
  <c r="J231"/>
  <c r="BK228"/>
  <c r="J228"/>
  <c r="BK224"/>
  <c r="J224"/>
  <c r="BK220"/>
  <c r="J220"/>
  <c r="BK218"/>
  <c r="J218"/>
  <c r="BK215"/>
  <c r="J215"/>
  <c r="BK208"/>
  <c r="J208"/>
  <c r="BK205"/>
  <c r="J205"/>
  <c r="BK202"/>
  <c r="J202"/>
  <c r="BK199"/>
  <c r="J199"/>
  <c r="BK196"/>
  <c r="J196"/>
  <c r="BK193"/>
  <c r="J193"/>
  <c r="BK178"/>
  <c r="J178"/>
  <c r="BK175"/>
  <c r="J175"/>
  <c r="BK173"/>
  <c r="J173"/>
  <c r="BK171"/>
  <c r="J171"/>
  <c r="BK168"/>
  <c r="J168"/>
  <c r="BK152"/>
  <c r="J152"/>
  <c r="BK139"/>
  <c r="J139"/>
  <c r="BK135"/>
  <c r="J135"/>
  <c r="BK124"/>
  <c r="J124"/>
  <c r="BK121"/>
  <c r="J121"/>
  <c r="BK118"/>
  <c r="J118"/>
  <c r="BK115"/>
  <c r="J115"/>
  <c r="BK112"/>
  <c r="J112"/>
  <c r="BK109"/>
  <c r="J109"/>
  <c r="BK107"/>
  <c r="J107"/>
  <c r="BK104"/>
  <c r="J104"/>
  <c i="17" r="BK162"/>
  <c r="J162"/>
  <c r="BK158"/>
  <c r="J158"/>
  <c r="BK155"/>
  <c r="J155"/>
  <c r="BK151"/>
  <c r="J151"/>
  <c r="BK147"/>
  <c r="J147"/>
  <c r="BK142"/>
  <c r="J142"/>
  <c r="BK139"/>
  <c r="J139"/>
  <c r="BK136"/>
  <c r="J136"/>
  <c r="BK129"/>
  <c r="J129"/>
  <c r="BK122"/>
  <c r="J122"/>
  <c r="BK119"/>
  <c r="J119"/>
  <c r="BK116"/>
  <c r="J116"/>
  <c r="BK113"/>
  <c r="J113"/>
  <c r="BK110"/>
  <c r="J110"/>
  <c r="BK107"/>
  <c r="J107"/>
  <c r="BK105"/>
  <c r="J105"/>
  <c r="BK102"/>
  <c r="J102"/>
  <c i="16" r="BK141"/>
  <c r="J141"/>
  <c r="BK135"/>
  <c r="J135"/>
  <c r="BK132"/>
  <c r="J132"/>
  <c r="BK129"/>
  <c r="J129"/>
  <c r="BK124"/>
  <c r="J124"/>
  <c r="BK117"/>
  <c r="J117"/>
  <c r="BK113"/>
  <c r="J113"/>
  <c r="BK110"/>
  <c r="J110"/>
  <c r="BK107"/>
  <c r="J107"/>
  <c r="BK104"/>
  <c r="J104"/>
  <c r="BK102"/>
  <c r="J102"/>
  <c r="BK99"/>
  <c r="J99"/>
  <c i="15" r="BK184"/>
  <c r="J184"/>
  <c r="BK180"/>
  <c r="J180"/>
  <c r="BK177"/>
  <c r="J177"/>
  <c r="BK173"/>
  <c r="J173"/>
  <c r="BK170"/>
  <c r="J170"/>
  <c r="BK167"/>
  <c r="J167"/>
  <c r="BK163"/>
  <c r="J163"/>
  <c r="BK159"/>
  <c r="J159"/>
  <c r="BK156"/>
  <c r="J156"/>
  <c r="BK154"/>
  <c r="J154"/>
  <c r="BK151"/>
  <c r="J151"/>
  <c r="BK146"/>
  <c r="J146"/>
  <c r="BK143"/>
  <c r="J143"/>
  <c r="BK140"/>
  <c r="J140"/>
  <c r="BK138"/>
  <c r="J138"/>
  <c r="BK135"/>
  <c r="J135"/>
  <c r="BK132"/>
  <c r="J132"/>
  <c r="BK129"/>
  <c r="J129"/>
  <c r="BK127"/>
  <c r="J127"/>
  <c r="BK124"/>
  <c r="J124"/>
  <c r="BK118"/>
  <c r="J118"/>
  <c r="BK115"/>
  <c r="J115"/>
  <c r="BK111"/>
  <c r="J111"/>
  <c r="BK107"/>
  <c r="J107"/>
  <c r="BK105"/>
  <c r="J105"/>
  <c r="BK102"/>
  <c r="J102"/>
  <c i="14" r="BK196"/>
  <c r="J196"/>
  <c r="BK193"/>
  <c r="J193"/>
  <c r="BK191"/>
  <c r="J191"/>
  <c r="BK188"/>
  <c r="J188"/>
  <c r="BK184"/>
  <c r="J184"/>
  <c r="BK182"/>
  <c r="J182"/>
  <c r="BK179"/>
  <c r="J179"/>
  <c r="BK176"/>
  <c r="J176"/>
  <c r="BK171"/>
  <c r="J171"/>
  <c r="BK168"/>
  <c r="J168"/>
  <c r="BK162"/>
  <c r="J162"/>
  <c r="BK159"/>
  <c r="J159"/>
  <c r="BK156"/>
  <c r="J156"/>
  <c r="BK151"/>
  <c r="J151"/>
  <c r="BK148"/>
  <c r="J148"/>
  <c r="BK143"/>
  <c r="J143"/>
  <c r="BK141"/>
  <c r="J141"/>
  <c r="BK138"/>
  <c r="J138"/>
  <c r="BK134"/>
  <c r="J134"/>
  <c r="BK130"/>
  <c r="J130"/>
  <c r="BK123"/>
  <c r="J123"/>
  <c r="BK119"/>
  <c r="J119"/>
  <c r="BK116"/>
  <c r="J116"/>
  <c r="BK113"/>
  <c r="J113"/>
  <c r="BK109"/>
  <c r="J109"/>
  <c r="BK106"/>
  <c r="J106"/>
  <c r="BK103"/>
  <c r="J103"/>
  <c i="13" r="BK183"/>
  <c r="J183"/>
  <c r="BK180"/>
  <c r="J180"/>
  <c r="BK176"/>
  <c r="J176"/>
  <c r="BK170"/>
  <c r="J170"/>
  <c r="BK165"/>
  <c r="J165"/>
  <c r="BK161"/>
  <c r="J161"/>
  <c r="BK157"/>
  <c r="J157"/>
  <c r="BK152"/>
  <c r="J152"/>
  <c r="BK149"/>
  <c r="J149"/>
  <c r="BK147"/>
  <c r="J147"/>
  <c r="BK143"/>
  <c r="J143"/>
  <c r="BK139"/>
  <c r="J139"/>
  <c r="BK136"/>
  <c r="J136"/>
  <c r="BK133"/>
  <c r="J133"/>
  <c r="BK130"/>
  <c r="J130"/>
  <c r="BK127"/>
  <c r="J127"/>
  <c r="BK122"/>
  <c r="J122"/>
  <c r="BK118"/>
  <c r="J118"/>
  <c r="BK116"/>
  <c r="J116"/>
  <c r="BK114"/>
  <c r="J114"/>
  <c r="BK111"/>
  <c r="J111"/>
  <c r="BK108"/>
  <c r="J108"/>
  <c r="BK106"/>
  <c r="J106"/>
  <c r="BK103"/>
  <c r="J103"/>
  <c i="12" r="BK344"/>
  <c r="J344"/>
  <c r="BK341"/>
  <c r="J341"/>
  <c r="BK338"/>
  <c r="J338"/>
  <c r="BK334"/>
  <c r="J334"/>
  <c r="BK317"/>
  <c r="J317"/>
  <c r="BK314"/>
  <c r="J314"/>
  <c r="BK311"/>
  <c r="J311"/>
  <c r="BK304"/>
  <c r="J304"/>
  <c r="BK294"/>
  <c r="J294"/>
  <c r="BK286"/>
  <c r="J286"/>
  <c r="BK278"/>
  <c r="J278"/>
  <c r="BK274"/>
  <c r="J274"/>
  <c r="BK272"/>
  <c r="J272"/>
  <c r="BK269"/>
  <c r="J269"/>
  <c r="BK264"/>
  <c r="J264"/>
  <c r="BK262"/>
  <c r="J262"/>
  <c r="BK259"/>
  <c r="J259"/>
  <c r="BK256"/>
  <c r="J256"/>
  <c r="BK251"/>
  <c r="J251"/>
  <c r="BK247"/>
  <c r="J247"/>
  <c r="BK243"/>
  <c r="J243"/>
  <c r="BK240"/>
  <c r="J240"/>
  <c r="BK237"/>
  <c r="J237"/>
  <c r="BK234"/>
  <c r="J234"/>
  <c r="BK230"/>
  <c r="J230"/>
  <c r="BK228"/>
  <c r="J228"/>
  <c r="BK225"/>
  <c r="J225"/>
  <c r="BK220"/>
  <c r="J220"/>
  <c r="BK217"/>
  <c r="J217"/>
  <c r="BK214"/>
  <c r="J214"/>
  <c r="BK211"/>
  <c r="J211"/>
  <c r="BK209"/>
  <c r="J209"/>
  <c r="BK201"/>
  <c r="J201"/>
  <c r="BK199"/>
  <c r="J199"/>
  <c r="BK196"/>
  <c r="J196"/>
  <c r="BK191"/>
  <c r="J191"/>
  <c r="BK189"/>
  <c r="J189"/>
  <c r="BK182"/>
  <c r="J182"/>
  <c r="BK178"/>
  <c r="J178"/>
  <c r="BK175"/>
  <c r="J175"/>
  <c r="BK173"/>
  <c r="J173"/>
  <c r="BK167"/>
  <c r="J167"/>
  <c r="BK164"/>
  <c r="J164"/>
  <c r="BK161"/>
  <c r="J161"/>
  <c r="BK156"/>
  <c r="J156"/>
  <c r="BK153"/>
  <c r="J153"/>
  <c r="BK150"/>
  <c r="J150"/>
  <c r="BK147"/>
  <c r="J147"/>
  <c r="BK145"/>
  <c r="J145"/>
  <c r="BK135"/>
  <c r="J135"/>
  <c r="BK132"/>
  <c r="J132"/>
  <c r="BK129"/>
  <c r="J129"/>
  <c r="BK127"/>
  <c r="J127"/>
  <c r="BK124"/>
  <c r="J124"/>
  <c r="BK122"/>
  <c r="J122"/>
  <c r="BK119"/>
  <c r="J119"/>
  <c r="BK106"/>
  <c r="J106"/>
  <c i="11" r="BK146"/>
  <c r="J146"/>
  <c r="BK143"/>
  <c r="J143"/>
  <c r="BK140"/>
  <c r="J140"/>
  <c r="BK137"/>
  <c r="J137"/>
  <c r="BK134"/>
  <c r="J134"/>
  <c r="BK132"/>
  <c r="J132"/>
  <c r="BK129"/>
  <c r="J129"/>
  <c r="BK127"/>
  <c r="J127"/>
  <c r="BK124"/>
  <c r="J124"/>
  <c r="BK122"/>
  <c r="J122"/>
  <c r="BK119"/>
  <c r="J119"/>
  <c r="BK117"/>
  <c r="J117"/>
  <c r="BK114"/>
  <c r="J114"/>
  <c r="BK111"/>
  <c r="J111"/>
  <c r="BK108"/>
  <c r="J108"/>
  <c r="BK106"/>
  <c r="J106"/>
  <c r="BK103"/>
  <c r="J103"/>
  <c r="BK101"/>
  <c r="J101"/>
  <c r="BK98"/>
  <c r="J98"/>
  <c i="10" r="BK172"/>
  <c r="J172"/>
  <c r="BK169"/>
  <c r="J169"/>
  <c r="BK165"/>
  <c r="J165"/>
  <c r="BK150"/>
  <c r="J150"/>
  <c r="BK144"/>
  <c r="J144"/>
  <c r="BK142"/>
  <c r="J142"/>
  <c r="BK137"/>
  <c r="J137"/>
  <c r="BK123"/>
  <c r="J123"/>
  <c r="BK110"/>
  <c r="J110"/>
  <c r="BK102"/>
  <c r="J102"/>
  <c i="9" r="BK313"/>
  <c r="J313"/>
  <c r="BK310"/>
  <c r="J310"/>
  <c r="BK299"/>
  <c r="J299"/>
  <c r="BK288"/>
  <c r="J288"/>
  <c r="BK276"/>
  <c r="J276"/>
  <c r="BK265"/>
  <c r="J265"/>
  <c r="BK262"/>
  <c r="J262"/>
  <c r="BK233"/>
  <c r="J233"/>
  <c r="BK221"/>
  <c r="J221"/>
  <c r="BK217"/>
  <c r="J217"/>
  <c r="BK214"/>
  <c r="J214"/>
  <c r="BK212"/>
  <c r="J212"/>
  <c r="BK209"/>
  <c r="J209"/>
  <c r="BK197"/>
  <c r="J197"/>
  <c r="BK186"/>
  <c r="J186"/>
  <c r="BK183"/>
  <c r="J183"/>
  <c r="BK180"/>
  <c r="J180"/>
  <c r="BK168"/>
  <c r="J168"/>
  <c r="BK157"/>
  <c r="J157"/>
  <c r="BK145"/>
  <c r="J145"/>
  <c r="BK143"/>
  <c r="J143"/>
  <c r="BK132"/>
  <c r="J132"/>
  <c r="BK112"/>
  <c r="J112"/>
  <c r="BK100"/>
  <c r="J100"/>
  <c i="8" r="BK214"/>
  <c r="J214"/>
  <c r="BK210"/>
  <c r="J210"/>
  <c r="BK207"/>
  <c r="J207"/>
  <c r="BK204"/>
  <c r="J204"/>
  <c r="BK201"/>
  <c r="J201"/>
  <c r="BK199"/>
  <c r="J199"/>
  <c r="BK193"/>
  <c r="J193"/>
  <c r="BK190"/>
  <c r="J190"/>
  <c r="BK187"/>
  <c r="J187"/>
  <c r="BK183"/>
  <c r="J183"/>
  <c r="BK172"/>
  <c r="J172"/>
  <c r="BK170"/>
  <c r="J170"/>
  <c r="BK164"/>
  <c r="J164"/>
  <c r="BK161"/>
  <c r="J161"/>
  <c r="BK156"/>
  <c r="J156"/>
  <c r="BK153"/>
  <c r="J153"/>
  <c r="BK150"/>
  <c r="J150"/>
  <c r="BK147"/>
  <c r="J147"/>
  <c r="BK144"/>
  <c r="J144"/>
  <c r="BK141"/>
  <c r="J141"/>
  <c r="BK138"/>
  <c r="J138"/>
  <c r="BK131"/>
  <c r="J131"/>
  <c r="BK127"/>
  <c r="J127"/>
  <c r="BK106"/>
  <c r="J106"/>
  <c r="BK104"/>
  <c r="J104"/>
  <c r="BK101"/>
  <c r="J101"/>
  <c i="7" r="BK467"/>
  <c r="J467"/>
  <c r="BK456"/>
  <c r="J456"/>
  <c r="BK452"/>
  <c r="J452"/>
  <c r="BK450"/>
  <c r="J450"/>
  <c r="BK443"/>
  <c r="J443"/>
  <c r="BK434"/>
  <c r="J434"/>
  <c r="BK432"/>
  <c r="J432"/>
  <c r="BK405"/>
  <c r="J405"/>
  <c r="BK376"/>
  <c r="J376"/>
  <c r="BK348"/>
  <c r="J348"/>
  <c r="BK320"/>
  <c r="J320"/>
  <c r="BK292"/>
  <c r="J292"/>
  <c r="BK290"/>
  <c r="J290"/>
  <c r="BK222"/>
  <c r="J222"/>
  <c r="BK154"/>
  <c r="J154"/>
  <c r="BK123"/>
  <c r="J123"/>
  <c r="BK116"/>
  <c r="J116"/>
  <c r="BK113"/>
  <c r="J113"/>
  <c r="BK106"/>
  <c r="J106"/>
  <c r="BK100"/>
  <c r="J100"/>
  <c i="6" r="BK557"/>
  <c r="J557"/>
  <c r="BK512"/>
  <c r="J512"/>
  <c r="BK500"/>
  <c r="J500"/>
  <c r="BK473"/>
  <c r="J473"/>
  <c r="BK461"/>
  <c r="J461"/>
  <c r="BK448"/>
  <c r="J448"/>
  <c r="BK444"/>
  <c r="J444"/>
  <c r="BK441"/>
  <c r="J441"/>
  <c r="BK428"/>
  <c r="J428"/>
  <c r="BK415"/>
  <c r="J415"/>
  <c r="BK410"/>
  <c r="J410"/>
  <c r="BK404"/>
  <c r="J404"/>
  <c r="BK400"/>
  <c r="J400"/>
  <c r="BK393"/>
  <c r="J393"/>
  <c r="BK353"/>
  <c r="J353"/>
  <c r="BK348"/>
  <c r="J348"/>
  <c r="BK346"/>
  <c r="J346"/>
  <c r="BK343"/>
  <c r="J343"/>
  <c r="BK339"/>
  <c r="J339"/>
  <c r="BK335"/>
  <c r="J335"/>
  <c r="BK331"/>
  <c r="J331"/>
  <c r="BK327"/>
  <c r="J327"/>
  <c r="BK314"/>
  <c r="J314"/>
  <c r="BK297"/>
  <c r="J297"/>
  <c r="BK293"/>
  <c r="J293"/>
  <c r="BK289"/>
  <c r="J289"/>
  <c r="BK285"/>
  <c r="J285"/>
  <c r="BK281"/>
  <c r="J281"/>
  <c r="BK277"/>
  <c r="J277"/>
  <c r="BK273"/>
  <c r="J273"/>
  <c r="BK269"/>
  <c r="J269"/>
  <c r="BK265"/>
  <c r="J265"/>
  <c r="BK252"/>
  <c r="J252"/>
  <c r="BK242"/>
  <c r="J242"/>
  <c r="BK229"/>
  <c r="J229"/>
  <c r="BK190"/>
  <c r="J190"/>
  <c r="BK175"/>
  <c r="J175"/>
  <c r="BK172"/>
  <c r="J172"/>
  <c r="BK169"/>
  <c r="J169"/>
  <c r="BK166"/>
  <c r="J166"/>
  <c r="BK163"/>
  <c r="J163"/>
  <c r="BK160"/>
  <c r="J160"/>
  <c r="BK154"/>
  <c r="J154"/>
  <c r="BK151"/>
  <c r="J151"/>
  <c r="BK148"/>
  <c r="J148"/>
  <c r="BK142"/>
  <c r="J142"/>
  <c r="BK139"/>
  <c r="J139"/>
  <c r="BK137"/>
  <c r="J137"/>
  <c r="BK134"/>
  <c r="J134"/>
  <c r="BK132"/>
  <c r="J132"/>
  <c r="BK129"/>
  <c r="J129"/>
  <c r="BK127"/>
  <c r="J127"/>
  <c r="BK124"/>
  <c r="J124"/>
  <c r="BK122"/>
  <c r="J122"/>
  <c r="BK117"/>
  <c r="J117"/>
  <c r="BK115"/>
  <c r="J115"/>
  <c r="BK112"/>
  <c r="J112"/>
  <c r="BK109"/>
  <c r="J109"/>
  <c r="BK101"/>
  <c r="J101"/>
  <c i="5" r="BK318"/>
  <c r="J318"/>
  <c r="BK315"/>
  <c r="J315"/>
  <c r="BK312"/>
  <c r="J312"/>
  <c r="BK309"/>
  <c r="J309"/>
  <c r="BK305"/>
  <c r="J305"/>
  <c r="BK302"/>
  <c r="J302"/>
  <c r="BK299"/>
  <c r="J299"/>
  <c r="BK295"/>
  <c r="J295"/>
  <c r="BK292"/>
  <c r="J292"/>
  <c r="BK289"/>
  <c r="J289"/>
  <c r="BK287"/>
  <c r="J287"/>
  <c r="BK281"/>
  <c r="J281"/>
  <c r="BK277"/>
  <c r="J277"/>
  <c r="BK274"/>
  <c r="J274"/>
  <c r="BK268"/>
  <c r="J268"/>
  <c r="BK265"/>
  <c r="J265"/>
  <c r="BK262"/>
  <c r="J262"/>
  <c r="BK259"/>
  <c r="J259"/>
  <c r="BK256"/>
  <c r="J256"/>
  <c r="BK253"/>
  <c r="J253"/>
  <c r="BK249"/>
  <c r="J249"/>
  <c r="BK246"/>
  <c r="J246"/>
  <c r="BK240"/>
  <c r="J240"/>
  <c r="BK234"/>
  <c r="J234"/>
  <c r="BK231"/>
  <c r="J231"/>
  <c r="BK229"/>
  <c r="J229"/>
  <c r="BK226"/>
  <c r="J226"/>
  <c r="BK224"/>
  <c r="J224"/>
  <c r="BK221"/>
  <c r="J221"/>
  <c r="BK215"/>
  <c r="J215"/>
  <c r="BK210"/>
  <c r="J210"/>
  <c r="BK207"/>
  <c r="J207"/>
  <c r="BK200"/>
  <c r="J200"/>
  <c r="BK193"/>
  <c r="J193"/>
  <c r="BK186"/>
  <c r="J186"/>
  <c r="BK182"/>
  <c r="J182"/>
  <c r="BK178"/>
  <c r="J178"/>
  <c r="BK174"/>
  <c r="J174"/>
  <c r="BK170"/>
  <c r="J170"/>
  <c r="BK166"/>
  <c r="J166"/>
  <c r="BK162"/>
  <c r="J162"/>
  <c r="BK159"/>
  <c r="J159"/>
  <c r="BK155"/>
  <c r="J155"/>
  <c r="BK151"/>
  <c r="J151"/>
  <c r="BK147"/>
  <c r="J147"/>
  <c r="BK143"/>
  <c r="J143"/>
  <c r="BK139"/>
  <c r="J139"/>
  <c r="BK135"/>
  <c r="J135"/>
  <c r="BK131"/>
  <c r="J131"/>
  <c r="BK124"/>
  <c r="J124"/>
  <c r="BK119"/>
  <c r="J119"/>
  <c r="BK116"/>
  <c r="J116"/>
  <c r="BK113"/>
  <c r="J113"/>
  <c r="BK111"/>
  <c r="J111"/>
  <c r="BK107"/>
  <c r="J107"/>
  <c i="4" r="BK288"/>
  <c r="J288"/>
  <c r="BK285"/>
  <c r="J285"/>
  <c r="BK282"/>
  <c r="J282"/>
  <c r="BK276"/>
  <c r="J276"/>
  <c r="BK273"/>
  <c r="J273"/>
  <c r="BK270"/>
  <c r="J270"/>
  <c r="BK268"/>
  <c r="J268"/>
  <c r="BK265"/>
  <c r="J265"/>
  <c r="BK262"/>
  <c r="J262"/>
  <c r="BK260"/>
  <c r="J260"/>
  <c r="BK257"/>
  <c r="J257"/>
  <c r="BK254"/>
  <c r="J254"/>
  <c r="BK251"/>
  <c r="J251"/>
  <c r="BK248"/>
  <c r="J248"/>
  <c r="BK245"/>
  <c r="J245"/>
  <c r="BK240"/>
  <c r="J240"/>
  <c r="BK237"/>
  <c r="J237"/>
  <c r="BK234"/>
  <c r="J234"/>
  <c r="BK231"/>
  <c r="J231"/>
  <c r="BK227"/>
  <c r="J227"/>
  <c r="BK219"/>
  <c r="J219"/>
  <c r="BK213"/>
  <c r="J213"/>
  <c r="BK210"/>
  <c r="J210"/>
  <c r="BK208"/>
  <c r="J208"/>
  <c r="BK200"/>
  <c r="J200"/>
  <c r="BK195"/>
  <c r="J195"/>
  <c r="BK190"/>
  <c r="J190"/>
  <c r="BK186"/>
  <c r="J186"/>
  <c r="BK183"/>
  <c r="J183"/>
  <c r="BK181"/>
  <c r="J181"/>
  <c r="BK178"/>
  <c r="J178"/>
  <c r="BK174"/>
  <c r="J174"/>
  <c r="BK171"/>
  <c r="J171"/>
  <c r="BK169"/>
  <c r="J169"/>
  <c r="BK166"/>
  <c r="J166"/>
  <c r="BK164"/>
  <c r="J164"/>
  <c r="BK161"/>
  <c r="J161"/>
  <c r="BK157"/>
  <c r="J157"/>
  <c r="BK155"/>
  <c r="J155"/>
  <c r="BK152"/>
  <c r="J152"/>
  <c r="BK143"/>
  <c r="J143"/>
  <c r="BK140"/>
  <c r="J140"/>
  <c r="BK138"/>
  <c r="J138"/>
  <c r="BK130"/>
  <c r="J130"/>
  <c r="BK121"/>
  <c r="J121"/>
  <c r="BK117"/>
  <c r="J117"/>
  <c r="BK115"/>
  <c r="J115"/>
  <c r="BK111"/>
  <c r="J111"/>
  <c r="BK106"/>
  <c r="J106"/>
  <c i="3" r="BK365"/>
  <c r="J365"/>
  <c r="BK359"/>
  <c r="J359"/>
  <c r="BK353"/>
  <c r="J353"/>
  <c r="BK343"/>
  <c r="J343"/>
  <c r="BK340"/>
  <c r="J340"/>
  <c r="BK337"/>
  <c r="J337"/>
  <c r="BK334"/>
  <c r="J334"/>
  <c r="BK331"/>
  <c r="J331"/>
  <c r="BK329"/>
  <c r="J329"/>
  <c r="BK326"/>
  <c r="J326"/>
  <c r="BK323"/>
  <c r="J323"/>
  <c r="BK320"/>
  <c r="J320"/>
  <c r="BK317"/>
  <c r="J317"/>
  <c r="BK314"/>
  <c r="J314"/>
  <c r="BK311"/>
  <c r="J311"/>
  <c r="BK308"/>
  <c r="J308"/>
  <c r="BK305"/>
  <c r="J305"/>
  <c r="BK302"/>
  <c r="J302"/>
  <c r="BK299"/>
  <c r="J299"/>
  <c r="BK297"/>
  <c r="J297"/>
  <c r="BK294"/>
  <c r="J294"/>
  <c r="BK291"/>
  <c r="J291"/>
  <c r="BK288"/>
  <c r="J288"/>
  <c r="BK285"/>
  <c r="J285"/>
  <c r="BK282"/>
  <c r="J282"/>
  <c r="BK277"/>
  <c r="J277"/>
  <c r="BK274"/>
  <c r="J274"/>
  <c r="BK271"/>
  <c r="J271"/>
  <c r="BK268"/>
  <c r="J268"/>
  <c r="BK264"/>
  <c r="J264"/>
  <c r="BK256"/>
  <c r="J256"/>
  <c r="BK250"/>
  <c r="J250"/>
  <c r="BK247"/>
  <c r="J247"/>
  <c r="BK245"/>
  <c r="J245"/>
  <c r="BK240"/>
  <c r="J240"/>
  <c r="BK238"/>
  <c r="J238"/>
  <c r="BK233"/>
  <c r="J233"/>
  <c r="BK228"/>
  <c r="J228"/>
  <c r="BK223"/>
  <c r="J223"/>
  <c r="BK220"/>
  <c r="J220"/>
  <c r="BK217"/>
  <c r="J217"/>
  <c r="BK214"/>
  <c r="J214"/>
  <c r="BK211"/>
  <c r="J211"/>
  <c r="BK208"/>
  <c r="J208"/>
  <c r="BK206"/>
  <c r="J206"/>
  <c r="BK203"/>
  <c r="J203"/>
  <c r="BK199"/>
  <c r="J199"/>
  <c r="BK196"/>
  <c r="J196"/>
  <c r="BK194"/>
  <c r="J194"/>
  <c r="BK191"/>
  <c r="J191"/>
  <c r="BK189"/>
  <c r="J189"/>
  <c r="BK186"/>
  <c r="J186"/>
  <c r="BK182"/>
  <c r="J182"/>
  <c r="BK172"/>
  <c r="J172"/>
  <c r="BK168"/>
  <c r="J168"/>
  <c r="BK164"/>
  <c r="J164"/>
  <c r="BK160"/>
  <c r="J160"/>
  <c r="BK156"/>
  <c r="J156"/>
  <c r="BK150"/>
  <c r="J150"/>
  <c r="BK147"/>
  <c r="J147"/>
  <c r="BK145"/>
  <c r="J145"/>
  <c r="BK135"/>
  <c r="J135"/>
  <c r="BK124"/>
  <c r="J124"/>
  <c r="BK120"/>
  <c r="J120"/>
  <c r="BK118"/>
  <c r="J118"/>
  <c r="BK113"/>
  <c r="J113"/>
  <c r="BK107"/>
  <c r="J107"/>
  <c i="2" r="BK409"/>
  <c r="J409"/>
  <c r="BK406"/>
  <c r="J406"/>
  <c r="BK404"/>
  <c r="J404"/>
  <c r="BK401"/>
  <c r="J401"/>
  <c r="BK397"/>
  <c r="J397"/>
  <c r="BK394"/>
  <c r="J394"/>
  <c r="BK391"/>
  <c r="J391"/>
  <c r="BK383"/>
  <c r="J383"/>
  <c r="BK375"/>
  <c r="J375"/>
  <c r="BK364"/>
  <c r="J364"/>
  <c r="BK361"/>
  <c r="J361"/>
  <c r="BK358"/>
  <c r="J358"/>
  <c r="BK355"/>
  <c r="J355"/>
  <c r="BK352"/>
  <c r="J352"/>
  <c r="BK349"/>
  <c r="J349"/>
  <c r="BK346"/>
  <c r="J346"/>
  <c r="BK343"/>
  <c r="J343"/>
  <c r="BK340"/>
  <c r="J340"/>
  <c r="BK337"/>
  <c r="J337"/>
  <c r="BK332"/>
  <c r="J332"/>
  <c r="BK329"/>
  <c r="J329"/>
  <c r="BK324"/>
  <c r="J324"/>
  <c r="BK321"/>
  <c r="J321"/>
  <c r="BK317"/>
  <c r="J317"/>
  <c r="BK314"/>
  <c r="J314"/>
  <c r="BK311"/>
  <c r="J311"/>
  <c r="BK308"/>
  <c r="J308"/>
  <c r="BK305"/>
  <c r="J305"/>
  <c r="BK302"/>
  <c r="J302"/>
  <c r="BK299"/>
  <c r="J299"/>
  <c r="BK296"/>
  <c r="J296"/>
  <c r="BK293"/>
  <c r="J293"/>
  <c r="BK290"/>
  <c r="J290"/>
  <c r="BK287"/>
  <c r="J287"/>
  <c r="BK282"/>
  <c r="J282"/>
  <c r="BK279"/>
  <c r="J279"/>
  <c r="BK276"/>
  <c r="J276"/>
  <c r="BK273"/>
  <c r="J273"/>
  <c r="BK269"/>
  <c r="J269"/>
  <c r="BK255"/>
  <c r="J255"/>
  <c r="BK250"/>
  <c r="J250"/>
  <c r="BK247"/>
  <c r="J247"/>
  <c r="BK245"/>
  <c r="J245"/>
  <c r="BK240"/>
  <c r="J240"/>
  <c r="BK237"/>
  <c r="J237"/>
  <c r="BK232"/>
  <c r="J232"/>
  <c r="BK227"/>
  <c r="J227"/>
  <c r="BK224"/>
  <c r="J224"/>
  <c r="BK219"/>
  <c r="J219"/>
  <c r="BK216"/>
  <c r="J216"/>
  <c r="BK213"/>
  <c r="J213"/>
  <c r="BK211"/>
  <c r="J211"/>
  <c r="BK208"/>
  <c r="J208"/>
  <c r="BK204"/>
  <c r="J204"/>
  <c r="BK201"/>
  <c r="J201"/>
  <c r="BK199"/>
  <c r="J199"/>
  <c r="BK196"/>
  <c r="J196"/>
  <c r="BK192"/>
  <c r="J192"/>
  <c r="BK189"/>
  <c r="J189"/>
  <c r="BK187"/>
  <c r="J187"/>
  <c r="BK184"/>
  <c r="J184"/>
  <c r="BK181"/>
  <c r="J181"/>
  <c r="BK179"/>
  <c r="J179"/>
  <c r="BK176"/>
  <c r="J176"/>
  <c r="BK172"/>
  <c r="J172"/>
  <c r="BK169"/>
  <c r="J169"/>
  <c r="BK166"/>
  <c r="J166"/>
  <c r="BK153"/>
  <c r="J153"/>
  <c r="BK150"/>
  <c r="J150"/>
  <c r="BK148"/>
  <c r="J148"/>
  <c r="BK143"/>
  <c r="J143"/>
  <c r="BK137"/>
  <c r="J137"/>
  <c r="BK134"/>
  <c r="J134"/>
  <c r="BK131"/>
  <c r="J131"/>
  <c r="BK128"/>
  <c r="J128"/>
  <c r="BK126"/>
  <c r="J126"/>
  <c r="BK117"/>
  <c r="J117"/>
  <c r="BK108"/>
  <c r="J108"/>
  <c i="1" r="AS166"/>
  <c r="AS155"/>
  <c r="AS149"/>
  <c r="AS146"/>
  <c r="AS143"/>
  <c r="AS137"/>
  <c r="AS132"/>
  <c r="AS127"/>
  <c r="AS114"/>
  <c r="AS103"/>
  <c r="AS90"/>
  <c r="AS84"/>
  <c r="AS81"/>
  <c r="AS78"/>
  <c r="AS56"/>
  <c i="79" r="F39"/>
  <c i="1" r="BD148"/>
  <c i="79" r="F38"/>
  <c i="1" r="BC148"/>
  <c i="79" r="F37"/>
  <c i="1" r="BB148"/>
  <c i="79" r="J36"/>
  <c i="1" r="AW148"/>
  <c i="24" r="F41"/>
  <c i="1" r="BD80"/>
  <c i="24" r="F40"/>
  <c i="1" r="BC80"/>
  <c i="24" r="F39"/>
  <c i="1" r="BB80"/>
  <c i="24" r="J38"/>
  <c i="1" r="AW80"/>
  <c i="6" l="1" r="P414"/>
  <c r="R414"/>
  <c r="T414"/>
  <c i="10" r="P109"/>
  <c r="R109"/>
  <c r="T109"/>
  <c i="24" r="P95"/>
  <c r="P94"/>
  <c r="P93"/>
  <c i="1" r="AU80"/>
  <c i="24" r="R95"/>
  <c r="R94"/>
  <c r="R93"/>
  <c r="T95"/>
  <c r="T94"/>
  <c r="T93"/>
  <c i="77" r="P92"/>
  <c r="R92"/>
  <c r="T92"/>
  <c i="2" r="BK107"/>
  <c r="J107"/>
  <c r="J69"/>
  <c r="P107"/>
  <c r="R107"/>
  <c r="T107"/>
  <c r="BK165"/>
  <c r="J165"/>
  <c r="J70"/>
  <c r="P165"/>
  <c r="R165"/>
  <c r="T165"/>
  <c r="BK207"/>
  <c r="J207"/>
  <c r="J71"/>
  <c r="P207"/>
  <c r="R207"/>
  <c r="T207"/>
  <c r="BK226"/>
  <c r="J226"/>
  <c r="J72"/>
  <c r="P226"/>
  <c r="R226"/>
  <c r="T226"/>
  <c r="BK272"/>
  <c r="J272"/>
  <c r="J75"/>
  <c r="P272"/>
  <c r="R272"/>
  <c r="T272"/>
  <c r="BK281"/>
  <c r="J281"/>
  <c r="J76"/>
  <c r="P281"/>
  <c r="R281"/>
  <c r="T281"/>
  <c r="BK304"/>
  <c r="J304"/>
  <c r="J77"/>
  <c r="P304"/>
  <c r="R304"/>
  <c r="T304"/>
  <c r="BK313"/>
  <c r="J313"/>
  <c r="J78"/>
  <c r="P313"/>
  <c r="R313"/>
  <c r="T313"/>
  <c r="BK345"/>
  <c r="J345"/>
  <c r="J79"/>
  <c r="P345"/>
  <c r="R345"/>
  <c r="T345"/>
  <c r="BK400"/>
  <c r="J400"/>
  <c r="J81"/>
  <c r="P400"/>
  <c r="P399"/>
  <c r="R400"/>
  <c r="R399"/>
  <c r="T400"/>
  <c r="T399"/>
  <c i="3" r="BK106"/>
  <c r="J106"/>
  <c r="J69"/>
  <c r="P106"/>
  <c r="R106"/>
  <c r="T106"/>
  <c r="BK123"/>
  <c r="J123"/>
  <c r="J70"/>
  <c r="P123"/>
  <c r="R123"/>
  <c r="T123"/>
  <c r="BK181"/>
  <c r="J181"/>
  <c r="J71"/>
  <c r="P181"/>
  <c r="R181"/>
  <c r="T181"/>
  <c r="BK202"/>
  <c r="J202"/>
  <c r="J72"/>
  <c r="P202"/>
  <c r="R202"/>
  <c r="T202"/>
  <c r="BK222"/>
  <c r="J222"/>
  <c r="J73"/>
  <c r="P222"/>
  <c r="R222"/>
  <c r="T222"/>
  <c r="BK267"/>
  <c r="J267"/>
  <c r="J76"/>
  <c r="P267"/>
  <c r="R267"/>
  <c r="T267"/>
  <c r="BK276"/>
  <c r="J276"/>
  <c r="J77"/>
  <c r="P276"/>
  <c r="R276"/>
  <c r="T276"/>
  <c r="BK293"/>
  <c r="J293"/>
  <c r="J78"/>
  <c r="P293"/>
  <c r="R293"/>
  <c r="T293"/>
  <c r="BK301"/>
  <c r="J301"/>
  <c r="J79"/>
  <c r="P301"/>
  <c r="R301"/>
  <c r="T301"/>
  <c r="BK313"/>
  <c r="J313"/>
  <c r="J80"/>
  <c r="P313"/>
  <c r="R313"/>
  <c r="T313"/>
  <c i="4" r="BK105"/>
  <c r="J105"/>
  <c r="J69"/>
  <c r="P105"/>
  <c r="R105"/>
  <c r="T105"/>
  <c r="BK120"/>
  <c r="J120"/>
  <c r="J70"/>
  <c r="P120"/>
  <c r="R120"/>
  <c r="T120"/>
  <c r="BK151"/>
  <c r="J151"/>
  <c r="J71"/>
  <c r="P151"/>
  <c r="R151"/>
  <c r="T151"/>
  <c r="BK177"/>
  <c r="J177"/>
  <c r="J72"/>
  <c r="P177"/>
  <c r="R177"/>
  <c r="T177"/>
  <c r="BK189"/>
  <c r="J189"/>
  <c r="J73"/>
  <c r="P189"/>
  <c r="R189"/>
  <c r="T189"/>
  <c r="BK230"/>
  <c r="J230"/>
  <c r="J76"/>
  <c r="P230"/>
  <c r="R230"/>
  <c r="T230"/>
  <c r="BK239"/>
  <c r="J239"/>
  <c r="J77"/>
  <c r="P239"/>
  <c r="R239"/>
  <c r="T239"/>
  <c r="BK256"/>
  <c r="J256"/>
  <c r="J78"/>
  <c r="P256"/>
  <c r="R256"/>
  <c r="T256"/>
  <c r="BK264"/>
  <c r="J264"/>
  <c r="J79"/>
  <c r="P264"/>
  <c r="R264"/>
  <c r="T264"/>
  <c i="5" r="BK106"/>
  <c r="J106"/>
  <c r="J69"/>
  <c r="P106"/>
  <c r="R106"/>
  <c r="T106"/>
  <c r="BK118"/>
  <c r="J118"/>
  <c r="J70"/>
  <c r="P118"/>
  <c r="R118"/>
  <c r="T118"/>
  <c r="BK185"/>
  <c r="J185"/>
  <c r="J71"/>
  <c r="P185"/>
  <c r="R185"/>
  <c r="T185"/>
  <c r="BK206"/>
  <c r="J206"/>
  <c r="J73"/>
  <c r="P206"/>
  <c r="R206"/>
  <c r="T206"/>
  <c r="BK220"/>
  <c r="J220"/>
  <c r="J74"/>
  <c r="P220"/>
  <c r="R220"/>
  <c r="T220"/>
  <c r="BK280"/>
  <c r="J280"/>
  <c r="J77"/>
  <c r="P280"/>
  <c r="P279"/>
  <c r="R280"/>
  <c r="R279"/>
  <c r="T280"/>
  <c r="T279"/>
  <c r="BK298"/>
  <c r="J298"/>
  <c r="J79"/>
  <c r="P298"/>
  <c r="R298"/>
  <c r="T298"/>
  <c r="BK304"/>
  <c r="J304"/>
  <c r="J80"/>
  <c r="P304"/>
  <c r="R304"/>
  <c r="T304"/>
  <c i="6" r="BK100"/>
  <c r="J100"/>
  <c r="J69"/>
  <c r="P100"/>
  <c r="R100"/>
  <c r="T100"/>
  <c r="BK189"/>
  <c r="J189"/>
  <c r="J70"/>
  <c r="P189"/>
  <c r="R189"/>
  <c r="T189"/>
  <c r="BK352"/>
  <c r="J352"/>
  <c r="J71"/>
  <c r="P352"/>
  <c r="R352"/>
  <c r="T352"/>
  <c r="BK440"/>
  <c r="J440"/>
  <c r="J73"/>
  <c r="P440"/>
  <c r="R440"/>
  <c r="T440"/>
  <c i="7" r="BK99"/>
  <c r="J99"/>
  <c r="J69"/>
  <c r="P99"/>
  <c r="R99"/>
  <c r="T99"/>
  <c r="BK122"/>
  <c r="J122"/>
  <c r="J70"/>
  <c r="P122"/>
  <c r="R122"/>
  <c r="T122"/>
  <c r="BK404"/>
  <c r="J404"/>
  <c r="J71"/>
  <c r="P404"/>
  <c r="R404"/>
  <c r="T404"/>
  <c i="8" r="BK100"/>
  <c r="J100"/>
  <c r="J69"/>
  <c r="P100"/>
  <c r="R100"/>
  <c r="T100"/>
  <c r="BK130"/>
  <c r="J130"/>
  <c r="J70"/>
  <c r="P130"/>
  <c r="R130"/>
  <c r="T130"/>
  <c r="BK186"/>
  <c r="J186"/>
  <c r="J73"/>
  <c r="P186"/>
  <c r="R186"/>
  <c r="T186"/>
  <c r="BK192"/>
  <c r="J192"/>
  <c r="J74"/>
  <c r="P192"/>
  <c r="R192"/>
  <c r="T192"/>
  <c i="9" r="BK111"/>
  <c r="J111"/>
  <c r="J70"/>
  <c r="P111"/>
  <c r="R111"/>
  <c r="T111"/>
  <c r="BK208"/>
  <c r="J208"/>
  <c r="J71"/>
  <c r="P208"/>
  <c r="R208"/>
  <c r="T208"/>
  <c r="BK220"/>
  <c r="J220"/>
  <c r="J72"/>
  <c r="P220"/>
  <c r="R220"/>
  <c r="T220"/>
  <c i="10" r="BK136"/>
  <c r="J136"/>
  <c r="J71"/>
  <c r="P136"/>
  <c r="P100"/>
  <c r="R136"/>
  <c r="R100"/>
  <c r="T136"/>
  <c r="T100"/>
  <c r="BK168"/>
  <c r="J168"/>
  <c r="J75"/>
  <c r="P168"/>
  <c r="P167"/>
  <c r="R168"/>
  <c r="R167"/>
  <c r="T168"/>
  <c r="T167"/>
  <c i="11" r="BK97"/>
  <c r="J97"/>
  <c r="J69"/>
  <c r="P97"/>
  <c r="R97"/>
  <c r="T97"/>
  <c r="BK113"/>
  <c r="J113"/>
  <c r="J70"/>
  <c r="P113"/>
  <c r="R113"/>
  <c r="T113"/>
  <c i="12" r="BK105"/>
  <c r="J105"/>
  <c r="J69"/>
  <c r="P105"/>
  <c r="R105"/>
  <c r="T105"/>
  <c r="BK134"/>
  <c r="J134"/>
  <c r="J70"/>
  <c r="P134"/>
  <c r="R134"/>
  <c r="T134"/>
  <c r="BK233"/>
  <c r="J233"/>
  <c r="J71"/>
  <c r="P233"/>
  <c r="R233"/>
  <c r="T233"/>
  <c r="BK250"/>
  <c r="J250"/>
  <c r="J74"/>
  <c r="P250"/>
  <c r="R250"/>
  <c r="T250"/>
  <c r="BK258"/>
  <c r="J258"/>
  <c r="J75"/>
  <c r="P258"/>
  <c r="R258"/>
  <c r="T258"/>
  <c r="BK277"/>
  <c r="J277"/>
  <c r="J77"/>
  <c r="P277"/>
  <c r="R277"/>
  <c r="T277"/>
  <c r="BK333"/>
  <c r="J333"/>
  <c r="J78"/>
  <c r="P333"/>
  <c r="R333"/>
  <c r="T333"/>
  <c r="BK340"/>
  <c r="J340"/>
  <c r="J79"/>
  <c r="P340"/>
  <c r="R340"/>
  <c r="T340"/>
  <c i="13" r="BK102"/>
  <c r="J102"/>
  <c r="J69"/>
  <c r="P102"/>
  <c r="R102"/>
  <c r="T102"/>
  <c r="BK121"/>
  <c r="J121"/>
  <c r="J70"/>
  <c r="P121"/>
  <c r="R121"/>
  <c r="T121"/>
  <c r="BK142"/>
  <c r="J142"/>
  <c r="J73"/>
  <c r="P142"/>
  <c r="R142"/>
  <c r="T142"/>
  <c r="BK151"/>
  <c r="J151"/>
  <c r="J74"/>
  <c r="P151"/>
  <c r="R151"/>
  <c r="T151"/>
  <c r="BK179"/>
  <c r="J179"/>
  <c r="J76"/>
  <c r="P179"/>
  <c r="P178"/>
  <c r="R179"/>
  <c r="R178"/>
  <c r="T179"/>
  <c r="T178"/>
  <c i="14" r="BK102"/>
  <c r="J102"/>
  <c r="J69"/>
  <c r="P102"/>
  <c r="R102"/>
  <c r="T102"/>
  <c r="BK115"/>
  <c r="J115"/>
  <c r="J70"/>
  <c r="P115"/>
  <c r="R115"/>
  <c r="T115"/>
  <c r="BK122"/>
  <c r="J122"/>
  <c r="J71"/>
  <c r="P122"/>
  <c r="R122"/>
  <c r="T122"/>
  <c r="BK137"/>
  <c r="J137"/>
  <c r="J74"/>
  <c r="P137"/>
  <c r="P136"/>
  <c r="R137"/>
  <c r="R136"/>
  <c r="T137"/>
  <c r="T136"/>
  <c r="BK187"/>
  <c r="J187"/>
  <c r="J76"/>
  <c r="P187"/>
  <c r="P186"/>
  <c r="R187"/>
  <c r="R186"/>
  <c r="T187"/>
  <c r="T186"/>
  <c i="15" r="BK101"/>
  <c r="J101"/>
  <c r="J69"/>
  <c r="P101"/>
  <c r="R101"/>
  <c r="T101"/>
  <c r="BK123"/>
  <c r="J123"/>
  <c r="J70"/>
  <c r="P123"/>
  <c r="R123"/>
  <c r="T123"/>
  <c r="BK166"/>
  <c r="J166"/>
  <c r="J72"/>
  <c r="P166"/>
  <c r="R166"/>
  <c r="T166"/>
  <c r="BK176"/>
  <c r="J176"/>
  <c r="J75"/>
  <c r="P176"/>
  <c r="P175"/>
  <c r="R176"/>
  <c r="R175"/>
  <c r="T176"/>
  <c r="T175"/>
  <c i="16" r="BK98"/>
  <c r="J98"/>
  <c r="J69"/>
  <c r="P98"/>
  <c r="R98"/>
  <c r="T98"/>
  <c r="BK123"/>
  <c r="J123"/>
  <c r="J71"/>
  <c r="P123"/>
  <c r="R123"/>
  <c r="T123"/>
  <c i="17" r="BK101"/>
  <c r="J101"/>
  <c r="J69"/>
  <c r="P101"/>
  <c r="R101"/>
  <c r="T101"/>
  <c r="BK135"/>
  <c r="J135"/>
  <c r="J71"/>
  <c r="P135"/>
  <c r="R135"/>
  <c r="T135"/>
  <c r="BK154"/>
  <c r="J154"/>
  <c r="J75"/>
  <c r="P154"/>
  <c r="P153"/>
  <c r="R154"/>
  <c r="R153"/>
  <c r="T154"/>
  <c r="T153"/>
  <c i="18" r="BK103"/>
  <c r="J103"/>
  <c r="J69"/>
  <c r="P103"/>
  <c r="R103"/>
  <c r="T103"/>
  <c r="BK138"/>
  <c r="J138"/>
  <c r="J71"/>
  <c r="P138"/>
  <c r="R138"/>
  <c r="T138"/>
  <c r="BK192"/>
  <c r="J192"/>
  <c r="J72"/>
  <c r="P192"/>
  <c r="R192"/>
  <c r="T192"/>
  <c r="BK214"/>
  <c r="J214"/>
  <c r="J73"/>
  <c r="P214"/>
  <c r="R214"/>
  <c r="T214"/>
  <c r="BK223"/>
  <c r="J223"/>
  <c r="J74"/>
  <c r="P223"/>
  <c r="R223"/>
  <c r="T223"/>
  <c r="BK243"/>
  <c r="J243"/>
  <c r="J77"/>
  <c r="P243"/>
  <c r="P242"/>
  <c r="R243"/>
  <c r="R242"/>
  <c r="T243"/>
  <c r="T242"/>
  <c i="19" r="BK98"/>
  <c r="J98"/>
  <c r="J69"/>
  <c r="P98"/>
  <c r="R98"/>
  <c r="T98"/>
  <c r="BK134"/>
  <c r="J134"/>
  <c r="J70"/>
  <c r="P134"/>
  <c r="R134"/>
  <c r="T134"/>
  <c r="BK165"/>
  <c r="J165"/>
  <c r="J71"/>
  <c r="P165"/>
  <c r="R165"/>
  <c r="T165"/>
  <c i="20" r="BK100"/>
  <c r="J100"/>
  <c r="J69"/>
  <c r="P100"/>
  <c r="R100"/>
  <c r="T100"/>
  <c r="BK180"/>
  <c r="J180"/>
  <c r="J70"/>
  <c r="P180"/>
  <c r="R180"/>
  <c r="T180"/>
  <c r="BK196"/>
  <c r="J196"/>
  <c r="J71"/>
  <c r="P196"/>
  <c r="R196"/>
  <c r="T196"/>
  <c r="BK214"/>
  <c r="J214"/>
  <c r="J72"/>
  <c r="P214"/>
  <c r="R214"/>
  <c r="T214"/>
  <c i="21" r="BK97"/>
  <c r="J97"/>
  <c r="J66"/>
  <c r="P97"/>
  <c r="R97"/>
  <c r="T97"/>
  <c r="BK131"/>
  <c r="J131"/>
  <c r="J67"/>
  <c r="P131"/>
  <c r="R131"/>
  <c r="T131"/>
  <c r="BK142"/>
  <c r="J142"/>
  <c r="J68"/>
  <c r="P142"/>
  <c r="R142"/>
  <c r="T142"/>
  <c i="22" r="BK93"/>
  <c r="J93"/>
  <c r="J65"/>
  <c r="P93"/>
  <c r="R93"/>
  <c r="T93"/>
  <c r="BK157"/>
  <c r="J157"/>
  <c r="J66"/>
  <c r="P157"/>
  <c r="R157"/>
  <c r="T157"/>
  <c r="BK272"/>
  <c r="J272"/>
  <c r="J67"/>
  <c r="P272"/>
  <c r="R272"/>
  <c r="T272"/>
  <c r="BK339"/>
  <c r="J339"/>
  <c r="J68"/>
  <c r="P339"/>
  <c r="R339"/>
  <c r="T339"/>
  <c i="23" r="BK95"/>
  <c r="J95"/>
  <c r="J69"/>
  <c r="P95"/>
  <c r="P94"/>
  <c r="P93"/>
  <c i="1" r="AU79"/>
  <c i="23" r="R95"/>
  <c r="R94"/>
  <c r="R93"/>
  <c r="T95"/>
  <c r="T94"/>
  <c r="T93"/>
  <c i="25" r="BK100"/>
  <c r="J100"/>
  <c r="J65"/>
  <c r="P100"/>
  <c r="R100"/>
  <c r="T100"/>
  <c r="BK243"/>
  <c r="J243"/>
  <c r="J66"/>
  <c r="P243"/>
  <c r="R243"/>
  <c r="T243"/>
  <c r="BK363"/>
  <c r="J363"/>
  <c r="J67"/>
  <c r="P363"/>
  <c r="R363"/>
  <c r="T363"/>
  <c r="BK450"/>
  <c r="J450"/>
  <c r="J68"/>
  <c r="P450"/>
  <c r="R450"/>
  <c r="T450"/>
  <c r="BK528"/>
  <c r="J528"/>
  <c r="J69"/>
  <c r="P528"/>
  <c r="R528"/>
  <c r="T528"/>
  <c r="BK591"/>
  <c r="J591"/>
  <c r="J70"/>
  <c r="P591"/>
  <c r="R591"/>
  <c r="T591"/>
  <c r="BK609"/>
  <c r="J609"/>
  <c r="J71"/>
  <c r="P609"/>
  <c r="R609"/>
  <c r="T609"/>
  <c r="BK627"/>
  <c r="J627"/>
  <c r="J72"/>
  <c r="P627"/>
  <c r="R627"/>
  <c r="T627"/>
  <c r="BK859"/>
  <c r="J859"/>
  <c r="J76"/>
  <c r="P859"/>
  <c r="P858"/>
  <c r="R859"/>
  <c r="R858"/>
  <c r="T859"/>
  <c r="T858"/>
  <c i="26" r="BK89"/>
  <c r="J89"/>
  <c r="J65"/>
  <c r="P89"/>
  <c r="P88"/>
  <c r="P87"/>
  <c i="1" r="AU83"/>
  <c i="26" r="R89"/>
  <c r="R88"/>
  <c r="R87"/>
  <c r="T89"/>
  <c r="T88"/>
  <c r="T87"/>
  <c i="27" r="BK94"/>
  <c r="J94"/>
  <c r="J65"/>
  <c r="P94"/>
  <c r="R94"/>
  <c r="T94"/>
  <c r="BK176"/>
  <c r="J176"/>
  <c r="J66"/>
  <c r="P176"/>
  <c r="R176"/>
  <c r="T176"/>
  <c r="BK188"/>
  <c r="J188"/>
  <c r="J67"/>
  <c r="P188"/>
  <c r="R188"/>
  <c r="T188"/>
  <c r="BK197"/>
  <c r="J197"/>
  <c r="J68"/>
  <c r="P197"/>
  <c r="R197"/>
  <c r="T197"/>
  <c i="28" r="BK97"/>
  <c r="J97"/>
  <c r="J65"/>
  <c r="P97"/>
  <c r="R97"/>
  <c r="T97"/>
  <c r="BK146"/>
  <c r="J146"/>
  <c r="J66"/>
  <c r="P146"/>
  <c r="R146"/>
  <c r="T146"/>
  <c r="BK164"/>
  <c r="J164"/>
  <c r="J67"/>
  <c r="P164"/>
  <c r="R164"/>
  <c r="T164"/>
  <c r="BK209"/>
  <c r="J209"/>
  <c r="J68"/>
  <c r="P209"/>
  <c r="R209"/>
  <c r="T209"/>
  <c r="BK224"/>
  <c r="J224"/>
  <c r="J69"/>
  <c r="P224"/>
  <c r="R224"/>
  <c r="T224"/>
  <c r="BK322"/>
  <c r="J322"/>
  <c r="J70"/>
  <c r="P322"/>
  <c r="R322"/>
  <c r="T322"/>
  <c r="BK366"/>
  <c r="J366"/>
  <c r="J72"/>
  <c r="P366"/>
  <c r="R366"/>
  <c r="T366"/>
  <c i="29" r="BK91"/>
  <c r="J91"/>
  <c r="J65"/>
  <c r="P91"/>
  <c r="R91"/>
  <c r="T91"/>
  <c r="BK100"/>
  <c r="J100"/>
  <c r="J66"/>
  <c r="P100"/>
  <c r="R100"/>
  <c r="T100"/>
  <c i="30" r="BK93"/>
  <c r="J93"/>
  <c r="J65"/>
  <c r="P93"/>
  <c r="R93"/>
  <c r="T93"/>
  <c r="BK100"/>
  <c r="J100"/>
  <c r="J66"/>
  <c r="P100"/>
  <c r="R100"/>
  <c r="T100"/>
  <c r="BK110"/>
  <c r="J110"/>
  <c r="J67"/>
  <c r="P110"/>
  <c r="R110"/>
  <c r="T110"/>
  <c i="31" r="BK89"/>
  <c r="J89"/>
  <c r="J65"/>
  <c r="P89"/>
  <c r="P88"/>
  <c r="P87"/>
  <c i="1" r="AU89"/>
  <c i="31" r="R89"/>
  <c r="R88"/>
  <c r="R87"/>
  <c r="T89"/>
  <c r="T88"/>
  <c r="T87"/>
  <c i="32" r="BK91"/>
  <c r="J91"/>
  <c r="J65"/>
  <c r="P91"/>
  <c r="R91"/>
  <c r="T91"/>
  <c r="BK118"/>
  <c r="J118"/>
  <c r="J66"/>
  <c r="P118"/>
  <c r="R118"/>
  <c r="T118"/>
  <c r="BK130"/>
  <c r="J130"/>
  <c r="J67"/>
  <c r="P130"/>
  <c r="R130"/>
  <c r="T130"/>
  <c i="33" r="BK91"/>
  <c r="J91"/>
  <c r="J65"/>
  <c r="P91"/>
  <c r="R91"/>
  <c r="T91"/>
  <c r="BK120"/>
  <c r="J120"/>
  <c r="J66"/>
  <c r="P120"/>
  <c r="R120"/>
  <c r="T120"/>
  <c r="BK139"/>
  <c r="J139"/>
  <c r="J67"/>
  <c r="P139"/>
  <c r="R139"/>
  <c r="T139"/>
  <c i="34" r="BK93"/>
  <c r="J93"/>
  <c r="J65"/>
  <c r="P93"/>
  <c r="R93"/>
  <c r="T93"/>
  <c r="BK122"/>
  <c r="J122"/>
  <c r="J66"/>
  <c r="P122"/>
  <c r="R122"/>
  <c r="T122"/>
  <c r="BK141"/>
  <c r="J141"/>
  <c r="J67"/>
  <c r="P141"/>
  <c r="R141"/>
  <c r="T141"/>
  <c i="35" r="BK91"/>
  <c r="J91"/>
  <c r="J65"/>
  <c r="P91"/>
  <c r="R91"/>
  <c r="T91"/>
  <c r="BK120"/>
  <c r="J120"/>
  <c r="J66"/>
  <c r="P120"/>
  <c r="R120"/>
  <c r="T120"/>
  <c r="BK139"/>
  <c r="J139"/>
  <c r="J67"/>
  <c r="P139"/>
  <c r="R139"/>
  <c r="T139"/>
  <c i="36" r="BK91"/>
  <c r="J91"/>
  <c r="J65"/>
  <c r="P91"/>
  <c r="R91"/>
  <c r="T91"/>
  <c r="BK110"/>
  <c r="J110"/>
  <c r="J66"/>
  <c r="P110"/>
  <c r="R110"/>
  <c r="T110"/>
  <c r="BK122"/>
  <c r="J122"/>
  <c r="J67"/>
  <c r="P122"/>
  <c r="R122"/>
  <c r="T122"/>
  <c i="37" r="BK92"/>
  <c r="J92"/>
  <c r="J65"/>
  <c r="P92"/>
  <c r="R92"/>
  <c r="T92"/>
  <c r="BK154"/>
  <c r="J154"/>
  <c r="J67"/>
  <c r="P154"/>
  <c r="R154"/>
  <c r="T154"/>
  <c i="38" r="BK91"/>
  <c r="J91"/>
  <c r="J65"/>
  <c r="P91"/>
  <c r="P90"/>
  <c r="P89"/>
  <c i="1" r="AU98"/>
  <c i="38" r="R91"/>
  <c r="R90"/>
  <c r="R89"/>
  <c r="T91"/>
  <c r="T90"/>
  <c r="T89"/>
  <c i="39" r="BK92"/>
  <c r="J92"/>
  <c r="J65"/>
  <c r="P92"/>
  <c r="R92"/>
  <c r="T92"/>
  <c r="BK230"/>
  <c r="J230"/>
  <c r="J66"/>
  <c r="P230"/>
  <c r="R230"/>
  <c r="T230"/>
  <c i="40" r="BK92"/>
  <c r="J92"/>
  <c r="J65"/>
  <c r="P92"/>
  <c r="R92"/>
  <c r="T92"/>
  <c r="BK165"/>
  <c r="J165"/>
  <c r="J66"/>
  <c r="P165"/>
  <c r="R165"/>
  <c r="T165"/>
  <c i="41" r="BK92"/>
  <c r="J92"/>
  <c r="J65"/>
  <c r="P92"/>
  <c r="R92"/>
  <c r="T92"/>
  <c r="BK186"/>
  <c r="J186"/>
  <c r="J66"/>
  <c r="P186"/>
  <c r="R186"/>
  <c r="T186"/>
  <c i="42" r="BK89"/>
  <c r="J89"/>
  <c r="J65"/>
  <c r="P89"/>
  <c r="P88"/>
  <c r="P87"/>
  <c i="1" r="AU102"/>
  <c i="42" r="R89"/>
  <c r="R88"/>
  <c r="R87"/>
  <c r="T89"/>
  <c r="T88"/>
  <c r="T87"/>
  <c i="43" r="BK101"/>
  <c r="J101"/>
  <c r="J69"/>
  <c r="P101"/>
  <c r="R101"/>
  <c r="T101"/>
  <c r="BK184"/>
  <c r="J184"/>
  <c r="J70"/>
  <c r="P184"/>
  <c r="R184"/>
  <c r="T184"/>
  <c r="BK201"/>
  <c r="J201"/>
  <c r="J72"/>
  <c r="P201"/>
  <c r="R201"/>
  <c r="T201"/>
  <c r="BK212"/>
  <c r="J212"/>
  <c r="J73"/>
  <c r="P212"/>
  <c r="R212"/>
  <c r="T212"/>
  <c r="BK268"/>
  <c r="J268"/>
  <c r="J74"/>
  <c r="P268"/>
  <c r="R268"/>
  <c r="T268"/>
  <c i="44" r="BK100"/>
  <c r="J100"/>
  <c r="J69"/>
  <c r="P100"/>
  <c r="R100"/>
  <c r="T100"/>
  <c r="BK183"/>
  <c r="J183"/>
  <c r="J70"/>
  <c r="P183"/>
  <c r="R183"/>
  <c r="T183"/>
  <c r="BK199"/>
  <c r="J199"/>
  <c r="J71"/>
  <c r="P199"/>
  <c r="R199"/>
  <c r="T199"/>
  <c r="BK210"/>
  <c r="J210"/>
  <c r="J72"/>
  <c r="P210"/>
  <c r="R210"/>
  <c r="T210"/>
  <c i="45" r="BK100"/>
  <c r="J100"/>
  <c r="J69"/>
  <c r="P100"/>
  <c r="R100"/>
  <c r="T100"/>
  <c r="BK184"/>
  <c r="J184"/>
  <c r="J70"/>
  <c r="P184"/>
  <c r="R184"/>
  <c r="T184"/>
  <c r="BK200"/>
  <c r="J200"/>
  <c r="J71"/>
  <c r="P200"/>
  <c r="R200"/>
  <c r="T200"/>
  <c r="BK211"/>
  <c r="J211"/>
  <c r="J72"/>
  <c r="P211"/>
  <c r="R211"/>
  <c r="T211"/>
  <c i="46" r="BK100"/>
  <c r="J100"/>
  <c r="J69"/>
  <c r="P100"/>
  <c r="R100"/>
  <c r="T100"/>
  <c r="BK184"/>
  <c r="J184"/>
  <c r="J70"/>
  <c r="P184"/>
  <c r="R184"/>
  <c r="T184"/>
  <c r="BK200"/>
  <c r="J200"/>
  <c r="J71"/>
  <c r="P200"/>
  <c r="R200"/>
  <c r="T200"/>
  <c r="BK211"/>
  <c r="J211"/>
  <c r="J72"/>
  <c r="P211"/>
  <c r="R211"/>
  <c r="T211"/>
  <c i="47" r="BK100"/>
  <c r="J100"/>
  <c r="J69"/>
  <c r="P100"/>
  <c r="R100"/>
  <c r="T100"/>
  <c r="BK184"/>
  <c r="J184"/>
  <c r="J70"/>
  <c r="P184"/>
  <c r="R184"/>
  <c r="T184"/>
  <c r="BK200"/>
  <c r="J200"/>
  <c r="J71"/>
  <c r="P200"/>
  <c r="R200"/>
  <c r="T200"/>
  <c r="BK211"/>
  <c r="J211"/>
  <c r="J72"/>
  <c r="P211"/>
  <c r="R211"/>
  <c r="T211"/>
  <c i="48" r="BK100"/>
  <c r="J100"/>
  <c r="J69"/>
  <c r="P100"/>
  <c r="R100"/>
  <c r="T100"/>
  <c r="BK184"/>
  <c r="J184"/>
  <c r="J70"/>
  <c r="P184"/>
  <c r="R184"/>
  <c r="T184"/>
  <c r="BK200"/>
  <c r="J200"/>
  <c r="J71"/>
  <c r="P200"/>
  <c r="R200"/>
  <c r="T200"/>
  <c r="BK211"/>
  <c r="J211"/>
  <c r="J72"/>
  <c r="P211"/>
  <c r="R211"/>
  <c r="T211"/>
  <c i="49" r="BK100"/>
  <c r="J100"/>
  <c r="J69"/>
  <c r="P100"/>
  <c r="R100"/>
  <c r="T100"/>
  <c r="BK184"/>
  <c r="J184"/>
  <c r="J70"/>
  <c r="P184"/>
  <c r="R184"/>
  <c r="T184"/>
  <c r="BK197"/>
  <c r="J197"/>
  <c r="J71"/>
  <c r="P197"/>
  <c r="R197"/>
  <c r="T197"/>
  <c r="BK208"/>
  <c r="J208"/>
  <c r="J72"/>
  <c r="P208"/>
  <c r="R208"/>
  <c r="T208"/>
  <c i="50" r="BK100"/>
  <c r="J100"/>
  <c r="J69"/>
  <c r="P100"/>
  <c r="R100"/>
  <c r="T100"/>
  <c r="BK184"/>
  <c r="J184"/>
  <c r="J70"/>
  <c r="P184"/>
  <c r="R184"/>
  <c r="T184"/>
  <c r="BK197"/>
  <c r="J197"/>
  <c r="J71"/>
  <c r="P197"/>
  <c r="R197"/>
  <c r="T197"/>
  <c r="BK208"/>
  <c r="J208"/>
  <c r="J72"/>
  <c r="P208"/>
  <c r="R208"/>
  <c r="T208"/>
  <c i="51" r="BK98"/>
  <c r="J98"/>
  <c r="J69"/>
  <c r="P98"/>
  <c r="R98"/>
  <c r="T98"/>
  <c r="BK128"/>
  <c r="J128"/>
  <c r="J70"/>
  <c r="P128"/>
  <c r="R128"/>
  <c r="T128"/>
  <c r="BK139"/>
  <c r="J139"/>
  <c r="J71"/>
  <c r="P139"/>
  <c r="R139"/>
  <c r="T139"/>
  <c i="52" r="BK102"/>
  <c r="J102"/>
  <c r="J69"/>
  <c r="P102"/>
  <c r="R102"/>
  <c r="T102"/>
  <c r="BK154"/>
  <c r="J154"/>
  <c r="J70"/>
  <c r="P154"/>
  <c r="R154"/>
  <c r="T154"/>
  <c r="BK176"/>
  <c r="J176"/>
  <c r="J71"/>
  <c r="P176"/>
  <c r="R176"/>
  <c r="T176"/>
  <c r="BK188"/>
  <c r="J188"/>
  <c r="J72"/>
  <c r="P188"/>
  <c r="R188"/>
  <c r="T188"/>
  <c r="BK214"/>
  <c r="J214"/>
  <c r="J73"/>
  <c r="P214"/>
  <c r="R214"/>
  <c r="T214"/>
  <c r="BK231"/>
  <c r="J231"/>
  <c r="J74"/>
  <c r="P231"/>
  <c r="R231"/>
  <c r="T231"/>
  <c i="53" r="BK102"/>
  <c r="J102"/>
  <c r="J69"/>
  <c r="P102"/>
  <c r="R102"/>
  <c r="T102"/>
  <c r="BK152"/>
  <c r="J152"/>
  <c r="J70"/>
  <c r="P152"/>
  <c r="R152"/>
  <c r="T152"/>
  <c r="BK174"/>
  <c r="J174"/>
  <c r="J71"/>
  <c r="P174"/>
  <c r="R174"/>
  <c r="T174"/>
  <c r="BK186"/>
  <c r="J186"/>
  <c r="J72"/>
  <c r="P186"/>
  <c r="R186"/>
  <c r="T186"/>
  <c r="BK228"/>
  <c r="J228"/>
  <c r="J73"/>
  <c r="P228"/>
  <c r="R228"/>
  <c r="T228"/>
  <c r="BK251"/>
  <c r="J251"/>
  <c r="J74"/>
  <c r="P251"/>
  <c r="R251"/>
  <c r="T251"/>
  <c i="54" r="BK100"/>
  <c r="J100"/>
  <c r="J69"/>
  <c r="P100"/>
  <c r="R100"/>
  <c r="T100"/>
  <c r="BK149"/>
  <c r="J149"/>
  <c r="J70"/>
  <c r="P149"/>
  <c r="R149"/>
  <c r="T149"/>
  <c r="BK169"/>
  <c r="J169"/>
  <c r="J71"/>
  <c r="P169"/>
  <c r="R169"/>
  <c r="T169"/>
  <c r="BK213"/>
  <c r="J213"/>
  <c r="J72"/>
  <c r="P213"/>
  <c r="R213"/>
  <c r="T213"/>
  <c i="55" r="BK101"/>
  <c r="J101"/>
  <c r="J69"/>
  <c r="P101"/>
  <c r="R101"/>
  <c r="T101"/>
  <c r="BK173"/>
  <c r="J173"/>
  <c r="J71"/>
  <c r="P173"/>
  <c r="R173"/>
  <c r="T173"/>
  <c r="BK195"/>
  <c r="J195"/>
  <c r="J72"/>
  <c r="P195"/>
  <c r="R195"/>
  <c r="T195"/>
  <c r="BK259"/>
  <c r="J259"/>
  <c r="J73"/>
  <c r="P259"/>
  <c r="R259"/>
  <c r="T259"/>
  <c r="BK337"/>
  <c r="J337"/>
  <c r="J74"/>
  <c r="P337"/>
  <c r="R337"/>
  <c r="T337"/>
  <c i="56" r="BK100"/>
  <c r="J100"/>
  <c r="J69"/>
  <c r="P100"/>
  <c r="R100"/>
  <c r="T100"/>
  <c r="BK158"/>
  <c r="J158"/>
  <c r="J71"/>
  <c r="P158"/>
  <c r="R158"/>
  <c r="T158"/>
  <c r="BK201"/>
  <c r="J201"/>
  <c r="J72"/>
  <c r="P201"/>
  <c r="R201"/>
  <c r="T201"/>
  <c r="BK220"/>
  <c r="J220"/>
  <c r="J73"/>
  <c r="P220"/>
  <c r="R220"/>
  <c r="T220"/>
  <c i="57" r="BK99"/>
  <c r="J99"/>
  <c r="J69"/>
  <c r="P99"/>
  <c r="R99"/>
  <c r="T99"/>
  <c r="BK144"/>
  <c r="J144"/>
  <c r="J70"/>
  <c r="P144"/>
  <c r="R144"/>
  <c r="T144"/>
  <c r="BK156"/>
  <c r="J156"/>
  <c r="J71"/>
  <c r="P156"/>
  <c r="R156"/>
  <c r="T156"/>
  <c i="58" r="BK100"/>
  <c r="J100"/>
  <c r="J69"/>
  <c r="P100"/>
  <c r="R100"/>
  <c r="T100"/>
  <c r="BK152"/>
  <c r="J152"/>
  <c r="J70"/>
  <c r="P152"/>
  <c r="R152"/>
  <c r="T152"/>
  <c r="BK167"/>
  <c r="J167"/>
  <c r="J71"/>
  <c r="P167"/>
  <c r="R167"/>
  <c r="T167"/>
  <c r="BK190"/>
  <c r="J190"/>
  <c r="J72"/>
  <c r="P190"/>
  <c r="R190"/>
  <c r="T190"/>
  <c r="BK218"/>
  <c r="J218"/>
  <c r="J73"/>
  <c r="P218"/>
  <c r="R218"/>
  <c r="T218"/>
  <c i="60" r="BK100"/>
  <c r="J100"/>
  <c r="J69"/>
  <c r="P100"/>
  <c r="R100"/>
  <c r="T100"/>
  <c r="BK163"/>
  <c r="J163"/>
  <c r="J70"/>
  <c r="P163"/>
  <c r="R163"/>
  <c r="T163"/>
  <c r="BK189"/>
  <c r="J189"/>
  <c r="J71"/>
  <c r="P189"/>
  <c r="R189"/>
  <c r="T189"/>
  <c r="BK204"/>
  <c r="J204"/>
  <c r="J72"/>
  <c r="P204"/>
  <c r="R204"/>
  <c r="T204"/>
  <c i="61" r="BK95"/>
  <c r="J95"/>
  <c r="J69"/>
  <c r="P95"/>
  <c r="P94"/>
  <c r="P93"/>
  <c i="1" r="AU124"/>
  <c i="61" r="R95"/>
  <c r="R94"/>
  <c r="R93"/>
  <c r="T95"/>
  <c r="T94"/>
  <c r="T93"/>
  <c i="62" r="BK90"/>
  <c r="J90"/>
  <c r="J65"/>
  <c r="P90"/>
  <c r="P89"/>
  <c r="P88"/>
  <c i="1" r="AU126"/>
  <c i="62" r="R90"/>
  <c r="R89"/>
  <c r="R88"/>
  <c r="T90"/>
  <c r="T89"/>
  <c r="T88"/>
  <c i="63" r="BK90"/>
  <c r="J90"/>
  <c r="J65"/>
  <c r="P90"/>
  <c r="P89"/>
  <c r="P88"/>
  <c i="1" r="AU128"/>
  <c i="63" r="R90"/>
  <c r="R89"/>
  <c r="R88"/>
  <c r="T90"/>
  <c r="T89"/>
  <c r="T88"/>
  <c i="64" r="BK95"/>
  <c r="J95"/>
  <c r="J69"/>
  <c r="P95"/>
  <c r="P94"/>
  <c r="P93"/>
  <c i="1" r="AU129"/>
  <c i="64" r="R95"/>
  <c r="R94"/>
  <c r="R93"/>
  <c r="T95"/>
  <c r="T94"/>
  <c r="T93"/>
  <c i="65" r="BK95"/>
  <c r="J95"/>
  <c r="J69"/>
  <c r="P95"/>
  <c r="P94"/>
  <c r="P93"/>
  <c i="1" r="AU130"/>
  <c i="65" r="R95"/>
  <c r="R94"/>
  <c r="R93"/>
  <c r="T95"/>
  <c r="T94"/>
  <c r="T93"/>
  <c i="66" r="BK95"/>
  <c r="J95"/>
  <c r="J69"/>
  <c r="P95"/>
  <c r="P94"/>
  <c r="P93"/>
  <c i="1" r="AU131"/>
  <c i="66" r="R95"/>
  <c r="R94"/>
  <c r="R93"/>
  <c r="T95"/>
  <c r="T94"/>
  <c r="T93"/>
  <c i="67" r="BK90"/>
  <c r="J90"/>
  <c r="J65"/>
  <c r="P90"/>
  <c r="P89"/>
  <c r="P88"/>
  <c i="1" r="AU133"/>
  <c i="67" r="R90"/>
  <c r="R89"/>
  <c r="R88"/>
  <c r="T90"/>
  <c r="T89"/>
  <c r="T88"/>
  <c i="68" r="BK95"/>
  <c r="J95"/>
  <c r="J69"/>
  <c r="P95"/>
  <c r="P94"/>
  <c r="P93"/>
  <c i="1" r="AU134"/>
  <c i="68" r="R95"/>
  <c r="R94"/>
  <c r="R93"/>
  <c r="T95"/>
  <c r="T94"/>
  <c r="T93"/>
  <c i="69" r="BK95"/>
  <c r="J95"/>
  <c r="J69"/>
  <c r="P95"/>
  <c r="P94"/>
  <c r="P93"/>
  <c i="1" r="AU135"/>
  <c i="69" r="R95"/>
  <c r="R94"/>
  <c r="R93"/>
  <c r="T95"/>
  <c r="T94"/>
  <c r="T93"/>
  <c i="70" r="BK95"/>
  <c r="J95"/>
  <c r="J69"/>
  <c r="P95"/>
  <c r="P94"/>
  <c r="P93"/>
  <c i="1" r="AU136"/>
  <c i="70" r="R95"/>
  <c r="R94"/>
  <c r="R93"/>
  <c r="T95"/>
  <c r="T94"/>
  <c r="T93"/>
  <c i="71" r="BK90"/>
  <c r="J90"/>
  <c r="J65"/>
  <c r="P90"/>
  <c r="P89"/>
  <c r="P88"/>
  <c i="1" r="AU138"/>
  <c i="71" r="R90"/>
  <c r="R89"/>
  <c r="R88"/>
  <c r="T90"/>
  <c r="T89"/>
  <c r="T88"/>
  <c i="72" r="BK95"/>
  <c r="J95"/>
  <c r="J69"/>
  <c r="P95"/>
  <c r="P94"/>
  <c r="P93"/>
  <c i="1" r="AU139"/>
  <c i="72" r="R95"/>
  <c r="R94"/>
  <c r="R93"/>
  <c r="T95"/>
  <c r="T94"/>
  <c r="T93"/>
  <c i="73" r="BK95"/>
  <c r="J95"/>
  <c r="J69"/>
  <c r="P95"/>
  <c r="P94"/>
  <c r="P93"/>
  <c i="1" r="AU140"/>
  <c i="73" r="R95"/>
  <c r="R94"/>
  <c r="R93"/>
  <c r="T95"/>
  <c r="T94"/>
  <c r="T93"/>
  <c i="74" r="BK95"/>
  <c r="J95"/>
  <c r="J69"/>
  <c r="P95"/>
  <c r="P94"/>
  <c r="P93"/>
  <c i="1" r="AU141"/>
  <c i="74" r="R95"/>
  <c r="R94"/>
  <c r="R93"/>
  <c r="T95"/>
  <c r="T94"/>
  <c r="T93"/>
  <c i="75" r="BK90"/>
  <c r="J90"/>
  <c r="J65"/>
  <c r="P90"/>
  <c r="P89"/>
  <c r="P88"/>
  <c i="1" r="AU142"/>
  <c i="75" r="R90"/>
  <c r="R89"/>
  <c r="R88"/>
  <c r="T90"/>
  <c r="T89"/>
  <c r="T88"/>
  <c i="76" r="BK96"/>
  <c r="J96"/>
  <c r="J65"/>
  <c r="P96"/>
  <c r="R96"/>
  <c r="T96"/>
  <c r="BK140"/>
  <c r="J140"/>
  <c r="J67"/>
  <c r="P140"/>
  <c r="R140"/>
  <c r="T140"/>
  <c r="BK159"/>
  <c r="J159"/>
  <c r="J68"/>
  <c r="P159"/>
  <c r="R159"/>
  <c r="T159"/>
  <c r="BK166"/>
  <c r="J166"/>
  <c r="J69"/>
  <c r="P166"/>
  <c r="R166"/>
  <c r="T166"/>
  <c r="BK173"/>
  <c r="J173"/>
  <c r="J70"/>
  <c r="P173"/>
  <c r="R173"/>
  <c r="T173"/>
  <c r="BK196"/>
  <c r="J196"/>
  <c r="J71"/>
  <c r="P196"/>
  <c r="R196"/>
  <c r="T196"/>
  <c i="77" r="BK105"/>
  <c r="J105"/>
  <c r="J66"/>
  <c r="P105"/>
  <c r="P91"/>
  <c r="P90"/>
  <c i="1" r="AU145"/>
  <c i="77" r="R105"/>
  <c r="R91"/>
  <c r="R90"/>
  <c r="T105"/>
  <c r="T91"/>
  <c r="T90"/>
  <c i="78" r="BK193"/>
  <c r="J193"/>
  <c r="J67"/>
  <c r="P193"/>
  <c r="P156"/>
  <c r="P121"/>
  <c r="P90"/>
  <c r="P89"/>
  <c i="1" r="AU147"/>
  <c i="78" r="R193"/>
  <c r="R156"/>
  <c r="R121"/>
  <c r="R90"/>
  <c r="R89"/>
  <c r="T193"/>
  <c r="T156"/>
  <c r="T121"/>
  <c r="T90"/>
  <c r="T89"/>
  <c i="80" r="BK90"/>
  <c r="J90"/>
  <c r="J65"/>
  <c r="P90"/>
  <c r="P89"/>
  <c r="P88"/>
  <c i="1" r="AU150"/>
  <c i="80" r="R90"/>
  <c r="R89"/>
  <c r="R88"/>
  <c r="T90"/>
  <c r="T89"/>
  <c r="T88"/>
  <c i="81" r="BK90"/>
  <c r="J90"/>
  <c r="J65"/>
  <c r="P90"/>
  <c r="P89"/>
  <c r="P88"/>
  <c i="1" r="AU151"/>
  <c i="81" r="R90"/>
  <c r="R89"/>
  <c r="R88"/>
  <c r="T90"/>
  <c r="T89"/>
  <c r="T88"/>
  <c i="82" r="BK88"/>
  <c r="J88"/>
  <c r="J61"/>
  <c r="P88"/>
  <c r="R88"/>
  <c r="T88"/>
  <c r="BK147"/>
  <c r="J147"/>
  <c r="J62"/>
  <c r="P147"/>
  <c r="R147"/>
  <c r="T147"/>
  <c r="BK159"/>
  <c r="J159"/>
  <c r="J63"/>
  <c r="P159"/>
  <c r="R159"/>
  <c r="T159"/>
  <c r="BK191"/>
  <c r="J191"/>
  <c r="J65"/>
  <c r="P191"/>
  <c r="R191"/>
  <c r="T191"/>
  <c r="BK205"/>
  <c r="J205"/>
  <c r="J66"/>
  <c r="P205"/>
  <c r="R205"/>
  <c r="T205"/>
  <c i="83" r="BK90"/>
  <c r="J90"/>
  <c r="J65"/>
  <c r="P90"/>
  <c r="R90"/>
  <c r="T90"/>
  <c r="BK111"/>
  <c r="J111"/>
  <c r="J66"/>
  <c r="P111"/>
  <c r="R111"/>
  <c r="T111"/>
  <c i="84" r="BK95"/>
  <c r="J95"/>
  <c r="J69"/>
  <c r="P95"/>
  <c r="P94"/>
  <c r="P93"/>
  <c i="1" r="AU156"/>
  <c i="84" r="R95"/>
  <c r="R94"/>
  <c r="R93"/>
  <c r="T95"/>
  <c r="T94"/>
  <c r="T93"/>
  <c i="85" r="BK97"/>
  <c r="J97"/>
  <c r="J69"/>
  <c r="P97"/>
  <c r="P96"/>
  <c r="P95"/>
  <c i="1" r="AU157"/>
  <c i="85" r="R97"/>
  <c r="R96"/>
  <c r="R95"/>
  <c r="T97"/>
  <c r="T96"/>
  <c r="T95"/>
  <c i="86" r="BK100"/>
  <c r="J100"/>
  <c r="J69"/>
  <c r="P100"/>
  <c r="P99"/>
  <c r="R100"/>
  <c r="R99"/>
  <c r="T100"/>
  <c r="T99"/>
  <c r="BK220"/>
  <c r="J220"/>
  <c r="J71"/>
  <c r="P220"/>
  <c r="R220"/>
  <c r="T220"/>
  <c r="BK225"/>
  <c r="J225"/>
  <c r="J72"/>
  <c r="P225"/>
  <c r="R225"/>
  <c r="T225"/>
  <c i="87" r="BK99"/>
  <c r="J99"/>
  <c r="J69"/>
  <c r="P99"/>
  <c r="R99"/>
  <c r="T99"/>
  <c r="BK210"/>
  <c r="J210"/>
  <c r="J70"/>
  <c r="P210"/>
  <c r="R210"/>
  <c r="T210"/>
  <c r="BK224"/>
  <c r="J224"/>
  <c r="J72"/>
  <c r="P224"/>
  <c r="P223"/>
  <c r="R224"/>
  <c r="R223"/>
  <c r="T224"/>
  <c r="T223"/>
  <c r="BK229"/>
  <c r="J229"/>
  <c r="J73"/>
  <c r="P229"/>
  <c r="R229"/>
  <c r="T229"/>
  <c i="88" r="BK96"/>
  <c r="J96"/>
  <c r="J69"/>
  <c r="P96"/>
  <c r="P95"/>
  <c r="R96"/>
  <c r="R95"/>
  <c r="T96"/>
  <c r="T95"/>
  <c r="BK211"/>
  <c r="J211"/>
  <c r="J70"/>
  <c r="P211"/>
  <c r="R211"/>
  <c r="T211"/>
  <c i="89" r="BK95"/>
  <c r="J95"/>
  <c r="J69"/>
  <c r="P95"/>
  <c r="P94"/>
  <c r="P93"/>
  <c i="1" r="AU161"/>
  <c i="89" r="R95"/>
  <c r="R94"/>
  <c r="R93"/>
  <c r="T95"/>
  <c r="T94"/>
  <c r="T93"/>
  <c i="90" r="BK100"/>
  <c r="J100"/>
  <c r="J69"/>
  <c r="P100"/>
  <c r="P99"/>
  <c r="R100"/>
  <c r="R99"/>
  <c r="T100"/>
  <c r="T99"/>
  <c r="BK196"/>
  <c r="J196"/>
  <c r="J71"/>
  <c r="P196"/>
  <c r="P195"/>
  <c r="R196"/>
  <c r="R195"/>
  <c r="T196"/>
  <c r="T195"/>
  <c r="BK213"/>
  <c r="J213"/>
  <c r="J72"/>
  <c r="P213"/>
  <c r="R213"/>
  <c r="T213"/>
  <c i="91" r="BK96"/>
  <c r="J96"/>
  <c r="J69"/>
  <c r="P96"/>
  <c r="R96"/>
  <c r="T96"/>
  <c r="BK101"/>
  <c r="J101"/>
  <c r="J70"/>
  <c r="P101"/>
  <c r="R101"/>
  <c r="T101"/>
  <c i="92" r="BK97"/>
  <c r="J97"/>
  <c r="J69"/>
  <c r="P97"/>
  <c r="P96"/>
  <c r="P95"/>
  <c i="1" r="AU164"/>
  <c i="92" r="R97"/>
  <c r="R96"/>
  <c r="R95"/>
  <c r="T97"/>
  <c r="T96"/>
  <c r="T95"/>
  <c i="93" r="BK87"/>
  <c r="J87"/>
  <c r="J64"/>
  <c r="P87"/>
  <c r="P86"/>
  <c i="1" r="AU165"/>
  <c i="93" r="R87"/>
  <c r="R86"/>
  <c r="T87"/>
  <c r="T86"/>
  <c i="94" r="BK106"/>
  <c r="J106"/>
  <c r="J69"/>
  <c r="P106"/>
  <c r="R106"/>
  <c r="T106"/>
  <c r="BK138"/>
  <c r="J138"/>
  <c r="J70"/>
  <c r="P138"/>
  <c r="R138"/>
  <c r="T138"/>
  <c r="BK166"/>
  <c r="J166"/>
  <c r="J76"/>
  <c r="P166"/>
  <c r="P165"/>
  <c r="R166"/>
  <c r="R165"/>
  <c r="T166"/>
  <c r="T165"/>
  <c r="BK190"/>
  <c r="J190"/>
  <c r="J78"/>
  <c r="P190"/>
  <c r="P189"/>
  <c r="R190"/>
  <c r="R189"/>
  <c r="T190"/>
  <c r="T189"/>
  <c i="95" r="BK106"/>
  <c r="J106"/>
  <c r="J69"/>
  <c r="P106"/>
  <c r="R106"/>
  <c r="T106"/>
  <c r="BK129"/>
  <c r="J129"/>
  <c r="J70"/>
  <c r="P129"/>
  <c r="R129"/>
  <c r="T129"/>
  <c r="BK179"/>
  <c r="J179"/>
  <c r="J75"/>
  <c r="P179"/>
  <c r="R179"/>
  <c r="T179"/>
  <c r="BK185"/>
  <c r="J185"/>
  <c r="J76"/>
  <c r="P185"/>
  <c r="R185"/>
  <c r="T185"/>
  <c r="BK201"/>
  <c r="J201"/>
  <c r="J78"/>
  <c r="P201"/>
  <c r="P200"/>
  <c r="R201"/>
  <c r="R200"/>
  <c r="T201"/>
  <c r="T200"/>
  <c r="BK217"/>
  <c r="J217"/>
  <c r="J80"/>
  <c r="P217"/>
  <c r="P216"/>
  <c r="R217"/>
  <c r="R216"/>
  <c r="T217"/>
  <c r="T216"/>
  <c i="96" r="BK97"/>
  <c r="J97"/>
  <c r="J69"/>
  <c r="P97"/>
  <c r="P96"/>
  <c r="R97"/>
  <c r="R96"/>
  <c r="T97"/>
  <c r="T96"/>
  <c r="BK112"/>
  <c r="J112"/>
  <c r="J71"/>
  <c r="P112"/>
  <c r="P111"/>
  <c r="R112"/>
  <c r="R111"/>
  <c r="T112"/>
  <c r="T111"/>
  <c i="97" r="BK95"/>
  <c r="J95"/>
  <c r="J69"/>
  <c r="P95"/>
  <c r="P94"/>
  <c r="P93"/>
  <c i="1" r="AU170"/>
  <c i="97" r="R95"/>
  <c r="R94"/>
  <c r="R93"/>
  <c r="T95"/>
  <c r="T94"/>
  <c r="T93"/>
  <c i="98" r="BK97"/>
  <c r="J97"/>
  <c r="J69"/>
  <c r="P97"/>
  <c r="P96"/>
  <c r="P95"/>
  <c i="1" r="AU171"/>
  <c i="98" r="R97"/>
  <c r="R96"/>
  <c r="R95"/>
  <c r="T97"/>
  <c r="T96"/>
  <c r="T95"/>
  <c i="99" r="BK103"/>
  <c r="J103"/>
  <c r="J69"/>
  <c r="P103"/>
  <c r="R103"/>
  <c r="T103"/>
  <c r="BK235"/>
  <c r="J235"/>
  <c r="J70"/>
  <c r="P235"/>
  <c r="R235"/>
  <c r="T235"/>
  <c r="BK261"/>
  <c r="J261"/>
  <c r="J71"/>
  <c r="P261"/>
  <c r="R261"/>
  <c r="T261"/>
  <c r="BK289"/>
  <c r="J289"/>
  <c r="J74"/>
  <c r="P289"/>
  <c r="P288"/>
  <c r="R289"/>
  <c r="R288"/>
  <c r="T289"/>
  <c r="T288"/>
  <c r="BK304"/>
  <c r="J304"/>
  <c r="J76"/>
  <c r="P304"/>
  <c r="R304"/>
  <c r="T304"/>
  <c r="BK311"/>
  <c r="J311"/>
  <c r="J77"/>
  <c r="P311"/>
  <c r="R311"/>
  <c r="T311"/>
  <c i="100" r="BK102"/>
  <c r="J102"/>
  <c r="J69"/>
  <c r="P102"/>
  <c r="R102"/>
  <c r="T102"/>
  <c r="BK111"/>
  <c r="J111"/>
  <c r="J70"/>
  <c r="P111"/>
  <c r="R111"/>
  <c r="T111"/>
  <c r="BK120"/>
  <c r="J120"/>
  <c r="J71"/>
  <c r="P120"/>
  <c r="R120"/>
  <c r="T120"/>
  <c r="BK133"/>
  <c r="J133"/>
  <c r="J74"/>
  <c r="P133"/>
  <c r="P132"/>
  <c r="R133"/>
  <c r="R132"/>
  <c r="T133"/>
  <c r="T132"/>
  <c i="101" r="BK104"/>
  <c r="J104"/>
  <c r="J69"/>
  <c r="P104"/>
  <c r="R104"/>
  <c r="T104"/>
  <c r="BK113"/>
  <c r="J113"/>
  <c r="J70"/>
  <c r="P113"/>
  <c r="R113"/>
  <c r="T113"/>
  <c r="BK150"/>
  <c r="J150"/>
  <c r="J71"/>
  <c r="P150"/>
  <c r="R150"/>
  <c r="T150"/>
  <c r="BK183"/>
  <c r="J183"/>
  <c r="J72"/>
  <c r="P183"/>
  <c r="R183"/>
  <c r="T183"/>
  <c r="BK236"/>
  <c r="J236"/>
  <c r="J73"/>
  <c r="P236"/>
  <c r="R236"/>
  <c r="T236"/>
  <c r="BK277"/>
  <c r="J277"/>
  <c r="J74"/>
  <c r="P277"/>
  <c r="R277"/>
  <c r="T277"/>
  <c r="BK305"/>
  <c r="J305"/>
  <c r="J76"/>
  <c r="P305"/>
  <c r="R305"/>
  <c r="T305"/>
  <c r="BK321"/>
  <c r="J321"/>
  <c r="J77"/>
  <c r="P321"/>
  <c r="R321"/>
  <c r="T321"/>
  <c i="102" r="BK90"/>
  <c r="J90"/>
  <c r="J65"/>
  <c r="P90"/>
  <c r="R90"/>
  <c r="T90"/>
  <c r="BK153"/>
  <c r="J153"/>
  <c r="J66"/>
  <c r="P153"/>
  <c r="R153"/>
  <c r="T153"/>
  <c i="103" r="BK86"/>
  <c r="J86"/>
  <c r="J61"/>
  <c r="P86"/>
  <c r="R86"/>
  <c r="T86"/>
  <c r="BK157"/>
  <c r="J157"/>
  <c r="J62"/>
  <c r="P157"/>
  <c r="R157"/>
  <c r="T157"/>
  <c r="BK185"/>
  <c r="J185"/>
  <c r="J63"/>
  <c r="P185"/>
  <c r="R185"/>
  <c r="T185"/>
  <c r="BK200"/>
  <c r="J200"/>
  <c r="J64"/>
  <c r="P200"/>
  <c r="R200"/>
  <c r="T200"/>
  <c i="2" r="E52"/>
  <c r="J60"/>
  <c r="F63"/>
  <c r="BE108"/>
  <c r="BE117"/>
  <c r="BE126"/>
  <c r="BE128"/>
  <c r="BE131"/>
  <c r="BE134"/>
  <c r="BE137"/>
  <c r="BE143"/>
  <c r="BE148"/>
  <c r="BE150"/>
  <c r="BE153"/>
  <c r="BE166"/>
  <c r="BE169"/>
  <c r="BE172"/>
  <c r="BE176"/>
  <c r="BE179"/>
  <c r="BE181"/>
  <c r="BE184"/>
  <c r="BE187"/>
  <c r="BE189"/>
  <c r="BE192"/>
  <c r="BE196"/>
  <c r="BE199"/>
  <c r="BE201"/>
  <c r="BE204"/>
  <c r="BE208"/>
  <c r="BE211"/>
  <c r="BE213"/>
  <c r="BE216"/>
  <c r="BE219"/>
  <c r="BE224"/>
  <c r="BE227"/>
  <c r="BE232"/>
  <c r="BE237"/>
  <c r="BE240"/>
  <c r="BE245"/>
  <c r="BE247"/>
  <c r="BE250"/>
  <c r="BE255"/>
  <c r="BE269"/>
  <c r="BE273"/>
  <c r="BE276"/>
  <c r="BE279"/>
  <c r="BE282"/>
  <c r="BE287"/>
  <c r="BE290"/>
  <c r="BE293"/>
  <c r="BE296"/>
  <c r="BE299"/>
  <c r="BE302"/>
  <c r="BE305"/>
  <c r="BE308"/>
  <c r="BE311"/>
  <c r="BE314"/>
  <c r="BE317"/>
  <c r="BE321"/>
  <c r="BE324"/>
  <c r="BE329"/>
  <c r="BE332"/>
  <c r="BE337"/>
  <c r="BE340"/>
  <c r="BE343"/>
  <c r="BE346"/>
  <c r="BE349"/>
  <c r="BE352"/>
  <c r="BE355"/>
  <c r="BE358"/>
  <c r="BE361"/>
  <c r="BE364"/>
  <c r="BE375"/>
  <c r="BE383"/>
  <c r="BE391"/>
  <c r="BE394"/>
  <c r="BE397"/>
  <c r="BE401"/>
  <c r="BE404"/>
  <c r="BE406"/>
  <c r="BE409"/>
  <c r="BK268"/>
  <c r="J268"/>
  <c r="J73"/>
  <c i="3" r="E52"/>
  <c r="J60"/>
  <c r="F63"/>
  <c r="BE107"/>
  <c r="BE113"/>
  <c r="BE118"/>
  <c r="BE120"/>
  <c r="BE124"/>
  <c r="BE135"/>
  <c r="BE145"/>
  <c r="BE147"/>
  <c r="BE150"/>
  <c r="BE156"/>
  <c r="BE160"/>
  <c r="BE164"/>
  <c r="BE168"/>
  <c r="BE172"/>
  <c r="BE182"/>
  <c r="BE186"/>
  <c r="BE189"/>
  <c r="BE191"/>
  <c r="BE194"/>
  <c r="BE196"/>
  <c r="BE199"/>
  <c r="BE203"/>
  <c r="BE206"/>
  <c r="BE208"/>
  <c r="BE211"/>
  <c r="BE214"/>
  <c r="BE217"/>
  <c r="BE220"/>
  <c r="BE223"/>
  <c r="BE228"/>
  <c r="BE233"/>
  <c r="BE238"/>
  <c r="BE240"/>
  <c r="BE245"/>
  <c r="BE247"/>
  <c r="BE250"/>
  <c r="BE256"/>
  <c r="BE264"/>
  <c r="BE268"/>
  <c r="BE271"/>
  <c r="BE274"/>
  <c r="BE277"/>
  <c r="BE282"/>
  <c r="BE285"/>
  <c r="BE288"/>
  <c r="BE291"/>
  <c r="BE294"/>
  <c r="BE297"/>
  <c r="BE299"/>
  <c r="BE302"/>
  <c r="BE305"/>
  <c r="BE308"/>
  <c r="BE311"/>
  <c r="BE314"/>
  <c r="BE317"/>
  <c r="BE320"/>
  <c r="BE323"/>
  <c r="BE326"/>
  <c r="BE329"/>
  <c r="BE331"/>
  <c r="BE334"/>
  <c r="BE337"/>
  <c r="BE340"/>
  <c r="BE343"/>
  <c r="BE353"/>
  <c r="BE359"/>
  <c r="BE365"/>
  <c r="BK263"/>
  <c r="J263"/>
  <c r="J74"/>
  <c i="4" r="E52"/>
  <c r="J60"/>
  <c r="F63"/>
  <c r="BE106"/>
  <c r="BE111"/>
  <c r="BE115"/>
  <c r="BE117"/>
  <c r="BE121"/>
  <c r="BE130"/>
  <c r="BE138"/>
  <c r="BE140"/>
  <c r="BE143"/>
  <c r="BE152"/>
  <c r="BE155"/>
  <c r="BE157"/>
  <c r="BE161"/>
  <c r="BE164"/>
  <c r="BE166"/>
  <c r="BE169"/>
  <c r="BE171"/>
  <c r="BE174"/>
  <c r="BE178"/>
  <c r="BE181"/>
  <c r="BE183"/>
  <c r="BE186"/>
  <c r="BE190"/>
  <c r="BE195"/>
  <c r="BE200"/>
  <c r="BE208"/>
  <c r="BE210"/>
  <c r="BE213"/>
  <c r="BE219"/>
  <c r="BE227"/>
  <c r="BE231"/>
  <c r="BE234"/>
  <c r="BE237"/>
  <c r="BE240"/>
  <c r="BE245"/>
  <c r="BE248"/>
  <c r="BE251"/>
  <c r="BE254"/>
  <c r="BE257"/>
  <c r="BE260"/>
  <c r="BE262"/>
  <c r="BE265"/>
  <c r="BE268"/>
  <c r="BE270"/>
  <c r="BE273"/>
  <c r="BE276"/>
  <c r="BE282"/>
  <c r="BE285"/>
  <c r="BE288"/>
  <c r="BK226"/>
  <c r="J226"/>
  <c r="J74"/>
  <c i="5" r="E52"/>
  <c r="J60"/>
  <c r="F63"/>
  <c r="BE107"/>
  <c r="BE111"/>
  <c r="BE113"/>
  <c r="BE116"/>
  <c r="BE119"/>
  <c r="BE124"/>
  <c r="BE131"/>
  <c r="BE135"/>
  <c r="BE139"/>
  <c r="BE143"/>
  <c r="BE147"/>
  <c r="BE151"/>
  <c r="BE155"/>
  <c r="BE159"/>
  <c r="BE162"/>
  <c r="BE166"/>
  <c r="BE170"/>
  <c r="BE174"/>
  <c r="BE178"/>
  <c r="BE182"/>
  <c r="BE186"/>
  <c r="BE193"/>
  <c r="BE200"/>
  <c r="BE207"/>
  <c r="BE210"/>
  <c r="BE215"/>
  <c r="BE221"/>
  <c r="BE224"/>
  <c r="BE226"/>
  <c r="BE229"/>
  <c r="BE231"/>
  <c r="BE234"/>
  <c r="BE240"/>
  <c r="BE246"/>
  <c r="BE249"/>
  <c r="BE253"/>
  <c r="BE256"/>
  <c r="BE259"/>
  <c r="BE262"/>
  <c r="BE265"/>
  <c r="BE268"/>
  <c r="BE274"/>
  <c r="BE277"/>
  <c r="BE281"/>
  <c r="BE287"/>
  <c r="BE289"/>
  <c r="BE292"/>
  <c r="BE295"/>
  <c r="BE299"/>
  <c r="BE302"/>
  <c r="BE305"/>
  <c r="BE309"/>
  <c r="BE312"/>
  <c r="BE315"/>
  <c r="BE318"/>
  <c r="BK199"/>
  <c r="J199"/>
  <c r="J72"/>
  <c r="BK276"/>
  <c r="J276"/>
  <c r="J75"/>
  <c i="6" r="E52"/>
  <c r="J60"/>
  <c r="F63"/>
  <c r="BE101"/>
  <c r="BE109"/>
  <c r="BE112"/>
  <c r="BE115"/>
  <c r="BE117"/>
  <c r="BE122"/>
  <c r="BE124"/>
  <c r="BE127"/>
  <c r="BE129"/>
  <c r="BE132"/>
  <c r="BE134"/>
  <c r="BE137"/>
  <c r="BE139"/>
  <c r="BE142"/>
  <c r="BE148"/>
  <c r="BE151"/>
  <c r="BE154"/>
  <c r="BE160"/>
  <c r="BE163"/>
  <c r="BE166"/>
  <c r="BE169"/>
  <c r="BE172"/>
  <c r="BE175"/>
  <c r="BE190"/>
  <c r="BE229"/>
  <c r="BE242"/>
  <c r="BE252"/>
  <c r="BE265"/>
  <c r="BE269"/>
  <c r="BE273"/>
  <c r="BE277"/>
  <c r="BE281"/>
  <c r="BE285"/>
  <c r="BE289"/>
  <c r="BE293"/>
  <c r="BE297"/>
  <c r="BE314"/>
  <c r="BE327"/>
  <c r="BE331"/>
  <c r="BE335"/>
  <c r="BE339"/>
  <c r="BE343"/>
  <c r="BE346"/>
  <c r="BE348"/>
  <c r="BE353"/>
  <c r="BE393"/>
  <c r="BE400"/>
  <c r="BE404"/>
  <c r="BE410"/>
  <c r="BE415"/>
  <c r="BE428"/>
  <c r="BE441"/>
  <c r="BE444"/>
  <c r="BE448"/>
  <c r="BE461"/>
  <c r="BE473"/>
  <c r="BE500"/>
  <c r="BE512"/>
  <c r="BE557"/>
  <c r="BK414"/>
  <c r="J414"/>
  <c r="J72"/>
  <c r="BK556"/>
  <c r="J556"/>
  <c r="J74"/>
  <c i="7" r="E52"/>
  <c r="J60"/>
  <c r="F63"/>
  <c r="BE100"/>
  <c r="BE106"/>
  <c r="BE113"/>
  <c r="BE116"/>
  <c r="BE123"/>
  <c r="BE154"/>
  <c r="BE222"/>
  <c r="BE290"/>
  <c r="BE292"/>
  <c r="BE320"/>
  <c r="BE348"/>
  <c r="BE376"/>
  <c r="BE405"/>
  <c r="BE432"/>
  <c r="BE434"/>
  <c r="BE443"/>
  <c r="BE450"/>
  <c r="BE452"/>
  <c r="BE456"/>
  <c r="BE467"/>
  <c r="BK455"/>
  <c r="J455"/>
  <c r="J72"/>
  <c r="BK466"/>
  <c r="J466"/>
  <c r="J73"/>
  <c i="8" r="E52"/>
  <c r="J60"/>
  <c r="F63"/>
  <c r="BE101"/>
  <c r="BE104"/>
  <c r="BE106"/>
  <c r="BE127"/>
  <c r="BE131"/>
  <c r="BE138"/>
  <c r="BE141"/>
  <c r="BE144"/>
  <c r="BE147"/>
  <c r="BE150"/>
  <c r="BE153"/>
  <c r="BE156"/>
  <c r="BE161"/>
  <c r="BE164"/>
  <c r="BE170"/>
  <c r="BE172"/>
  <c r="BE183"/>
  <c r="BE187"/>
  <c r="BE190"/>
  <c r="BE193"/>
  <c r="BE199"/>
  <c r="BE201"/>
  <c r="BE204"/>
  <c r="BE207"/>
  <c r="BE210"/>
  <c r="BE214"/>
  <c r="BK182"/>
  <c r="J182"/>
  <c r="J71"/>
  <c i="9" r="E52"/>
  <c r="J60"/>
  <c r="F63"/>
  <c r="BE100"/>
  <c r="BE112"/>
  <c r="BE132"/>
  <c r="BE143"/>
  <c r="BE145"/>
  <c r="BE157"/>
  <c r="BE168"/>
  <c r="BE180"/>
  <c r="BE183"/>
  <c r="BE186"/>
  <c r="BE197"/>
  <c r="BE209"/>
  <c r="BE212"/>
  <c r="BE214"/>
  <c r="BE217"/>
  <c r="BE221"/>
  <c r="BE233"/>
  <c r="BE262"/>
  <c r="BE265"/>
  <c r="BE276"/>
  <c r="BE288"/>
  <c r="BE299"/>
  <c r="BE310"/>
  <c r="BE313"/>
  <c r="BK99"/>
  <c r="J99"/>
  <c r="J69"/>
  <c r="BK312"/>
  <c r="J312"/>
  <c r="J73"/>
  <c i="10" r="E52"/>
  <c r="J60"/>
  <c r="F63"/>
  <c r="BE102"/>
  <c r="BE110"/>
  <c r="BE123"/>
  <c r="BE137"/>
  <c r="BE142"/>
  <c r="BE144"/>
  <c r="BE150"/>
  <c r="BE165"/>
  <c r="BE169"/>
  <c r="BE172"/>
  <c r="BK101"/>
  <c r="J101"/>
  <c r="J69"/>
  <c r="BK109"/>
  <c r="J109"/>
  <c r="J70"/>
  <c r="BK149"/>
  <c r="J149"/>
  <c r="J72"/>
  <c r="BK164"/>
  <c r="J164"/>
  <c r="J73"/>
  <c i="11" r="E52"/>
  <c r="J60"/>
  <c r="F63"/>
  <c r="BE98"/>
  <c r="BE101"/>
  <c r="BE103"/>
  <c r="BE106"/>
  <c r="BE108"/>
  <c r="BE111"/>
  <c r="BE114"/>
  <c r="BE117"/>
  <c r="BE119"/>
  <c r="BE122"/>
  <c r="BE124"/>
  <c r="BE127"/>
  <c r="BE129"/>
  <c r="BE132"/>
  <c r="BE134"/>
  <c r="BE137"/>
  <c r="BE140"/>
  <c r="BE143"/>
  <c r="BE146"/>
  <c r="BK145"/>
  <c r="J145"/>
  <c r="J71"/>
  <c i="12" r="E52"/>
  <c r="J60"/>
  <c r="F63"/>
  <c r="BE106"/>
  <c r="BE119"/>
  <c r="BE122"/>
  <c r="BE124"/>
  <c r="BE127"/>
  <c r="BE129"/>
  <c r="BE132"/>
  <c r="BE135"/>
  <c r="BE145"/>
  <c r="BE147"/>
  <c r="BE150"/>
  <c r="BE153"/>
  <c r="BE156"/>
  <c r="BE161"/>
  <c r="BE164"/>
  <c r="BE167"/>
  <c r="BE173"/>
  <c r="BE175"/>
  <c r="BE178"/>
  <c r="BE182"/>
  <c r="BE189"/>
  <c r="BE191"/>
  <c r="BE196"/>
  <c r="BE199"/>
  <c r="BE201"/>
  <c r="BE209"/>
  <c r="BE211"/>
  <c r="BE214"/>
  <c r="BE217"/>
  <c r="BE220"/>
  <c r="BE225"/>
  <c r="BE228"/>
  <c r="BE230"/>
  <c r="BE234"/>
  <c r="BE237"/>
  <c r="BE240"/>
  <c r="BE243"/>
  <c r="BE247"/>
  <c r="BE251"/>
  <c r="BE256"/>
  <c r="BE259"/>
  <c r="BE262"/>
  <c r="BE264"/>
  <c r="BE269"/>
  <c r="BE272"/>
  <c r="BE274"/>
  <c r="BE278"/>
  <c r="BE286"/>
  <c r="BE294"/>
  <c r="BE304"/>
  <c r="BE311"/>
  <c r="BE314"/>
  <c r="BE317"/>
  <c r="BE334"/>
  <c r="BE338"/>
  <c r="BE341"/>
  <c r="BE344"/>
  <c r="BK246"/>
  <c r="J246"/>
  <c r="J72"/>
  <c i="13" r="E52"/>
  <c r="J60"/>
  <c r="F63"/>
  <c r="BE103"/>
  <c r="BE106"/>
  <c r="BE108"/>
  <c r="BE111"/>
  <c r="BE114"/>
  <c r="BE116"/>
  <c r="BE118"/>
  <c r="BE122"/>
  <c r="BE127"/>
  <c r="BE130"/>
  <c r="BE133"/>
  <c r="BE136"/>
  <c r="BE139"/>
  <c r="BE143"/>
  <c r="BE147"/>
  <c r="BE149"/>
  <c r="BE152"/>
  <c r="BE157"/>
  <c r="BE161"/>
  <c r="BE165"/>
  <c r="BE170"/>
  <c r="BE176"/>
  <c r="BE180"/>
  <c r="BE183"/>
  <c r="BK138"/>
  <c r="J138"/>
  <c r="J71"/>
  <c i="14" r="E52"/>
  <c r="J60"/>
  <c r="F63"/>
  <c r="BE103"/>
  <c r="BE106"/>
  <c r="BE109"/>
  <c r="BE113"/>
  <c r="BE116"/>
  <c r="BE119"/>
  <c r="BE123"/>
  <c r="BE130"/>
  <c r="BE134"/>
  <c r="BE138"/>
  <c r="BE141"/>
  <c r="BE143"/>
  <c r="BE148"/>
  <c r="BE151"/>
  <c r="BE156"/>
  <c r="BE159"/>
  <c r="BE162"/>
  <c r="BE168"/>
  <c r="BE171"/>
  <c r="BE176"/>
  <c r="BE179"/>
  <c r="BE182"/>
  <c r="BE184"/>
  <c r="BE188"/>
  <c r="BE191"/>
  <c r="BE193"/>
  <c r="BE196"/>
  <c r="BK133"/>
  <c r="J133"/>
  <c r="J72"/>
  <c i="15" r="E52"/>
  <c r="J60"/>
  <c r="F63"/>
  <c r="BE102"/>
  <c r="BE105"/>
  <c r="BE107"/>
  <c r="BE111"/>
  <c r="BE115"/>
  <c r="BE118"/>
  <c r="BE124"/>
  <c r="BE127"/>
  <c r="BE129"/>
  <c r="BE132"/>
  <c r="BE135"/>
  <c r="BE138"/>
  <c r="BE140"/>
  <c r="BE143"/>
  <c r="BE146"/>
  <c r="BE151"/>
  <c r="BE154"/>
  <c r="BE156"/>
  <c r="BE159"/>
  <c r="BE163"/>
  <c r="BE167"/>
  <c r="BE170"/>
  <c r="BE173"/>
  <c r="BE177"/>
  <c r="BE180"/>
  <c r="BE184"/>
  <c r="BK162"/>
  <c r="J162"/>
  <c r="J71"/>
  <c r="BK172"/>
  <c r="J172"/>
  <c r="J73"/>
  <c i="16" r="E52"/>
  <c r="J60"/>
  <c r="F63"/>
  <c r="BE99"/>
  <c r="BE102"/>
  <c r="BE104"/>
  <c r="BE107"/>
  <c r="BE110"/>
  <c r="BE113"/>
  <c r="BE117"/>
  <c r="BE124"/>
  <c r="BE129"/>
  <c r="BE132"/>
  <c r="BE135"/>
  <c r="BE141"/>
  <c r="BK116"/>
  <c r="J116"/>
  <c r="J70"/>
  <c r="BK140"/>
  <c r="J140"/>
  <c r="J72"/>
  <c i="17" r="E52"/>
  <c r="J60"/>
  <c r="F63"/>
  <c r="BE102"/>
  <c r="BE105"/>
  <c r="BE107"/>
  <c r="BE110"/>
  <c r="BE113"/>
  <c r="BE116"/>
  <c r="BE119"/>
  <c r="BE122"/>
  <c r="BE129"/>
  <c r="BE136"/>
  <c r="BE139"/>
  <c r="BE142"/>
  <c r="BE147"/>
  <c r="BE151"/>
  <c r="BE155"/>
  <c r="BE158"/>
  <c r="BE162"/>
  <c r="BK128"/>
  <c r="J128"/>
  <c r="J70"/>
  <c r="BK146"/>
  <c r="J146"/>
  <c r="J72"/>
  <c r="BK150"/>
  <c r="J150"/>
  <c r="J73"/>
  <c i="18" r="E52"/>
  <c r="J60"/>
  <c r="F63"/>
  <c r="BE104"/>
  <c r="BE107"/>
  <c r="BE109"/>
  <c r="BE112"/>
  <c r="BE115"/>
  <c r="BE118"/>
  <c r="BE121"/>
  <c r="BE124"/>
  <c r="BE135"/>
  <c r="BE139"/>
  <c r="BE152"/>
  <c r="BE168"/>
  <c r="BE171"/>
  <c r="BE173"/>
  <c r="BE175"/>
  <c r="BE178"/>
  <c r="BE193"/>
  <c r="BE196"/>
  <c r="BE199"/>
  <c r="BE202"/>
  <c r="BE205"/>
  <c r="BE208"/>
  <c r="BE215"/>
  <c r="BE218"/>
  <c r="BE220"/>
  <c r="BE224"/>
  <c r="BE228"/>
  <c r="BE231"/>
  <c r="BE234"/>
  <c r="BE240"/>
  <c r="BE244"/>
  <c r="BE247"/>
  <c r="BK134"/>
  <c r="J134"/>
  <c r="J70"/>
  <c r="BK239"/>
  <c r="J239"/>
  <c r="J75"/>
  <c i="19" r="E52"/>
  <c r="J60"/>
  <c r="F63"/>
  <c r="BE99"/>
  <c r="BE102"/>
  <c r="BE105"/>
  <c r="BE107"/>
  <c r="BE110"/>
  <c r="BE113"/>
  <c r="BE116"/>
  <c r="BE119"/>
  <c r="BE122"/>
  <c r="BE125"/>
  <c r="BE128"/>
  <c r="BE131"/>
  <c r="BE135"/>
  <c r="BE141"/>
  <c r="BE149"/>
  <c r="BE151"/>
  <c r="BE154"/>
  <c r="BE161"/>
  <c r="BE166"/>
  <c r="BE169"/>
  <c r="BE174"/>
  <c r="BE179"/>
  <c r="BE184"/>
  <c r="BK183"/>
  <c r="J183"/>
  <c r="J72"/>
  <c i="20" r="E52"/>
  <c r="J60"/>
  <c r="F63"/>
  <c r="BE101"/>
  <c r="BE106"/>
  <c r="BE111"/>
  <c r="BE124"/>
  <c r="BE126"/>
  <c r="BE129"/>
  <c r="BE132"/>
  <c r="BE134"/>
  <c r="BE137"/>
  <c r="BE147"/>
  <c r="BE157"/>
  <c r="BE161"/>
  <c r="BE167"/>
  <c r="BE173"/>
  <c r="BE175"/>
  <c r="BE181"/>
  <c r="BE185"/>
  <c r="BE188"/>
  <c r="BE191"/>
  <c r="BE193"/>
  <c r="BE197"/>
  <c r="BE200"/>
  <c r="BE203"/>
  <c r="BE208"/>
  <c r="BE215"/>
  <c r="BE218"/>
  <c r="BE221"/>
  <c r="BE223"/>
  <c r="BE226"/>
  <c r="BE228"/>
  <c r="BE234"/>
  <c r="BE241"/>
  <c r="BK233"/>
  <c r="J233"/>
  <c r="J73"/>
  <c r="BK240"/>
  <c r="J240"/>
  <c r="J74"/>
  <c i="21" r="E50"/>
  <c r="J56"/>
  <c r="F59"/>
  <c r="BE94"/>
  <c r="BE98"/>
  <c r="BE104"/>
  <c r="BE107"/>
  <c r="BE109"/>
  <c r="BE112"/>
  <c r="BE115"/>
  <c r="BE119"/>
  <c r="BE122"/>
  <c r="BE125"/>
  <c r="BE128"/>
  <c r="BE132"/>
  <c r="BE135"/>
  <c r="BE137"/>
  <c r="BE140"/>
  <c r="BE143"/>
  <c r="BE147"/>
  <c r="BE155"/>
  <c r="BE158"/>
  <c r="BE161"/>
  <c r="BE163"/>
  <c r="BE167"/>
  <c r="BE171"/>
  <c r="BK93"/>
  <c r="J93"/>
  <c r="J65"/>
  <c r="BK170"/>
  <c r="J170"/>
  <c r="J69"/>
  <c i="22" r="E50"/>
  <c r="J56"/>
  <c r="F59"/>
  <c r="BE94"/>
  <c r="BE100"/>
  <c r="BE103"/>
  <c r="BE106"/>
  <c r="BE109"/>
  <c r="BE112"/>
  <c r="BE115"/>
  <c r="BE118"/>
  <c r="BE123"/>
  <c r="BE126"/>
  <c r="BE129"/>
  <c r="BE132"/>
  <c r="BE135"/>
  <c r="BE138"/>
  <c r="BE145"/>
  <c r="BE151"/>
  <c r="BE154"/>
  <c r="BE158"/>
  <c r="BE161"/>
  <c r="BE164"/>
  <c r="BE170"/>
  <c r="BE173"/>
  <c r="BE189"/>
  <c r="BE196"/>
  <c r="BE210"/>
  <c r="BE227"/>
  <c r="BE246"/>
  <c r="BE253"/>
  <c r="BE273"/>
  <c r="BE276"/>
  <c r="BE309"/>
  <c r="BE313"/>
  <c r="BE322"/>
  <c r="BE327"/>
  <c r="BE330"/>
  <c r="BE333"/>
  <c r="BE340"/>
  <c r="BE343"/>
  <c r="BE345"/>
  <c r="BE369"/>
  <c r="BE388"/>
  <c r="BE392"/>
  <c r="BK391"/>
  <c r="J391"/>
  <c r="J69"/>
  <c i="23" r="E52"/>
  <c r="J60"/>
  <c r="F63"/>
  <c r="BE96"/>
  <c r="BE99"/>
  <c r="BE103"/>
  <c r="BE106"/>
  <c r="BE109"/>
  <c r="BE112"/>
  <c r="BE115"/>
  <c i="24" r="E52"/>
  <c r="J60"/>
  <c r="F63"/>
  <c r="BE96"/>
  <c r="BE103"/>
  <c r="BK95"/>
  <c r="J95"/>
  <c r="J69"/>
  <c i="25" r="E50"/>
  <c r="J56"/>
  <c r="F59"/>
  <c r="BE101"/>
  <c r="BE108"/>
  <c r="BE115"/>
  <c r="BE120"/>
  <c r="BE128"/>
  <c r="BE133"/>
  <c r="BE138"/>
  <c r="BE148"/>
  <c r="BE151"/>
  <c r="BE159"/>
  <c r="BE163"/>
  <c r="BE165"/>
  <c r="BE169"/>
  <c r="BE171"/>
  <c r="BE178"/>
  <c r="BE185"/>
  <c r="BE187"/>
  <c r="BE192"/>
  <c r="BE195"/>
  <c r="BE200"/>
  <c r="BE207"/>
  <c r="BE210"/>
  <c r="BE218"/>
  <c r="BE225"/>
  <c r="BE231"/>
  <c r="BE236"/>
  <c r="BE239"/>
  <c r="BE241"/>
  <c r="BE244"/>
  <c r="BE252"/>
  <c r="BE259"/>
  <c r="BE267"/>
  <c r="BE270"/>
  <c r="BE275"/>
  <c r="BE282"/>
  <c r="BE291"/>
  <c r="BE299"/>
  <c r="BE310"/>
  <c r="BE315"/>
  <c r="BE319"/>
  <c r="BE328"/>
  <c r="BE333"/>
  <c r="BE335"/>
  <c r="BE339"/>
  <c r="BE347"/>
  <c r="BE350"/>
  <c r="BE352"/>
  <c r="BE358"/>
  <c r="BE361"/>
  <c r="BE364"/>
  <c r="BE370"/>
  <c r="BE377"/>
  <c r="BE382"/>
  <c r="BE384"/>
  <c r="BE390"/>
  <c r="BE397"/>
  <c r="BE404"/>
  <c r="BE408"/>
  <c r="BE412"/>
  <c r="BE417"/>
  <c r="BE420"/>
  <c r="BE422"/>
  <c r="BE425"/>
  <c r="BE427"/>
  <c r="BE430"/>
  <c r="BE433"/>
  <c r="BE436"/>
  <c r="BE444"/>
  <c r="BE446"/>
  <c r="BE451"/>
  <c r="BE459"/>
  <c r="BE462"/>
  <c r="BE464"/>
  <c r="BE467"/>
  <c r="BE470"/>
  <c r="BE474"/>
  <c r="BE482"/>
  <c r="BE490"/>
  <c r="BE497"/>
  <c r="BE506"/>
  <c r="BE513"/>
  <c r="BE522"/>
  <c r="BE529"/>
  <c r="BE535"/>
  <c r="BE541"/>
  <c r="BE547"/>
  <c r="BE554"/>
  <c r="BE565"/>
  <c r="BE573"/>
  <c r="BE577"/>
  <c r="BE584"/>
  <c r="BE588"/>
  <c r="BE592"/>
  <c r="BE597"/>
  <c r="BE600"/>
  <c r="BE610"/>
  <c r="BE614"/>
  <c r="BE616"/>
  <c r="BE619"/>
  <c r="BE621"/>
  <c r="BE623"/>
  <c r="BE625"/>
  <c r="BE628"/>
  <c r="BE632"/>
  <c r="BE636"/>
  <c r="BE639"/>
  <c r="BE641"/>
  <c r="BE646"/>
  <c r="BE648"/>
  <c r="BE652"/>
  <c r="BE654"/>
  <c r="BE657"/>
  <c r="BE659"/>
  <c r="BE661"/>
  <c r="BE666"/>
  <c r="BE671"/>
  <c r="BE678"/>
  <c r="BE680"/>
  <c r="BE686"/>
  <c r="BE690"/>
  <c r="BE696"/>
  <c r="BE702"/>
  <c r="BE706"/>
  <c r="BE709"/>
  <c r="BE715"/>
  <c r="BE718"/>
  <c r="BE722"/>
  <c r="BE725"/>
  <c r="BE727"/>
  <c r="BE730"/>
  <c r="BE732"/>
  <c r="BE745"/>
  <c r="BE754"/>
  <c r="BE769"/>
  <c r="BE775"/>
  <c r="BE779"/>
  <c r="BE783"/>
  <c r="BE788"/>
  <c r="BE794"/>
  <c r="BE799"/>
  <c r="BE807"/>
  <c r="BE817"/>
  <c r="BE827"/>
  <c r="BE832"/>
  <c r="BE837"/>
  <c r="BE842"/>
  <c r="BE847"/>
  <c r="BE853"/>
  <c r="BE856"/>
  <c r="BE860"/>
  <c r="BE864"/>
  <c r="BE867"/>
  <c r="BE872"/>
  <c r="BE875"/>
  <c r="BE880"/>
  <c r="BE883"/>
  <c r="BE890"/>
  <c r="BE893"/>
  <c r="BE896"/>
  <c r="BK852"/>
  <c r="J852"/>
  <c r="J73"/>
  <c r="BK855"/>
  <c r="J855"/>
  <c r="J74"/>
  <c i="26" r="E50"/>
  <c r="J56"/>
  <c r="F59"/>
  <c r="BE90"/>
  <c r="BE95"/>
  <c r="BE99"/>
  <c r="BE103"/>
  <c r="BE107"/>
  <c r="BE111"/>
  <c r="BE113"/>
  <c r="BE115"/>
  <c r="BE117"/>
  <c i="27" r="E50"/>
  <c r="J56"/>
  <c r="F59"/>
  <c r="BE95"/>
  <c r="BE98"/>
  <c r="BE101"/>
  <c r="BE106"/>
  <c r="BE111"/>
  <c r="BE115"/>
  <c r="BE120"/>
  <c r="BE124"/>
  <c r="BE127"/>
  <c r="BE134"/>
  <c r="BE137"/>
  <c r="BE140"/>
  <c r="BE143"/>
  <c r="BE146"/>
  <c r="BE151"/>
  <c r="BE156"/>
  <c r="BE159"/>
  <c r="BE162"/>
  <c r="BE165"/>
  <c r="BE168"/>
  <c r="BE173"/>
  <c r="BE177"/>
  <c r="BE180"/>
  <c r="BE183"/>
  <c r="BE185"/>
  <c r="BE189"/>
  <c r="BE192"/>
  <c r="BE195"/>
  <c r="BE198"/>
  <c r="BE200"/>
  <c r="BE204"/>
  <c r="BE207"/>
  <c r="BK203"/>
  <c r="J203"/>
  <c r="J69"/>
  <c r="BK206"/>
  <c r="J206"/>
  <c r="J70"/>
  <c i="28" r="E50"/>
  <c r="J56"/>
  <c r="F59"/>
  <c r="BE98"/>
  <c r="BE101"/>
  <c r="BE104"/>
  <c r="BE107"/>
  <c r="BE110"/>
  <c r="BE114"/>
  <c r="BE117"/>
  <c r="BE120"/>
  <c r="BE125"/>
  <c r="BE128"/>
  <c r="BE131"/>
  <c r="BE134"/>
  <c r="BE137"/>
  <c r="BE140"/>
  <c r="BE143"/>
  <c r="BE147"/>
  <c r="BE150"/>
  <c r="BE153"/>
  <c r="BE155"/>
  <c r="BE158"/>
  <c r="BE161"/>
  <c r="BE165"/>
  <c r="BE170"/>
  <c r="BE174"/>
  <c r="BE178"/>
  <c r="BE181"/>
  <c r="BE185"/>
  <c r="BE191"/>
  <c r="BE197"/>
  <c r="BE200"/>
  <c r="BE206"/>
  <c r="BE210"/>
  <c r="BE213"/>
  <c r="BE215"/>
  <c r="BE218"/>
  <c r="BE221"/>
  <c r="BE225"/>
  <c r="BE228"/>
  <c r="BE231"/>
  <c r="BE233"/>
  <c r="BE236"/>
  <c r="BE240"/>
  <c r="BE242"/>
  <c r="BE244"/>
  <c r="BE247"/>
  <c r="BE249"/>
  <c r="BE252"/>
  <c r="BE255"/>
  <c r="BE260"/>
  <c r="BE263"/>
  <c r="BE266"/>
  <c r="BE269"/>
  <c r="BE272"/>
  <c r="BE275"/>
  <c r="BE278"/>
  <c r="BE280"/>
  <c r="BE282"/>
  <c r="BE284"/>
  <c r="BE287"/>
  <c r="BE289"/>
  <c r="BE291"/>
  <c r="BE293"/>
  <c r="BE295"/>
  <c r="BE297"/>
  <c r="BE299"/>
  <c r="BE301"/>
  <c r="BE303"/>
  <c r="BE305"/>
  <c r="BE307"/>
  <c r="BE310"/>
  <c r="BE312"/>
  <c r="BE314"/>
  <c r="BE316"/>
  <c r="BE319"/>
  <c r="BE323"/>
  <c r="BE326"/>
  <c r="BE329"/>
  <c r="BE336"/>
  <c r="BE341"/>
  <c r="BE343"/>
  <c r="BE346"/>
  <c r="BE349"/>
  <c r="BE352"/>
  <c r="BE355"/>
  <c r="BE360"/>
  <c r="BE364"/>
  <c r="BE367"/>
  <c r="BE371"/>
  <c r="BE375"/>
  <c r="BK363"/>
  <c r="J363"/>
  <c r="J71"/>
  <c r="BK374"/>
  <c r="J374"/>
  <c r="J73"/>
  <c i="29" r="E50"/>
  <c r="J56"/>
  <c r="F59"/>
  <c r="BE92"/>
  <c r="BE95"/>
  <c r="BE97"/>
  <c r="BE101"/>
  <c r="BE104"/>
  <c r="BE107"/>
  <c r="BE111"/>
  <c r="BK110"/>
  <c r="J110"/>
  <c r="J67"/>
  <c i="30" r="E50"/>
  <c r="J56"/>
  <c r="F59"/>
  <c r="BE94"/>
  <c r="BE97"/>
  <c r="BE101"/>
  <c r="BE104"/>
  <c r="BE106"/>
  <c r="BE108"/>
  <c r="BE111"/>
  <c r="BE114"/>
  <c r="BE118"/>
  <c r="BE122"/>
  <c r="BK117"/>
  <c r="J117"/>
  <c r="J68"/>
  <c r="BK121"/>
  <c r="J121"/>
  <c r="J69"/>
  <c i="31" r="E50"/>
  <c r="J56"/>
  <c r="F59"/>
  <c r="BE90"/>
  <c r="BE93"/>
  <c r="BE97"/>
  <c r="BE100"/>
  <c r="BE103"/>
  <c i="32" r="E50"/>
  <c r="J56"/>
  <c r="F59"/>
  <c r="BE92"/>
  <c r="BE95"/>
  <c r="BE98"/>
  <c r="BE101"/>
  <c r="BE104"/>
  <c r="BE108"/>
  <c r="BE111"/>
  <c r="BE115"/>
  <c r="BE119"/>
  <c r="BE122"/>
  <c r="BE125"/>
  <c r="BE127"/>
  <c r="BE131"/>
  <c r="BE133"/>
  <c i="33" r="E50"/>
  <c r="J56"/>
  <c r="F59"/>
  <c r="BE92"/>
  <c r="BE95"/>
  <c r="BE98"/>
  <c r="BE101"/>
  <c r="BE104"/>
  <c r="BE108"/>
  <c r="BE111"/>
  <c r="BE115"/>
  <c r="BE118"/>
  <c r="BE121"/>
  <c r="BE124"/>
  <c r="BE127"/>
  <c r="BE130"/>
  <c r="BE133"/>
  <c r="BE136"/>
  <c r="BE140"/>
  <c r="BE143"/>
  <c i="34" r="E50"/>
  <c r="J56"/>
  <c r="F59"/>
  <c r="BE94"/>
  <c r="BE97"/>
  <c r="BE100"/>
  <c r="BE103"/>
  <c r="BE106"/>
  <c r="BE110"/>
  <c r="BE113"/>
  <c r="BE117"/>
  <c r="BE120"/>
  <c r="BE123"/>
  <c r="BE126"/>
  <c r="BE129"/>
  <c r="BE132"/>
  <c r="BE135"/>
  <c r="BE138"/>
  <c r="BE142"/>
  <c r="BE147"/>
  <c r="BE149"/>
  <c r="BE154"/>
  <c r="BK153"/>
  <c r="J153"/>
  <c r="J69"/>
  <c i="35" r="E50"/>
  <c r="J56"/>
  <c r="F59"/>
  <c r="BE92"/>
  <c r="BE95"/>
  <c r="BE98"/>
  <c r="BE101"/>
  <c r="BE104"/>
  <c r="BE108"/>
  <c r="BE111"/>
  <c r="BE115"/>
  <c r="BE118"/>
  <c r="BE121"/>
  <c r="BE124"/>
  <c r="BE127"/>
  <c r="BE130"/>
  <c r="BE133"/>
  <c r="BE136"/>
  <c r="BE140"/>
  <c r="BE143"/>
  <c i="36" r="E50"/>
  <c r="J56"/>
  <c r="F59"/>
  <c r="BE92"/>
  <c r="BE95"/>
  <c r="BE98"/>
  <c r="BE101"/>
  <c r="BE104"/>
  <c r="BE108"/>
  <c r="BE111"/>
  <c r="BE113"/>
  <c r="BE116"/>
  <c r="BE119"/>
  <c r="BE123"/>
  <c r="BE126"/>
  <c i="37" r="E50"/>
  <c r="J56"/>
  <c r="F59"/>
  <c r="BE93"/>
  <c r="BE96"/>
  <c r="BE99"/>
  <c r="BE106"/>
  <c r="BE109"/>
  <c r="BE116"/>
  <c r="BE119"/>
  <c r="BE122"/>
  <c r="BE125"/>
  <c r="BE128"/>
  <c r="BE131"/>
  <c r="BE134"/>
  <c r="BE141"/>
  <c r="BE147"/>
  <c r="BE155"/>
  <c r="BE158"/>
  <c r="BE165"/>
  <c r="BE172"/>
  <c r="BE177"/>
  <c r="BE183"/>
  <c r="BE191"/>
  <c r="BK146"/>
  <c r="J146"/>
  <c r="J66"/>
  <c r="BK190"/>
  <c r="J190"/>
  <c r="J68"/>
  <c i="38" r="E50"/>
  <c r="J56"/>
  <c r="F59"/>
  <c r="BE92"/>
  <c r="BE95"/>
  <c r="BE98"/>
  <c r="BE101"/>
  <c r="BE105"/>
  <c r="BE110"/>
  <c r="BK104"/>
  <c r="J104"/>
  <c r="J66"/>
  <c r="BK109"/>
  <c r="J109"/>
  <c r="J67"/>
  <c i="39" r="E50"/>
  <c r="J56"/>
  <c r="F59"/>
  <c r="BE93"/>
  <c r="BE96"/>
  <c r="BE99"/>
  <c r="BE102"/>
  <c r="BE107"/>
  <c r="BE110"/>
  <c r="BE116"/>
  <c r="BE119"/>
  <c r="BE140"/>
  <c r="BE143"/>
  <c r="BE146"/>
  <c r="BE149"/>
  <c r="BE152"/>
  <c r="BE155"/>
  <c r="BE158"/>
  <c r="BE161"/>
  <c r="BE164"/>
  <c r="BE170"/>
  <c r="BE173"/>
  <c r="BE176"/>
  <c r="BE179"/>
  <c r="BE188"/>
  <c r="BE196"/>
  <c r="BE200"/>
  <c r="BE203"/>
  <c r="BE209"/>
  <c r="BE216"/>
  <c r="BE224"/>
  <c r="BE227"/>
  <c r="BE231"/>
  <c r="BE234"/>
  <c r="BE253"/>
  <c r="BE270"/>
  <c r="BE281"/>
  <c r="BE284"/>
  <c r="BK280"/>
  <c r="J280"/>
  <c r="J67"/>
  <c r="BK283"/>
  <c r="J283"/>
  <c r="J68"/>
  <c i="40" r="E50"/>
  <c r="J56"/>
  <c r="F59"/>
  <c r="BE93"/>
  <c r="BE96"/>
  <c r="BE99"/>
  <c r="BE105"/>
  <c r="BE108"/>
  <c r="BE115"/>
  <c r="BE118"/>
  <c r="BE121"/>
  <c r="BE124"/>
  <c r="BE127"/>
  <c r="BE130"/>
  <c r="BE133"/>
  <c r="BE137"/>
  <c r="BE140"/>
  <c r="BE143"/>
  <c r="BE146"/>
  <c r="BE152"/>
  <c r="BE157"/>
  <c r="BE160"/>
  <c r="BE166"/>
  <c r="BE174"/>
  <c r="BE180"/>
  <c r="BE188"/>
  <c r="BE191"/>
  <c r="BK187"/>
  <c r="J187"/>
  <c r="J67"/>
  <c r="BK190"/>
  <c r="J190"/>
  <c r="J68"/>
  <c i="41" r="E50"/>
  <c r="J56"/>
  <c r="F59"/>
  <c r="BE93"/>
  <c r="BE96"/>
  <c r="BE99"/>
  <c r="BE104"/>
  <c r="BE107"/>
  <c r="BE119"/>
  <c r="BE122"/>
  <c r="BE125"/>
  <c r="BE128"/>
  <c r="BE131"/>
  <c r="BE134"/>
  <c r="BE138"/>
  <c r="BE141"/>
  <c r="BE144"/>
  <c r="BE152"/>
  <c r="BE160"/>
  <c r="BE164"/>
  <c r="BE170"/>
  <c r="BE176"/>
  <c r="BE187"/>
  <c r="BE196"/>
  <c r="BE203"/>
  <c r="BE210"/>
  <c r="BE213"/>
  <c r="BK209"/>
  <c r="J209"/>
  <c r="J67"/>
  <c r="BK212"/>
  <c r="J212"/>
  <c r="J68"/>
  <c i="42" r="E50"/>
  <c r="J56"/>
  <c r="F59"/>
  <c r="BE90"/>
  <c r="BE93"/>
  <c r="BE97"/>
  <c r="BE106"/>
  <c r="BE109"/>
  <c i="43" r="E52"/>
  <c r="J60"/>
  <c r="F63"/>
  <c r="BE102"/>
  <c r="BE105"/>
  <c r="BE107"/>
  <c r="BE110"/>
  <c r="BE116"/>
  <c r="BE120"/>
  <c r="BE122"/>
  <c r="BE129"/>
  <c r="BE133"/>
  <c r="BE136"/>
  <c r="BE139"/>
  <c r="BE144"/>
  <c r="BE147"/>
  <c r="BE151"/>
  <c r="BE160"/>
  <c r="BE163"/>
  <c r="BE166"/>
  <c r="BE171"/>
  <c r="BE176"/>
  <c r="BE181"/>
  <c r="BE185"/>
  <c r="BE188"/>
  <c r="BE191"/>
  <c r="BE194"/>
  <c r="BE198"/>
  <c r="BE202"/>
  <c r="BE206"/>
  <c r="BE209"/>
  <c r="BE213"/>
  <c r="BE218"/>
  <c r="BE221"/>
  <c r="BE224"/>
  <c r="BE227"/>
  <c r="BE229"/>
  <c r="BE231"/>
  <c r="BE234"/>
  <c r="BE239"/>
  <c r="BE242"/>
  <c r="BE245"/>
  <c r="BE248"/>
  <c r="BE250"/>
  <c r="BE255"/>
  <c r="BE257"/>
  <c r="BE259"/>
  <c r="BE262"/>
  <c r="BE265"/>
  <c r="BE269"/>
  <c r="BE272"/>
  <c r="BE275"/>
  <c r="BK197"/>
  <c r="J197"/>
  <c r="J71"/>
  <c r="BK274"/>
  <c r="J274"/>
  <c r="J75"/>
  <c i="44" r="E52"/>
  <c r="J60"/>
  <c r="F63"/>
  <c r="BE101"/>
  <c r="BE104"/>
  <c r="BE106"/>
  <c r="BE109"/>
  <c r="BE115"/>
  <c r="BE119"/>
  <c r="BE122"/>
  <c r="BE129"/>
  <c r="BE133"/>
  <c r="BE136"/>
  <c r="BE139"/>
  <c r="BE144"/>
  <c r="BE147"/>
  <c r="BE150"/>
  <c r="BE159"/>
  <c r="BE162"/>
  <c r="BE165"/>
  <c r="BE170"/>
  <c r="BE175"/>
  <c r="BE180"/>
  <c r="BE184"/>
  <c r="BE187"/>
  <c r="BE190"/>
  <c r="BE193"/>
  <c r="BE196"/>
  <c r="BE200"/>
  <c r="BE204"/>
  <c r="BE207"/>
  <c r="BE211"/>
  <c r="BE216"/>
  <c r="BE218"/>
  <c r="BE221"/>
  <c r="BE224"/>
  <c r="BE226"/>
  <c r="BE228"/>
  <c r="BE231"/>
  <c r="BE236"/>
  <c r="BE239"/>
  <c r="BE242"/>
  <c r="BE245"/>
  <c r="BE248"/>
  <c r="BE250"/>
  <c r="BE255"/>
  <c r="BE257"/>
  <c r="BE259"/>
  <c r="BE262"/>
  <c r="BE265"/>
  <c r="BE269"/>
  <c r="BE273"/>
  <c r="BK268"/>
  <c r="J268"/>
  <c r="J73"/>
  <c r="BK272"/>
  <c r="J272"/>
  <c r="J74"/>
  <c i="45" r="E52"/>
  <c r="J60"/>
  <c r="F63"/>
  <c r="BE101"/>
  <c r="BE104"/>
  <c r="BE106"/>
  <c r="BE109"/>
  <c r="BE116"/>
  <c r="BE120"/>
  <c r="BE123"/>
  <c r="BE130"/>
  <c r="BE134"/>
  <c r="BE137"/>
  <c r="BE140"/>
  <c r="BE145"/>
  <c r="BE148"/>
  <c r="BE151"/>
  <c r="BE160"/>
  <c r="BE163"/>
  <c r="BE166"/>
  <c r="BE171"/>
  <c r="BE176"/>
  <c r="BE181"/>
  <c r="BE185"/>
  <c r="BE188"/>
  <c r="BE191"/>
  <c r="BE194"/>
  <c r="BE197"/>
  <c r="BE201"/>
  <c r="BE205"/>
  <c r="BE208"/>
  <c r="BE212"/>
  <c r="BE217"/>
  <c r="BE220"/>
  <c r="BE223"/>
  <c r="BE226"/>
  <c r="BE228"/>
  <c r="BE231"/>
  <c r="BE233"/>
  <c r="BE235"/>
  <c r="BE238"/>
  <c r="BE243"/>
  <c r="BE246"/>
  <c r="BE249"/>
  <c r="BE252"/>
  <c r="BE255"/>
  <c r="BE257"/>
  <c r="BE262"/>
  <c r="BE264"/>
  <c r="BE266"/>
  <c r="BE269"/>
  <c r="BE272"/>
  <c r="BE276"/>
  <c r="BE280"/>
  <c r="BK275"/>
  <c r="J275"/>
  <c r="J73"/>
  <c r="BK279"/>
  <c r="J279"/>
  <c r="J74"/>
  <c i="46" r="E52"/>
  <c r="J60"/>
  <c r="F63"/>
  <c r="BE101"/>
  <c r="BE104"/>
  <c r="BE106"/>
  <c r="BE109"/>
  <c r="BE116"/>
  <c r="BE120"/>
  <c r="BE123"/>
  <c r="BE130"/>
  <c r="BE134"/>
  <c r="BE137"/>
  <c r="BE140"/>
  <c r="BE145"/>
  <c r="BE148"/>
  <c r="BE151"/>
  <c r="BE160"/>
  <c r="BE163"/>
  <c r="BE166"/>
  <c r="BE171"/>
  <c r="BE176"/>
  <c r="BE181"/>
  <c r="BE185"/>
  <c r="BE188"/>
  <c r="BE191"/>
  <c r="BE194"/>
  <c r="BE197"/>
  <c r="BE201"/>
  <c r="BE205"/>
  <c r="BE208"/>
  <c r="BE212"/>
  <c r="BE217"/>
  <c r="BE220"/>
  <c r="BE223"/>
  <c r="BE226"/>
  <c r="BE229"/>
  <c r="BE232"/>
  <c r="BE235"/>
  <c r="BE240"/>
  <c r="BE243"/>
  <c r="BE246"/>
  <c r="BE248"/>
  <c r="BE251"/>
  <c r="BE254"/>
  <c r="BE256"/>
  <c r="BE261"/>
  <c r="BE263"/>
  <c r="BE265"/>
  <c r="BE268"/>
  <c r="BE272"/>
  <c r="BE276"/>
  <c r="BE280"/>
  <c r="BK275"/>
  <c r="J275"/>
  <c r="J73"/>
  <c r="BK279"/>
  <c r="J279"/>
  <c r="J74"/>
  <c i="47" r="E52"/>
  <c r="J60"/>
  <c r="F63"/>
  <c r="BE101"/>
  <c r="BE104"/>
  <c r="BE106"/>
  <c r="BE109"/>
  <c r="BE116"/>
  <c r="BE120"/>
  <c r="BE123"/>
  <c r="BE130"/>
  <c r="BE134"/>
  <c r="BE137"/>
  <c r="BE140"/>
  <c r="BE145"/>
  <c r="BE148"/>
  <c r="BE151"/>
  <c r="BE160"/>
  <c r="BE163"/>
  <c r="BE166"/>
  <c r="BE171"/>
  <c r="BE176"/>
  <c r="BE181"/>
  <c r="BE185"/>
  <c r="BE188"/>
  <c r="BE191"/>
  <c r="BE194"/>
  <c r="BE197"/>
  <c r="BE201"/>
  <c r="BE205"/>
  <c r="BE208"/>
  <c r="BE212"/>
  <c r="BE217"/>
  <c r="BE220"/>
  <c r="BE223"/>
  <c r="BE226"/>
  <c r="BE229"/>
  <c r="BE232"/>
  <c r="BE235"/>
  <c r="BE240"/>
  <c r="BE243"/>
  <c r="BE246"/>
  <c r="BE248"/>
  <c r="BE251"/>
  <c r="BE254"/>
  <c r="BE256"/>
  <c r="BE261"/>
  <c r="BE263"/>
  <c r="BE265"/>
  <c r="BE268"/>
  <c r="BE271"/>
  <c r="BE277"/>
  <c r="BE281"/>
  <c r="BK276"/>
  <c r="J276"/>
  <c r="J73"/>
  <c r="BK280"/>
  <c r="J280"/>
  <c r="J74"/>
  <c i="48" r="E52"/>
  <c r="J60"/>
  <c r="F63"/>
  <c r="BE101"/>
  <c r="BE104"/>
  <c r="BE106"/>
  <c r="BE109"/>
  <c r="BE116"/>
  <c r="BE120"/>
  <c r="BE123"/>
  <c r="BE130"/>
  <c r="BE134"/>
  <c r="BE137"/>
  <c r="BE140"/>
  <c r="BE145"/>
  <c r="BE148"/>
  <c r="BE151"/>
  <c r="BE160"/>
  <c r="BE163"/>
  <c r="BE166"/>
  <c r="BE171"/>
  <c r="BE176"/>
  <c r="BE181"/>
  <c r="BE185"/>
  <c r="BE188"/>
  <c r="BE191"/>
  <c r="BE194"/>
  <c r="BE197"/>
  <c r="BE201"/>
  <c r="BE205"/>
  <c r="BE208"/>
  <c r="BE212"/>
  <c r="BE215"/>
  <c r="BE220"/>
  <c r="BE223"/>
  <c r="BE226"/>
  <c r="BE229"/>
  <c r="BE232"/>
  <c r="BE235"/>
  <c r="BE238"/>
  <c r="BE241"/>
  <c r="BE246"/>
  <c r="BE249"/>
  <c r="BE252"/>
  <c r="BE254"/>
  <c r="BE257"/>
  <c r="BE260"/>
  <c r="BE262"/>
  <c r="BE267"/>
  <c r="BE269"/>
  <c r="BE271"/>
  <c r="BE274"/>
  <c r="BE277"/>
  <c r="BE281"/>
  <c r="BE285"/>
  <c r="BK280"/>
  <c r="J280"/>
  <c r="J73"/>
  <c r="BK284"/>
  <c r="J284"/>
  <c r="J74"/>
  <c i="49" r="E52"/>
  <c r="J60"/>
  <c r="F63"/>
  <c r="BE101"/>
  <c r="BE104"/>
  <c r="BE106"/>
  <c r="BE109"/>
  <c r="BE116"/>
  <c r="BE120"/>
  <c r="BE123"/>
  <c r="BE130"/>
  <c r="BE134"/>
  <c r="BE137"/>
  <c r="BE140"/>
  <c r="BE145"/>
  <c r="BE148"/>
  <c r="BE151"/>
  <c r="BE160"/>
  <c r="BE163"/>
  <c r="BE166"/>
  <c r="BE171"/>
  <c r="BE176"/>
  <c r="BE181"/>
  <c r="BE185"/>
  <c r="BE188"/>
  <c r="BE191"/>
  <c r="BE194"/>
  <c r="BE198"/>
  <c r="BE202"/>
  <c r="BE205"/>
  <c r="BE209"/>
  <c r="BE214"/>
  <c r="BE217"/>
  <c r="BE220"/>
  <c r="BE223"/>
  <c r="BE225"/>
  <c r="BE228"/>
  <c r="BE233"/>
  <c r="BE236"/>
  <c r="BE239"/>
  <c r="BE241"/>
  <c r="BE244"/>
  <c r="BE247"/>
  <c r="BE249"/>
  <c r="BE254"/>
  <c r="BE256"/>
  <c r="BE258"/>
  <c r="BE261"/>
  <c r="BE264"/>
  <c r="BE268"/>
  <c r="BE272"/>
  <c r="BK267"/>
  <c r="J267"/>
  <c r="J73"/>
  <c r="BK271"/>
  <c r="J271"/>
  <c r="J74"/>
  <c i="50" r="E52"/>
  <c r="J60"/>
  <c r="F63"/>
  <c r="BE101"/>
  <c r="BE104"/>
  <c r="BE106"/>
  <c r="BE109"/>
  <c r="BE116"/>
  <c r="BE120"/>
  <c r="BE123"/>
  <c r="BE130"/>
  <c r="BE134"/>
  <c r="BE137"/>
  <c r="BE140"/>
  <c r="BE145"/>
  <c r="BE148"/>
  <c r="BE151"/>
  <c r="BE160"/>
  <c r="BE163"/>
  <c r="BE166"/>
  <c r="BE171"/>
  <c r="BE176"/>
  <c r="BE181"/>
  <c r="BE185"/>
  <c r="BE188"/>
  <c r="BE191"/>
  <c r="BE194"/>
  <c r="BE198"/>
  <c r="BE202"/>
  <c r="BE205"/>
  <c r="BE209"/>
  <c r="BE214"/>
  <c r="BE217"/>
  <c r="BE220"/>
  <c r="BE223"/>
  <c r="BE225"/>
  <c r="BE228"/>
  <c r="BE233"/>
  <c r="BE236"/>
  <c r="BE239"/>
  <c r="BE241"/>
  <c r="BE244"/>
  <c r="BE247"/>
  <c r="BE249"/>
  <c r="BE254"/>
  <c r="BE256"/>
  <c r="BE258"/>
  <c r="BE261"/>
  <c r="BE264"/>
  <c r="BE268"/>
  <c r="BE272"/>
  <c r="BK267"/>
  <c r="J267"/>
  <c r="J73"/>
  <c r="BK271"/>
  <c r="J271"/>
  <c r="J74"/>
  <c i="51" r="E52"/>
  <c r="J60"/>
  <c r="F63"/>
  <c r="BE99"/>
  <c r="BE102"/>
  <c r="BE109"/>
  <c r="BE113"/>
  <c r="BE116"/>
  <c r="BE119"/>
  <c r="BE122"/>
  <c r="BE125"/>
  <c r="BE129"/>
  <c r="BE133"/>
  <c r="BE136"/>
  <c r="BE140"/>
  <c r="BE143"/>
  <c r="BE146"/>
  <c r="BE149"/>
  <c r="BE152"/>
  <c r="BE154"/>
  <c r="BE157"/>
  <c r="BE160"/>
  <c r="BE163"/>
  <c r="BE167"/>
  <c r="BK166"/>
  <c r="J166"/>
  <c r="J72"/>
  <c i="52" r="E52"/>
  <c r="J60"/>
  <c r="F63"/>
  <c r="BE103"/>
  <c r="BE107"/>
  <c r="BE110"/>
  <c r="BE113"/>
  <c r="BE116"/>
  <c r="BE119"/>
  <c r="BE121"/>
  <c r="BE126"/>
  <c r="BE129"/>
  <c r="BE133"/>
  <c r="BE139"/>
  <c r="BE142"/>
  <c r="BE145"/>
  <c r="BE148"/>
  <c r="BE151"/>
  <c r="BE155"/>
  <c r="BE160"/>
  <c r="BE163"/>
  <c r="BE166"/>
  <c r="BE169"/>
  <c r="BE172"/>
  <c r="BE177"/>
  <c r="BE180"/>
  <c r="BE185"/>
  <c r="BE189"/>
  <c r="BE194"/>
  <c r="BE199"/>
  <c r="BE202"/>
  <c r="BE205"/>
  <c r="BE208"/>
  <c r="BE211"/>
  <c r="BE215"/>
  <c r="BE218"/>
  <c r="BE223"/>
  <c r="BE226"/>
  <c r="BE228"/>
  <c r="BE232"/>
  <c r="BE235"/>
  <c r="BE239"/>
  <c r="BE242"/>
  <c r="BE244"/>
  <c r="BE246"/>
  <c r="BE248"/>
  <c r="BE251"/>
  <c r="BE254"/>
  <c r="BE257"/>
  <c r="BE259"/>
  <c r="BE266"/>
  <c r="BE273"/>
  <c r="BK265"/>
  <c r="J265"/>
  <c r="J75"/>
  <c r="BK272"/>
  <c r="J272"/>
  <c r="J76"/>
  <c i="53" r="E52"/>
  <c r="J60"/>
  <c r="F63"/>
  <c r="BE103"/>
  <c r="BE106"/>
  <c r="BE109"/>
  <c r="BE112"/>
  <c r="BE114"/>
  <c r="BE117"/>
  <c r="BE120"/>
  <c r="BE124"/>
  <c r="BE131"/>
  <c r="BE134"/>
  <c r="BE137"/>
  <c r="BE140"/>
  <c r="BE143"/>
  <c r="BE146"/>
  <c r="BE149"/>
  <c r="BE153"/>
  <c r="BE158"/>
  <c r="BE161"/>
  <c r="BE164"/>
  <c r="BE167"/>
  <c r="BE170"/>
  <c r="BE175"/>
  <c r="BE180"/>
  <c r="BE183"/>
  <c r="BE187"/>
  <c r="BE194"/>
  <c r="BE201"/>
  <c r="BE206"/>
  <c r="BE210"/>
  <c r="BE215"/>
  <c r="BE220"/>
  <c r="BE225"/>
  <c r="BE229"/>
  <c r="BE232"/>
  <c r="BE234"/>
  <c r="BE236"/>
  <c r="BE238"/>
  <c r="BE243"/>
  <c r="BE246"/>
  <c r="BE248"/>
  <c r="BE252"/>
  <c r="BE257"/>
  <c r="BE260"/>
  <c r="BE265"/>
  <c r="BE268"/>
  <c r="BE270"/>
  <c r="BE276"/>
  <c r="BE279"/>
  <c r="BE282"/>
  <c r="BE289"/>
  <c r="BK281"/>
  <c r="J281"/>
  <c r="J75"/>
  <c r="BK288"/>
  <c r="J288"/>
  <c r="J76"/>
  <c i="54" r="E52"/>
  <c r="J60"/>
  <c r="F63"/>
  <c r="BE101"/>
  <c r="BE106"/>
  <c r="BE109"/>
  <c r="BE112"/>
  <c r="BE114"/>
  <c r="BE117"/>
  <c r="BE121"/>
  <c r="BE128"/>
  <c r="BE131"/>
  <c r="BE134"/>
  <c r="BE137"/>
  <c r="BE140"/>
  <c r="BE143"/>
  <c r="BE146"/>
  <c r="BE150"/>
  <c r="BE153"/>
  <c r="BE156"/>
  <c r="BE159"/>
  <c r="BE162"/>
  <c r="BE165"/>
  <c r="BE170"/>
  <c r="BE177"/>
  <c r="BE184"/>
  <c r="BE189"/>
  <c r="BE192"/>
  <c r="BE195"/>
  <c r="BE200"/>
  <c r="BE205"/>
  <c r="BE210"/>
  <c r="BE214"/>
  <c r="BE219"/>
  <c r="BE222"/>
  <c r="BE225"/>
  <c r="BE229"/>
  <c r="BE232"/>
  <c r="BE235"/>
  <c r="BE238"/>
  <c r="BE240"/>
  <c r="BE242"/>
  <c r="BE245"/>
  <c r="BE248"/>
  <c r="BE252"/>
  <c r="BE255"/>
  <c r="BE259"/>
  <c r="BE266"/>
  <c r="BK258"/>
  <c r="J258"/>
  <c r="J73"/>
  <c r="BK265"/>
  <c r="J265"/>
  <c r="J74"/>
  <c i="55" r="E52"/>
  <c r="J60"/>
  <c r="F63"/>
  <c r="BE102"/>
  <c r="BE105"/>
  <c r="BE109"/>
  <c r="BE112"/>
  <c r="BE115"/>
  <c r="BE118"/>
  <c r="BE121"/>
  <c r="BE124"/>
  <c r="BE127"/>
  <c r="BE131"/>
  <c r="BE136"/>
  <c r="BE140"/>
  <c r="BE146"/>
  <c r="BE149"/>
  <c r="BE152"/>
  <c r="BE155"/>
  <c r="BE158"/>
  <c r="BE163"/>
  <c r="BE166"/>
  <c r="BE170"/>
  <c r="BE174"/>
  <c r="BE178"/>
  <c r="BE189"/>
  <c r="BE196"/>
  <c r="BE204"/>
  <c r="BE209"/>
  <c r="BE219"/>
  <c r="BE222"/>
  <c r="BE228"/>
  <c r="BE232"/>
  <c r="BE238"/>
  <c r="BE241"/>
  <c r="BE247"/>
  <c r="BE250"/>
  <c r="BE256"/>
  <c r="BE260"/>
  <c r="BE264"/>
  <c r="BE266"/>
  <c r="BE269"/>
  <c r="BE272"/>
  <c r="BE276"/>
  <c r="BE279"/>
  <c r="BE283"/>
  <c r="BE286"/>
  <c r="BE288"/>
  <c r="BE291"/>
  <c r="BE294"/>
  <c r="BE297"/>
  <c r="BE301"/>
  <c r="BE304"/>
  <c r="BE307"/>
  <c r="BE310"/>
  <c r="BE313"/>
  <c r="BE316"/>
  <c r="BE319"/>
  <c r="BE322"/>
  <c r="BE325"/>
  <c r="BE328"/>
  <c r="BE331"/>
  <c r="BE334"/>
  <c r="BE338"/>
  <c r="BE344"/>
  <c r="BE346"/>
  <c r="BE350"/>
  <c r="BK169"/>
  <c r="J169"/>
  <c r="J70"/>
  <c r="BK349"/>
  <c r="J349"/>
  <c r="J75"/>
  <c i="56" r="E52"/>
  <c r="J60"/>
  <c r="F63"/>
  <c r="BE101"/>
  <c r="BE104"/>
  <c r="BE107"/>
  <c r="BE110"/>
  <c r="BE114"/>
  <c r="BE117"/>
  <c r="BE120"/>
  <c r="BE123"/>
  <c r="BE128"/>
  <c r="BE131"/>
  <c r="BE135"/>
  <c r="BE138"/>
  <c r="BE141"/>
  <c r="BE144"/>
  <c r="BE147"/>
  <c r="BE150"/>
  <c r="BE154"/>
  <c r="BE159"/>
  <c r="BE164"/>
  <c r="BE169"/>
  <c r="BE176"/>
  <c r="BE179"/>
  <c r="BE182"/>
  <c r="BE185"/>
  <c r="BE189"/>
  <c r="BE192"/>
  <c r="BE195"/>
  <c r="BE198"/>
  <c r="BE202"/>
  <c r="BE204"/>
  <c r="BE207"/>
  <c r="BE211"/>
  <c r="BE214"/>
  <c r="BE217"/>
  <c r="BE221"/>
  <c r="BE227"/>
  <c r="BE231"/>
  <c r="BK153"/>
  <c r="J153"/>
  <c r="J70"/>
  <c r="BK230"/>
  <c r="J230"/>
  <c r="J74"/>
  <c i="57" r="E52"/>
  <c r="J60"/>
  <c r="F63"/>
  <c r="BE100"/>
  <c r="BE104"/>
  <c r="BE107"/>
  <c r="BE110"/>
  <c r="BE113"/>
  <c r="BE117"/>
  <c r="BE122"/>
  <c r="BE126"/>
  <c r="BE129"/>
  <c r="BE132"/>
  <c r="BE135"/>
  <c r="BE138"/>
  <c r="BE141"/>
  <c r="BE145"/>
  <c r="BE150"/>
  <c r="BE157"/>
  <c r="BE164"/>
  <c r="BE171"/>
  <c r="BE176"/>
  <c r="BE183"/>
  <c r="BK175"/>
  <c r="J175"/>
  <c r="J72"/>
  <c r="BK182"/>
  <c r="J182"/>
  <c r="J73"/>
  <c i="58" r="E52"/>
  <c r="J60"/>
  <c r="F63"/>
  <c r="BE101"/>
  <c r="BE105"/>
  <c r="BE108"/>
  <c r="BE111"/>
  <c r="BE114"/>
  <c r="BE117"/>
  <c r="BE120"/>
  <c r="BE124"/>
  <c r="BE129"/>
  <c r="BE134"/>
  <c r="BE137"/>
  <c r="BE140"/>
  <c r="BE143"/>
  <c r="BE146"/>
  <c r="BE149"/>
  <c r="BE153"/>
  <c r="BE157"/>
  <c r="BE161"/>
  <c r="BE164"/>
  <c r="BE168"/>
  <c r="BE175"/>
  <c r="BE183"/>
  <c r="BE186"/>
  <c r="BE191"/>
  <c r="BE194"/>
  <c r="BE196"/>
  <c r="BE199"/>
  <c r="BE202"/>
  <c r="BE205"/>
  <c r="BE208"/>
  <c r="BE212"/>
  <c r="BE215"/>
  <c r="BE219"/>
  <c r="BE225"/>
  <c r="BE227"/>
  <c r="BE232"/>
  <c r="BE235"/>
  <c r="BE239"/>
  <c r="BK238"/>
  <c r="J238"/>
  <c r="J74"/>
  <c i="59" r="E52"/>
  <c r="J60"/>
  <c r="F63"/>
  <c r="BE98"/>
  <c r="BE102"/>
  <c r="BE106"/>
  <c r="BK97"/>
  <c r="J97"/>
  <c r="J69"/>
  <c r="BK101"/>
  <c r="J101"/>
  <c r="J70"/>
  <c r="BK105"/>
  <c r="J105"/>
  <c r="J71"/>
  <c i="60" r="E52"/>
  <c r="J60"/>
  <c r="F63"/>
  <c r="BE101"/>
  <c r="BE104"/>
  <c r="BE107"/>
  <c r="BE111"/>
  <c r="BE115"/>
  <c r="BE118"/>
  <c r="BE121"/>
  <c r="BE124"/>
  <c r="BE127"/>
  <c r="BE130"/>
  <c r="BE134"/>
  <c r="BE139"/>
  <c r="BE142"/>
  <c r="BE145"/>
  <c r="BE148"/>
  <c r="BE151"/>
  <c r="BE154"/>
  <c r="BE157"/>
  <c r="BE160"/>
  <c r="BE164"/>
  <c r="BE168"/>
  <c r="BE172"/>
  <c r="BE175"/>
  <c r="BE180"/>
  <c r="BE186"/>
  <c r="BE190"/>
  <c r="BE195"/>
  <c r="BE200"/>
  <c r="BE205"/>
  <c r="BE209"/>
  <c r="BE212"/>
  <c r="BE216"/>
  <c r="BE219"/>
  <c r="BE221"/>
  <c r="BE223"/>
  <c r="BE225"/>
  <c r="BE228"/>
  <c r="BE231"/>
  <c r="BE234"/>
  <c r="BE237"/>
  <c r="BE240"/>
  <c r="BE244"/>
  <c r="BE251"/>
  <c r="BK243"/>
  <c r="J243"/>
  <c r="J73"/>
  <c r="BK250"/>
  <c r="J250"/>
  <c r="J74"/>
  <c i="61" r="E52"/>
  <c r="J60"/>
  <c r="F63"/>
  <c r="BE96"/>
  <c r="BE101"/>
  <c r="BE104"/>
  <c r="BE108"/>
  <c r="BE111"/>
  <c r="BE114"/>
  <c i="62" r="E50"/>
  <c r="J56"/>
  <c r="F59"/>
  <c r="BE91"/>
  <c r="BE94"/>
  <c r="BE97"/>
  <c r="BE100"/>
  <c r="BE103"/>
  <c r="BE106"/>
  <c r="BE109"/>
  <c r="BE111"/>
  <c r="BE114"/>
  <c r="BE116"/>
  <c r="BE119"/>
  <c r="BE122"/>
  <c r="BE125"/>
  <c r="BE129"/>
  <c r="BK128"/>
  <c r="J128"/>
  <c r="J66"/>
  <c i="63" r="E50"/>
  <c r="J56"/>
  <c r="F59"/>
  <c r="BE91"/>
  <c r="BE95"/>
  <c r="BE99"/>
  <c r="BE102"/>
  <c r="BE105"/>
  <c r="BE108"/>
  <c r="BE111"/>
  <c r="BE114"/>
  <c r="BE117"/>
  <c r="BE120"/>
  <c r="BE123"/>
  <c r="BE125"/>
  <c r="BE128"/>
  <c r="BE131"/>
  <c r="BE135"/>
  <c r="BK134"/>
  <c r="J134"/>
  <c r="J66"/>
  <c i="64" r="E52"/>
  <c r="J60"/>
  <c r="F63"/>
  <c r="BE96"/>
  <c r="BE99"/>
  <c r="BE102"/>
  <c i="65" r="E52"/>
  <c r="J60"/>
  <c r="F63"/>
  <c r="BE96"/>
  <c r="BE99"/>
  <c r="BE102"/>
  <c i="66" r="E52"/>
  <c r="J60"/>
  <c r="F63"/>
  <c r="BE96"/>
  <c r="BE99"/>
  <c r="BE102"/>
  <c i="67" r="E50"/>
  <c r="J56"/>
  <c r="F59"/>
  <c r="BE91"/>
  <c r="BE94"/>
  <c r="BE97"/>
  <c r="BE100"/>
  <c r="BE103"/>
  <c r="BE106"/>
  <c r="BE109"/>
  <c r="BE111"/>
  <c r="BE114"/>
  <c r="BE117"/>
  <c r="BE121"/>
  <c r="BK120"/>
  <c r="J120"/>
  <c r="J66"/>
  <c i="68" r="E52"/>
  <c r="J60"/>
  <c r="F63"/>
  <c r="BE96"/>
  <c r="BE99"/>
  <c i="69" r="E52"/>
  <c r="J60"/>
  <c r="F63"/>
  <c r="BE96"/>
  <c r="BE99"/>
  <c i="70" r="E52"/>
  <c r="J60"/>
  <c r="F63"/>
  <c r="BE96"/>
  <c r="BE99"/>
  <c i="71" r="E50"/>
  <c r="J56"/>
  <c r="F59"/>
  <c r="BE91"/>
  <c r="BE95"/>
  <c r="BE99"/>
  <c r="BE102"/>
  <c r="BE105"/>
  <c r="BE108"/>
  <c r="BE111"/>
  <c r="BE114"/>
  <c r="BE117"/>
  <c r="BE120"/>
  <c r="BE123"/>
  <c r="BE125"/>
  <c r="BE128"/>
  <c r="BE131"/>
  <c r="BE134"/>
  <c r="BE138"/>
  <c r="BK137"/>
  <c r="J137"/>
  <c r="J66"/>
  <c i="72" r="E52"/>
  <c r="J60"/>
  <c r="F63"/>
  <c r="BE96"/>
  <c r="BE99"/>
  <c r="BE102"/>
  <c r="BE105"/>
  <c i="73" r="E52"/>
  <c r="J60"/>
  <c r="F63"/>
  <c r="BE96"/>
  <c r="BE99"/>
  <c r="BE102"/>
  <c r="BE105"/>
  <c i="74" r="E52"/>
  <c r="J60"/>
  <c r="F63"/>
  <c r="BE96"/>
  <c r="BE99"/>
  <c r="BE102"/>
  <c r="BE105"/>
  <c i="75" r="E50"/>
  <c r="J56"/>
  <c r="F59"/>
  <c r="BE91"/>
  <c r="BE96"/>
  <c r="BE99"/>
  <c r="BE102"/>
  <c r="BE105"/>
  <c r="BE108"/>
  <c r="BE111"/>
  <c r="BE114"/>
  <c r="BE117"/>
  <c r="BE119"/>
  <c r="BE122"/>
  <c r="BE125"/>
  <c r="BE129"/>
  <c r="BK128"/>
  <c r="J128"/>
  <c r="J66"/>
  <c i="76" r="E50"/>
  <c r="J56"/>
  <c r="F59"/>
  <c r="BE97"/>
  <c r="BE100"/>
  <c r="BE103"/>
  <c r="BE106"/>
  <c r="BE109"/>
  <c r="BE112"/>
  <c r="BE115"/>
  <c r="BE118"/>
  <c r="BE124"/>
  <c r="BE127"/>
  <c r="BE130"/>
  <c r="BE133"/>
  <c r="BE137"/>
  <c r="BE141"/>
  <c r="BE144"/>
  <c r="BE147"/>
  <c r="BE150"/>
  <c r="BE153"/>
  <c r="BE156"/>
  <c r="BE160"/>
  <c r="BE163"/>
  <c r="BE167"/>
  <c r="BE170"/>
  <c r="BE174"/>
  <c r="BE176"/>
  <c r="BE178"/>
  <c r="BE180"/>
  <c r="BE182"/>
  <c r="BE184"/>
  <c r="BE187"/>
  <c r="BE190"/>
  <c r="BE193"/>
  <c r="BE197"/>
  <c r="BE200"/>
  <c r="BE204"/>
  <c r="BK136"/>
  <c r="J136"/>
  <c r="J66"/>
  <c r="BK203"/>
  <c r="J203"/>
  <c r="J72"/>
  <c i="77" r="E50"/>
  <c r="J56"/>
  <c r="F59"/>
  <c r="BE93"/>
  <c r="BE96"/>
  <c r="BE99"/>
  <c r="BE106"/>
  <c r="BE111"/>
  <c r="BE117"/>
  <c r="BE120"/>
  <c r="BK92"/>
  <c r="J92"/>
  <c r="J65"/>
  <c r="BK116"/>
  <c r="J116"/>
  <c r="J67"/>
  <c r="BK119"/>
  <c r="J119"/>
  <c r="J68"/>
  <c i="78" r="E50"/>
  <c r="J56"/>
  <c r="F59"/>
  <c r="BE91"/>
  <c r="BE93"/>
  <c r="BE95"/>
  <c r="BE97"/>
  <c r="BE99"/>
  <c r="BE101"/>
  <c r="BE103"/>
  <c r="BE105"/>
  <c r="BE107"/>
  <c r="BE109"/>
  <c r="BE111"/>
  <c r="BE113"/>
  <c r="BE115"/>
  <c r="BE117"/>
  <c r="BE119"/>
  <c r="BE122"/>
  <c r="BE124"/>
  <c r="BE126"/>
  <c r="BE128"/>
  <c r="BE130"/>
  <c r="BE132"/>
  <c r="BE134"/>
  <c r="BE136"/>
  <c r="BE138"/>
  <c r="BE141"/>
  <c r="BE143"/>
  <c r="BE145"/>
  <c r="BE147"/>
  <c r="BE149"/>
  <c r="BE151"/>
  <c r="BE153"/>
  <c r="BE157"/>
  <c r="BE159"/>
  <c r="BE161"/>
  <c r="BE163"/>
  <c r="BE165"/>
  <c r="BE167"/>
  <c r="BE169"/>
  <c r="BE171"/>
  <c r="BE173"/>
  <c r="BE175"/>
  <c r="BE177"/>
  <c r="BE179"/>
  <c r="BE181"/>
  <c r="BE183"/>
  <c r="BE185"/>
  <c r="BE187"/>
  <c r="BE190"/>
  <c r="BE194"/>
  <c r="BE196"/>
  <c r="BK156"/>
  <c r="J156"/>
  <c r="J66"/>
  <c i="79" r="E50"/>
  <c r="J56"/>
  <c r="F59"/>
  <c r="BE88"/>
  <c r="BK87"/>
  <c r="J87"/>
  <c r="J64"/>
  <c i="80" r="E50"/>
  <c r="J56"/>
  <c r="F59"/>
  <c r="BE91"/>
  <c r="BE94"/>
  <c r="BE99"/>
  <c r="BE102"/>
  <c r="BE107"/>
  <c r="BE110"/>
  <c r="BE113"/>
  <c r="BE118"/>
  <c r="BE121"/>
  <c r="BE124"/>
  <c r="BE128"/>
  <c r="BE133"/>
  <c r="BK132"/>
  <c r="J132"/>
  <c r="J66"/>
  <c i="81" r="E50"/>
  <c r="J56"/>
  <c r="F59"/>
  <c r="BE91"/>
  <c r="BE96"/>
  <c r="BE98"/>
  <c r="BE102"/>
  <c r="BK101"/>
  <c r="J101"/>
  <c r="J66"/>
  <c i="82" r="E48"/>
  <c r="J52"/>
  <c r="F55"/>
  <c r="BE89"/>
  <c r="BE92"/>
  <c r="BE95"/>
  <c r="BE98"/>
  <c r="BE101"/>
  <c r="BE104"/>
  <c r="BE109"/>
  <c r="BE112"/>
  <c r="BE115"/>
  <c r="BE117"/>
  <c r="BE120"/>
  <c r="BE123"/>
  <c r="BE126"/>
  <c r="BE129"/>
  <c r="BE132"/>
  <c r="BE135"/>
  <c r="BE138"/>
  <c r="BE141"/>
  <c r="BE144"/>
  <c r="BE148"/>
  <c r="BE153"/>
  <c r="BE156"/>
  <c r="BE160"/>
  <c r="BE163"/>
  <c r="BE166"/>
  <c r="BE169"/>
  <c r="BE172"/>
  <c r="BE175"/>
  <c r="BE177"/>
  <c r="BE180"/>
  <c r="BE183"/>
  <c r="BE188"/>
  <c r="BE192"/>
  <c r="BE195"/>
  <c r="BE198"/>
  <c r="BE202"/>
  <c r="BE206"/>
  <c r="BE208"/>
  <c r="BK187"/>
  <c r="J187"/>
  <c r="J64"/>
  <c i="83" r="E50"/>
  <c r="J56"/>
  <c r="F59"/>
  <c r="BE91"/>
  <c r="BE93"/>
  <c r="BE95"/>
  <c r="BE97"/>
  <c r="BE99"/>
  <c r="BE101"/>
  <c r="BE103"/>
  <c r="BE105"/>
  <c r="BE107"/>
  <c r="BE109"/>
  <c r="BE112"/>
  <c r="BE114"/>
  <c r="BE116"/>
  <c r="BE118"/>
  <c r="BE120"/>
  <c r="BE122"/>
  <c r="BE124"/>
  <c i="84" r="E52"/>
  <c r="J60"/>
  <c r="F63"/>
  <c r="BE96"/>
  <c r="BE98"/>
  <c r="BE100"/>
  <c r="BE102"/>
  <c r="BE104"/>
  <c r="BE106"/>
  <c r="BE109"/>
  <c r="BE111"/>
  <c r="BE113"/>
  <c r="BE115"/>
  <c i="85" r="E52"/>
  <c r="J60"/>
  <c r="F63"/>
  <c r="BE98"/>
  <c r="BE100"/>
  <c r="BE102"/>
  <c r="BE104"/>
  <c r="BE106"/>
  <c r="BE108"/>
  <c r="BE110"/>
  <c r="BE112"/>
  <c r="BE114"/>
  <c r="BE116"/>
  <c r="BE118"/>
  <c r="BE120"/>
  <c r="BE122"/>
  <c r="BE124"/>
  <c r="BE126"/>
  <c r="BE128"/>
  <c r="BE130"/>
  <c r="BE132"/>
  <c r="BE134"/>
  <c r="BE136"/>
  <c r="BE138"/>
  <c r="BE140"/>
  <c r="BE142"/>
  <c r="BE144"/>
  <c r="BE146"/>
  <c r="BE148"/>
  <c r="BE150"/>
  <c r="BE152"/>
  <c r="BE154"/>
  <c r="BE156"/>
  <c r="BE158"/>
  <c r="BE162"/>
  <c r="BK161"/>
  <c r="J161"/>
  <c r="J71"/>
  <c i="86" r="E52"/>
  <c r="J60"/>
  <c r="F63"/>
  <c r="BE101"/>
  <c r="BE103"/>
  <c r="BE105"/>
  <c r="BE107"/>
  <c r="BE109"/>
  <c r="BE111"/>
  <c r="BE113"/>
  <c r="BE115"/>
  <c r="BE117"/>
  <c r="BE119"/>
  <c r="BE121"/>
  <c r="BE123"/>
  <c r="BE125"/>
  <c r="BE127"/>
  <c r="BE129"/>
  <c r="BE131"/>
  <c r="BE133"/>
  <c r="BE135"/>
  <c r="BE137"/>
  <c r="BE139"/>
  <c r="BE141"/>
  <c r="BE143"/>
  <c r="BE145"/>
  <c r="BE147"/>
  <c r="BE149"/>
  <c r="BE151"/>
  <c r="BE153"/>
  <c r="BE155"/>
  <c r="BE157"/>
  <c r="BE159"/>
  <c r="BE161"/>
  <c r="BE163"/>
  <c r="BE165"/>
  <c r="BE167"/>
  <c r="BE169"/>
  <c r="BE171"/>
  <c r="BE173"/>
  <c r="BE175"/>
  <c r="BE177"/>
  <c r="BE179"/>
  <c r="BE181"/>
  <c r="BE183"/>
  <c r="BE185"/>
  <c r="BE187"/>
  <c r="BE189"/>
  <c r="BE191"/>
  <c r="BE193"/>
  <c r="BE195"/>
  <c r="BE197"/>
  <c r="BE199"/>
  <c r="BE201"/>
  <c r="BE203"/>
  <c r="BE205"/>
  <c r="BE207"/>
  <c r="BE209"/>
  <c r="BE211"/>
  <c r="BE213"/>
  <c r="BE215"/>
  <c r="BE217"/>
  <c r="BE221"/>
  <c r="BE223"/>
  <c r="BE226"/>
  <c r="BE228"/>
  <c r="BE230"/>
  <c r="BE232"/>
  <c r="BE236"/>
  <c r="BK235"/>
  <c r="J235"/>
  <c r="J74"/>
  <c i="87" r="E52"/>
  <c r="J60"/>
  <c r="F63"/>
  <c r="BE100"/>
  <c r="BE102"/>
  <c r="BE104"/>
  <c r="BE106"/>
  <c r="BE108"/>
  <c r="BE110"/>
  <c r="BE112"/>
  <c r="BE114"/>
  <c r="BE116"/>
  <c r="BE118"/>
  <c r="BE120"/>
  <c r="BE122"/>
  <c r="BE124"/>
  <c r="BE126"/>
  <c r="BE128"/>
  <c r="BE130"/>
  <c r="BE132"/>
  <c r="BE134"/>
  <c r="BE136"/>
  <c r="BE138"/>
  <c r="BE140"/>
  <c r="BE142"/>
  <c r="BE144"/>
  <c r="BE146"/>
  <c r="BE148"/>
  <c r="BE150"/>
  <c r="BE152"/>
  <c r="BE154"/>
  <c r="BE156"/>
  <c r="BE158"/>
  <c r="BE160"/>
  <c r="BE162"/>
  <c r="BE164"/>
  <c r="BE166"/>
  <c r="BE168"/>
  <c r="BE170"/>
  <c r="BE172"/>
  <c r="BE174"/>
  <c r="BE176"/>
  <c r="BE178"/>
  <c r="BE180"/>
  <c r="BE182"/>
  <c r="BE184"/>
  <c r="BE186"/>
  <c r="BE188"/>
  <c r="BE190"/>
  <c r="BE192"/>
  <c r="BE194"/>
  <c r="BE196"/>
  <c r="BE198"/>
  <c r="BE200"/>
  <c r="BE202"/>
  <c r="BE204"/>
  <c r="BE206"/>
  <c r="BE208"/>
  <c r="BE211"/>
  <c r="BE213"/>
  <c r="BE215"/>
  <c r="BE217"/>
  <c r="BE219"/>
  <c r="BE221"/>
  <c r="BE225"/>
  <c r="BE227"/>
  <c r="BE230"/>
  <c r="BE232"/>
  <c r="BE234"/>
  <c r="BE236"/>
  <c r="BE238"/>
  <c i="88" r="E52"/>
  <c r="J60"/>
  <c r="F63"/>
  <c r="BE97"/>
  <c r="BE99"/>
  <c r="BE101"/>
  <c r="BE103"/>
  <c r="BE105"/>
  <c r="BE107"/>
  <c r="BE109"/>
  <c r="BE111"/>
  <c r="BE113"/>
  <c r="BE115"/>
  <c r="BE117"/>
  <c r="BE119"/>
  <c r="BE121"/>
  <c r="BE123"/>
  <c r="BE125"/>
  <c r="BE127"/>
  <c r="BE129"/>
  <c r="BE131"/>
  <c r="BE133"/>
  <c r="BE135"/>
  <c r="BE137"/>
  <c r="BE139"/>
  <c r="BE141"/>
  <c r="BE143"/>
  <c r="BE145"/>
  <c r="BE147"/>
  <c r="BE149"/>
  <c r="BE151"/>
  <c r="BE153"/>
  <c r="BE155"/>
  <c r="BE157"/>
  <c r="BE159"/>
  <c r="BE161"/>
  <c r="BE163"/>
  <c r="BE165"/>
  <c r="BE167"/>
  <c r="BE169"/>
  <c r="BE171"/>
  <c r="BE173"/>
  <c r="BE175"/>
  <c r="BE177"/>
  <c r="BE179"/>
  <c r="BE181"/>
  <c r="BE183"/>
  <c r="BE185"/>
  <c r="BE187"/>
  <c r="BE189"/>
  <c r="BE191"/>
  <c r="BE193"/>
  <c r="BE195"/>
  <c r="BE197"/>
  <c r="BE199"/>
  <c r="BE201"/>
  <c r="BE203"/>
  <c r="BE205"/>
  <c r="BE207"/>
  <c r="BE209"/>
  <c r="BE212"/>
  <c r="BE214"/>
  <c r="BE216"/>
  <c r="BE218"/>
  <c r="BE220"/>
  <c r="BE222"/>
  <c r="BE224"/>
  <c i="89" r="E52"/>
  <c r="J60"/>
  <c r="F63"/>
  <c r="BE96"/>
  <c r="BE98"/>
  <c r="BE100"/>
  <c r="BE102"/>
  <c r="BE104"/>
  <c r="BE106"/>
  <c r="BE108"/>
  <c r="BE110"/>
  <c i="90" r="E52"/>
  <c r="J60"/>
  <c r="F63"/>
  <c r="BE101"/>
  <c r="BE103"/>
  <c r="BE105"/>
  <c r="BE107"/>
  <c r="BE109"/>
  <c r="BE111"/>
  <c r="BE113"/>
  <c r="BE115"/>
  <c r="BE117"/>
  <c r="BE119"/>
  <c r="BE121"/>
  <c r="BE123"/>
  <c r="BE125"/>
  <c r="BE127"/>
  <c r="BE129"/>
  <c r="BE131"/>
  <c r="BE133"/>
  <c r="BE135"/>
  <c r="BE137"/>
  <c r="BE140"/>
  <c r="BE143"/>
  <c r="BE145"/>
  <c r="BE148"/>
  <c r="BE150"/>
  <c r="BE153"/>
  <c r="BE155"/>
  <c r="BE157"/>
  <c r="BE159"/>
  <c r="BE161"/>
  <c r="BE163"/>
  <c r="BE165"/>
  <c r="BE167"/>
  <c r="BE169"/>
  <c r="BE171"/>
  <c r="BE173"/>
  <c r="BE175"/>
  <c r="BE177"/>
  <c r="BE179"/>
  <c r="BE181"/>
  <c r="BE183"/>
  <c r="BE185"/>
  <c r="BE187"/>
  <c r="BE189"/>
  <c r="BE191"/>
  <c r="BE193"/>
  <c r="BE197"/>
  <c r="BE199"/>
  <c r="BE201"/>
  <c r="BE203"/>
  <c r="BE205"/>
  <c r="BE207"/>
  <c r="BE209"/>
  <c r="BE211"/>
  <c r="BE214"/>
  <c r="BE216"/>
  <c r="BE220"/>
  <c r="BK219"/>
  <c r="J219"/>
  <c r="J74"/>
  <c i="91" r="E52"/>
  <c r="J60"/>
  <c r="F63"/>
  <c r="BE97"/>
  <c r="BE99"/>
  <c r="BE102"/>
  <c r="BE104"/>
  <c r="BE106"/>
  <c r="BE108"/>
  <c r="BE110"/>
  <c i="92" r="E52"/>
  <c r="J60"/>
  <c r="F63"/>
  <c r="BE98"/>
  <c r="BE100"/>
  <c r="BE102"/>
  <c r="BE104"/>
  <c r="BE106"/>
  <c r="BE108"/>
  <c r="BE110"/>
  <c r="BE112"/>
  <c r="BE115"/>
  <c r="BE118"/>
  <c r="BE120"/>
  <c r="BE122"/>
  <c r="BE124"/>
  <c r="BE126"/>
  <c r="BE128"/>
  <c r="BE130"/>
  <c r="BE132"/>
  <c r="BE134"/>
  <c r="BE136"/>
  <c r="BE138"/>
  <c r="BE140"/>
  <c r="BE142"/>
  <c r="BE144"/>
  <c r="BE146"/>
  <c r="BE148"/>
  <c r="BE150"/>
  <c r="BE152"/>
  <c r="BE154"/>
  <c r="BE158"/>
  <c r="BK157"/>
  <c r="J157"/>
  <c r="J71"/>
  <c i="93" r="E50"/>
  <c r="J56"/>
  <c r="F59"/>
  <c r="BE88"/>
  <c r="BE90"/>
  <c i="94" r="E52"/>
  <c r="J60"/>
  <c r="F63"/>
  <c r="BE107"/>
  <c r="BE111"/>
  <c r="BE115"/>
  <c r="BE118"/>
  <c r="BE126"/>
  <c r="BE129"/>
  <c r="BE132"/>
  <c r="BE135"/>
  <c r="BE139"/>
  <c r="BE143"/>
  <c r="BE147"/>
  <c r="BE153"/>
  <c r="BE158"/>
  <c r="BE163"/>
  <c r="BE167"/>
  <c r="BE172"/>
  <c r="BE175"/>
  <c r="BE178"/>
  <c r="BE180"/>
  <c r="BE182"/>
  <c r="BE186"/>
  <c r="BE191"/>
  <c r="BE193"/>
  <c r="BE195"/>
  <c r="BE197"/>
  <c r="BE199"/>
  <c r="BE201"/>
  <c r="BE203"/>
  <c r="BE205"/>
  <c r="BE207"/>
  <c r="BE209"/>
  <c r="BE211"/>
  <c r="BE213"/>
  <c r="BE215"/>
  <c r="BE217"/>
  <c r="BE219"/>
  <c r="BE221"/>
  <c r="BE223"/>
  <c r="BE225"/>
  <c r="BE230"/>
  <c r="BK146"/>
  <c r="J146"/>
  <c r="J71"/>
  <c r="BK152"/>
  <c r="J152"/>
  <c r="J72"/>
  <c r="BK157"/>
  <c r="J157"/>
  <c r="J73"/>
  <c r="BK162"/>
  <c r="J162"/>
  <c r="J74"/>
  <c r="BK229"/>
  <c r="J229"/>
  <c r="J80"/>
  <c i="95" r="E52"/>
  <c r="J60"/>
  <c r="F63"/>
  <c r="BE107"/>
  <c r="BE110"/>
  <c r="BE113"/>
  <c r="BE115"/>
  <c r="BE119"/>
  <c r="BE121"/>
  <c r="BE124"/>
  <c r="BE126"/>
  <c r="BE130"/>
  <c r="BE134"/>
  <c r="BE140"/>
  <c r="BE142"/>
  <c r="BE148"/>
  <c r="BE151"/>
  <c r="BE155"/>
  <c r="BE159"/>
  <c r="BE162"/>
  <c r="BE167"/>
  <c r="BE171"/>
  <c r="BE175"/>
  <c r="BE180"/>
  <c r="BE183"/>
  <c r="BE186"/>
  <c r="BE188"/>
  <c r="BE190"/>
  <c r="BE192"/>
  <c r="BE194"/>
  <c r="BE196"/>
  <c r="BE198"/>
  <c r="BE202"/>
  <c r="BE204"/>
  <c r="BE206"/>
  <c r="BE208"/>
  <c r="BE210"/>
  <c r="BE212"/>
  <c r="BE214"/>
  <c r="BE218"/>
  <c r="BE221"/>
  <c r="BK166"/>
  <c r="J166"/>
  <c r="J71"/>
  <c r="BK170"/>
  <c r="J170"/>
  <c r="J72"/>
  <c r="BK174"/>
  <c r="J174"/>
  <c r="J73"/>
  <c i="96" r="E52"/>
  <c r="J60"/>
  <c r="F63"/>
  <c r="BE98"/>
  <c r="BE100"/>
  <c r="BE102"/>
  <c r="BE104"/>
  <c r="BE106"/>
  <c r="BE108"/>
  <c r="BE113"/>
  <c r="BE116"/>
  <c i="97" r="E52"/>
  <c r="J60"/>
  <c r="F63"/>
  <c r="BE96"/>
  <c r="BE98"/>
  <c r="BE100"/>
  <c r="BE102"/>
  <c r="BE104"/>
  <c r="BE106"/>
  <c i="98" r="E52"/>
  <c r="J60"/>
  <c r="F63"/>
  <c r="BE98"/>
  <c r="BE100"/>
  <c r="BE102"/>
  <c r="BE106"/>
  <c r="BK105"/>
  <c r="J105"/>
  <c r="J71"/>
  <c i="99" r="E52"/>
  <c r="J60"/>
  <c r="F63"/>
  <c r="BE104"/>
  <c r="BE124"/>
  <c r="BE144"/>
  <c r="BE164"/>
  <c r="BE185"/>
  <c r="BE205"/>
  <c r="BE226"/>
  <c r="BE228"/>
  <c r="BE230"/>
  <c r="BE233"/>
  <c r="BE236"/>
  <c r="BE257"/>
  <c r="BE259"/>
  <c r="BE262"/>
  <c r="BE283"/>
  <c r="BE286"/>
  <c r="BE290"/>
  <c r="BE293"/>
  <c r="BE295"/>
  <c r="BE297"/>
  <c r="BE300"/>
  <c r="BE305"/>
  <c r="BE308"/>
  <c r="BE312"/>
  <c r="BE315"/>
  <c r="BE318"/>
  <c r="BK285"/>
  <c r="J285"/>
  <c r="J72"/>
  <c i="100" r="E52"/>
  <c r="J60"/>
  <c r="F63"/>
  <c r="BE103"/>
  <c r="BE105"/>
  <c r="BE108"/>
  <c r="BE112"/>
  <c r="BE114"/>
  <c r="BE116"/>
  <c r="BE118"/>
  <c r="BE121"/>
  <c r="BE127"/>
  <c r="BE130"/>
  <c r="BE134"/>
  <c r="BE136"/>
  <c r="BE138"/>
  <c r="BE140"/>
  <c r="BE142"/>
  <c r="BE146"/>
  <c r="BK129"/>
  <c r="J129"/>
  <c r="J72"/>
  <c r="BK145"/>
  <c r="J145"/>
  <c r="J76"/>
  <c i="101" r="E52"/>
  <c r="J60"/>
  <c r="F63"/>
  <c r="BE105"/>
  <c r="BE107"/>
  <c r="BE109"/>
  <c r="BE111"/>
  <c r="BE114"/>
  <c r="BE124"/>
  <c r="BE126"/>
  <c r="BE128"/>
  <c r="BE130"/>
  <c r="BE132"/>
  <c r="BE134"/>
  <c r="BE136"/>
  <c r="BE138"/>
  <c r="BE140"/>
  <c r="BE142"/>
  <c r="BE144"/>
  <c r="BE146"/>
  <c r="BE148"/>
  <c r="BE151"/>
  <c r="BE153"/>
  <c r="BE155"/>
  <c r="BE157"/>
  <c r="BE159"/>
  <c r="BE161"/>
  <c r="BE163"/>
  <c r="BE165"/>
  <c r="BE167"/>
  <c r="BE169"/>
  <c r="BE171"/>
  <c r="BE173"/>
  <c r="BE175"/>
  <c r="BE177"/>
  <c r="BE179"/>
  <c r="BE181"/>
  <c r="BE184"/>
  <c r="BE186"/>
  <c r="BE188"/>
  <c r="BE190"/>
  <c r="BE192"/>
  <c r="BE194"/>
  <c r="BE196"/>
  <c r="BE198"/>
  <c r="BE200"/>
  <c r="BE202"/>
  <c r="BE204"/>
  <c r="BE206"/>
  <c r="BE208"/>
  <c r="BE210"/>
  <c r="BE212"/>
  <c r="BE214"/>
  <c r="BE216"/>
  <c r="BE218"/>
  <c r="BE220"/>
  <c r="BE222"/>
  <c r="BE224"/>
  <c r="BE226"/>
  <c r="BE228"/>
  <c r="BE230"/>
  <c r="BE232"/>
  <c r="BE234"/>
  <c r="BE237"/>
  <c r="BE239"/>
  <c r="BE241"/>
  <c r="BE243"/>
  <c r="BE245"/>
  <c r="BE247"/>
  <c r="BE249"/>
  <c r="BE251"/>
  <c r="BE253"/>
  <c r="BE255"/>
  <c r="BE257"/>
  <c r="BE259"/>
  <c r="BE261"/>
  <c r="BE263"/>
  <c r="BE265"/>
  <c r="BE267"/>
  <c r="BE269"/>
  <c r="BE271"/>
  <c r="BE273"/>
  <c r="BE275"/>
  <c r="BE278"/>
  <c r="BE280"/>
  <c r="BE282"/>
  <c r="BE284"/>
  <c r="BE286"/>
  <c r="BE288"/>
  <c r="BE290"/>
  <c r="BE292"/>
  <c r="BE294"/>
  <c r="BE296"/>
  <c r="BE298"/>
  <c r="BE300"/>
  <c r="BE302"/>
  <c r="BE306"/>
  <c r="BE308"/>
  <c r="BE310"/>
  <c r="BE312"/>
  <c r="BE314"/>
  <c r="BE316"/>
  <c r="BE318"/>
  <c r="BE322"/>
  <c r="BE324"/>
  <c r="BE326"/>
  <c r="BE328"/>
  <c r="BE331"/>
  <c r="BK330"/>
  <c r="J330"/>
  <c r="J78"/>
  <c i="102" r="E50"/>
  <c r="J56"/>
  <c r="F59"/>
  <c r="BE91"/>
  <c r="BE93"/>
  <c r="BE95"/>
  <c r="BE97"/>
  <c r="BE99"/>
  <c r="BE101"/>
  <c r="BE103"/>
  <c r="BE105"/>
  <c r="BE107"/>
  <c r="BE109"/>
  <c r="BE111"/>
  <c r="BE113"/>
  <c r="BE115"/>
  <c r="BE117"/>
  <c r="BE119"/>
  <c r="BE121"/>
  <c r="BE123"/>
  <c r="BE125"/>
  <c r="BE127"/>
  <c r="BE129"/>
  <c r="BE131"/>
  <c r="BE133"/>
  <c r="BE135"/>
  <c r="BE137"/>
  <c r="BE139"/>
  <c r="BE141"/>
  <c r="BE143"/>
  <c r="BE145"/>
  <c r="BE147"/>
  <c r="BE149"/>
  <c r="BE151"/>
  <c r="BE154"/>
  <c r="BE156"/>
  <c r="BE158"/>
  <c r="BE160"/>
  <c r="BE162"/>
  <c r="BE164"/>
  <c r="BE166"/>
  <c r="BE168"/>
  <c r="BE170"/>
  <c r="BE172"/>
  <c r="BE174"/>
  <c r="BE176"/>
  <c r="BE178"/>
  <c i="103" r="E48"/>
  <c r="J52"/>
  <c r="F55"/>
  <c r="BE87"/>
  <c r="BE106"/>
  <c r="BE113"/>
  <c r="BE117"/>
  <c r="BE125"/>
  <c r="BE133"/>
  <c r="BE139"/>
  <c r="BE158"/>
  <c r="BE164"/>
  <c r="BE167"/>
  <c r="BE170"/>
  <c r="BE173"/>
  <c r="BE175"/>
  <c r="BE177"/>
  <c r="BE186"/>
  <c r="BE188"/>
  <c r="BE195"/>
  <c r="BE201"/>
  <c r="BE207"/>
  <c r="BE209"/>
  <c r="BE211"/>
  <c r="BE216"/>
  <c r="BE218"/>
  <c r="BE220"/>
  <c r="BE224"/>
  <c r="BE231"/>
  <c r="BE233"/>
  <c r="BE243"/>
  <c r="BE249"/>
  <c r="BE255"/>
  <c r="BE257"/>
  <c r="BE264"/>
  <c r="BE266"/>
  <c r="BE272"/>
  <c r="BE275"/>
  <c r="BE278"/>
  <c r="BE299"/>
  <c r="BE304"/>
  <c r="BE310"/>
  <c r="BE313"/>
  <c r="BE319"/>
  <c r="BE322"/>
  <c r="BE325"/>
  <c i="2" r="F38"/>
  <c i="1" r="BA57"/>
  <c i="2" r="J38"/>
  <c i="1" r="AW57"/>
  <c i="2" r="F39"/>
  <c i="1" r="BB57"/>
  <c i="2" r="F40"/>
  <c i="1" r="BC57"/>
  <c i="2" r="F41"/>
  <c i="1" r="BD57"/>
  <c i="3" r="F38"/>
  <c i="1" r="BA58"/>
  <c i="3" r="J38"/>
  <c i="1" r="AW58"/>
  <c i="3" r="F39"/>
  <c i="1" r="BB58"/>
  <c i="3" r="F40"/>
  <c i="1" r="BC58"/>
  <c i="3" r="F41"/>
  <c i="1" r="BD58"/>
  <c i="4" r="F38"/>
  <c i="1" r="BA59"/>
  <c i="4" r="J38"/>
  <c i="1" r="AW59"/>
  <c i="4" r="F39"/>
  <c i="1" r="BB59"/>
  <c i="4" r="F40"/>
  <c i="1" r="BC59"/>
  <c i="4" r="F41"/>
  <c i="1" r="BD59"/>
  <c i="5" r="F38"/>
  <c i="1" r="BA60"/>
  <c i="5" r="J38"/>
  <c i="1" r="AW60"/>
  <c i="5" r="F39"/>
  <c i="1" r="BB60"/>
  <c i="5" r="F40"/>
  <c i="1" r="BC60"/>
  <c i="5" r="F41"/>
  <c i="1" r="BD60"/>
  <c i="6" r="F38"/>
  <c i="1" r="BA61"/>
  <c i="6" r="J38"/>
  <c i="1" r="AW61"/>
  <c i="6" r="F39"/>
  <c i="1" r="BB61"/>
  <c i="6" r="F40"/>
  <c i="1" r="BC61"/>
  <c i="6" r="F41"/>
  <c i="1" r="BD61"/>
  <c i="7" r="F38"/>
  <c i="1" r="BA62"/>
  <c i="7" r="J38"/>
  <c i="1" r="AW62"/>
  <c i="7" r="F39"/>
  <c i="1" r="BB62"/>
  <c i="7" r="F40"/>
  <c i="1" r="BC62"/>
  <c i="7" r="F41"/>
  <c i="1" r="BD62"/>
  <c i="8" r="F38"/>
  <c i="1" r="BA63"/>
  <c i="8" r="J38"/>
  <c i="1" r="AW63"/>
  <c i="8" r="F39"/>
  <c i="1" r="BB63"/>
  <c i="8" r="F40"/>
  <c i="1" r="BC63"/>
  <c i="8" r="F41"/>
  <c i="1" r="BD63"/>
  <c i="9" r="F38"/>
  <c i="1" r="BA64"/>
  <c i="9" r="J38"/>
  <c i="1" r="AW64"/>
  <c i="9" r="F39"/>
  <c i="1" r="BB64"/>
  <c i="9" r="F40"/>
  <c i="1" r="BC64"/>
  <c i="9" r="F41"/>
  <c i="1" r="BD64"/>
  <c i="10" r="F38"/>
  <c i="1" r="BA65"/>
  <c i="10" r="J38"/>
  <c i="1" r="AW65"/>
  <c i="10" r="F39"/>
  <c i="1" r="BB65"/>
  <c i="10" r="F40"/>
  <c i="1" r="BC65"/>
  <c i="10" r="F41"/>
  <c i="1" r="BD65"/>
  <c i="11" r="F38"/>
  <c i="1" r="BA66"/>
  <c i="11" r="J38"/>
  <c i="1" r="AW66"/>
  <c i="11" r="F39"/>
  <c i="1" r="BB66"/>
  <c i="11" r="F40"/>
  <c i="1" r="BC66"/>
  <c i="11" r="F41"/>
  <c i="1" r="BD66"/>
  <c i="12" r="F38"/>
  <c i="1" r="BA67"/>
  <c i="12" r="J38"/>
  <c i="1" r="AW67"/>
  <c i="12" r="F39"/>
  <c i="1" r="BB67"/>
  <c i="12" r="F40"/>
  <c i="1" r="BC67"/>
  <c i="12" r="F41"/>
  <c i="1" r="BD67"/>
  <c i="13" r="F38"/>
  <c i="1" r="BA68"/>
  <c i="13" r="J38"/>
  <c i="1" r="AW68"/>
  <c i="13" r="F39"/>
  <c i="1" r="BB68"/>
  <c i="13" r="F40"/>
  <c i="1" r="BC68"/>
  <c i="13" r="F41"/>
  <c i="1" r="BD68"/>
  <c i="14" r="F38"/>
  <c i="1" r="BA69"/>
  <c i="14" r="J38"/>
  <c i="1" r="AW69"/>
  <c i="14" r="F39"/>
  <c i="1" r="BB69"/>
  <c i="14" r="F40"/>
  <c i="1" r="BC69"/>
  <c i="14" r="F41"/>
  <c i="1" r="BD69"/>
  <c i="15" r="F38"/>
  <c i="1" r="BA70"/>
  <c i="15" r="J38"/>
  <c i="1" r="AW70"/>
  <c i="15" r="F39"/>
  <c i="1" r="BB70"/>
  <c i="15" r="F40"/>
  <c i="1" r="BC70"/>
  <c i="15" r="F41"/>
  <c i="1" r="BD70"/>
  <c i="16" r="F38"/>
  <c i="1" r="BA71"/>
  <c i="16" r="J38"/>
  <c i="1" r="AW71"/>
  <c i="16" r="F39"/>
  <c i="1" r="BB71"/>
  <c i="16" r="F40"/>
  <c i="1" r="BC71"/>
  <c i="16" r="F41"/>
  <c i="1" r="BD71"/>
  <c i="17" r="F38"/>
  <c i="1" r="BA72"/>
  <c i="17" r="J38"/>
  <c i="1" r="AW72"/>
  <c i="17" r="F39"/>
  <c i="1" r="BB72"/>
  <c i="17" r="F40"/>
  <c i="1" r="BC72"/>
  <c i="17" r="F41"/>
  <c i="1" r="BD72"/>
  <c i="18" r="F38"/>
  <c i="1" r="BA73"/>
  <c i="18" r="J38"/>
  <c i="1" r="AW73"/>
  <c i="18" r="F39"/>
  <c i="1" r="BB73"/>
  <c i="18" r="F40"/>
  <c i="1" r="BC73"/>
  <c i="18" r="F41"/>
  <c i="1" r="BD73"/>
  <c i="19" r="F38"/>
  <c i="1" r="BA74"/>
  <c i="19" r="J38"/>
  <c i="1" r="AW74"/>
  <c i="19" r="F39"/>
  <c i="1" r="BB74"/>
  <c i="19" r="F40"/>
  <c i="1" r="BC74"/>
  <c i="19" r="F41"/>
  <c i="1" r="BD74"/>
  <c i="20" r="F38"/>
  <c i="1" r="BA75"/>
  <c i="20" r="J38"/>
  <c i="1" r="AW75"/>
  <c i="20" r="F39"/>
  <c i="1" r="BB75"/>
  <c i="20" r="F40"/>
  <c i="1" r="BC75"/>
  <c i="20" r="F41"/>
  <c i="1" r="BD75"/>
  <c i="21" r="F36"/>
  <c i="1" r="BA76"/>
  <c i="21" r="J36"/>
  <c i="1" r="AW76"/>
  <c i="21" r="F37"/>
  <c i="1" r="BB76"/>
  <c i="21" r="F38"/>
  <c i="1" r="BC76"/>
  <c i="21" r="F39"/>
  <c i="1" r="BD76"/>
  <c i="22" r="F36"/>
  <c i="1" r="BA77"/>
  <c i="22" r="J36"/>
  <c i="1" r="AW77"/>
  <c i="22" r="F37"/>
  <c i="1" r="BB77"/>
  <c i="22" r="F38"/>
  <c i="1" r="BC77"/>
  <c i="22" r="F39"/>
  <c i="1" r="BD77"/>
  <c i="23" r="F38"/>
  <c i="1" r="BA79"/>
  <c i="23" r="J38"/>
  <c i="1" r="AW79"/>
  <c i="23" r="F39"/>
  <c i="1" r="BB79"/>
  <c r="BB78"/>
  <c r="AX78"/>
  <c i="23" r="F40"/>
  <c i="1" r="BC79"/>
  <c r="BC78"/>
  <c r="AY78"/>
  <c i="23" r="F41"/>
  <c i="1" r="BD79"/>
  <c r="BD78"/>
  <c r="AU78"/>
  <c i="25" r="F36"/>
  <c i="1" r="BA82"/>
  <c i="25" r="J36"/>
  <c i="1" r="AW82"/>
  <c i="25" r="F37"/>
  <c i="1" r="BB82"/>
  <c i="25" r="F38"/>
  <c i="1" r="BC82"/>
  <c i="25" r="F39"/>
  <c i="1" r="BD82"/>
  <c i="26" r="F36"/>
  <c i="1" r="BA83"/>
  <c i="26" r="J36"/>
  <c i="1" r="AW83"/>
  <c i="26" r="F37"/>
  <c i="1" r="BB83"/>
  <c i="26" r="F38"/>
  <c i="1" r="BC83"/>
  <c i="26" r="F39"/>
  <c i="1" r="BD83"/>
  <c i="27" r="F36"/>
  <c i="1" r="BA85"/>
  <c i="27" r="J36"/>
  <c i="1" r="AW85"/>
  <c i="27" r="F37"/>
  <c i="1" r="BB85"/>
  <c i="27" r="F38"/>
  <c i="1" r="BC85"/>
  <c i="27" r="F39"/>
  <c i="1" r="BD85"/>
  <c i="28" r="F36"/>
  <c i="1" r="BA86"/>
  <c i="28" r="J36"/>
  <c i="1" r="AW86"/>
  <c i="28" r="F37"/>
  <c i="1" r="BB86"/>
  <c i="28" r="F38"/>
  <c i="1" r="BC86"/>
  <c i="28" r="F39"/>
  <c i="1" r="BD86"/>
  <c i="29" r="F36"/>
  <c i="1" r="BA87"/>
  <c i="29" r="J36"/>
  <c i="1" r="AW87"/>
  <c i="29" r="F37"/>
  <c i="1" r="BB87"/>
  <c i="29" r="F38"/>
  <c i="1" r="BC87"/>
  <c i="29" r="F39"/>
  <c i="1" r="BD87"/>
  <c i="30" r="F36"/>
  <c i="1" r="BA88"/>
  <c i="30" r="J36"/>
  <c i="1" r="AW88"/>
  <c i="30" r="F37"/>
  <c i="1" r="BB88"/>
  <c i="30" r="F38"/>
  <c i="1" r="BC88"/>
  <c i="30" r="F39"/>
  <c i="1" r="BD88"/>
  <c i="31" r="F36"/>
  <c i="1" r="BA89"/>
  <c i="31" r="J36"/>
  <c i="1" r="AW89"/>
  <c i="31" r="F37"/>
  <c i="1" r="BB89"/>
  <c i="31" r="F38"/>
  <c i="1" r="BC89"/>
  <c i="31" r="F39"/>
  <c i="1" r="BD89"/>
  <c i="32" r="F36"/>
  <c i="1" r="BA91"/>
  <c i="32" r="J36"/>
  <c i="1" r="AW91"/>
  <c i="32" r="F37"/>
  <c i="1" r="BB91"/>
  <c i="32" r="F38"/>
  <c i="1" r="BC91"/>
  <c i="32" r="F39"/>
  <c i="1" r="BD91"/>
  <c i="33" r="F36"/>
  <c i="1" r="BA92"/>
  <c i="33" r="J36"/>
  <c i="1" r="AW92"/>
  <c i="33" r="F37"/>
  <c i="1" r="BB92"/>
  <c i="33" r="F38"/>
  <c i="1" r="BC92"/>
  <c i="33" r="F39"/>
  <c i="1" r="BD92"/>
  <c i="34" r="F36"/>
  <c i="1" r="BA93"/>
  <c i="34" r="J36"/>
  <c i="1" r="AW93"/>
  <c i="34" r="F37"/>
  <c i="1" r="BB93"/>
  <c i="34" r="F38"/>
  <c i="1" r="BC93"/>
  <c i="34" r="F39"/>
  <c i="1" r="BD93"/>
  <c i="35" r="F36"/>
  <c i="1" r="BA94"/>
  <c i="35" r="J36"/>
  <c i="1" r="AW94"/>
  <c i="35" r="F37"/>
  <c i="1" r="BB94"/>
  <c i="35" r="F38"/>
  <c i="1" r="BC94"/>
  <c i="35" r="F39"/>
  <c i="1" r="BD94"/>
  <c i="36" r="F36"/>
  <c i="1" r="BA95"/>
  <c i="36" r="J36"/>
  <c i="1" r="AW95"/>
  <c i="36" r="F37"/>
  <c i="1" r="BB95"/>
  <c i="36" r="F38"/>
  <c i="1" r="BC95"/>
  <c i="36" r="F39"/>
  <c i="1" r="BD95"/>
  <c i="37" r="F36"/>
  <c i="1" r="BA97"/>
  <c i="37" r="J36"/>
  <c i="1" r="AW97"/>
  <c i="37" r="F37"/>
  <c i="1" r="BB97"/>
  <c i="37" r="F38"/>
  <c i="1" r="BC97"/>
  <c i="37" r="F39"/>
  <c i="1" r="BD97"/>
  <c i="38" r="F36"/>
  <c i="1" r="BA98"/>
  <c i="38" r="J36"/>
  <c i="1" r="AW98"/>
  <c i="38" r="F37"/>
  <c i="1" r="BB98"/>
  <c i="38" r="F38"/>
  <c i="1" r="BC98"/>
  <c i="38" r="F39"/>
  <c i="1" r="BD98"/>
  <c i="39" r="F36"/>
  <c i="1" r="BA99"/>
  <c i="39" r="J36"/>
  <c i="1" r="AW99"/>
  <c i="39" r="F37"/>
  <c i="1" r="BB99"/>
  <c i="39" r="F38"/>
  <c i="1" r="BC99"/>
  <c i="39" r="F39"/>
  <c i="1" r="BD99"/>
  <c i="40" r="F36"/>
  <c i="1" r="BA100"/>
  <c i="40" r="J36"/>
  <c i="1" r="AW100"/>
  <c i="40" r="F37"/>
  <c i="1" r="BB100"/>
  <c i="40" r="F38"/>
  <c i="1" r="BC100"/>
  <c i="40" r="F39"/>
  <c i="1" r="BD100"/>
  <c i="41" r="F36"/>
  <c i="1" r="BA101"/>
  <c i="41" r="J36"/>
  <c i="1" r="AW101"/>
  <c i="41" r="F37"/>
  <c i="1" r="BB101"/>
  <c i="41" r="F38"/>
  <c i="1" r="BC101"/>
  <c i="41" r="F39"/>
  <c i="1" r="BD101"/>
  <c i="42" r="F36"/>
  <c i="1" r="BA102"/>
  <c i="42" r="J36"/>
  <c i="1" r="AW102"/>
  <c i="42" r="F37"/>
  <c i="1" r="BB102"/>
  <c i="42" r="F38"/>
  <c i="1" r="BC102"/>
  <c i="42" r="F39"/>
  <c i="1" r="BD102"/>
  <c i="43" r="F38"/>
  <c i="1" r="BA104"/>
  <c i="43" r="J38"/>
  <c i="1" r="AW104"/>
  <c i="43" r="F39"/>
  <c i="1" r="BB104"/>
  <c i="43" r="F40"/>
  <c i="1" r="BC104"/>
  <c i="43" r="F41"/>
  <c i="1" r="BD104"/>
  <c i="44" r="F38"/>
  <c i="1" r="BA105"/>
  <c i="44" r="J38"/>
  <c i="1" r="AW105"/>
  <c i="44" r="F39"/>
  <c i="1" r="BB105"/>
  <c i="44" r="F40"/>
  <c i="1" r="BC105"/>
  <c i="44" r="F41"/>
  <c i="1" r="BD105"/>
  <c i="45" r="F38"/>
  <c i="1" r="BA106"/>
  <c i="45" r="J38"/>
  <c i="1" r="AW106"/>
  <c i="45" r="F39"/>
  <c i="1" r="BB106"/>
  <c i="45" r="F40"/>
  <c i="1" r="BC106"/>
  <c i="45" r="F41"/>
  <c i="1" r="BD106"/>
  <c i="46" r="F38"/>
  <c i="1" r="BA107"/>
  <c i="46" r="J38"/>
  <c i="1" r="AW107"/>
  <c i="46" r="F39"/>
  <c i="1" r="BB107"/>
  <c i="46" r="F40"/>
  <c i="1" r="BC107"/>
  <c i="46" r="F41"/>
  <c i="1" r="BD107"/>
  <c i="47" r="F38"/>
  <c i="1" r="BA108"/>
  <c i="47" r="J38"/>
  <c i="1" r="AW108"/>
  <c i="47" r="F39"/>
  <c i="1" r="BB108"/>
  <c i="47" r="F40"/>
  <c i="1" r="BC108"/>
  <c i="47" r="F41"/>
  <c i="1" r="BD108"/>
  <c i="48" r="F38"/>
  <c i="1" r="BA109"/>
  <c i="48" r="J38"/>
  <c i="1" r="AW109"/>
  <c i="48" r="F39"/>
  <c i="1" r="BB109"/>
  <c i="48" r="F40"/>
  <c i="1" r="BC109"/>
  <c i="48" r="F41"/>
  <c i="1" r="BD109"/>
  <c i="49" r="F38"/>
  <c i="1" r="BA110"/>
  <c i="49" r="J38"/>
  <c i="1" r="AW110"/>
  <c i="49" r="F39"/>
  <c i="1" r="BB110"/>
  <c i="49" r="F40"/>
  <c i="1" r="BC110"/>
  <c i="49" r="F41"/>
  <c i="1" r="BD110"/>
  <c i="50" r="F38"/>
  <c i="1" r="BA111"/>
  <c i="50" r="J38"/>
  <c i="1" r="AW111"/>
  <c i="50" r="F39"/>
  <c i="1" r="BB111"/>
  <c i="50" r="F40"/>
  <c i="1" r="BC111"/>
  <c i="50" r="F41"/>
  <c i="1" r="BD111"/>
  <c i="51" r="F38"/>
  <c i="1" r="BA112"/>
  <c i="51" r="J38"/>
  <c i="1" r="AW112"/>
  <c i="51" r="F39"/>
  <c i="1" r="BB112"/>
  <c i="51" r="F40"/>
  <c i="1" r="BC112"/>
  <c i="51" r="F41"/>
  <c i="1" r="BD112"/>
  <c i="52" r="F38"/>
  <c i="1" r="BA115"/>
  <c i="52" r="J38"/>
  <c i="1" r="AW115"/>
  <c i="52" r="F39"/>
  <c i="1" r="BB115"/>
  <c i="52" r="F40"/>
  <c i="1" r="BC115"/>
  <c i="52" r="F41"/>
  <c i="1" r="BD115"/>
  <c i="53" r="F38"/>
  <c i="1" r="BA116"/>
  <c i="53" r="J38"/>
  <c i="1" r="AW116"/>
  <c i="53" r="F39"/>
  <c i="1" r="BB116"/>
  <c i="53" r="F40"/>
  <c i="1" r="BC116"/>
  <c i="53" r="F41"/>
  <c i="1" r="BD116"/>
  <c i="54" r="F38"/>
  <c i="1" r="BA117"/>
  <c i="54" r="J38"/>
  <c i="1" r="AW117"/>
  <c i="54" r="F39"/>
  <c i="1" r="BB117"/>
  <c i="54" r="F40"/>
  <c i="1" r="BC117"/>
  <c i="54" r="F41"/>
  <c i="1" r="BD117"/>
  <c i="55" r="F38"/>
  <c i="1" r="BA118"/>
  <c i="55" r="J38"/>
  <c i="1" r="AW118"/>
  <c i="55" r="F39"/>
  <c i="1" r="BB118"/>
  <c i="55" r="F40"/>
  <c i="1" r="BC118"/>
  <c i="55" r="F41"/>
  <c i="1" r="BD118"/>
  <c i="56" r="F38"/>
  <c i="1" r="BA119"/>
  <c i="56" r="J38"/>
  <c i="1" r="AW119"/>
  <c i="56" r="F39"/>
  <c i="1" r="BB119"/>
  <c i="56" r="F40"/>
  <c i="1" r="BC119"/>
  <c i="56" r="F41"/>
  <c i="1" r="BD119"/>
  <c i="57" r="F38"/>
  <c i="1" r="BA120"/>
  <c i="57" r="J38"/>
  <c i="1" r="AW120"/>
  <c i="57" r="F39"/>
  <c i="1" r="BB120"/>
  <c i="57" r="F40"/>
  <c i="1" r="BC120"/>
  <c i="57" r="F41"/>
  <c i="1" r="BD120"/>
  <c i="58" r="F38"/>
  <c i="1" r="BA121"/>
  <c i="58" r="J38"/>
  <c i="1" r="AW121"/>
  <c i="58" r="F39"/>
  <c i="1" r="BB121"/>
  <c i="58" r="F40"/>
  <c i="1" r="BC121"/>
  <c i="58" r="F41"/>
  <c i="1" r="BD121"/>
  <c i="59" r="F38"/>
  <c i="1" r="BA122"/>
  <c i="59" r="J38"/>
  <c i="1" r="AW122"/>
  <c i="59" r="F39"/>
  <c i="1" r="BB122"/>
  <c i="59" r="F40"/>
  <c i="1" r="BC122"/>
  <c i="59" r="F41"/>
  <c i="1" r="BD122"/>
  <c i="60" r="F38"/>
  <c i="1" r="BA123"/>
  <c i="60" r="J38"/>
  <c i="1" r="AW123"/>
  <c i="60" r="F39"/>
  <c i="1" r="BB123"/>
  <c i="60" r="F40"/>
  <c i="1" r="BC123"/>
  <c i="60" r="F41"/>
  <c i="1" r="BD123"/>
  <c i="61" r="F38"/>
  <c i="1" r="BA124"/>
  <c i="61" r="J38"/>
  <c i="1" r="AW124"/>
  <c i="61" r="F39"/>
  <c i="1" r="BB124"/>
  <c i="61" r="F40"/>
  <c i="1" r="BC124"/>
  <c i="61" r="F41"/>
  <c i="1" r="BD124"/>
  <c i="62" r="F36"/>
  <c i="1" r="BA126"/>
  <c i="62" r="J36"/>
  <c i="1" r="AW126"/>
  <c i="62" r="F37"/>
  <c i="1" r="BB126"/>
  <c i="62" r="F38"/>
  <c i="1" r="BC126"/>
  <c i="62" r="F39"/>
  <c i="1" r="BD126"/>
  <c i="63" r="F36"/>
  <c i="1" r="BA128"/>
  <c i="63" r="J36"/>
  <c i="1" r="AW128"/>
  <c i="63" r="F37"/>
  <c i="1" r="BB128"/>
  <c i="63" r="F38"/>
  <c i="1" r="BC128"/>
  <c i="63" r="F39"/>
  <c i="1" r="BD128"/>
  <c i="64" r="F38"/>
  <c i="1" r="BA129"/>
  <c i="64" r="J38"/>
  <c i="1" r="AW129"/>
  <c i="64" r="F39"/>
  <c i="1" r="BB129"/>
  <c i="64" r="F40"/>
  <c i="1" r="BC129"/>
  <c i="64" r="F41"/>
  <c i="1" r="BD129"/>
  <c i="65" r="F38"/>
  <c i="1" r="BA130"/>
  <c i="65" r="J38"/>
  <c i="1" r="AW130"/>
  <c i="65" r="F39"/>
  <c i="1" r="BB130"/>
  <c i="65" r="F40"/>
  <c i="1" r="BC130"/>
  <c i="65" r="F41"/>
  <c i="1" r="BD130"/>
  <c i="66" r="F38"/>
  <c i="1" r="BA131"/>
  <c i="66" r="J38"/>
  <c i="1" r="AW131"/>
  <c i="66" r="F39"/>
  <c i="1" r="BB131"/>
  <c i="66" r="F40"/>
  <c i="1" r="BC131"/>
  <c i="66" r="F41"/>
  <c i="1" r="BD131"/>
  <c i="67" r="F36"/>
  <c i="1" r="BA133"/>
  <c i="67" r="J36"/>
  <c i="1" r="AW133"/>
  <c i="67" r="F37"/>
  <c i="1" r="BB133"/>
  <c i="67" r="F38"/>
  <c i="1" r="BC133"/>
  <c i="67" r="F39"/>
  <c i="1" r="BD133"/>
  <c i="68" r="F38"/>
  <c i="1" r="BA134"/>
  <c i="68" r="J38"/>
  <c i="1" r="AW134"/>
  <c i="68" r="F39"/>
  <c i="1" r="BB134"/>
  <c i="68" r="F40"/>
  <c i="1" r="BC134"/>
  <c i="68" r="F41"/>
  <c i="1" r="BD134"/>
  <c i="69" r="F38"/>
  <c i="1" r="BA135"/>
  <c i="69" r="J38"/>
  <c i="1" r="AW135"/>
  <c i="69" r="F39"/>
  <c i="1" r="BB135"/>
  <c i="69" r="F40"/>
  <c i="1" r="BC135"/>
  <c i="69" r="F41"/>
  <c i="1" r="BD135"/>
  <c i="70" r="F38"/>
  <c i="1" r="BA136"/>
  <c i="70" r="J38"/>
  <c i="1" r="AW136"/>
  <c i="70" r="F39"/>
  <c i="1" r="BB136"/>
  <c i="70" r="F40"/>
  <c i="1" r="BC136"/>
  <c i="70" r="F41"/>
  <c i="1" r="BD136"/>
  <c i="71" r="F36"/>
  <c i="1" r="BA138"/>
  <c i="71" r="J36"/>
  <c i="1" r="AW138"/>
  <c i="71" r="F37"/>
  <c i="1" r="BB138"/>
  <c i="71" r="F38"/>
  <c i="1" r="BC138"/>
  <c i="71" r="F39"/>
  <c i="1" r="BD138"/>
  <c i="72" r="F38"/>
  <c i="1" r="BA139"/>
  <c i="72" r="J38"/>
  <c i="1" r="AW139"/>
  <c i="72" r="F39"/>
  <c i="1" r="BB139"/>
  <c i="72" r="F40"/>
  <c i="1" r="BC139"/>
  <c i="72" r="F41"/>
  <c i="1" r="BD139"/>
  <c i="73" r="F38"/>
  <c i="1" r="BA140"/>
  <c i="73" r="J38"/>
  <c i="1" r="AW140"/>
  <c i="73" r="F39"/>
  <c i="1" r="BB140"/>
  <c i="73" r="F40"/>
  <c i="1" r="BC140"/>
  <c i="73" r="F41"/>
  <c i="1" r="BD140"/>
  <c i="74" r="F38"/>
  <c i="1" r="BA141"/>
  <c i="74" r="J38"/>
  <c i="1" r="AW141"/>
  <c i="74" r="F39"/>
  <c i="1" r="BB141"/>
  <c i="74" r="F40"/>
  <c i="1" r="BC141"/>
  <c i="74" r="F41"/>
  <c i="1" r="BD141"/>
  <c i="75" r="F36"/>
  <c i="1" r="BA142"/>
  <c i="75" r="J36"/>
  <c i="1" r="AW142"/>
  <c i="75" r="F37"/>
  <c i="1" r="BB142"/>
  <c i="75" r="F38"/>
  <c i="1" r="BC142"/>
  <c i="75" r="F39"/>
  <c i="1" r="BD142"/>
  <c i="76" r="F36"/>
  <c i="1" r="BA144"/>
  <c i="76" r="J36"/>
  <c i="1" r="AW144"/>
  <c i="76" r="F37"/>
  <c i="1" r="BB144"/>
  <c i="76" r="F38"/>
  <c i="1" r="BC144"/>
  <c i="76" r="F39"/>
  <c i="1" r="BD144"/>
  <c i="77" r="F36"/>
  <c i="1" r="BA145"/>
  <c i="77" r="J36"/>
  <c i="1" r="AW145"/>
  <c i="77" r="F37"/>
  <c i="1" r="BB145"/>
  <c i="77" r="F38"/>
  <c i="1" r="BC145"/>
  <c i="77" r="F39"/>
  <c i="1" r="BD145"/>
  <c i="78" r="F36"/>
  <c i="1" r="BA147"/>
  <c i="78" r="J36"/>
  <c i="1" r="AW147"/>
  <c i="78" r="F37"/>
  <c i="1" r="BB147"/>
  <c r="BB146"/>
  <c r="AX146"/>
  <c i="78" r="F38"/>
  <c i="1" r="BC147"/>
  <c r="BC146"/>
  <c r="AY146"/>
  <c i="78" r="F39"/>
  <c i="1" r="BD147"/>
  <c r="BD146"/>
  <c i="80" r="F36"/>
  <c i="1" r="BA150"/>
  <c i="80" r="J36"/>
  <c i="1" r="AW150"/>
  <c i="80" r="F37"/>
  <c i="1" r="BB150"/>
  <c i="80" r="F38"/>
  <c i="1" r="BC150"/>
  <c i="80" r="F39"/>
  <c i="1" r="BD150"/>
  <c i="81" r="F36"/>
  <c i="1" r="BA151"/>
  <c i="81" r="J36"/>
  <c i="1" r="AW151"/>
  <c i="81" r="F37"/>
  <c i="1" r="BB151"/>
  <c i="81" r="F38"/>
  <c i="1" r="BC151"/>
  <c i="81" r="F39"/>
  <c i="1" r="BD151"/>
  <c i="82" r="F34"/>
  <c i="1" r="BA152"/>
  <c i="82" r="J34"/>
  <c i="1" r="AW152"/>
  <c i="82" r="F35"/>
  <c i="1" r="BB152"/>
  <c i="82" r="F36"/>
  <c i="1" r="BC152"/>
  <c i="82" r="F37"/>
  <c i="1" r="BD152"/>
  <c i="83" r="F36"/>
  <c i="1" r="BA154"/>
  <c i="83" r="J36"/>
  <c i="1" r="AW154"/>
  <c i="83" r="F37"/>
  <c i="1" r="BB154"/>
  <c i="83" r="F38"/>
  <c i="1" r="BC154"/>
  <c i="83" r="F39"/>
  <c i="1" r="BD154"/>
  <c i="84" r="F38"/>
  <c i="1" r="BA156"/>
  <c i="84" r="J38"/>
  <c i="1" r="AW156"/>
  <c i="84" r="F39"/>
  <c i="1" r="BB156"/>
  <c i="84" r="F40"/>
  <c i="1" r="BC156"/>
  <c i="84" r="F41"/>
  <c i="1" r="BD156"/>
  <c i="85" r="F38"/>
  <c i="1" r="BA157"/>
  <c i="85" r="J38"/>
  <c i="1" r="AW157"/>
  <c i="85" r="F39"/>
  <c i="1" r="BB157"/>
  <c i="85" r="F40"/>
  <c i="1" r="BC157"/>
  <c i="85" r="F41"/>
  <c i="1" r="BD157"/>
  <c i="86" r="F38"/>
  <c i="1" r="BA158"/>
  <c i="86" r="J38"/>
  <c i="1" r="AW158"/>
  <c i="86" r="F39"/>
  <c i="1" r="BB158"/>
  <c i="86" r="F40"/>
  <c i="1" r="BC158"/>
  <c i="86" r="F41"/>
  <c i="1" r="BD158"/>
  <c i="87" r="F38"/>
  <c i="1" r="BA159"/>
  <c i="87" r="J38"/>
  <c i="1" r="AW159"/>
  <c i="87" r="F39"/>
  <c i="1" r="BB159"/>
  <c i="87" r="F40"/>
  <c i="1" r="BC159"/>
  <c i="87" r="F41"/>
  <c i="1" r="BD159"/>
  <c i="88" r="F38"/>
  <c i="1" r="BA160"/>
  <c i="88" r="J38"/>
  <c i="1" r="AW160"/>
  <c i="88" r="F39"/>
  <c i="1" r="BB160"/>
  <c i="88" r="F40"/>
  <c i="1" r="BC160"/>
  <c i="88" r="F41"/>
  <c i="1" r="BD160"/>
  <c i="89" r="F38"/>
  <c i="1" r="BA161"/>
  <c i="89" r="J38"/>
  <c i="1" r="AW161"/>
  <c i="89" r="F39"/>
  <c i="1" r="BB161"/>
  <c i="89" r="F40"/>
  <c i="1" r="BC161"/>
  <c i="89" r="F41"/>
  <c i="1" r="BD161"/>
  <c i="90" r="F38"/>
  <c i="1" r="BA162"/>
  <c i="90" r="J38"/>
  <c i="1" r="AW162"/>
  <c i="90" r="F39"/>
  <c i="1" r="BB162"/>
  <c i="90" r="F40"/>
  <c i="1" r="BC162"/>
  <c i="90" r="F41"/>
  <c i="1" r="BD162"/>
  <c i="91" r="F38"/>
  <c i="1" r="BA163"/>
  <c i="91" r="J38"/>
  <c i="1" r="AW163"/>
  <c i="91" r="F39"/>
  <c i="1" r="BB163"/>
  <c i="91" r="F40"/>
  <c i="1" r="BC163"/>
  <c i="91" r="F41"/>
  <c i="1" r="BD163"/>
  <c i="92" r="F38"/>
  <c i="1" r="BA164"/>
  <c i="92" r="J38"/>
  <c i="1" r="AW164"/>
  <c i="92" r="F39"/>
  <c i="1" r="BB164"/>
  <c i="92" r="F40"/>
  <c i="1" r="BC164"/>
  <c i="92" r="F41"/>
  <c i="1" r="BD164"/>
  <c i="93" r="F36"/>
  <c i="1" r="BA165"/>
  <c i="93" r="J36"/>
  <c i="1" r="AW165"/>
  <c i="93" r="F37"/>
  <c i="1" r="BB165"/>
  <c i="93" r="F38"/>
  <c i="1" r="BC165"/>
  <c i="93" r="F39"/>
  <c i="1" r="BD165"/>
  <c i="94" r="F38"/>
  <c i="1" r="BA167"/>
  <c i="94" r="J38"/>
  <c i="1" r="AW167"/>
  <c i="94" r="F39"/>
  <c i="1" r="BB167"/>
  <c i="94" r="F40"/>
  <c i="1" r="BC167"/>
  <c i="94" r="F41"/>
  <c i="1" r="BD167"/>
  <c i="95" r="F38"/>
  <c i="1" r="BA168"/>
  <c i="95" r="J38"/>
  <c i="1" r="AW168"/>
  <c i="95" r="F39"/>
  <c i="1" r="BB168"/>
  <c i="95" r="F40"/>
  <c i="1" r="BC168"/>
  <c i="95" r="F41"/>
  <c i="1" r="BD168"/>
  <c i="96" r="F38"/>
  <c i="1" r="BA169"/>
  <c i="96" r="J38"/>
  <c i="1" r="AW169"/>
  <c i="96" r="F39"/>
  <c i="1" r="BB169"/>
  <c i="96" r="F40"/>
  <c i="1" r="BC169"/>
  <c i="96" r="F41"/>
  <c i="1" r="BD169"/>
  <c i="97" r="F38"/>
  <c i="1" r="BA170"/>
  <c i="97" r="J38"/>
  <c i="1" r="AW170"/>
  <c i="97" r="F39"/>
  <c i="1" r="BB170"/>
  <c i="97" r="F40"/>
  <c i="1" r="BC170"/>
  <c i="97" r="F41"/>
  <c i="1" r="BD170"/>
  <c i="98" r="F38"/>
  <c i="1" r="BA171"/>
  <c i="98" r="J38"/>
  <c i="1" r="AW171"/>
  <c i="98" r="F39"/>
  <c i="1" r="BB171"/>
  <c i="98" r="F40"/>
  <c i="1" r="BC171"/>
  <c i="98" r="F41"/>
  <c i="1" r="BD171"/>
  <c i="99" r="F38"/>
  <c i="1" r="BA172"/>
  <c i="99" r="J38"/>
  <c i="1" r="AW172"/>
  <c i="99" r="F39"/>
  <c i="1" r="BB172"/>
  <c i="99" r="F40"/>
  <c i="1" r="BC172"/>
  <c i="99" r="F41"/>
  <c i="1" r="BD172"/>
  <c i="100" r="F38"/>
  <c i="1" r="BA173"/>
  <c i="100" r="J38"/>
  <c i="1" r="AW173"/>
  <c i="100" r="F39"/>
  <c i="1" r="BB173"/>
  <c i="100" r="F40"/>
  <c i="1" r="BC173"/>
  <c i="100" r="F41"/>
  <c i="1" r="BD173"/>
  <c i="101" r="F38"/>
  <c i="1" r="BA174"/>
  <c i="101" r="J38"/>
  <c i="1" r="AW174"/>
  <c i="101" r="F39"/>
  <c i="1" r="BB174"/>
  <c i="101" r="F40"/>
  <c i="1" r="BC174"/>
  <c i="101" r="F41"/>
  <c i="1" r="BD174"/>
  <c i="102" r="F36"/>
  <c i="1" r="BA175"/>
  <c i="102" r="J36"/>
  <c i="1" r="AW175"/>
  <c i="102" r="F37"/>
  <c i="1" r="BB175"/>
  <c i="102" r="F38"/>
  <c i="1" r="BC175"/>
  <c i="102" r="F39"/>
  <c i="1" r="BD175"/>
  <c i="103" r="F34"/>
  <c i="1" r="BA176"/>
  <c i="103" r="J34"/>
  <c i="1" r="AW176"/>
  <c i="103" r="F35"/>
  <c i="1" r="BB176"/>
  <c i="103" r="F36"/>
  <c i="1" r="BC176"/>
  <c i="103" r="F37"/>
  <c i="1" r="BD176"/>
  <c r="AS55"/>
  <c r="AS96"/>
  <c r="AS113"/>
  <c r="AS125"/>
  <c r="AS153"/>
  <c i="24" r="J37"/>
  <c i="1" r="AV80"/>
  <c r="AT80"/>
  <c i="24" r="F38"/>
  <c i="1" r="BA80"/>
  <c i="79" r="J35"/>
  <c i="1" r="AV148"/>
  <c r="AT148"/>
  <c i="79" r="F36"/>
  <c i="1" r="BA148"/>
  <c r="AU146"/>
  <c i="21" l="1" r="T92"/>
  <c r="T91"/>
  <c r="R92"/>
  <c r="R91"/>
  <c r="P92"/>
  <c r="P91"/>
  <c i="1" r="AU76"/>
  <c i="10" r="T99"/>
  <c r="R99"/>
  <c r="P99"/>
  <c i="1" r="AU65"/>
  <c i="9" r="T98"/>
  <c r="T97"/>
  <c r="R98"/>
  <c r="R97"/>
  <c r="P98"/>
  <c r="P97"/>
  <c i="1" r="AU64"/>
  <c i="103" r="T85"/>
  <c r="T84"/>
  <c r="R85"/>
  <c r="R84"/>
  <c r="P85"/>
  <c r="P84"/>
  <c i="1" r="AU176"/>
  <c i="102" r="T89"/>
  <c r="T88"/>
  <c r="R89"/>
  <c r="R88"/>
  <c r="P89"/>
  <c r="P88"/>
  <c i="1" r="AU175"/>
  <c i="101" r="T304"/>
  <c r="R304"/>
  <c r="P304"/>
  <c r="T103"/>
  <c r="T102"/>
  <c r="R103"/>
  <c r="R102"/>
  <c r="P103"/>
  <c r="P102"/>
  <c i="1" r="AU174"/>
  <c i="100" r="T101"/>
  <c r="T100"/>
  <c r="R101"/>
  <c r="R100"/>
  <c r="P101"/>
  <c r="P100"/>
  <c i="1" r="AU173"/>
  <c i="99" r="T303"/>
  <c r="R303"/>
  <c r="P303"/>
  <c r="T102"/>
  <c r="T101"/>
  <c r="R102"/>
  <c r="R101"/>
  <c r="P102"/>
  <c r="P101"/>
  <c i="1" r="AU172"/>
  <c i="96" r="T95"/>
  <c r="R95"/>
  <c r="P95"/>
  <c i="1" r="AU169"/>
  <c i="95" r="T178"/>
  <c r="R178"/>
  <c r="P178"/>
  <c r="T105"/>
  <c r="T104"/>
  <c r="R105"/>
  <c r="R104"/>
  <c r="P105"/>
  <c r="P104"/>
  <c i="1" r="AU168"/>
  <c i="94" r="T105"/>
  <c r="T104"/>
  <c r="R105"/>
  <c r="R104"/>
  <c r="P105"/>
  <c r="P104"/>
  <c i="1" r="AU167"/>
  <c i="91" r="T95"/>
  <c r="T94"/>
  <c r="R95"/>
  <c r="R94"/>
  <c r="P95"/>
  <c r="P94"/>
  <c i="1" r="AU163"/>
  <c i="90" r="T98"/>
  <c r="R98"/>
  <c r="P98"/>
  <c i="1" r="AU162"/>
  <c i="88" r="T94"/>
  <c r="R94"/>
  <c r="P94"/>
  <c i="1" r="AU160"/>
  <c i="87" r="T98"/>
  <c r="T97"/>
  <c r="R98"/>
  <c r="R97"/>
  <c r="P98"/>
  <c r="P97"/>
  <c i="1" r="AU159"/>
  <c i="86" r="T219"/>
  <c r="R219"/>
  <c r="P219"/>
  <c r="T98"/>
  <c r="R98"/>
  <c r="P98"/>
  <c i="1" r="AU158"/>
  <c i="83" r="T89"/>
  <c r="T88"/>
  <c r="R89"/>
  <c r="R88"/>
  <c r="P89"/>
  <c r="P88"/>
  <c i="1" r="AU154"/>
  <c i="82" r="T87"/>
  <c r="T86"/>
  <c r="R87"/>
  <c r="R86"/>
  <c r="P87"/>
  <c r="P86"/>
  <c i="1" r="AU152"/>
  <c i="76" r="T95"/>
  <c r="T94"/>
  <c r="R95"/>
  <c r="R94"/>
  <c r="P95"/>
  <c r="P94"/>
  <c i="1" r="AU144"/>
  <c i="60" r="T99"/>
  <c r="T98"/>
  <c r="R99"/>
  <c r="R98"/>
  <c r="P99"/>
  <c r="P98"/>
  <c i="1" r="AU123"/>
  <c i="58" r="T99"/>
  <c r="T98"/>
  <c r="R99"/>
  <c r="R98"/>
  <c r="P99"/>
  <c r="P98"/>
  <c i="1" r="AU121"/>
  <c i="57" r="T98"/>
  <c r="T97"/>
  <c r="R98"/>
  <c r="R97"/>
  <c r="P98"/>
  <c r="P97"/>
  <c i="1" r="AU120"/>
  <c i="56" r="T99"/>
  <c r="T98"/>
  <c r="R99"/>
  <c r="R98"/>
  <c r="P99"/>
  <c r="P98"/>
  <c i="1" r="AU119"/>
  <c i="55" r="T100"/>
  <c r="T99"/>
  <c r="R100"/>
  <c r="R99"/>
  <c r="P100"/>
  <c r="P99"/>
  <c i="1" r="AU118"/>
  <c i="54" r="T99"/>
  <c r="T98"/>
  <c r="R99"/>
  <c r="R98"/>
  <c r="P99"/>
  <c r="P98"/>
  <c i="1" r="AU117"/>
  <c i="53" r="T101"/>
  <c r="T100"/>
  <c r="R101"/>
  <c r="R100"/>
  <c r="P101"/>
  <c r="P100"/>
  <c i="1" r="AU116"/>
  <c i="52" r="T101"/>
  <c r="T100"/>
  <c r="R101"/>
  <c r="R100"/>
  <c r="P101"/>
  <c r="P100"/>
  <c i="1" r="AU115"/>
  <c i="51" r="T97"/>
  <c r="T96"/>
  <c r="R97"/>
  <c r="R96"/>
  <c r="P97"/>
  <c r="P96"/>
  <c i="1" r="AU112"/>
  <c i="50" r="T99"/>
  <c r="T98"/>
  <c r="R99"/>
  <c r="R98"/>
  <c r="P99"/>
  <c r="P98"/>
  <c i="1" r="AU111"/>
  <c i="49" r="T99"/>
  <c r="T98"/>
  <c r="R99"/>
  <c r="R98"/>
  <c r="P99"/>
  <c r="P98"/>
  <c i="1" r="AU110"/>
  <c i="48" r="T99"/>
  <c r="T98"/>
  <c r="R99"/>
  <c r="R98"/>
  <c r="P99"/>
  <c r="P98"/>
  <c i="1" r="AU109"/>
  <c i="47" r="T99"/>
  <c r="T98"/>
  <c r="R99"/>
  <c r="R98"/>
  <c r="P99"/>
  <c r="P98"/>
  <c i="1" r="AU108"/>
  <c i="46" r="T99"/>
  <c r="T98"/>
  <c r="R99"/>
  <c r="R98"/>
  <c r="P99"/>
  <c r="P98"/>
  <c i="1" r="AU107"/>
  <c i="45" r="T99"/>
  <c r="T98"/>
  <c r="R99"/>
  <c r="R98"/>
  <c r="P99"/>
  <c r="P98"/>
  <c i="1" r="AU106"/>
  <c i="44" r="T99"/>
  <c r="T98"/>
  <c r="R99"/>
  <c r="R98"/>
  <c r="P99"/>
  <c r="P98"/>
  <c i="1" r="AU105"/>
  <c i="43" r="T100"/>
  <c r="T99"/>
  <c r="R100"/>
  <c r="R99"/>
  <c r="P100"/>
  <c r="P99"/>
  <c i="1" r="AU104"/>
  <c i="41" r="T91"/>
  <c r="T90"/>
  <c r="R91"/>
  <c r="R90"/>
  <c r="P91"/>
  <c r="P90"/>
  <c i="1" r="AU101"/>
  <c i="40" r="T91"/>
  <c r="T90"/>
  <c r="R91"/>
  <c r="R90"/>
  <c r="P91"/>
  <c r="P90"/>
  <c i="1" r="AU100"/>
  <c i="39" r="T91"/>
  <c r="T90"/>
  <c r="R91"/>
  <c r="R90"/>
  <c r="P91"/>
  <c r="P90"/>
  <c i="1" r="AU99"/>
  <c i="37" r="T91"/>
  <c r="T90"/>
  <c r="R91"/>
  <c r="R90"/>
  <c r="P91"/>
  <c r="P90"/>
  <c i="1" r="AU97"/>
  <c i="36" r="T90"/>
  <c r="T89"/>
  <c r="R90"/>
  <c r="R89"/>
  <c r="P90"/>
  <c r="P89"/>
  <c i="1" r="AU95"/>
  <c i="35" r="T90"/>
  <c r="T89"/>
  <c r="R90"/>
  <c r="R89"/>
  <c r="P90"/>
  <c r="P89"/>
  <c i="1" r="AU94"/>
  <c i="34" r="T92"/>
  <c r="T91"/>
  <c r="R92"/>
  <c r="R91"/>
  <c r="P92"/>
  <c r="P91"/>
  <c i="1" r="AU93"/>
  <c i="33" r="T90"/>
  <c r="T89"/>
  <c r="R90"/>
  <c r="R89"/>
  <c r="P90"/>
  <c r="P89"/>
  <c i="1" r="AU92"/>
  <c i="32" r="T90"/>
  <c r="T89"/>
  <c r="R90"/>
  <c r="R89"/>
  <c r="P90"/>
  <c r="P89"/>
  <c i="1" r="AU91"/>
  <c i="30" r="T92"/>
  <c r="T91"/>
  <c r="R92"/>
  <c r="R91"/>
  <c r="P92"/>
  <c r="P91"/>
  <c i="1" r="AU88"/>
  <c i="29" r="T90"/>
  <c r="T89"/>
  <c r="R90"/>
  <c r="R89"/>
  <c r="P90"/>
  <c r="P89"/>
  <c i="1" r="AU87"/>
  <c i="28" r="T96"/>
  <c r="T95"/>
  <c r="R96"/>
  <c r="R95"/>
  <c r="P96"/>
  <c r="P95"/>
  <c i="1" r="AU86"/>
  <c i="27" r="T93"/>
  <c r="T92"/>
  <c r="R93"/>
  <c r="R92"/>
  <c r="P93"/>
  <c r="P92"/>
  <c i="1" r="AU85"/>
  <c i="25" r="T99"/>
  <c r="T98"/>
  <c r="R99"/>
  <c r="R98"/>
  <c r="P99"/>
  <c r="P98"/>
  <c i="1" r="AU82"/>
  <c i="22" r="T92"/>
  <c r="T91"/>
  <c r="R92"/>
  <c r="R91"/>
  <c r="P92"/>
  <c r="P91"/>
  <c i="1" r="AU77"/>
  <c i="20" r="T99"/>
  <c r="T98"/>
  <c r="R99"/>
  <c r="R98"/>
  <c r="P99"/>
  <c r="P98"/>
  <c i="1" r="AU75"/>
  <c i="19" r="T97"/>
  <c r="T96"/>
  <c r="R97"/>
  <c r="R96"/>
  <c r="P97"/>
  <c r="P96"/>
  <c i="1" r="AU74"/>
  <c i="18" r="T102"/>
  <c r="T101"/>
  <c r="R102"/>
  <c r="R101"/>
  <c r="P102"/>
  <c r="P101"/>
  <c i="1" r="AU73"/>
  <c i="17" r="T100"/>
  <c r="T99"/>
  <c r="R100"/>
  <c r="R99"/>
  <c r="P100"/>
  <c r="P99"/>
  <c i="1" r="AU72"/>
  <c i="16" r="T97"/>
  <c r="T96"/>
  <c r="R97"/>
  <c r="R96"/>
  <c r="P97"/>
  <c r="P96"/>
  <c i="1" r="AU71"/>
  <c i="15" r="T100"/>
  <c r="T99"/>
  <c r="R100"/>
  <c r="R99"/>
  <c r="P100"/>
  <c r="P99"/>
  <c i="1" r="AU70"/>
  <c i="14" r="T101"/>
  <c r="T100"/>
  <c r="R101"/>
  <c r="R100"/>
  <c r="P101"/>
  <c r="P100"/>
  <c i="1" r="AU69"/>
  <c i="13" r="T141"/>
  <c r="R141"/>
  <c r="P141"/>
  <c r="T101"/>
  <c r="T100"/>
  <c r="R101"/>
  <c r="R100"/>
  <c r="P101"/>
  <c r="P100"/>
  <c i="1" r="AU68"/>
  <c i="12" r="T276"/>
  <c r="R276"/>
  <c r="P276"/>
  <c r="T249"/>
  <c r="R249"/>
  <c r="P249"/>
  <c r="T104"/>
  <c r="T103"/>
  <c r="R104"/>
  <c r="R103"/>
  <c r="P104"/>
  <c r="P103"/>
  <c i="1" r="AU67"/>
  <c i="11" r="T96"/>
  <c r="T95"/>
  <c r="R96"/>
  <c r="R95"/>
  <c r="P96"/>
  <c r="P95"/>
  <c i="1" r="AU66"/>
  <c i="8" r="T185"/>
  <c r="R185"/>
  <c r="P185"/>
  <c r="T99"/>
  <c r="T98"/>
  <c r="R99"/>
  <c r="R98"/>
  <c r="P99"/>
  <c r="P98"/>
  <c i="1" r="AU63"/>
  <c i="7" r="T98"/>
  <c r="T97"/>
  <c r="R98"/>
  <c r="R97"/>
  <c r="P98"/>
  <c r="P97"/>
  <c i="1" r="AU62"/>
  <c i="6" r="T99"/>
  <c r="T98"/>
  <c r="R99"/>
  <c r="R98"/>
  <c r="P99"/>
  <c r="P98"/>
  <c i="1" r="AU61"/>
  <c i="5" r="T297"/>
  <c r="R297"/>
  <c r="P297"/>
  <c r="T105"/>
  <c r="T104"/>
  <c r="R105"/>
  <c r="R104"/>
  <c r="P105"/>
  <c r="P104"/>
  <c i="1" r="AU60"/>
  <c i="4" r="T229"/>
  <c r="R229"/>
  <c r="P229"/>
  <c r="T104"/>
  <c r="T103"/>
  <c r="R104"/>
  <c r="R103"/>
  <c r="P104"/>
  <c r="P103"/>
  <c i="1" r="AU59"/>
  <c i="3" r="T266"/>
  <c r="R266"/>
  <c r="P266"/>
  <c r="T105"/>
  <c r="T104"/>
  <c r="R105"/>
  <c r="R104"/>
  <c r="P105"/>
  <c r="P104"/>
  <c i="1" r="AU58"/>
  <c i="2" r="T271"/>
  <c r="R271"/>
  <c r="P271"/>
  <c r="T106"/>
  <c r="T105"/>
  <c r="R106"/>
  <c r="R105"/>
  <c r="P106"/>
  <c r="P105"/>
  <c i="1" r="AU57"/>
  <c i="78" r="BK121"/>
  <c r="J121"/>
  <c r="J65"/>
  <c i="2" r="BK106"/>
  <c r="J106"/>
  <c r="J68"/>
  <c r="BK271"/>
  <c r="J271"/>
  <c r="J74"/>
  <c r="BK399"/>
  <c r="J399"/>
  <c r="J80"/>
  <c i="3" r="BK105"/>
  <c r="J105"/>
  <c r="J68"/>
  <c r="BK266"/>
  <c r="J266"/>
  <c r="J75"/>
  <c i="4" r="BK104"/>
  <c r="J104"/>
  <c r="J68"/>
  <c r="BK229"/>
  <c r="J229"/>
  <c r="J75"/>
  <c i="5" r="BK105"/>
  <c r="J105"/>
  <c r="J68"/>
  <c r="BK279"/>
  <c r="J279"/>
  <c r="J76"/>
  <c r="BK297"/>
  <c r="J297"/>
  <c r="J78"/>
  <c i="6" r="BK99"/>
  <c r="J99"/>
  <c r="J68"/>
  <c i="7" r="BK98"/>
  <c r="J98"/>
  <c r="J68"/>
  <c i="8" r="BK99"/>
  <c r="J99"/>
  <c r="J68"/>
  <c r="BK185"/>
  <c r="J185"/>
  <c r="J72"/>
  <c i="9" r="BK98"/>
  <c r="J98"/>
  <c r="J68"/>
  <c i="10" r="BK100"/>
  <c r="J100"/>
  <c r="J68"/>
  <c r="BK167"/>
  <c r="J167"/>
  <c r="J74"/>
  <c i="11" r="BK96"/>
  <c r="J96"/>
  <c r="J68"/>
  <c i="12" r="BK104"/>
  <c r="J104"/>
  <c r="J68"/>
  <c r="BK249"/>
  <c r="J249"/>
  <c r="J73"/>
  <c r="BK276"/>
  <c r="J276"/>
  <c r="J76"/>
  <c i="13" r="BK101"/>
  <c r="J101"/>
  <c r="J68"/>
  <c r="BK141"/>
  <c r="J141"/>
  <c r="J72"/>
  <c r="BK178"/>
  <c r="J178"/>
  <c r="J75"/>
  <c i="14" r="BK101"/>
  <c r="J101"/>
  <c r="J68"/>
  <c r="BK136"/>
  <c r="J136"/>
  <c r="J73"/>
  <c r="BK186"/>
  <c r="J186"/>
  <c r="J75"/>
  <c i="15" r="BK100"/>
  <c r="J100"/>
  <c r="J68"/>
  <c r="BK175"/>
  <c r="J175"/>
  <c r="J74"/>
  <c i="16" r="BK97"/>
  <c r="J97"/>
  <c r="J68"/>
  <c i="17" r="BK100"/>
  <c r="J100"/>
  <c r="J68"/>
  <c r="BK153"/>
  <c r="J153"/>
  <c r="J74"/>
  <c i="18" r="BK102"/>
  <c r="J102"/>
  <c r="J68"/>
  <c r="BK242"/>
  <c r="J242"/>
  <c r="J76"/>
  <c i="19" r="BK97"/>
  <c r="J97"/>
  <c r="J68"/>
  <c i="20" r="BK99"/>
  <c r="J99"/>
  <c r="J68"/>
  <c i="21" r="BK92"/>
  <c r="J92"/>
  <c r="J64"/>
  <c i="22" r="BK92"/>
  <c r="J92"/>
  <c r="J64"/>
  <c i="23" r="BK94"/>
  <c r="J94"/>
  <c r="J68"/>
  <c i="24" r="BK94"/>
  <c r="J94"/>
  <c r="J68"/>
  <c i="25" r="BK99"/>
  <c r="J99"/>
  <c r="J64"/>
  <c r="BK858"/>
  <c r="J858"/>
  <c r="J75"/>
  <c i="26" r="BK88"/>
  <c r="J88"/>
  <c r="J64"/>
  <c i="27" r="BK93"/>
  <c r="J93"/>
  <c r="J64"/>
  <c i="28" r="BK96"/>
  <c r="J96"/>
  <c r="J64"/>
  <c i="29" r="BK90"/>
  <c r="J90"/>
  <c r="J64"/>
  <c i="30" r="BK92"/>
  <c r="J92"/>
  <c r="J64"/>
  <c i="31" r="BK88"/>
  <c r="J88"/>
  <c r="J64"/>
  <c i="32" r="BK90"/>
  <c r="J90"/>
  <c r="J64"/>
  <c i="33" r="BK90"/>
  <c r="J90"/>
  <c r="J64"/>
  <c i="34" r="BK92"/>
  <c r="J92"/>
  <c r="J64"/>
  <c r="BK152"/>
  <c r="J152"/>
  <c r="J68"/>
  <c i="35" r="BK90"/>
  <c r="J90"/>
  <c r="J64"/>
  <c i="36" r="BK90"/>
  <c r="J90"/>
  <c r="J64"/>
  <c i="37" r="BK91"/>
  <c r="J91"/>
  <c r="J64"/>
  <c i="38" r="BK90"/>
  <c r="J90"/>
  <c r="J64"/>
  <c i="39" r="BK91"/>
  <c r="J91"/>
  <c r="J64"/>
  <c i="40" r="BK91"/>
  <c r="J91"/>
  <c r="J64"/>
  <c i="41" r="BK91"/>
  <c r="J91"/>
  <c r="J64"/>
  <c i="42" r="BK88"/>
  <c r="J88"/>
  <c r="J64"/>
  <c i="43" r="BK100"/>
  <c r="J100"/>
  <c r="J68"/>
  <c i="44" r="BK99"/>
  <c r="J99"/>
  <c r="J68"/>
  <c i="45" r="BK99"/>
  <c r="J99"/>
  <c r="J68"/>
  <c i="46" r="BK99"/>
  <c r="J99"/>
  <c r="J68"/>
  <c i="47" r="BK99"/>
  <c r="J99"/>
  <c r="J68"/>
  <c i="48" r="BK99"/>
  <c r="J99"/>
  <c r="J68"/>
  <c i="49" r="BK99"/>
  <c r="J99"/>
  <c r="J68"/>
  <c i="50" r="BK99"/>
  <c r="J99"/>
  <c r="J68"/>
  <c i="51" r="BK97"/>
  <c r="J97"/>
  <c r="J68"/>
  <c i="52" r="BK101"/>
  <c r="J101"/>
  <c r="J68"/>
  <c i="53" r="BK101"/>
  <c r="J101"/>
  <c r="J68"/>
  <c i="54" r="BK99"/>
  <c r="J99"/>
  <c r="J68"/>
  <c i="55" r="BK100"/>
  <c r="J100"/>
  <c r="J68"/>
  <c i="56" r="BK99"/>
  <c r="J99"/>
  <c r="J68"/>
  <c i="57" r="BK98"/>
  <c r="J98"/>
  <c r="J68"/>
  <c i="58" r="BK99"/>
  <c r="J99"/>
  <c r="J68"/>
  <c i="59" r="BK96"/>
  <c r="J96"/>
  <c r="J68"/>
  <c i="60" r="BK99"/>
  <c r="J99"/>
  <c r="J68"/>
  <c i="61" r="BK94"/>
  <c r="J94"/>
  <c r="J68"/>
  <c i="62" r="BK89"/>
  <c r="J89"/>
  <c r="J64"/>
  <c i="63" r="BK89"/>
  <c r="J89"/>
  <c r="J64"/>
  <c i="64" r="BK94"/>
  <c r="J94"/>
  <c r="J68"/>
  <c i="65" r="BK94"/>
  <c r="J94"/>
  <c r="J68"/>
  <c i="66" r="BK94"/>
  <c r="J94"/>
  <c r="J68"/>
  <c i="67" r="BK89"/>
  <c r="J89"/>
  <c r="J64"/>
  <c i="68" r="BK94"/>
  <c r="J94"/>
  <c r="J68"/>
  <c i="69" r="BK94"/>
  <c r="J94"/>
  <c r="J68"/>
  <c i="70" r="BK94"/>
  <c r="J94"/>
  <c r="J68"/>
  <c i="71" r="BK89"/>
  <c r="J89"/>
  <c r="J64"/>
  <c i="72" r="BK94"/>
  <c r="J94"/>
  <c r="J68"/>
  <c i="73" r="BK94"/>
  <c r="J94"/>
  <c r="J68"/>
  <c i="74" r="BK94"/>
  <c r="J94"/>
  <c r="J68"/>
  <c i="75" r="BK89"/>
  <c r="J89"/>
  <c r="J64"/>
  <c i="76" r="BK95"/>
  <c r="J95"/>
  <c r="J64"/>
  <c i="77" r="BK91"/>
  <c r="J91"/>
  <c r="J64"/>
  <c i="79" r="BK86"/>
  <c r="J86"/>
  <c r="J63"/>
  <c i="80" r="BK89"/>
  <c r="J89"/>
  <c r="J64"/>
  <c i="81" r="BK89"/>
  <c r="J89"/>
  <c r="J64"/>
  <c i="82" r="BK87"/>
  <c r="J87"/>
  <c r="J60"/>
  <c i="83" r="BK89"/>
  <c r="J89"/>
  <c r="J64"/>
  <c i="84" r="BK94"/>
  <c r="J94"/>
  <c r="J68"/>
  <c i="85" r="BK96"/>
  <c r="J96"/>
  <c r="J68"/>
  <c r="BK160"/>
  <c r="J160"/>
  <c r="J70"/>
  <c i="86" r="BK99"/>
  <c r="J99"/>
  <c r="J68"/>
  <c r="BK219"/>
  <c r="J219"/>
  <c r="J70"/>
  <c r="BK234"/>
  <c r="J234"/>
  <c r="J73"/>
  <c i="87" r="BK98"/>
  <c r="J98"/>
  <c r="J68"/>
  <c r="BK223"/>
  <c r="J223"/>
  <c r="J71"/>
  <c i="88" r="BK95"/>
  <c r="J95"/>
  <c r="J68"/>
  <c i="89" r="BK94"/>
  <c r="J94"/>
  <c r="J68"/>
  <c i="90" r="BK99"/>
  <c r="J99"/>
  <c r="J68"/>
  <c r="BK195"/>
  <c r="J195"/>
  <c r="J70"/>
  <c r="BK218"/>
  <c r="J218"/>
  <c r="J73"/>
  <c i="91" r="BK95"/>
  <c r="J95"/>
  <c r="J68"/>
  <c i="92" r="BK96"/>
  <c r="J96"/>
  <c r="J68"/>
  <c r="BK156"/>
  <c r="J156"/>
  <c r="J70"/>
  <c i="93" r="BK86"/>
  <c r="J86"/>
  <c r="J63"/>
  <c i="94" r="BK105"/>
  <c r="J105"/>
  <c r="J68"/>
  <c r="BK165"/>
  <c r="J165"/>
  <c r="J75"/>
  <c r="BK189"/>
  <c r="J189"/>
  <c r="J77"/>
  <c r="BK228"/>
  <c r="J228"/>
  <c r="J79"/>
  <c i="95" r="BK105"/>
  <c r="J105"/>
  <c r="J68"/>
  <c r="BK178"/>
  <c r="J178"/>
  <c r="J74"/>
  <c r="BK200"/>
  <c r="J200"/>
  <c r="J77"/>
  <c r="BK216"/>
  <c r="J216"/>
  <c r="J79"/>
  <c i="96" r="BK96"/>
  <c r="J96"/>
  <c r="J68"/>
  <c r="BK111"/>
  <c r="J111"/>
  <c r="J70"/>
  <c i="97" r="BK94"/>
  <c r="J94"/>
  <c r="J68"/>
  <c i="98" r="BK96"/>
  <c r="J96"/>
  <c r="J68"/>
  <c r="BK104"/>
  <c r="J104"/>
  <c r="J70"/>
  <c i="99" r="BK102"/>
  <c r="J102"/>
  <c r="J68"/>
  <c r="BK288"/>
  <c r="J288"/>
  <c r="J73"/>
  <c r="BK303"/>
  <c r="J303"/>
  <c r="J75"/>
  <c i="100" r="BK101"/>
  <c r="J101"/>
  <c r="J68"/>
  <c r="BK132"/>
  <c r="J132"/>
  <c r="J73"/>
  <c r="BK144"/>
  <c r="J144"/>
  <c r="J75"/>
  <c i="101" r="BK103"/>
  <c r="J103"/>
  <c r="J68"/>
  <c r="BK304"/>
  <c r="J304"/>
  <c r="J75"/>
  <c i="102" r="BK89"/>
  <c r="J89"/>
  <c r="J64"/>
  <c i="103" r="BK85"/>
  <c r="J85"/>
  <c r="J60"/>
  <c i="1" r="AS54"/>
  <c r="AU143"/>
  <c r="AU81"/>
  <c i="24" r="F37"/>
  <c i="1" r="AZ80"/>
  <c i="79" r="F35"/>
  <c i="1" r="AZ148"/>
  <c r="BA56"/>
  <c r="AW56"/>
  <c r="BB56"/>
  <c r="AX56"/>
  <c r="BC56"/>
  <c r="AY56"/>
  <c r="BD56"/>
  <c r="BD55"/>
  <c r="BA78"/>
  <c r="AW78"/>
  <c r="BA81"/>
  <c r="AW81"/>
  <c r="BB81"/>
  <c r="AX81"/>
  <c r="BC81"/>
  <c r="AY81"/>
  <c r="BD81"/>
  <c r="BA84"/>
  <c r="AW84"/>
  <c r="BB84"/>
  <c r="AX84"/>
  <c r="BC84"/>
  <c r="AY84"/>
  <c r="BD84"/>
  <c r="BA90"/>
  <c r="AW90"/>
  <c r="BB90"/>
  <c r="AX90"/>
  <c r="BC90"/>
  <c r="AY90"/>
  <c r="BD90"/>
  <c r="BA103"/>
  <c r="AW103"/>
  <c r="BB103"/>
  <c r="AX103"/>
  <c r="BC103"/>
  <c r="AY103"/>
  <c r="BD103"/>
  <c r="BA114"/>
  <c r="AW114"/>
  <c r="BB114"/>
  <c r="AX114"/>
  <c r="BC114"/>
  <c r="AY114"/>
  <c r="BD114"/>
  <c r="BD113"/>
  <c r="AU127"/>
  <c r="BA127"/>
  <c r="AW127"/>
  <c r="BB127"/>
  <c r="AX127"/>
  <c r="BC127"/>
  <c r="AY127"/>
  <c r="BD127"/>
  <c r="AU132"/>
  <c r="BA132"/>
  <c r="AW132"/>
  <c r="BB132"/>
  <c r="AX132"/>
  <c r="BC132"/>
  <c r="AY132"/>
  <c r="BD132"/>
  <c r="AU137"/>
  <c r="BA137"/>
  <c r="AW137"/>
  <c r="BB137"/>
  <c r="AX137"/>
  <c r="BC137"/>
  <c r="AY137"/>
  <c r="BD137"/>
  <c r="BA143"/>
  <c r="AW143"/>
  <c r="BB143"/>
  <c r="AX143"/>
  <c r="BC143"/>
  <c r="AY143"/>
  <c r="BD143"/>
  <c r="BA146"/>
  <c r="AW146"/>
  <c r="AU149"/>
  <c r="BA149"/>
  <c r="AW149"/>
  <c r="BB149"/>
  <c r="AX149"/>
  <c r="BC149"/>
  <c r="AY149"/>
  <c r="BD149"/>
  <c r="BA155"/>
  <c r="AW155"/>
  <c r="BB155"/>
  <c r="AX155"/>
  <c r="BC155"/>
  <c r="AY155"/>
  <c r="BD155"/>
  <c r="BA166"/>
  <c r="AW166"/>
  <c r="BB166"/>
  <c r="AX166"/>
  <c r="BC166"/>
  <c r="AY166"/>
  <c r="BD166"/>
  <c i="2" r="F37"/>
  <c i="1" r="AZ57"/>
  <c i="2" r="J37"/>
  <c i="1" r="AV57"/>
  <c r="AT57"/>
  <c i="3" r="F37"/>
  <c i="1" r="AZ58"/>
  <c i="3" r="J37"/>
  <c i="1" r="AV58"/>
  <c r="AT58"/>
  <c i="4" r="F37"/>
  <c i="1" r="AZ59"/>
  <c i="4" r="J37"/>
  <c i="1" r="AV59"/>
  <c r="AT59"/>
  <c i="5" r="F37"/>
  <c i="1" r="AZ60"/>
  <c i="5" r="J37"/>
  <c i="1" r="AV60"/>
  <c r="AT60"/>
  <c i="6" r="F37"/>
  <c i="1" r="AZ61"/>
  <c i="6" r="J37"/>
  <c i="1" r="AV61"/>
  <c r="AT61"/>
  <c i="7" r="F37"/>
  <c i="1" r="AZ62"/>
  <c i="7" r="J37"/>
  <c i="1" r="AV62"/>
  <c r="AT62"/>
  <c i="8" r="F37"/>
  <c i="1" r="AZ63"/>
  <c i="8" r="J37"/>
  <c i="1" r="AV63"/>
  <c r="AT63"/>
  <c i="9" r="F37"/>
  <c i="1" r="AZ64"/>
  <c i="9" r="J37"/>
  <c i="1" r="AV64"/>
  <c r="AT64"/>
  <c i="10" r="F37"/>
  <c i="1" r="AZ65"/>
  <c i="10" r="J37"/>
  <c i="1" r="AV65"/>
  <c r="AT65"/>
  <c i="11" r="F37"/>
  <c i="1" r="AZ66"/>
  <c i="11" r="J37"/>
  <c i="1" r="AV66"/>
  <c r="AT66"/>
  <c i="12" r="F37"/>
  <c i="1" r="AZ67"/>
  <c i="12" r="J37"/>
  <c i="1" r="AV67"/>
  <c r="AT67"/>
  <c i="13" r="F37"/>
  <c i="1" r="AZ68"/>
  <c i="13" r="J37"/>
  <c i="1" r="AV68"/>
  <c r="AT68"/>
  <c i="14" r="F37"/>
  <c i="1" r="AZ69"/>
  <c i="14" r="J37"/>
  <c i="1" r="AV69"/>
  <c r="AT69"/>
  <c i="15" r="F37"/>
  <c i="1" r="AZ70"/>
  <c i="15" r="J37"/>
  <c i="1" r="AV70"/>
  <c r="AT70"/>
  <c i="16" r="F37"/>
  <c i="1" r="AZ71"/>
  <c i="16" r="J37"/>
  <c i="1" r="AV71"/>
  <c r="AT71"/>
  <c i="17" r="F37"/>
  <c i="1" r="AZ72"/>
  <c i="17" r="J37"/>
  <c i="1" r="AV72"/>
  <c r="AT72"/>
  <c i="18" r="F37"/>
  <c i="1" r="AZ73"/>
  <c i="18" r="J37"/>
  <c i="1" r="AV73"/>
  <c r="AT73"/>
  <c i="19" r="F37"/>
  <c i="1" r="AZ74"/>
  <c i="19" r="J37"/>
  <c i="1" r="AV74"/>
  <c r="AT74"/>
  <c i="20" r="F37"/>
  <c i="1" r="AZ75"/>
  <c i="20" r="J37"/>
  <c i="1" r="AV75"/>
  <c r="AT75"/>
  <c i="21" r="F35"/>
  <c i="1" r="AZ76"/>
  <c i="21" r="J35"/>
  <c i="1" r="AV76"/>
  <c r="AT76"/>
  <c i="22" r="F35"/>
  <c i="1" r="AZ77"/>
  <c i="22" r="J35"/>
  <c i="1" r="AV77"/>
  <c r="AT77"/>
  <c i="23" r="F37"/>
  <c i="1" r="AZ79"/>
  <c i="23" r="J37"/>
  <c i="1" r="AV79"/>
  <c r="AT79"/>
  <c i="25" r="F35"/>
  <c i="1" r="AZ82"/>
  <c i="25" r="J35"/>
  <c i="1" r="AV82"/>
  <c r="AT82"/>
  <c i="26" r="F35"/>
  <c i="1" r="AZ83"/>
  <c i="26" r="J35"/>
  <c i="1" r="AV83"/>
  <c r="AT83"/>
  <c i="27" r="F35"/>
  <c i="1" r="AZ85"/>
  <c i="27" r="J35"/>
  <c i="1" r="AV85"/>
  <c r="AT85"/>
  <c i="28" r="F35"/>
  <c i="1" r="AZ86"/>
  <c i="28" r="J35"/>
  <c i="1" r="AV86"/>
  <c r="AT86"/>
  <c i="29" r="F35"/>
  <c i="1" r="AZ87"/>
  <c i="29" r="J35"/>
  <c i="1" r="AV87"/>
  <c r="AT87"/>
  <c i="30" r="F35"/>
  <c i="1" r="AZ88"/>
  <c i="30" r="J35"/>
  <c i="1" r="AV88"/>
  <c r="AT88"/>
  <c i="31" r="F35"/>
  <c i="1" r="AZ89"/>
  <c i="31" r="J35"/>
  <c i="1" r="AV89"/>
  <c r="AT89"/>
  <c i="32" r="F35"/>
  <c i="1" r="AZ91"/>
  <c i="32" r="J35"/>
  <c i="1" r="AV91"/>
  <c r="AT91"/>
  <c i="33" r="F35"/>
  <c i="1" r="AZ92"/>
  <c i="33" r="J35"/>
  <c i="1" r="AV92"/>
  <c r="AT92"/>
  <c i="34" r="F35"/>
  <c i="1" r="AZ93"/>
  <c i="34" r="J35"/>
  <c i="1" r="AV93"/>
  <c r="AT93"/>
  <c i="35" r="F35"/>
  <c i="1" r="AZ94"/>
  <c i="35" r="J35"/>
  <c i="1" r="AV94"/>
  <c r="AT94"/>
  <c i="36" r="F35"/>
  <c i="1" r="AZ95"/>
  <c i="36" r="J35"/>
  <c i="1" r="AV95"/>
  <c r="AT95"/>
  <c i="37" r="F35"/>
  <c i="1" r="AZ97"/>
  <c i="37" r="J35"/>
  <c i="1" r="AV97"/>
  <c r="AT97"/>
  <c i="38" r="F35"/>
  <c i="1" r="AZ98"/>
  <c i="38" r="J35"/>
  <c i="1" r="AV98"/>
  <c r="AT98"/>
  <c i="39" r="F35"/>
  <c i="1" r="AZ99"/>
  <c i="39" r="J35"/>
  <c i="1" r="AV99"/>
  <c r="AT99"/>
  <c i="40" r="F35"/>
  <c i="1" r="AZ100"/>
  <c i="40" r="J35"/>
  <c i="1" r="AV100"/>
  <c r="AT100"/>
  <c i="41" r="F35"/>
  <c i="1" r="AZ101"/>
  <c i="41" r="J35"/>
  <c i="1" r="AV101"/>
  <c r="AT101"/>
  <c i="42" r="F35"/>
  <c i="1" r="AZ102"/>
  <c i="42" r="J35"/>
  <c i="1" r="AV102"/>
  <c r="AT102"/>
  <c i="43" r="F37"/>
  <c i="1" r="AZ104"/>
  <c i="43" r="J37"/>
  <c i="1" r="AV104"/>
  <c r="AT104"/>
  <c i="44" r="F37"/>
  <c i="1" r="AZ105"/>
  <c i="44" r="J37"/>
  <c i="1" r="AV105"/>
  <c r="AT105"/>
  <c i="45" r="F37"/>
  <c i="1" r="AZ106"/>
  <c i="45" r="J37"/>
  <c i="1" r="AV106"/>
  <c r="AT106"/>
  <c i="46" r="F37"/>
  <c i="1" r="AZ107"/>
  <c i="46" r="J37"/>
  <c i="1" r="AV107"/>
  <c r="AT107"/>
  <c i="47" r="F37"/>
  <c i="1" r="AZ108"/>
  <c i="47" r="J37"/>
  <c i="1" r="AV108"/>
  <c r="AT108"/>
  <c i="48" r="F37"/>
  <c i="1" r="AZ109"/>
  <c i="48" r="J37"/>
  <c i="1" r="AV109"/>
  <c r="AT109"/>
  <c i="49" r="F37"/>
  <c i="1" r="AZ110"/>
  <c i="49" r="J37"/>
  <c i="1" r="AV110"/>
  <c r="AT110"/>
  <c i="50" r="F37"/>
  <c i="1" r="AZ111"/>
  <c i="50" r="J37"/>
  <c i="1" r="AV111"/>
  <c r="AT111"/>
  <c i="51" r="F37"/>
  <c i="1" r="AZ112"/>
  <c i="51" r="J37"/>
  <c i="1" r="AV112"/>
  <c r="AT112"/>
  <c i="52" r="F37"/>
  <c i="1" r="AZ115"/>
  <c i="52" r="J37"/>
  <c i="1" r="AV115"/>
  <c r="AT115"/>
  <c i="53" r="F37"/>
  <c i="1" r="AZ116"/>
  <c i="53" r="J37"/>
  <c i="1" r="AV116"/>
  <c r="AT116"/>
  <c i="54" r="F37"/>
  <c i="1" r="AZ117"/>
  <c i="54" r="J37"/>
  <c i="1" r="AV117"/>
  <c r="AT117"/>
  <c i="55" r="F37"/>
  <c i="1" r="AZ118"/>
  <c i="55" r="J37"/>
  <c i="1" r="AV118"/>
  <c r="AT118"/>
  <c i="56" r="F37"/>
  <c i="1" r="AZ119"/>
  <c i="56" r="J37"/>
  <c i="1" r="AV119"/>
  <c r="AT119"/>
  <c i="57" r="F37"/>
  <c i="1" r="AZ120"/>
  <c i="57" r="J37"/>
  <c i="1" r="AV120"/>
  <c r="AT120"/>
  <c i="58" r="F37"/>
  <c i="1" r="AZ121"/>
  <c i="58" r="J37"/>
  <c i="1" r="AV121"/>
  <c r="AT121"/>
  <c i="59" r="F37"/>
  <c i="1" r="AZ122"/>
  <c i="59" r="J37"/>
  <c i="1" r="AV122"/>
  <c r="AT122"/>
  <c i="60" r="F37"/>
  <c i="1" r="AZ123"/>
  <c i="60" r="J37"/>
  <c i="1" r="AV123"/>
  <c r="AT123"/>
  <c i="61" r="F37"/>
  <c i="1" r="AZ124"/>
  <c i="61" r="J37"/>
  <c i="1" r="AV124"/>
  <c r="AT124"/>
  <c i="62" r="F35"/>
  <c i="1" r="AZ126"/>
  <c i="62" r="J35"/>
  <c i="1" r="AV126"/>
  <c r="AT126"/>
  <c i="63" r="F35"/>
  <c i="1" r="AZ128"/>
  <c i="63" r="J35"/>
  <c i="1" r="AV128"/>
  <c r="AT128"/>
  <c i="64" r="F37"/>
  <c i="1" r="AZ129"/>
  <c i="64" r="J37"/>
  <c i="1" r="AV129"/>
  <c r="AT129"/>
  <c i="65" r="F37"/>
  <c i="1" r="AZ130"/>
  <c i="65" r="J37"/>
  <c i="1" r="AV130"/>
  <c r="AT130"/>
  <c i="66" r="F37"/>
  <c i="1" r="AZ131"/>
  <c i="66" r="J37"/>
  <c i="1" r="AV131"/>
  <c r="AT131"/>
  <c i="67" r="F35"/>
  <c i="1" r="AZ133"/>
  <c i="67" r="J35"/>
  <c i="1" r="AV133"/>
  <c r="AT133"/>
  <c i="68" r="F37"/>
  <c i="1" r="AZ134"/>
  <c i="68" r="J37"/>
  <c i="1" r="AV134"/>
  <c r="AT134"/>
  <c i="69" r="F37"/>
  <c i="1" r="AZ135"/>
  <c i="69" r="J37"/>
  <c i="1" r="AV135"/>
  <c r="AT135"/>
  <c i="70" r="F37"/>
  <c i="1" r="AZ136"/>
  <c i="70" r="J37"/>
  <c i="1" r="AV136"/>
  <c r="AT136"/>
  <c i="71" r="F35"/>
  <c i="1" r="AZ138"/>
  <c i="71" r="J35"/>
  <c i="1" r="AV138"/>
  <c r="AT138"/>
  <c i="72" r="F37"/>
  <c i="1" r="AZ139"/>
  <c i="72" r="J37"/>
  <c i="1" r="AV139"/>
  <c r="AT139"/>
  <c i="73" r="F37"/>
  <c i="1" r="AZ140"/>
  <c i="73" r="J37"/>
  <c i="1" r="AV140"/>
  <c r="AT140"/>
  <c i="74" r="F37"/>
  <c i="1" r="AZ141"/>
  <c i="74" r="J37"/>
  <c i="1" r="AV141"/>
  <c r="AT141"/>
  <c i="75" r="F35"/>
  <c i="1" r="AZ142"/>
  <c i="75" r="J35"/>
  <c i="1" r="AV142"/>
  <c r="AT142"/>
  <c i="76" r="F35"/>
  <c i="1" r="AZ144"/>
  <c i="76" r="J35"/>
  <c i="1" r="AV144"/>
  <c r="AT144"/>
  <c i="77" r="F35"/>
  <c i="1" r="AZ145"/>
  <c i="77" r="J35"/>
  <c i="1" r="AV145"/>
  <c r="AT145"/>
  <c i="78" r="F35"/>
  <c i="1" r="AZ147"/>
  <c i="78" r="J35"/>
  <c i="1" r="AV147"/>
  <c r="AT147"/>
  <c i="80" r="F35"/>
  <c i="1" r="AZ150"/>
  <c i="80" r="J35"/>
  <c i="1" r="AV150"/>
  <c r="AT150"/>
  <c i="81" r="F35"/>
  <c i="1" r="AZ151"/>
  <c i="81" r="J35"/>
  <c i="1" r="AV151"/>
  <c r="AT151"/>
  <c i="82" r="F33"/>
  <c i="1" r="AZ152"/>
  <c i="82" r="J33"/>
  <c i="1" r="AV152"/>
  <c r="AT152"/>
  <c i="83" r="F35"/>
  <c i="1" r="AZ154"/>
  <c i="83" r="J35"/>
  <c i="1" r="AV154"/>
  <c r="AT154"/>
  <c i="84" r="F37"/>
  <c i="1" r="AZ156"/>
  <c i="84" r="J37"/>
  <c i="1" r="AV156"/>
  <c r="AT156"/>
  <c i="85" r="F37"/>
  <c i="1" r="AZ157"/>
  <c i="85" r="J37"/>
  <c i="1" r="AV157"/>
  <c r="AT157"/>
  <c i="86" r="F37"/>
  <c i="1" r="AZ158"/>
  <c i="86" r="J37"/>
  <c i="1" r="AV158"/>
  <c r="AT158"/>
  <c i="87" r="F37"/>
  <c i="1" r="AZ159"/>
  <c i="87" r="J37"/>
  <c i="1" r="AV159"/>
  <c r="AT159"/>
  <c i="88" r="F37"/>
  <c i="1" r="AZ160"/>
  <c i="88" r="J37"/>
  <c i="1" r="AV160"/>
  <c r="AT160"/>
  <c i="89" r="F37"/>
  <c i="1" r="AZ161"/>
  <c i="89" r="J37"/>
  <c i="1" r="AV161"/>
  <c r="AT161"/>
  <c i="90" r="F37"/>
  <c i="1" r="AZ162"/>
  <c i="90" r="J37"/>
  <c i="1" r="AV162"/>
  <c r="AT162"/>
  <c i="91" r="F37"/>
  <c i="1" r="AZ163"/>
  <c i="91" r="J37"/>
  <c i="1" r="AV163"/>
  <c r="AT163"/>
  <c i="92" r="F37"/>
  <c i="1" r="AZ164"/>
  <c i="92" r="J37"/>
  <c i="1" r="AV164"/>
  <c r="AT164"/>
  <c i="93" r="F35"/>
  <c i="1" r="AZ165"/>
  <c i="93" r="J35"/>
  <c i="1" r="AV165"/>
  <c r="AT165"/>
  <c i="94" r="F37"/>
  <c i="1" r="AZ167"/>
  <c i="94" r="J37"/>
  <c i="1" r="AV167"/>
  <c r="AT167"/>
  <c i="95" r="F37"/>
  <c i="1" r="AZ168"/>
  <c i="95" r="J37"/>
  <c i="1" r="AV168"/>
  <c r="AT168"/>
  <c i="96" r="F37"/>
  <c i="1" r="AZ169"/>
  <c i="96" r="J37"/>
  <c i="1" r="AV169"/>
  <c r="AT169"/>
  <c i="97" r="F37"/>
  <c i="1" r="AZ170"/>
  <c i="97" r="J37"/>
  <c i="1" r="AV170"/>
  <c r="AT170"/>
  <c i="98" r="F37"/>
  <c i="1" r="AZ171"/>
  <c i="98" r="J37"/>
  <c i="1" r="AV171"/>
  <c r="AT171"/>
  <c i="99" r="F37"/>
  <c i="1" r="AZ172"/>
  <c i="99" r="J37"/>
  <c i="1" r="AV172"/>
  <c r="AT172"/>
  <c i="100" r="F37"/>
  <c i="1" r="AZ173"/>
  <c i="100" r="J37"/>
  <c i="1" r="AV173"/>
  <c r="AT173"/>
  <c i="101" r="F37"/>
  <c i="1" r="AZ174"/>
  <c i="101" r="J37"/>
  <c i="1" r="AV174"/>
  <c r="AT174"/>
  <c i="102" r="F35"/>
  <c i="1" r="AZ175"/>
  <c i="102" r="J35"/>
  <c i="1" r="AV175"/>
  <c r="AT175"/>
  <c i="103" r="F33"/>
  <c i="1" r="AZ176"/>
  <c i="103" r="J33"/>
  <c i="1" r="AV176"/>
  <c r="AT176"/>
  <c i="2" l="1" r="BK105"/>
  <c r="J105"/>
  <c r="J67"/>
  <c i="3" r="BK104"/>
  <c r="J104"/>
  <c r="J67"/>
  <c i="4" r="BK103"/>
  <c r="J103"/>
  <c r="J67"/>
  <c i="78" r="BK90"/>
  <c r="J90"/>
  <c r="J64"/>
  <c i="5" r="BK104"/>
  <c r="J104"/>
  <c r="J67"/>
  <c i="6" r="BK98"/>
  <c r="J98"/>
  <c r="J67"/>
  <c i="7" r="BK97"/>
  <c r="J97"/>
  <c r="J67"/>
  <c i="8" r="BK98"/>
  <c r="J98"/>
  <c r="J67"/>
  <c i="9" r="BK97"/>
  <c r="J97"/>
  <c r="J67"/>
  <c i="10" r="BK99"/>
  <c r="J99"/>
  <c r="J67"/>
  <c i="11" r="BK95"/>
  <c r="J95"/>
  <c r="J67"/>
  <c i="12" r="BK103"/>
  <c r="J103"/>
  <c r="J67"/>
  <c i="13" r="BK100"/>
  <c r="J100"/>
  <c r="J67"/>
  <c i="14" r="BK100"/>
  <c r="J100"/>
  <c r="J67"/>
  <c i="15" r="BK99"/>
  <c r="J99"/>
  <c r="J67"/>
  <c i="16" r="BK96"/>
  <c r="J96"/>
  <c r="J67"/>
  <c i="17" r="BK99"/>
  <c r="J99"/>
  <c r="J67"/>
  <c i="18" r="BK101"/>
  <c r="J101"/>
  <c r="J67"/>
  <c i="19" r="BK96"/>
  <c r="J96"/>
  <c r="J67"/>
  <c i="20" r="BK98"/>
  <c r="J98"/>
  <c r="J67"/>
  <c i="21" r="BK91"/>
  <c r="J91"/>
  <c r="J63"/>
  <c i="22" r="BK91"/>
  <c r="J91"/>
  <c r="J63"/>
  <c i="23" r="BK93"/>
  <c r="J93"/>
  <c r="J67"/>
  <c i="24" r="BK93"/>
  <c r="J93"/>
  <c r="J67"/>
  <c i="25" r="BK98"/>
  <c r="J98"/>
  <c r="J63"/>
  <c i="26" r="BK87"/>
  <c r="J87"/>
  <c r="J63"/>
  <c i="27" r="BK92"/>
  <c r="J92"/>
  <c r="J63"/>
  <c i="28" r="BK95"/>
  <c r="J95"/>
  <c r="J63"/>
  <c i="29" r="BK89"/>
  <c r="J89"/>
  <c r="J63"/>
  <c i="30" r="BK91"/>
  <c r="J91"/>
  <c r="J63"/>
  <c i="31" r="BK87"/>
  <c r="J87"/>
  <c r="J63"/>
  <c i="32" r="BK89"/>
  <c r="J89"/>
  <c r="J63"/>
  <c i="33" r="BK89"/>
  <c r="J89"/>
  <c r="J63"/>
  <c i="34" r="BK91"/>
  <c r="J91"/>
  <c r="J63"/>
  <c i="35" r="BK89"/>
  <c r="J89"/>
  <c r="J63"/>
  <c i="36" r="BK89"/>
  <c r="J89"/>
  <c r="J63"/>
  <c i="37" r="BK90"/>
  <c r="J90"/>
  <c r="J63"/>
  <c i="38" r="BK89"/>
  <c r="J89"/>
  <c r="J63"/>
  <c i="39" r="BK90"/>
  <c r="J90"/>
  <c r="J63"/>
  <c i="40" r="BK90"/>
  <c r="J90"/>
  <c r="J63"/>
  <c i="41" r="BK90"/>
  <c r="J90"/>
  <c r="J63"/>
  <c i="42" r="BK87"/>
  <c r="J87"/>
  <c r="J63"/>
  <c i="43" r="BK99"/>
  <c r="J99"/>
  <c r="J67"/>
  <c i="44" r="BK98"/>
  <c r="J98"/>
  <c r="J67"/>
  <c i="45" r="BK98"/>
  <c r="J98"/>
  <c r="J67"/>
  <c i="46" r="BK98"/>
  <c r="J98"/>
  <c r="J67"/>
  <c i="47" r="BK98"/>
  <c r="J98"/>
  <c r="J67"/>
  <c i="48" r="BK98"/>
  <c r="J98"/>
  <c r="J67"/>
  <c i="49" r="BK98"/>
  <c r="J98"/>
  <c r="J67"/>
  <c i="50" r="BK98"/>
  <c r="J98"/>
  <c r="J67"/>
  <c i="51" r="BK96"/>
  <c r="J96"/>
  <c r="J67"/>
  <c i="52" r="BK100"/>
  <c r="J100"/>
  <c r="J67"/>
  <c i="53" r="BK100"/>
  <c r="J100"/>
  <c r="J67"/>
  <c i="54" r="BK98"/>
  <c r="J98"/>
  <c r="J67"/>
  <c i="55" r="BK99"/>
  <c r="J99"/>
  <c r="J67"/>
  <c i="56" r="BK98"/>
  <c r="J98"/>
  <c r="J67"/>
  <c i="57" r="BK97"/>
  <c r="J97"/>
  <c r="J67"/>
  <c i="58" r="BK98"/>
  <c r="J98"/>
  <c r="J67"/>
  <c i="59" r="BK95"/>
  <c r="J95"/>
  <c r="J67"/>
  <c i="60" r="BK98"/>
  <c r="J98"/>
  <c r="J67"/>
  <c i="61" r="BK93"/>
  <c r="J93"/>
  <c r="J67"/>
  <c i="62" r="BK88"/>
  <c r="J88"/>
  <c r="J63"/>
  <c i="63" r="BK88"/>
  <c r="J88"/>
  <c r="J63"/>
  <c i="64" r="BK93"/>
  <c r="J93"/>
  <c r="J67"/>
  <c i="65" r="BK93"/>
  <c r="J93"/>
  <c r="J67"/>
  <c i="66" r="BK93"/>
  <c r="J93"/>
  <c r="J67"/>
  <c i="67" r="BK88"/>
  <c r="J88"/>
  <c r="J63"/>
  <c i="68" r="BK93"/>
  <c r="J93"/>
  <c r="J67"/>
  <c i="69" r="BK93"/>
  <c r="J93"/>
  <c r="J67"/>
  <c i="70" r="BK93"/>
  <c r="J93"/>
  <c r="J67"/>
  <c i="71" r="BK88"/>
  <c r="J88"/>
  <c r="J63"/>
  <c i="72" r="BK93"/>
  <c r="J93"/>
  <c r="J67"/>
  <c i="73" r="BK93"/>
  <c r="J93"/>
  <c r="J67"/>
  <c i="74" r="BK93"/>
  <c r="J93"/>
  <c r="J67"/>
  <c i="75" r="BK88"/>
  <c r="J88"/>
  <c r="J63"/>
  <c i="76" r="BK94"/>
  <c r="J94"/>
  <c r="J63"/>
  <c i="77" r="BK90"/>
  <c r="J90"/>
  <c r="J63"/>
  <c i="80" r="BK88"/>
  <c r="J88"/>
  <c r="J63"/>
  <c i="81" r="BK88"/>
  <c r="J88"/>
  <c r="J63"/>
  <c i="82" r="BK86"/>
  <c r="J86"/>
  <c r="J59"/>
  <c i="83" r="BK88"/>
  <c r="J88"/>
  <c r="J63"/>
  <c i="84" r="BK93"/>
  <c r="J93"/>
  <c r="J67"/>
  <c i="85" r="BK95"/>
  <c r="J95"/>
  <c r="J67"/>
  <c i="86" r="BK98"/>
  <c r="J98"/>
  <c r="J67"/>
  <c i="87" r="BK97"/>
  <c r="J97"/>
  <c r="J67"/>
  <c i="88" r="BK94"/>
  <c r="J94"/>
  <c r="J67"/>
  <c i="89" r="BK93"/>
  <c r="J93"/>
  <c r="J67"/>
  <c i="90" r="BK98"/>
  <c r="J98"/>
  <c r="J67"/>
  <c i="91" r="BK94"/>
  <c r="J94"/>
  <c r="J67"/>
  <c i="92" r="BK95"/>
  <c r="J95"/>
  <c r="J67"/>
  <c i="94" r="BK104"/>
  <c r="J104"/>
  <c r="J67"/>
  <c i="95" r="BK104"/>
  <c r="J104"/>
  <c r="J67"/>
  <c i="96" r="BK95"/>
  <c r="J95"/>
  <c r="J67"/>
  <c i="97" r="BK93"/>
  <c r="J93"/>
  <c r="J67"/>
  <c i="98" r="BK95"/>
  <c r="J95"/>
  <c r="J67"/>
  <c i="99" r="BK101"/>
  <c r="J101"/>
  <c r="J67"/>
  <c i="100" r="BK100"/>
  <c r="J100"/>
  <c r="J67"/>
  <c i="101" r="BK102"/>
  <c r="J102"/>
  <c r="J67"/>
  <c i="102" r="BK88"/>
  <c r="J88"/>
  <c r="J63"/>
  <c i="103" r="BK84"/>
  <c r="J84"/>
  <c r="J59"/>
  <c i="1" r="BA96"/>
  <c r="AW96"/>
  <c r="BB96"/>
  <c r="AX96"/>
  <c r="BC96"/>
  <c r="AY96"/>
  <c r="BD96"/>
  <c r="BA125"/>
  <c r="AW125"/>
  <c r="BB125"/>
  <c r="AX125"/>
  <c r="BC125"/>
  <c r="AY125"/>
  <c r="BD125"/>
  <c r="BA153"/>
  <c r="AW153"/>
  <c r="BB153"/>
  <c r="AX153"/>
  <c r="BC153"/>
  <c r="AY153"/>
  <c r="BD153"/>
  <c r="AU56"/>
  <c r="AU55"/>
  <c r="AZ56"/>
  <c r="AV56"/>
  <c r="AT56"/>
  <c r="AZ78"/>
  <c r="AV78"/>
  <c r="AT78"/>
  <c r="AZ81"/>
  <c r="AV81"/>
  <c r="AT81"/>
  <c r="AU84"/>
  <c r="AZ84"/>
  <c r="AV84"/>
  <c r="AT84"/>
  <c r="AU90"/>
  <c r="AZ90"/>
  <c r="AV90"/>
  <c r="AT90"/>
  <c r="AU103"/>
  <c r="AZ103"/>
  <c r="AV103"/>
  <c r="AT103"/>
  <c r="AU114"/>
  <c r="AU113"/>
  <c r="AZ114"/>
  <c r="AV114"/>
  <c r="AT114"/>
  <c r="AZ127"/>
  <c r="AV127"/>
  <c r="AT127"/>
  <c r="AZ132"/>
  <c r="AV132"/>
  <c r="AT132"/>
  <c r="AZ137"/>
  <c r="AV137"/>
  <c r="AT137"/>
  <c r="AZ143"/>
  <c r="AV143"/>
  <c r="AT143"/>
  <c r="AZ146"/>
  <c r="AV146"/>
  <c r="AT146"/>
  <c r="AZ149"/>
  <c r="AV149"/>
  <c r="AT149"/>
  <c r="AU155"/>
  <c r="AZ155"/>
  <c r="AV155"/>
  <c r="AT155"/>
  <c r="AU166"/>
  <c r="AZ166"/>
  <c r="AV166"/>
  <c r="AT166"/>
  <c r="AU125"/>
  <c r="BA55"/>
  <c r="AW55"/>
  <c r="BB55"/>
  <c r="AX55"/>
  <c r="BC55"/>
  <c r="AY55"/>
  <c r="BA113"/>
  <c r="AW113"/>
  <c r="BB113"/>
  <c r="AX113"/>
  <c r="BC113"/>
  <c r="AY113"/>
  <c i="79" r="J32"/>
  <c i="1" r="AG148"/>
  <c r="AN148"/>
  <c i="93" r="J32"/>
  <c i="1" r="AG165"/>
  <c r="AN165"/>
  <c i="78" l="1" r="BK89"/>
  <c r="J89"/>
  <c r="J63"/>
  <c i="79" r="J41"/>
  <c i="93" r="J41"/>
  <c i="1" r="BD54"/>
  <c r="W33"/>
  <c r="AZ96"/>
  <c r="AV96"/>
  <c r="AT96"/>
  <c r="AZ125"/>
  <c r="AV125"/>
  <c r="AT125"/>
  <c r="AZ153"/>
  <c r="AV153"/>
  <c r="AT153"/>
  <c r="AU96"/>
  <c r="AU153"/>
  <c r="BA54"/>
  <c r="W30"/>
  <c r="BB54"/>
  <c r="W31"/>
  <c r="BC54"/>
  <c r="W32"/>
  <c r="AZ55"/>
  <c r="AV55"/>
  <c r="AT55"/>
  <c r="AZ113"/>
  <c r="AV113"/>
  <c r="AT113"/>
  <c i="2" r="J34"/>
  <c i="1" r="AG57"/>
  <c r="AN57"/>
  <c i="3" r="J34"/>
  <c i="1" r="AG58"/>
  <c r="AN58"/>
  <c i="4" r="J34"/>
  <c i="1" r="AG59"/>
  <c r="AN59"/>
  <c i="5" r="J34"/>
  <c i="1" r="AG60"/>
  <c r="AN60"/>
  <c i="6" r="J34"/>
  <c i="1" r="AG61"/>
  <c r="AN61"/>
  <c i="7" r="J34"/>
  <c i="1" r="AG62"/>
  <c r="AN62"/>
  <c i="8" r="J34"/>
  <c i="1" r="AG63"/>
  <c r="AN63"/>
  <c i="9" r="J34"/>
  <c i="1" r="AG64"/>
  <c r="AN64"/>
  <c i="10" r="J34"/>
  <c i="1" r="AG65"/>
  <c r="AN65"/>
  <c i="11" r="J34"/>
  <c i="1" r="AG66"/>
  <c r="AN66"/>
  <c i="12" r="J34"/>
  <c i="1" r="AG67"/>
  <c r="AN67"/>
  <c i="13" r="J34"/>
  <c i="1" r="AG68"/>
  <c r="AN68"/>
  <c i="14" r="J34"/>
  <c i="1" r="AG69"/>
  <c r="AN69"/>
  <c i="15" r="J34"/>
  <c i="1" r="AG70"/>
  <c r="AN70"/>
  <c i="16" r="J34"/>
  <c i="1" r="AG71"/>
  <c r="AN71"/>
  <c i="17" r="J34"/>
  <c i="1" r="AG72"/>
  <c r="AN72"/>
  <c i="18" r="J34"/>
  <c i="1" r="AG73"/>
  <c r="AN73"/>
  <c i="19" r="J34"/>
  <c i="1" r="AG74"/>
  <c r="AN74"/>
  <c i="20" r="J34"/>
  <c i="1" r="AG75"/>
  <c r="AN75"/>
  <c i="21" r="J32"/>
  <c i="1" r="AG76"/>
  <c r="AN76"/>
  <c i="22" r="J32"/>
  <c i="1" r="AG77"/>
  <c r="AN77"/>
  <c i="23" r="J34"/>
  <c i="1" r="AG79"/>
  <c r="AN79"/>
  <c i="24" r="J34"/>
  <c i="1" r="AG80"/>
  <c r="AN80"/>
  <c i="25" r="J32"/>
  <c i="1" r="AG82"/>
  <c r="AN82"/>
  <c i="26" r="J32"/>
  <c i="1" r="AG83"/>
  <c r="AN83"/>
  <c i="27" r="J32"/>
  <c i="1" r="AG85"/>
  <c r="AN85"/>
  <c i="28" r="J32"/>
  <c i="1" r="AG86"/>
  <c r="AN86"/>
  <c i="29" r="J32"/>
  <c i="1" r="AG87"/>
  <c r="AN87"/>
  <c i="30" r="J32"/>
  <c i="1" r="AG88"/>
  <c r="AN88"/>
  <c i="31" r="J32"/>
  <c i="1" r="AG89"/>
  <c r="AN89"/>
  <c i="32" r="J32"/>
  <c i="1" r="AG91"/>
  <c r="AN91"/>
  <c i="33" r="J32"/>
  <c i="1" r="AG92"/>
  <c r="AN92"/>
  <c i="34" r="J32"/>
  <c i="1" r="AG93"/>
  <c r="AN93"/>
  <c i="35" r="J32"/>
  <c i="1" r="AG94"/>
  <c r="AN94"/>
  <c i="36" r="J32"/>
  <c i="1" r="AG95"/>
  <c r="AN95"/>
  <c i="37" r="J32"/>
  <c i="1" r="AG97"/>
  <c i="38" r="J32"/>
  <c i="1" r="AG98"/>
  <c r="AN98"/>
  <c i="39" r="J32"/>
  <c i="1" r="AG99"/>
  <c r="AN99"/>
  <c i="40" r="J32"/>
  <c i="1" r="AG100"/>
  <c r="AN100"/>
  <c i="41" r="J32"/>
  <c i="1" r="AG101"/>
  <c r="AN101"/>
  <c i="42" r="J32"/>
  <c i="1" r="AG102"/>
  <c r="AN102"/>
  <c i="43" r="J34"/>
  <c i="1" r="AG104"/>
  <c r="AN104"/>
  <c i="44" r="J34"/>
  <c i="1" r="AG105"/>
  <c r="AN105"/>
  <c i="45" r="J34"/>
  <c i="1" r="AG106"/>
  <c r="AN106"/>
  <c i="46" r="J34"/>
  <c i="1" r="AG107"/>
  <c r="AN107"/>
  <c i="47" r="J34"/>
  <c i="1" r="AG108"/>
  <c r="AN108"/>
  <c i="48" r="J34"/>
  <c i="1" r="AG109"/>
  <c r="AN109"/>
  <c i="49" r="J34"/>
  <c i="1" r="AG110"/>
  <c r="AN110"/>
  <c i="50" r="J34"/>
  <c i="1" r="AG111"/>
  <c r="AN111"/>
  <c i="51" r="J34"/>
  <c i="1" r="AG112"/>
  <c r="AN112"/>
  <c i="52" r="J34"/>
  <c i="1" r="AG115"/>
  <c r="AN115"/>
  <c i="53" r="J34"/>
  <c i="1" r="AG116"/>
  <c r="AN116"/>
  <c i="54" r="J34"/>
  <c i="1" r="AG117"/>
  <c r="AN117"/>
  <c i="55" r="J34"/>
  <c i="1" r="AG118"/>
  <c r="AN118"/>
  <c i="56" r="J34"/>
  <c i="1" r="AG119"/>
  <c r="AN119"/>
  <c i="57" r="J34"/>
  <c i="1" r="AG120"/>
  <c r="AN120"/>
  <c i="58" r="J34"/>
  <c i="1" r="AG121"/>
  <c r="AN121"/>
  <c i="59" r="J34"/>
  <c i="1" r="AG122"/>
  <c r="AN122"/>
  <c i="60" r="J34"/>
  <c i="1" r="AG123"/>
  <c r="AN123"/>
  <c i="61" r="J34"/>
  <c i="1" r="AG124"/>
  <c r="AN124"/>
  <c i="62" r="J32"/>
  <c i="1" r="AG126"/>
  <c i="63" r="J32"/>
  <c i="1" r="AG128"/>
  <c r="AN128"/>
  <c i="64" r="J34"/>
  <c i="1" r="AG129"/>
  <c r="AN129"/>
  <c i="65" r="J34"/>
  <c i="1" r="AG130"/>
  <c r="AN130"/>
  <c i="66" r="J34"/>
  <c i="1" r="AG131"/>
  <c r="AN131"/>
  <c i="67" r="J32"/>
  <c i="1" r="AG133"/>
  <c r="AN133"/>
  <c i="68" r="J34"/>
  <c i="1" r="AG134"/>
  <c r="AN134"/>
  <c i="69" r="J34"/>
  <c i="1" r="AG135"/>
  <c r="AN135"/>
  <c i="70" r="J34"/>
  <c i="1" r="AG136"/>
  <c r="AN136"/>
  <c i="71" r="J32"/>
  <c i="1" r="AG138"/>
  <c r="AN138"/>
  <c i="72" r="J34"/>
  <c i="1" r="AG139"/>
  <c r="AN139"/>
  <c i="73" r="J34"/>
  <c i="1" r="AG140"/>
  <c r="AN140"/>
  <c i="74" r="J34"/>
  <c i="1" r="AG141"/>
  <c r="AN141"/>
  <c i="75" r="J32"/>
  <c i="1" r="AG142"/>
  <c r="AN142"/>
  <c i="76" r="J32"/>
  <c i="1" r="AG144"/>
  <c r="AN144"/>
  <c i="77" r="J32"/>
  <c i="1" r="AG145"/>
  <c r="AN145"/>
  <c i="80" r="J32"/>
  <c i="1" r="AG150"/>
  <c r="AN150"/>
  <c i="81" r="J32"/>
  <c i="1" r="AG151"/>
  <c r="AN151"/>
  <c i="82" r="J30"/>
  <c i="1" r="AG152"/>
  <c r="AN152"/>
  <c i="83" r="J32"/>
  <c i="1" r="AG154"/>
  <c i="84" r="J34"/>
  <c i="1" r="AG156"/>
  <c r="AN156"/>
  <c i="85" r="J34"/>
  <c i="1" r="AG157"/>
  <c r="AN157"/>
  <c i="86" r="J34"/>
  <c i="1" r="AG158"/>
  <c r="AN158"/>
  <c i="87" r="J34"/>
  <c i="1" r="AG159"/>
  <c r="AN159"/>
  <c i="88" r="J34"/>
  <c i="1" r="AG160"/>
  <c r="AN160"/>
  <c i="89" r="J34"/>
  <c i="1" r="AG161"/>
  <c r="AN161"/>
  <c i="90" r="J34"/>
  <c i="1" r="AG162"/>
  <c r="AN162"/>
  <c i="91" r="J34"/>
  <c i="1" r="AG163"/>
  <c r="AN163"/>
  <c i="92" r="J34"/>
  <c i="1" r="AG164"/>
  <c r="AN164"/>
  <c i="94" r="J34"/>
  <c i="1" r="AG167"/>
  <c r="AN167"/>
  <c i="95" r="J34"/>
  <c i="1" r="AG168"/>
  <c r="AN168"/>
  <c i="96" r="J34"/>
  <c i="1" r="AG169"/>
  <c r="AN169"/>
  <c i="97" r="J34"/>
  <c i="1" r="AG170"/>
  <c r="AN170"/>
  <c i="98" r="J34"/>
  <c i="1" r="AG171"/>
  <c r="AN171"/>
  <c i="99" r="J34"/>
  <c i="1" r="AG172"/>
  <c r="AN172"/>
  <c i="100" r="J34"/>
  <c i="1" r="AG173"/>
  <c r="AN173"/>
  <c i="101" r="J34"/>
  <c i="1" r="AG174"/>
  <c r="AN174"/>
  <c i="102" r="J32"/>
  <c i="1" r="AG175"/>
  <c r="AN175"/>
  <c i="103" r="J30"/>
  <c i="1" r="AG176"/>
  <c r="AN176"/>
  <c l="1" r="AN97"/>
  <c r="AN126"/>
  <c r="AN154"/>
  <c i="2" r="J43"/>
  <c i="3" r="J43"/>
  <c i="4" r="J43"/>
  <c i="5" r="J43"/>
  <c i="6" r="J43"/>
  <c i="7" r="J43"/>
  <c i="8" r="J43"/>
  <c i="9" r="J43"/>
  <c i="10" r="J43"/>
  <c i="11" r="J43"/>
  <c i="12" r="J43"/>
  <c i="13" r="J43"/>
  <c i="14" r="J43"/>
  <c i="15" r="J43"/>
  <c i="16" r="J43"/>
  <c i="17" r="J43"/>
  <c i="18" r="J43"/>
  <c i="19" r="J43"/>
  <c i="20" r="J43"/>
  <c i="21" r="J41"/>
  <c i="22" r="J41"/>
  <c i="23" r="J43"/>
  <c i="24" r="J43"/>
  <c i="25" r="J41"/>
  <c i="26" r="J41"/>
  <c i="27" r="J41"/>
  <c i="28" r="J41"/>
  <c i="29" r="J41"/>
  <c i="30" r="J41"/>
  <c i="31" r="J41"/>
  <c i="32" r="J41"/>
  <c i="33" r="J41"/>
  <c i="34" r="J41"/>
  <c i="35" r="J41"/>
  <c i="36" r="J41"/>
  <c i="37" r="J41"/>
  <c i="38" r="J41"/>
  <c i="39" r="J41"/>
  <c i="40" r="J41"/>
  <c i="41" r="J41"/>
  <c i="42" r="J41"/>
  <c i="43" r="J43"/>
  <c i="44" r="J43"/>
  <c i="45" r="J43"/>
  <c i="46" r="J43"/>
  <c i="47" r="J43"/>
  <c i="48" r="J43"/>
  <c i="49" r="J43"/>
  <c i="50" r="J43"/>
  <c i="51" r="J43"/>
  <c i="52" r="J43"/>
  <c i="53" r="J43"/>
  <c i="54" r="J43"/>
  <c i="55" r="J43"/>
  <c i="56" r="J43"/>
  <c i="57" r="J43"/>
  <c i="58" r="J43"/>
  <c i="59" r="J43"/>
  <c i="60" r="J43"/>
  <c i="61" r="J43"/>
  <c i="62" r="J41"/>
  <c i="63" r="J41"/>
  <c i="64" r="J43"/>
  <c i="65" r="J43"/>
  <c i="66" r="J43"/>
  <c i="67" r="J41"/>
  <c i="68" r="J43"/>
  <c i="69" r="J43"/>
  <c i="70" r="J43"/>
  <c i="71" r="J41"/>
  <c i="72" r="J43"/>
  <c i="73" r="J43"/>
  <c i="74" r="J43"/>
  <c i="75" r="J41"/>
  <c i="76" r="J41"/>
  <c i="77" r="J41"/>
  <c i="80" r="J41"/>
  <c i="81" r="J41"/>
  <c i="82" r="J39"/>
  <c i="83" r="J41"/>
  <c i="84" r="J43"/>
  <c i="85" r="J43"/>
  <c i="86" r="J43"/>
  <c i="87" r="J43"/>
  <c i="88" r="J43"/>
  <c i="89" r="J43"/>
  <c i="90" r="J43"/>
  <c i="91" r="J43"/>
  <c i="92" r="J43"/>
  <c i="94" r="J43"/>
  <c i="95" r="J43"/>
  <c i="96" r="J43"/>
  <c i="97" r="J43"/>
  <c i="98" r="J43"/>
  <c i="99" r="J43"/>
  <c i="100" r="J43"/>
  <c i="101" r="J43"/>
  <c i="102" r="J41"/>
  <c i="103" r="J39"/>
  <c i="1" r="AU54"/>
  <c r="AG56"/>
  <c r="AG78"/>
  <c r="AN78"/>
  <c r="AG81"/>
  <c r="AN81"/>
  <c r="AG84"/>
  <c r="AN84"/>
  <c r="AG90"/>
  <c r="AN90"/>
  <c r="AG103"/>
  <c r="AN103"/>
  <c r="AG114"/>
  <c r="AG113"/>
  <c r="AN113"/>
  <c r="AG127"/>
  <c r="AN127"/>
  <c r="AG132"/>
  <c r="AN132"/>
  <c r="AG137"/>
  <c r="AN137"/>
  <c r="AG143"/>
  <c r="AN143"/>
  <c r="AG149"/>
  <c r="AN149"/>
  <c r="AG155"/>
  <c r="AN155"/>
  <c r="AG166"/>
  <c r="AN166"/>
  <c r="AW54"/>
  <c r="AK30"/>
  <c r="AX54"/>
  <c r="AY54"/>
  <c r="AZ54"/>
  <c r="W29"/>
  <c i="78" r="J32"/>
  <c i="1" r="AG147"/>
  <c r="AN147"/>
  <c l="1" r="AN56"/>
  <c r="AN114"/>
  <c i="78" r="J41"/>
  <c i="1" r="AG96"/>
  <c r="AN96"/>
  <c r="AG125"/>
  <c r="AN125"/>
  <c r="AG153"/>
  <c r="AN153"/>
  <c r="AG55"/>
  <c r="AV54"/>
  <c r="AK29"/>
  <c r="AG146"/>
  <c r="AN146"/>
  <c l="1" r="AN55"/>
  <c r="AG54"/>
  <c r="AK26"/>
  <c r="AK35"/>
  <c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<sst xmlns="http://schemas.openxmlformats.org/spreadsheetml/2006/main">
  <si>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</si>
  <si>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</si>
  <si>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</si>
  <si>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</si>
  <si>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</si>
  <si>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{96e61766-6759-4670-935b-04a1e39e1aca}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</si>
  <si>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</si>
  <si>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</si>
  <si>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</si>
  <si>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</si>
  <si>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</si>
  <si>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</si>
  <si>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</si>
  <si>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</si>
  <si>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20160122Z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</si>
  <si>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</si>
  <si>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</si>
  <si>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Krounka Kutřín, výstavba poldru</t>
  </si>
  <si>
    <t>KSO:</t>
  </si>
  <si>
    <t>833 11 11</t>
  </si>
  <si>
    <t>CC-CZ:</t>
  </si>
  <si>
    <t>24208</t>
  </si>
  <si>
    <t>Místo:</t>
  </si>
  <si>
    <t>k.ú. Perálec,Hněvětice,Miřetín,Č.Rybná</t>
  </si>
  <si>
    <t>Datum:</t>
  </si>
  <si>
    <t>27.8.2019</t>
  </si>
  <si>
    <t>Zadavatel:</t>
  </si>
  <si>
    <t>IČ:</t>
  </si>
  <si>
    <t/>
  </si>
  <si>
    <t>Povodí Labe,státní podnik,Víta Nejedlého 951, HK3</t>
  </si>
  <si>
    <t>DIČ:</t>
  </si>
  <si>
    <t>Uchazeč:</t>
  </si>
  <si>
    <t>Vyplň údaj</t>
  </si>
  <si>
    <t>Projektant:</t>
  </si>
  <si>
    <t>"Sdružení Kutřín 2016" Šindlar + HG partner</t>
  </si>
  <si>
    <t>True</t>
  </si>
  <si>
    <t>Zpracovatel:</t>
  </si>
  <si>
    <t xml:space="preserve"> </t>
  </si>
  <si>
    <t>Poznámka:</t>
  </si>
  <si>
    <t>Soupis prací je sestaven za využití položek Cenové soustavy ÚRS. Cenové a technické podmínky položek Cenové soustavy ÚRS (Kros4 CÚ 2019 II), které jsou uvedeny v soupisu prací ( tzn. úvodní části katalogů ) jsou neomezeně dálkově k dispozici na http://www.cs-urs.cz/index.php?mod=podminky. Položky soupisu prací, které nemají ve sloupci "Cenová soustava" uveden žádný údaj, nepochází z Cenové soustavy ÚRS.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</si>
  <si>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</si>
  <si>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</si>
  <si>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</si>
  <si>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</si>
  <si>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</si>
  <si>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</si>
  <si>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</si>
  <si>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</si>
  <si>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</si>
  <si>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</si>
  <si>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</si>
  <si>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</si>
  <si>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</si>
  <si>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</si>
  <si>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</si>
  <si>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</si>
  <si>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</si>
  <si>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</si>
  <si>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</si>
  <si>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</si>
  <si>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</si>
  <si>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</si>
  <si>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</si>
  <si>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</si>
  <si>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</si>
  <si>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</si>
  <si>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</si>
  <si>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</si>
  <si>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</si>
  <si>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</si>
  <si>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</si>
  <si>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</si>
  <si>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</si>
  <si>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</si>
  <si>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</si>
  <si>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</si>
  <si>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</si>
  <si>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</si>
  <si>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1</t>
  </si>
  <si>
    <t>SO 01 Hráz</t>
  </si>
  <si>
    <t>STA</t>
  </si>
  <si>
    <t>{795fc16b-461b-4e37-aec5-ba5e569cfd3c}</t>
  </si>
  <si>
    <t>2</t>
  </si>
  <si>
    <t>1.1.</t>
  </si>
  <si>
    <t>SO 01.1. Těleso hráze</t>
  </si>
  <si>
    <t>Soupis</t>
  </si>
  <si>
    <t>{71f5f503-e224-4275-8b3e-a8f3bdf4947a}</t>
  </si>
  <si>
    <t>/</t>
  </si>
  <si>
    <t>SO 01.01.01</t>
  </si>
  <si>
    <t>Horní strojovna</t>
  </si>
  <si>
    <t>3</t>
  </si>
  <si>
    <t>{f176067f-2eda-4231-a9c8-6de6322eda2e}</t>
  </si>
  <si>
    <t>SO 01.01.02</t>
  </si>
  <si>
    <t>Skladová místnost</t>
  </si>
  <si>
    <t>{0e8e0e95-c3f8-4661-8b4b-8916a5b719de}</t>
  </si>
  <si>
    <t>SO 01.01.03</t>
  </si>
  <si>
    <t>Portál vstupu</t>
  </si>
  <si>
    <t>{6c707754-b6f7-48f7-94f7-10b065889b89}</t>
  </si>
  <si>
    <t>SO 01.01.05</t>
  </si>
  <si>
    <t>Komunikace na koruně hráze</t>
  </si>
  <si>
    <t>{f74c588a-68ea-45dd-81c2-a3dc1119ff6b}</t>
  </si>
  <si>
    <t>SO 01.01.06</t>
  </si>
  <si>
    <t>Těleso hráze</t>
  </si>
  <si>
    <t>{ce342706-1e03-4bc8-9bd7-349622212670}</t>
  </si>
  <si>
    <t>SO 01.01.07</t>
  </si>
  <si>
    <t>Injekční clona</t>
  </si>
  <si>
    <t>{465a1d2a-3ae1-4196-a01a-8550bd64b54d}</t>
  </si>
  <si>
    <t>SO 01.01.08</t>
  </si>
  <si>
    <t>Kontrolní a injekční chodba</t>
  </si>
  <si>
    <t>{10425965-8481-48b1-a6f2-fbdc233373df}</t>
  </si>
  <si>
    <t>SO 01.01.09</t>
  </si>
  <si>
    <t>Návodní těsnící stěna</t>
  </si>
  <si>
    <t>{5eb34adf-6ab8-48cd-b716-8d0c8f44129d}</t>
  </si>
  <si>
    <t>SO 01.01.10</t>
  </si>
  <si>
    <t>Drenáž přísypu</t>
  </si>
  <si>
    <t>{d84510aa-ead5-49d3-a93b-bf08a278460b}</t>
  </si>
  <si>
    <t>SO 01.01.11</t>
  </si>
  <si>
    <t>Odlehčnovací drén</t>
  </si>
  <si>
    <t>{8b1e9669-ad73-4283-a22c-da2701080a35}</t>
  </si>
  <si>
    <t>SO 01.01.12</t>
  </si>
  <si>
    <t>Čerpání průsakových vod</t>
  </si>
  <si>
    <t>{1f94cfd9-cf3a-4173-803a-ad4abf02fa60}</t>
  </si>
  <si>
    <t>SO 01.01.13</t>
  </si>
  <si>
    <t>Pevná a pohyblivá česlová stěna</t>
  </si>
  <si>
    <t>{13019bde-1015-4008-a274-648a761048b0}</t>
  </si>
  <si>
    <t>SO 01.01.14</t>
  </si>
  <si>
    <t>Vstup do dolní strojovny</t>
  </si>
  <si>
    <t>{27966d81-2443-4d63-8a05-824d31eb05f6}</t>
  </si>
  <si>
    <t>SO 01.01.15</t>
  </si>
  <si>
    <t>Hrubé ochranné česle</t>
  </si>
  <si>
    <t>{b5d479f4-616f-43ed-9f31-4f3fb6556fae}</t>
  </si>
  <si>
    <t>SO 01.01.16</t>
  </si>
  <si>
    <t>Vtokový bazén</t>
  </si>
  <si>
    <t>{e0e4e3b5-6613-430c-8a38-bdff7621569c}</t>
  </si>
  <si>
    <t>SO 01.01.17</t>
  </si>
  <si>
    <t>Vtok do migračního prostupu</t>
  </si>
  <si>
    <t>{478e9561-af89-4395-887f-6e999c1dd023}</t>
  </si>
  <si>
    <t>SO 01.01.18</t>
  </si>
  <si>
    <t>Vývar</t>
  </si>
  <si>
    <t>{f44b212d-64fa-4cd5-ad62-97e0466ba625}</t>
  </si>
  <si>
    <t>SO 01.01.19</t>
  </si>
  <si>
    <t>migrační bermy a kyneta</t>
  </si>
  <si>
    <t>{ae802ca4-6e97-478a-8343-b72ca4f19ab3}</t>
  </si>
  <si>
    <t>SO 01.01.20</t>
  </si>
  <si>
    <t>Převádění vody</t>
  </si>
  <si>
    <t>{462080a3-2172-411e-8cac-65c608887ad4}</t>
  </si>
  <si>
    <t>1.2.</t>
  </si>
  <si>
    <t>SO 01.2. Základová výpust</t>
  </si>
  <si>
    <t>{be31eaa0-a068-46a9-a05c-f7aa4cbc1765}</t>
  </si>
  <si>
    <t>1.3.</t>
  </si>
  <si>
    <t>SO 01.3. Bezpečnostní přeliv</t>
  </si>
  <si>
    <t>{804acb70-9aa9-4dee-9ad7-4d284b6ac452}</t>
  </si>
  <si>
    <t>1.4.</t>
  </si>
  <si>
    <t>SO 1.4. Kácení</t>
  </si>
  <si>
    <t>{60137462-10d5-41b7-a452-602950e9fb92}</t>
  </si>
  <si>
    <t>1.4.1</t>
  </si>
  <si>
    <t>SO 01.4.1 Kácení mimo les</t>
  </si>
  <si>
    <t>{22690af8-4e62-4b01-b9bd-183757884735}</t>
  </si>
  <si>
    <t>1.4.2</t>
  </si>
  <si>
    <t>SO 01.4.2 Kácení - les</t>
  </si>
  <si>
    <t>{c7caa115-9d27-4e98-97af-e4f391a2d7c2}</t>
  </si>
  <si>
    <t>SO 02 Rekonstrukce mostu</t>
  </si>
  <si>
    <t>{91ff4614-e247-40e9-bbeb-7dc3b67c584d}</t>
  </si>
  <si>
    <t>02</t>
  </si>
  <si>
    <t>SO 02 - rekonstrukce mostu</t>
  </si>
  <si>
    <t>{1a75005e-b1b3-4cc4-8514-91880ff57531}</t>
  </si>
  <si>
    <t>2.2</t>
  </si>
  <si>
    <t>SO 02.2. Kácení</t>
  </si>
  <si>
    <t>{b926cfba-ef41-4e34-8592-8033f245bad4}</t>
  </si>
  <si>
    <t>SO 03 Opatření na ochranu vodních zdrojů</t>
  </si>
  <si>
    <t>{01b009ce-a61c-4024-9773-841b432db5f8}</t>
  </si>
  <si>
    <t>3.1</t>
  </si>
  <si>
    <t>SO 3.1 Těsnicí přísyp</t>
  </si>
  <si>
    <t>{e9b70a06-dfec-4e82-afe0-682427a39b14}</t>
  </si>
  <si>
    <t>3.2</t>
  </si>
  <si>
    <t>SO 3.2 Opatření v prostoru vodního zdroje</t>
  </si>
  <si>
    <t>{19cb22b4-d5b9-42e1-a250-e45f5f26f809}</t>
  </si>
  <si>
    <t>3.3</t>
  </si>
  <si>
    <t>SO 3.3 Ochranný příkop</t>
  </si>
  <si>
    <t>{b8d61bf7-18e0-4d37-8f59-60584af3449c}</t>
  </si>
  <si>
    <t>3.4</t>
  </si>
  <si>
    <t>SO 3.4 Oplocení</t>
  </si>
  <si>
    <t>{6558a311-a6f1-4d86-856a-df09cc2f428d}</t>
  </si>
  <si>
    <t>3.5</t>
  </si>
  <si>
    <t xml:space="preserve">SO 3.5  Kácení</t>
  </si>
  <si>
    <t>{b4d431bc-73b6-4329-aa39-8a480d03fea5}</t>
  </si>
  <si>
    <t>5</t>
  </si>
  <si>
    <t>SO 05 Objekty v zátopě, nová výstavba</t>
  </si>
  <si>
    <t>{b3fe31ef-b06d-415a-a973-06a6e84dc137}</t>
  </si>
  <si>
    <t>5.1</t>
  </si>
  <si>
    <t>SO 05a - Objekt č.p.23 k.ú. Perálec</t>
  </si>
  <si>
    <t>{6ad872da-9214-4e02-808a-583729aad8e6}</t>
  </si>
  <si>
    <t>5.2</t>
  </si>
  <si>
    <t xml:space="preserve">SO 05b - Objekt č.p.17  k.ú., Miřetín</t>
  </si>
  <si>
    <t>{71652012-719e-4777-bc54-27ee5c9a04da}</t>
  </si>
  <si>
    <t>5.3</t>
  </si>
  <si>
    <t>SO 05c - Objekt č.p.52 k.ú., Miřetín</t>
  </si>
  <si>
    <t>{6ed89bcc-c5d9-46e1-91e1-da5e40c847a0}</t>
  </si>
  <si>
    <t>5.4</t>
  </si>
  <si>
    <t xml:space="preserve">SO 05d - Objekt č.p.43  k.ú., Perálec</t>
  </si>
  <si>
    <t>{11b5c98b-e922-4113-91e5-3dd3f9a686b6}</t>
  </si>
  <si>
    <t>5.5</t>
  </si>
  <si>
    <t>SO 05e Soubor objektů dětského tábora, k.ú. Miřetín</t>
  </si>
  <si>
    <t>{42d3cf91-7514-4493-8504-cf5a9f354432}</t>
  </si>
  <si>
    <t>6</t>
  </si>
  <si>
    <t>SO 06 Revitalizace Martinického potoka</t>
  </si>
  <si>
    <t>{39b430d7-8360-461d-a345-5a16aac75362}</t>
  </si>
  <si>
    <t>6.1</t>
  </si>
  <si>
    <t>SO 06.1 Ústí do Krounky - hospodářský přejezd 1</t>
  </si>
  <si>
    <t>{6acdd8e3-c06a-4cd5-9f11-9cec197c82f0}</t>
  </si>
  <si>
    <t>6.2</t>
  </si>
  <si>
    <t>SO 06.2 Hospodářský přejezd 1 - u Krchovky</t>
  </si>
  <si>
    <t>{ee838ca4-4feb-4f2f-b453-8d3fb2bd4163}</t>
  </si>
  <si>
    <t>6.3</t>
  </si>
  <si>
    <t>SO 06.3 U Krchovky - silniční most</t>
  </si>
  <si>
    <t>{84fa9402-6aa7-4aad-824f-bbc9b700b2fb}</t>
  </si>
  <si>
    <t>6.4</t>
  </si>
  <si>
    <t>SO 06.4 Silniční most - hospodářský přejezd 2</t>
  </si>
  <si>
    <t>{685f75a7-ac89-422b-b249-0f7fabc9aa1d}</t>
  </si>
  <si>
    <t>6.5</t>
  </si>
  <si>
    <t>SO 06.5 Hospodářský přejezd 2 - odbočení z původního koryta</t>
  </si>
  <si>
    <t>{21758007-e7f2-445b-93f1-2df6b60a07f4}</t>
  </si>
  <si>
    <t>6.6</t>
  </si>
  <si>
    <t>SO 06.6 Kácení</t>
  </si>
  <si>
    <t>{0ccffb5e-82d7-4712-a61c-29be383fb762}</t>
  </si>
  <si>
    <t>6.7</t>
  </si>
  <si>
    <t>SO 06.7 Rekonstrukce drenážního systému</t>
  </si>
  <si>
    <t>{351d33c9-e68d-4ff2-887c-1a55f319b2cd}</t>
  </si>
  <si>
    <t>6.7.1</t>
  </si>
  <si>
    <t xml:space="preserve">SO 06.7.1  Svodný drén A</t>
  </si>
  <si>
    <t>{3bab98a7-dfbf-4435-88ab-f5acbef797c9}</t>
  </si>
  <si>
    <t>831 19 12</t>
  </si>
  <si>
    <t>6.7.2</t>
  </si>
  <si>
    <t xml:space="preserve">SO 06.7.2  Svodný drén B</t>
  </si>
  <si>
    <t>{1e95b909-fabe-4bbb-89bb-055e4f2adabd}</t>
  </si>
  <si>
    <t>6.7.3</t>
  </si>
  <si>
    <t xml:space="preserve">SO 06.7.3  Svodný drén C</t>
  </si>
  <si>
    <t>{50aeedf8-374b-4ee6-89fa-7a44901fcc4f}</t>
  </si>
  <si>
    <t>6.7.4</t>
  </si>
  <si>
    <t xml:space="preserve">SO 06.7.4  Svodný drén D</t>
  </si>
  <si>
    <t>{ec842dc1-2ebc-45ae-b4f0-d98859bb0b34}</t>
  </si>
  <si>
    <t>6.7.5</t>
  </si>
  <si>
    <t xml:space="preserve">SO 06.7.5  Svodný drén E</t>
  </si>
  <si>
    <t>{563d2a93-dc37-4cc2-a58e-e03d6b2559ff}</t>
  </si>
  <si>
    <t>6.7.6</t>
  </si>
  <si>
    <t xml:space="preserve">SO 06.7.6  Svodný drén F</t>
  </si>
  <si>
    <t>{69e5e0cd-a590-4679-842e-3364170a3256}</t>
  </si>
  <si>
    <t>6.7.7</t>
  </si>
  <si>
    <t xml:space="preserve">SO 06.7.7  Svodný drén G</t>
  </si>
  <si>
    <t>{40f7f118-9f22-4965-8d1f-08dc0d44de76}</t>
  </si>
  <si>
    <t>6.7.8</t>
  </si>
  <si>
    <t xml:space="preserve">SO 06.7.8  Svodný drén H</t>
  </si>
  <si>
    <t>{c82ca13b-b9f3-4ab3-88d5-909ac5772707}</t>
  </si>
  <si>
    <t>6.7.9</t>
  </si>
  <si>
    <t xml:space="preserve">SO 06.7.9  Svodnice I</t>
  </si>
  <si>
    <t>{dc929854-4a03-4a50-91fe-3968997b37b7}</t>
  </si>
  <si>
    <t>107</t>
  </si>
  <si>
    <t>SO 107 Obslužné komunikace</t>
  </si>
  <si>
    <t>{8767de38-f02d-49db-8298-9c69c3df677a}</t>
  </si>
  <si>
    <t>SO 107</t>
  </si>
  <si>
    <t>Komunikace</t>
  </si>
  <si>
    <t>{adb9144f-89ee-4436-abaa-cb1a762be36e}</t>
  </si>
  <si>
    <t>107.1</t>
  </si>
  <si>
    <t>SO 107.1 Vedlejší polní cesta (P 4,00/20)</t>
  </si>
  <si>
    <t>{6a142408-e927-4dca-9428-326ed1694abe}</t>
  </si>
  <si>
    <t>107.2</t>
  </si>
  <si>
    <t>SO 107.2 Vedlejší polní cesta (P 4,00/20)</t>
  </si>
  <si>
    <t>{513ab529-bf1a-40ab-95bf-322103f07832}</t>
  </si>
  <si>
    <t>107.3</t>
  </si>
  <si>
    <t>SO 107.3 Vedlejší polní cesta (P 4,00/20)</t>
  </si>
  <si>
    <t>{f027a868-9e6b-42cc-bf62-5f045e1f2d58}</t>
  </si>
  <si>
    <t>107.4</t>
  </si>
  <si>
    <t xml:space="preserve">SO 107.4  Vedlejší polní cesta (P 4,00/20)</t>
  </si>
  <si>
    <t>{6235f871-4326-4f19-b3ac-fe8a47b87987}</t>
  </si>
  <si>
    <t>107.7</t>
  </si>
  <si>
    <t xml:space="preserve">SO 107.7  Vedlejší polní cesta (P 4,00/20)</t>
  </si>
  <si>
    <t>{08ec8f92-05cc-46e2-bd8c-b02ecf55a2bd}</t>
  </si>
  <si>
    <t>107.8</t>
  </si>
  <si>
    <t xml:space="preserve">SO 107.8  Vedlejší polní cesta (P 4,00/20)</t>
  </si>
  <si>
    <t>{794c15dd-6db9-4ce5-bb64-af6a0112705b}</t>
  </si>
  <si>
    <t>107.9</t>
  </si>
  <si>
    <t xml:space="preserve">SO 107.9  Vedlejší polní cesta (P 4,00/20)</t>
  </si>
  <si>
    <t>{91bb188a-aa33-4509-96fe-ce1b1c744438}</t>
  </si>
  <si>
    <t>107.10</t>
  </si>
  <si>
    <t xml:space="preserve">SO 107.10  Stezka pro pěší</t>
  </si>
  <si>
    <t>{6fca1564-9286-4498-a32b-6d9e53525d78}</t>
  </si>
  <si>
    <t>107.14</t>
  </si>
  <si>
    <t xml:space="preserve">SO 107.14  Vedlejší polní cesta (P 4,00/20)</t>
  </si>
  <si>
    <t>{d1dd1807-f180-4c90-aae0-f95785d84ab1}</t>
  </si>
  <si>
    <t>107.15</t>
  </si>
  <si>
    <t>SO 107.15 Kácení</t>
  </si>
  <si>
    <t>{a150036c-cf49-4db2-89fb-581598e60309}</t>
  </si>
  <si>
    <t>9</t>
  </si>
  <si>
    <t>SO 09 Vegetační úpravy</t>
  </si>
  <si>
    <t>{2b505322-26c2-4d3f-b37c-f26c1937e497}</t>
  </si>
  <si>
    <t>9.1</t>
  </si>
  <si>
    <t>SO 09.1 Vegetační úpravy v prostoru hráze</t>
  </si>
  <si>
    <t>{2d1b601d-7be6-4106-8fb6-7eba3a0d42ff}</t>
  </si>
  <si>
    <t>9.6</t>
  </si>
  <si>
    <t>SO 09.6 Vegetační úpravy v rámci revitalizace Martinického potoka</t>
  </si>
  <si>
    <t>{9f007c6c-ad99-4ab5-a936-786a51dbff10}</t>
  </si>
  <si>
    <t>###NOINSERT###</t>
  </si>
  <si>
    <t>9.6.1</t>
  </si>
  <si>
    <t>Následná péče o porosty 1. rokem po výsadbě - NEOCEŇOVAT</t>
  </si>
  <si>
    <t>{0ad806b6-91e6-4827-ad79-4520d2873474}</t>
  </si>
  <si>
    <t>9.6.2</t>
  </si>
  <si>
    <t>Následná péče o porosty 2. rokem po výsadbě - NEOCEŇOVAT</t>
  </si>
  <si>
    <t>{3795c19b-17a8-4792-894b-1b1674e67806}</t>
  </si>
  <si>
    <t>9.6.3</t>
  </si>
  <si>
    <t>Následná péče o porosty 3. rokem po výsadbě - NEOCEŇOVAT</t>
  </si>
  <si>
    <t>{67e90fb7-a615-43ef-9eed-823585dce0dc}</t>
  </si>
  <si>
    <t>9.9</t>
  </si>
  <si>
    <t>SO 09.9 Náhradní výsadby pozemk p.č. 343/10 v k.ú. Perálec</t>
  </si>
  <si>
    <t>{569bf377-3bae-4a2c-8471-43f76ca063a8}</t>
  </si>
  <si>
    <t>9.9.1</t>
  </si>
  <si>
    <t>{80729169-a5d7-47e8-9c32-89fc28f0672b}</t>
  </si>
  <si>
    <t>9.9.2</t>
  </si>
  <si>
    <t>{37208b56-3c74-4a24-beb2-01feb9f1118f}</t>
  </si>
  <si>
    <t>9.9.3</t>
  </si>
  <si>
    <t>{d8ef6d59-456d-4b07-81bb-9491dd1c2764}</t>
  </si>
  <si>
    <t>9.12</t>
  </si>
  <si>
    <t>SO 09.12 Vegetační úpravy v prostoru zemníku</t>
  </si>
  <si>
    <t>{4e3b2617-7b3f-47d7-964a-4c445a0a0b09}</t>
  </si>
  <si>
    <t>9.12.1</t>
  </si>
  <si>
    <t>{7a645504-d5f7-4794-a722-9b9fff2f4425}</t>
  </si>
  <si>
    <t>9.12.2</t>
  </si>
  <si>
    <t>{2994e1d3-dca0-43bd-a6a9-513250262d28}</t>
  </si>
  <si>
    <t>9.12.3</t>
  </si>
  <si>
    <t>{287210be-e2c6-49ce-93ff-2f8307bf1949}</t>
  </si>
  <si>
    <t>9.13</t>
  </si>
  <si>
    <t>SO 09.13 Náhradní výsadba u hráze</t>
  </si>
  <si>
    <t>{3911d5f6-701d-4982-b19e-943c363e1f51}</t>
  </si>
  <si>
    <t>10</t>
  </si>
  <si>
    <t>SO 10 Odvodnění pozemku 369/8 (k.ú. Perálec)</t>
  </si>
  <si>
    <t>{8ff9831e-fecb-49e9-b096-a41818503fb6}</t>
  </si>
  <si>
    <t>10.1</t>
  </si>
  <si>
    <t>Stabilizace příkopu u pozemku č.369/8, propustek</t>
  </si>
  <si>
    <t>{38cfa790-5540-47d0-ad5e-ae1dd0dc5ebb}</t>
  </si>
  <si>
    <t>10.2</t>
  </si>
  <si>
    <t>Doplnění opevnění</t>
  </si>
  <si>
    <t>{ff5d38d0-a2a3-4923-b55a-88a6bccb2981}</t>
  </si>
  <si>
    <t>11</t>
  </si>
  <si>
    <t>SO 11 Přípojka elektrické energie</t>
  </si>
  <si>
    <t>{568f1cbe-87b6-46ea-bb2c-4544cf69ee43}</t>
  </si>
  <si>
    <t>11.1</t>
  </si>
  <si>
    <t xml:space="preserve">SO 11.1  Přípojka elektrické energie</t>
  </si>
  <si>
    <t>{c045a131-e793-4e5f-bba2-a705045af6d2}</t>
  </si>
  <si>
    <t>11.2</t>
  </si>
  <si>
    <t>SO 11.2 Přeložka elektrického vedení, odpojení nemovitostí - NEOCEŇOVAT</t>
  </si>
  <si>
    <t>{e55739cb-31fe-470f-806d-2c860573551c}</t>
  </si>
  <si>
    <t>12</t>
  </si>
  <si>
    <t>SO 12 Rekultivace zemníků</t>
  </si>
  <si>
    <t>{7f73eeca-ee66-4bc5-a605-6967b69b250a}</t>
  </si>
  <si>
    <t>12.2</t>
  </si>
  <si>
    <t>SO 12.2 Jižní zemník</t>
  </si>
  <si>
    <t>{45e0199a-cfb0-4134-aa48-16cd623bdc21}</t>
  </si>
  <si>
    <t>12.3</t>
  </si>
  <si>
    <t>SO 12.3 Rekonstrukce drenáže</t>
  </si>
  <si>
    <t>{b869c103-eaf1-4163-911f-d0d65441181c}</t>
  </si>
  <si>
    <t>13</t>
  </si>
  <si>
    <t>SO 13 Ochrana pozemku</t>
  </si>
  <si>
    <t>{5d85fdf7-d35a-4cb9-a4ac-a295f98b8046}</t>
  </si>
  <si>
    <t>PS</t>
  </si>
  <si>
    <t>PS Provozní objekty</t>
  </si>
  <si>
    <t>{345866ea-7bad-4ee5-af10-94138571e3f1}</t>
  </si>
  <si>
    <t>PS 1</t>
  </si>
  <si>
    <t>Strojní část hrazení spodních výpustí</t>
  </si>
  <si>
    <t>{161cb828-c8eb-481e-a2a0-6ca611033275}</t>
  </si>
  <si>
    <t>PS 2</t>
  </si>
  <si>
    <t>Elektrotechnologická část hrazení spodních výpustí</t>
  </si>
  <si>
    <t>{6b24dff7-67bf-43b5-8328-acb4ac610df0}</t>
  </si>
  <si>
    <t>2019-11-1</t>
  </si>
  <si>
    <t>Vytápění vpustí</t>
  </si>
  <si>
    <t>{91b430ae-3093-4435-be9c-2324e92f23be}</t>
  </si>
  <si>
    <t>2019-11-2</t>
  </si>
  <si>
    <t>Rozváděče RS</t>
  </si>
  <si>
    <t>{ebf5bd52-540b-43a9-8ea2-e8125610fce0}</t>
  </si>
  <si>
    <t>2019-11-3</t>
  </si>
  <si>
    <t>Elektroinstalace strojovna + komora + NZ</t>
  </si>
  <si>
    <t>{dfa128a9-b31a-4702-b55d-51943e682ccb}</t>
  </si>
  <si>
    <t>2019-11-4</t>
  </si>
  <si>
    <t>Rozváděč - RH</t>
  </si>
  <si>
    <t>{a333b04c-62f9-46b5-9ebe-baf91bad26ff}</t>
  </si>
  <si>
    <t>2019-11-5</t>
  </si>
  <si>
    <t>Rozváděč - RT</t>
  </si>
  <si>
    <t>{72ecab04-0c5e-4bfc-9abf-518218918e65}</t>
  </si>
  <si>
    <t>2019-11-6</t>
  </si>
  <si>
    <t>Kompenzační rozváděč RC</t>
  </si>
  <si>
    <t>{54856cb6-46d7-49b4-ba96-cccd11e962a4}</t>
  </si>
  <si>
    <t>2019-11-7</t>
  </si>
  <si>
    <t>Sklad + injekční a kontrolní chodba</t>
  </si>
  <si>
    <t>{f3400a9a-6e4a-4961-bdfb-ce445688b8a9}</t>
  </si>
  <si>
    <t>2019-11-8</t>
  </si>
  <si>
    <t>Zemní práce</t>
  </si>
  <si>
    <t>{0796d2b2-6195-4108-bf2c-edf70e867f02}</t>
  </si>
  <si>
    <t>2019-11-9</t>
  </si>
  <si>
    <t>Venkovní napájecí obvody</t>
  </si>
  <si>
    <t>{dceaba45-e5f4-4d25-b472-e0dfe38508a8}</t>
  </si>
  <si>
    <t>PS 3</t>
  </si>
  <si>
    <t>Vodohospodářský monitoring</t>
  </si>
  <si>
    <t>{da39df39-f6ac-48e6-941e-02d61042d66c}</t>
  </si>
  <si>
    <t>PS 4</t>
  </si>
  <si>
    <t>Monitoring TBD</t>
  </si>
  <si>
    <t>{d8ccbdf7-b10e-42c5-a3ff-ec16b4ce89c7}</t>
  </si>
  <si>
    <t>01</t>
  </si>
  <si>
    <t>Geodetické body pro výšková měření</t>
  </si>
  <si>
    <t>{1eb879b6-70fd-46a8-a115-d7da84b36cfb}</t>
  </si>
  <si>
    <t>832 1</t>
  </si>
  <si>
    <t>Geodetické body a pilíře pro směrová měření</t>
  </si>
  <si>
    <t>{9704f39d-2362-4bf4-9763-ea140e46e788}</t>
  </si>
  <si>
    <t>03</t>
  </si>
  <si>
    <t>Hrázová kyvadla</t>
  </si>
  <si>
    <t>{1fdfbd18-3564-4761-8afc-9e525ebf4d83}</t>
  </si>
  <si>
    <t>04</t>
  </si>
  <si>
    <t>Roztahoměry a deformetry</t>
  </si>
  <si>
    <t>{7e455326-9f41-4171-8ad2-bae1173ffe65}</t>
  </si>
  <si>
    <t>05</t>
  </si>
  <si>
    <t>Průsaky</t>
  </si>
  <si>
    <t>{408ad103-b109-4fbd-a207-f9aa2fe2d2f1}</t>
  </si>
  <si>
    <t>06</t>
  </si>
  <si>
    <t>Vztlakoměrné vrty</t>
  </si>
  <si>
    <t>{b7b64273-b932-45cc-a270-da772be81057}</t>
  </si>
  <si>
    <t>07</t>
  </si>
  <si>
    <t>Extenzometr</t>
  </si>
  <si>
    <t>{25055584-d7fa-4629-9ba5-6bcd6bc735d7}</t>
  </si>
  <si>
    <t>08</t>
  </si>
  <si>
    <t>Teploty betonu</t>
  </si>
  <si>
    <t>{94f53d66-b0ad-4ef6-a6be-a6e45165d342}</t>
  </si>
  <si>
    <t>PS 5</t>
  </si>
  <si>
    <t>Monitoring polohy a dálkového ovládání uzávěrů</t>
  </si>
  <si>
    <t>{9f1ac906-cb59-4bcb-bd55-4f07fad611fd}</t>
  </si>
  <si>
    <t>VON</t>
  </si>
  <si>
    <t>VON Vedlejší a ostatní náklady</t>
  </si>
  <si>
    <t>{23deeeb4-72ab-4b22-806f-5e7d32edf5f5}</t>
  </si>
  <si>
    <t>KRYCÍ LIST SOUPISU PRACÍ</t>
  </si>
  <si>
    <t>Objekt:</t>
  </si>
  <si>
    <t>1 - SO 01 Hráz</t>
  </si>
  <si>
    <t>Soupis:</t>
  </si>
  <si>
    <t>1.1. - SO 01.1. Těleso hráze</t>
  </si>
  <si>
    <t>Úroveň 3:</t>
  </si>
  <si>
    <t>SO 01.01.01 - Horní strojovna</t>
  </si>
  <si>
    <t>Skuteč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</si>
  <si>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</si>
  <si>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</si>
  <si>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</si>
  <si>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</si>
  <si>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</si>
  <si>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</si>
  <si>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</si>
  <si>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</si>
  <si>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</si>
  <si>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</si>
  <si>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</si>
  <si>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</si>
  <si>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</si>
  <si>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751 - Vzduchotechnika</t>
  </si>
  <si>
    <t xml:space="preserve">    764 - Konstrukce klempířské</t>
  </si>
  <si>
    <t xml:space="preserve">    767 - Konstrukce zámečnické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</si>
  <si>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</si>
  <si>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</si>
  <si>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</si>
  <si>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</si>
  <si>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</si>
  <si>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</si>
  <si>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</si>
  <si>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</si>
  <si>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</si>
  <si>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</si>
  <si>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</si>
  <si>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</si>
  <si>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</si>
  <si>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</si>
  <si>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</si>
  <si>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</si>
  <si>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</si>
  <si>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</si>
  <si>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Svislé a kompletní konstrukce</t>
  </si>
  <si>
    <t>K</t>
  </si>
  <si>
    <t>311321815</t>
  </si>
  <si>
    <t>Nadzákladové zdi z betonu železového (bez výztuže) nosné pohledového (v přírodní barvě drtí a přísad) tř. C 30/37</t>
  </si>
  <si>
    <t>m3</t>
  </si>
  <si>
    <t>CS ÚRS 2019 02</t>
  </si>
  <si>
    <t>4</t>
  </si>
  <si>
    <t>-1502197271</t>
  </si>
  <si>
    <t>PP</t>
  </si>
  <si>
    <t>P</t>
  </si>
  <si>
    <t xml:space="preserve">Poznámka k položce:_x000d_
- DLE ČSN EN 12 390-8 PŘEDEPSÁNA MAXIMÁLNÍ HLOUBKA  PRŮSAKU TLAKOVOU VODOU 50 mm</t>
  </si>
  <si>
    <t>VV</t>
  </si>
  <si>
    <t>2*(3,8*0,3)*3,1 "D.1.2.2 Horní strojovna - kratší stěny strojovny; počet x délka x tloušťka x výška</t>
  </si>
  <si>
    <t>2*(7,9*0,3)*3,1 "D.1.2.2 Horní strojovna - delší stěny strojovny; počet x délka x tloušťka x výška</t>
  </si>
  <si>
    <t>Mezisoučet</t>
  </si>
  <si>
    <t>-1,2*1,98*0,3 "D.1.2.2 Horní strojovna - vstupní dveře; šířka x výška x tloušťka</t>
  </si>
  <si>
    <t>-2*(1,5*1,2)*0,3 "D.1.2.2 Horní strojovna - okna; počet x šířka x výška x tloušťka</t>
  </si>
  <si>
    <t>Součet</t>
  </si>
  <si>
    <t>311351121-R</t>
  </si>
  <si>
    <t>Bednění nadzákladových zdí nosných rovné oboustranné za každou stranu zřízení, včetně matrice a jejího vložení do bednění</t>
  </si>
  <si>
    <t>m2</t>
  </si>
  <si>
    <t>309644187</t>
  </si>
  <si>
    <t>2*2*(3,8*3,1) "D.1.2.2 Horní strojovna - kratší stěny strojovny; počet x obě strany x délka x výška</t>
  </si>
  <si>
    <t>2*2*(7,9*3,1) "D.1.2.2 Horní strojovna - delší stěny strojovny; počet x obě strany x délka x výška</t>
  </si>
  <si>
    <t>2*0,3*1,98+0,3*1,2 "D.1.2.2 Horní strojovna - vstupní dveře; ostění a nadpraží dveří</t>
  </si>
  <si>
    <t>2*2*(1,2*0,3+1,5*0,3) "D.1.2.2 Horní strojovna - okna; ostění a nadpraží oken</t>
  </si>
  <si>
    <t>2*(0,55*0,3+0,53*0,3) "D.1.2.2 Horní strojovna - větrací otvor s pevnou žaluzií; ostění a nadpraží otvoru</t>
  </si>
  <si>
    <t>311351122</t>
  </si>
  <si>
    <t>Bednění nadzákladových zdí nosných rovné oboustranné za každou stranu odstranění</t>
  </si>
  <si>
    <t>-897883107</t>
  </si>
  <si>
    <t>311361821</t>
  </si>
  <si>
    <t>Výztuž nadzákladových zdí nosných svislých nebo odkloněných od svislice, rovných nebo oblých z betonářské oceli 10 505 (R) nebo BSt 500</t>
  </si>
  <si>
    <t>t</t>
  </si>
  <si>
    <t>1111061085</t>
  </si>
  <si>
    <t>(85/1000)*19,969 "D.1.2.2 Horní strojovna, schéma výztuže - výztuž stěny; 85 kg/m3 x objem zdiva dle pol. 31132815</t>
  </si>
  <si>
    <t>317941123</t>
  </si>
  <si>
    <t xml:space="preserve">Osazování ocelových válcovaných nosníků na zdivu  I nebo IE nebo U nebo UE nebo L č. 14 až 22 nebo výšky do 220 mm</t>
  </si>
  <si>
    <t>-1434464376</t>
  </si>
  <si>
    <t>Osazování ocelových válcovaných nosníků na zdivu I nebo IE nebo U nebo UE nebo L č. 14 až 22 nebo výšky do 220 mm</t>
  </si>
  <si>
    <t>5,25*(61,3/1000) "D.1.2.2.16.a Horní strojovna - jeřábový nosník; délka x hmotnost</t>
  </si>
  <si>
    <t>M</t>
  </si>
  <si>
    <t>M1301097</t>
  </si>
  <si>
    <t>ocel profilová HE-B 180 jakost 11 375, povrchová úprava pozink tl. 70 µm, včetně kotevních otvorů</t>
  </si>
  <si>
    <t>8</t>
  </si>
  <si>
    <t>-875703433</t>
  </si>
  <si>
    <t>Poznámka k položce:_x000d_
- hmotnost 61,3 kg/mb</t>
  </si>
  <si>
    <t>7</t>
  </si>
  <si>
    <t>345321616</t>
  </si>
  <si>
    <t xml:space="preserve">Zídky atikové, poprsní, schodišťové a zábradelní z betonu železového  bez výztuže tř. C 30/37</t>
  </si>
  <si>
    <t>887562078</t>
  </si>
  <si>
    <t>Zídky atikové, poprsní, schodišťové a zábradelní z betonu železového bez výztuže tř. C 30/37</t>
  </si>
  <si>
    <t xml:space="preserve">(0,4*0,2)*(2,4+3,9+1,7) "D.1.2.2 Horní strojovna  - konzolová část atiky; šířka x výška x (dl. na delší straně + dl. nad dveřmi + dl. nad otvorem)</t>
  </si>
  <si>
    <t xml:space="preserve">(0,3*0,2)*8,5 "D.1.2.2 Horní strojovna  - bezkonzolová část atiky; šířka x výška x délka na delší straně bez oken</t>
  </si>
  <si>
    <t>345351005-R</t>
  </si>
  <si>
    <t xml:space="preserve">Bednění atikových, poprsních, schodišťových, zábradelních zídek  plnostěnných zřízení, včetně matrice a jejího vložení do bednění</t>
  </si>
  <si>
    <t>-815754306</t>
  </si>
  <si>
    <t>Bednění atikových, poprsních, schodišťových, zábradelních zídek plnostěnných zřízení, včetně matrice a jejího vložení do bednění</t>
  </si>
  <si>
    <t xml:space="preserve">(2*0,2+0,1)*(2,4+3,9+1,7) "D.1.2.2 Horní strojovna  - konzol. část atiky; 2 x výška + šířka (dl. na delší straně + dl. nad dveřmi + dl. nad otvorem)</t>
  </si>
  <si>
    <t xml:space="preserve">(2*0,2)*8,5 "D.1.2.2 Horní strojovna  - bezkonzolová část atiky; 2 x výška x délka na delší straně bez oken</t>
  </si>
  <si>
    <t>345351006</t>
  </si>
  <si>
    <t xml:space="preserve">Bednění atikových, poprsních, schodišťových, zábradelních zídek  plnostěnných odstranění</t>
  </si>
  <si>
    <t>340649581</t>
  </si>
  <si>
    <t>Bednění atikových, poprsních, schodišťových, zábradelních zídek plnostěnných odstranění</t>
  </si>
  <si>
    <t>345361821</t>
  </si>
  <si>
    <t xml:space="preserve">Výztuž atikových, poprsních, schodišťových, zábradelních zídek a madel  z betonářské oceli 10 505 (R) nebo BSt 500</t>
  </si>
  <si>
    <t>-545749768</t>
  </si>
  <si>
    <t>Výztuž atikových, poprsních, schodišťových, zábradelních zídek a madel z betonářské oceli 10 505 (R) nebo BSt 500</t>
  </si>
  <si>
    <t>(85/1000)*1,15 "D.1.2.2 Horní strojovna, schéma výztuže - výztuž atiky; 85 kg/m3 x objem atiky dle pol. 345321616</t>
  </si>
  <si>
    <t>R3113519</t>
  </si>
  <si>
    <t>Příplatek k cenám bednění nosných nadzákladových zdí za pohledový beton</t>
  </si>
  <si>
    <t>-75324165</t>
  </si>
  <si>
    <t>Vodorovné konstrukce</t>
  </si>
  <si>
    <t>R4111239</t>
  </si>
  <si>
    <t>Montáž stropních panelů ze železobetonu se závěsnými háky, v budovách výšky do 18 m, hmotnosti přes 7 t</t>
  </si>
  <si>
    <t>kus</t>
  </si>
  <si>
    <t>-1492516135</t>
  </si>
  <si>
    <t xml:space="preserve">1 "D.1.2.2 Horní strojovna  - osazení zaklápěcího střešního panelu</t>
  </si>
  <si>
    <t>M59346</t>
  </si>
  <si>
    <t>vodonepropustný panel střešní 2,2 m x 6,0 m, tl. 200 - 280 mm se sklonem 3%, z betonu C 30/37 XC4 XF1, včetně výztuže, včetně osazených zdvihacích ok</t>
  </si>
  <si>
    <t>-232369722</t>
  </si>
  <si>
    <t xml:space="preserve">Poznámka k položce:_x000d_
- VODONEPROPUSTNÝ BETON DLE ČSN EN 12 390-8 S MAXIMÁLNÍ HLOUBKOU  PRŮSAKU TLAKOVOU VODOU 50 mm</t>
  </si>
  <si>
    <t>14</t>
  </si>
  <si>
    <t>411324646</t>
  </si>
  <si>
    <t xml:space="preserve">Stropy z betonu železového (bez výztuže)  pohledového stropů deskových, plochých střech, desek balkonových, desek hřibových stropů včetně hlavic hřibových sloupů tř. C 30/37</t>
  </si>
  <si>
    <t>712144163</t>
  </si>
  <si>
    <t>Stropy z betonu železového (bez výztuže) pohledového stropů deskových, plochých střech, desek balkonových, desek hřibových stropů včetně hlavic hřibových sloupů tř. C 30/37</t>
  </si>
  <si>
    <t>7,9*3,2-(5,5*1,7)*0,25 "D.1.2.2 Horní strojovna - stropní deska; délka x šířka - (délka otovru x šířka otvoru) x tloušťka</t>
  </si>
  <si>
    <t>411351011</t>
  </si>
  <si>
    <t>Bednění stropních konstrukcí - bez podpěrné konstrukce desek tloušťky stropní desky přes 5 do 25 cm zřízení</t>
  </si>
  <si>
    <t>337408156</t>
  </si>
  <si>
    <t>7,9*3,2-(5,25*1,45) "D.1.2.2 Horní strojovna - stropní deska; délka x šířka - (délka otovru x šířka otvoru)</t>
  </si>
  <si>
    <t>16</t>
  </si>
  <si>
    <t>411351012</t>
  </si>
  <si>
    <t>Bednění stropních konstrukcí - bez podpěrné konstrukce desek tloušťky stropní desky přes 5 do 25 cm odstranění</t>
  </si>
  <si>
    <t>-1469997583</t>
  </si>
  <si>
    <t>17</t>
  </si>
  <si>
    <t>411359111</t>
  </si>
  <si>
    <t>Bednění stropních konstrukcí - bez podpěrné konstrukce Příplatek k cenám za pohledový beton</t>
  </si>
  <si>
    <t>-1912599177</t>
  </si>
  <si>
    <t>18</t>
  </si>
  <si>
    <t>411354313</t>
  </si>
  <si>
    <t>Podpěrná konstrukce stropů - desek, kleneb a skořepin výška podepření do 4 m tloušťka stropu přes 15 do 25 cm zřízení</t>
  </si>
  <si>
    <t>1369224345</t>
  </si>
  <si>
    <t>19</t>
  </si>
  <si>
    <t>411354314</t>
  </si>
  <si>
    <t>Podpěrná konstrukce stropů - desek, kleneb a skořepin výška podepření do 4 m tloušťka stropu přes 15 do 25 cm odstranění</t>
  </si>
  <si>
    <t>-1308242404</t>
  </si>
  <si>
    <t>20</t>
  </si>
  <si>
    <t>411361821</t>
  </si>
  <si>
    <t xml:space="preserve">Výztuž stropů  prostě uložených, vetknutých, spojitých, deskových, trámových (žebrových, kazetových), s keramickými a jinými vložkami, konsolových nebo balkonových, hřibových včetně hlavic hřibových sloupů, plochých střech a pro zavěšení železobetonových </t>
  </si>
  <si>
    <t>1697157766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</si>
  <si>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</si>
  <si>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(120/1000)*22,943 "D.1.2.2 Horní strojovna, schéma výztuže - výztuž stropu; 120 kg/m3 x objem stropu dle pol. 411324646</t>
  </si>
  <si>
    <t>413322626</t>
  </si>
  <si>
    <t xml:space="preserve">Nosníky z betonu železového (bez výztuže)  včetně stěnových i jeřábových drah, volných trámů, průvlaků, rámových příčlí, ztužidel, konzol, vodorovných táhel apod., tyčových konstrukcí pohledového tř. C 30/37</t>
  </si>
  <si>
    <t>-1830603605</t>
  </si>
  <si>
    <t>Nosníky z betonu železového (bez výztuže) včetně stěnových i jeřábových drah, volných trámů, průvlaků, rámových příčlí, ztužidel, konzol, vodorovných táhel apod., tyčových konstrukcí pohledového tř. C 30/37</t>
  </si>
  <si>
    <t>(5,5+1,45)*0,25*0,45 "D.1.2.2 Horní strojovna - skryté průvlaky pod zaklápěcím panelem; (dl. delší strany + dl. kratší strany) x šířka x výška</t>
  </si>
  <si>
    <t>22</t>
  </si>
  <si>
    <t>413351111</t>
  </si>
  <si>
    <t>Bednění nosníků a průvlaků - bez podpěrné konstrukce výška nosníku po spodní líc stropní desky do 100 cm zřízení</t>
  </si>
  <si>
    <t>1500803191</t>
  </si>
  <si>
    <t>(5,5+1,45)*(2*0,45+0,25) "D.1.2.2 Horní strojovna - skryté průvlaky pod zaklápěcím panelem; (dl. delší strany + dl. kratší strany) x 2 x výška x šířka</t>
  </si>
  <si>
    <t>23</t>
  </si>
  <si>
    <t>413351112</t>
  </si>
  <si>
    <t>Bednění nosníků a průvlaků - bez podpěrné konstrukce výška nosníku po spodní líc stropní desky do 100 cm odstranění</t>
  </si>
  <si>
    <t>1711345366</t>
  </si>
  <si>
    <t>24</t>
  </si>
  <si>
    <t>413351191</t>
  </si>
  <si>
    <t>Bednění nosníků a průvlaků - bez podpěrné konstrukce Příplatek k cenám za pohledový beton</t>
  </si>
  <si>
    <t>2084831967</t>
  </si>
  <si>
    <t>25</t>
  </si>
  <si>
    <t>413361821</t>
  </si>
  <si>
    <t xml:space="preserve">Výztuž nosníků  včetně stěnových i jeřábových drah, volných trámů, průvlaků, rámových příčlí, ztužidel, konzol, vodorovných táhel apod. tyčových konstrukcí lemujících nebo vyztužujících stropní a podobné střešní konstrukce z betonářské oceli 10 505 (R) ne</t>
  </si>
  <si>
    <t>-1938616949</t>
  </si>
  <si>
    <t>Výztuž nosníků včetně stěnových i jeřábových drah, volných trámů, průvlaků, rámových příčlí, ztužidel, konzol, vodorovných táhel apod. tyčových konstrukcí lemujících nebo vyztužujících stropní a podobné střešní konstrukce z betonářské oceli 10 505 (R) nebo BSt 500</t>
  </si>
  <si>
    <t>(180/1000)*0,782 "D.1.2.2 Horní strojovna, schéma výztuže - výztuž trámů; 180 kg/m3 x objem trámů dle pol. 413322626</t>
  </si>
  <si>
    <t>Úpravy povrchů, podlahy a osazování výplní</t>
  </si>
  <si>
    <t>26</t>
  </si>
  <si>
    <t>631311225</t>
  </si>
  <si>
    <t xml:space="preserve">Mazanina z betonu  prostého se zvýšenými nároky na prostředí tl. přes 80 do 120 mm tř. C 30/37</t>
  </si>
  <si>
    <t>-1101864485</t>
  </si>
  <si>
    <t>Mazanina z betonu prostého se zvýšenými nároky na prostředí tl. přes 80 do 120 mm tř. C 30/37</t>
  </si>
  <si>
    <t>((7,9*1,5)+((1,3+1,05)*1,7))*0,1 "D.1.2.2 Horní strojovna - spádový cementový potěr vyztužený vlákny; (délky x šířky) x průměrná tloušťka</t>
  </si>
  <si>
    <t>27</t>
  </si>
  <si>
    <t>631319012</t>
  </si>
  <si>
    <t xml:space="preserve">Příplatek k cenám mazanin  za úpravu povrchu mazaniny přehlazením, mazanina tl. přes 80 do 120 mm</t>
  </si>
  <si>
    <t>1942314042</t>
  </si>
  <si>
    <t>Příplatek k cenám mazanin za úpravu povrchu mazaniny přehlazením, mazanina tl. přes 80 do 120 mm</t>
  </si>
  <si>
    <t>28</t>
  </si>
  <si>
    <t>631319223</t>
  </si>
  <si>
    <t xml:space="preserve">Příplatek k cenám betonových mazanin za vyztužení  polymerovými makrovlákny objemové vyztužení 4 kg/m3</t>
  </si>
  <si>
    <t>1469700395</t>
  </si>
  <si>
    <t>Příplatek k cenám betonových mazanin za vyztužení polymerovými makrovlákny objemové vyztužení 4 kg/m3</t>
  </si>
  <si>
    <t>29</t>
  </si>
  <si>
    <t>632664113</t>
  </si>
  <si>
    <t xml:space="preserve">Nátěr betonové podlahy  mostu epoxidový 1x ochranný protiskluzný</t>
  </si>
  <si>
    <t>137815567</t>
  </si>
  <si>
    <t>Nátěr betonové podlahy mostu epoxidový 1x ochranný protiskluzný</t>
  </si>
  <si>
    <t>2*(3,2*7,9-(5*1,25)) "D.1.2.2 Horní strojovna - protiskluzový nátěr podlahy; 2 vrstvy - plocha místnosti - (otvor uzávěrové tabule)</t>
  </si>
  <si>
    <t>30</t>
  </si>
  <si>
    <t>648921411</t>
  </si>
  <si>
    <t xml:space="preserve">Osazování parapetních desek železobetonových nebo teracových  na cementovou maltu železobetonových leštěných, š. do 200 mm</t>
  </si>
  <si>
    <t>m</t>
  </si>
  <si>
    <t>-717128338</t>
  </si>
  <si>
    <t>Osazování parapetních desek železobetonových nebo teracových na cementovou maltu železobetonových leštěných, š. do 200 mm</t>
  </si>
  <si>
    <t xml:space="preserve">2*1,5 "D.1.2.2 Horní strojovna - montáž parapetů oken </t>
  </si>
  <si>
    <t>0,55 "D.1.2.2 Horn sstrojovna - montáž parapetu u větrací mříže</t>
  </si>
  <si>
    <t>31</t>
  </si>
  <si>
    <t>M61144</t>
  </si>
  <si>
    <t xml:space="preserve">parapet  vnitřní teracový, tl. 2,5 cm</t>
  </si>
  <si>
    <t>-1126484339</t>
  </si>
  <si>
    <t>Ostatní konstrukce a práce, bourání</t>
  </si>
  <si>
    <t>32</t>
  </si>
  <si>
    <t>919726122</t>
  </si>
  <si>
    <t>Geotextilie netkaná pro ochranu, separaci nebo filtraci měrná hmotnost přes 200 do 300 g/m2</t>
  </si>
  <si>
    <t>854031766</t>
  </si>
  <si>
    <t>((7,9*1,5)+((1,3+1,05)*1,7))*1,05 "D.1.2.2 Horní strojovna - ochranná geotextilie přes stříkanou izolaci; (délky x šířky) x sklon</t>
  </si>
  <si>
    <t>0,4*(2,4+3,2+7,9+1,5+5,5+1,7) "D.1.2.2 Horní strojovna - ochranná geotextilie přes stříkanou izolaci, svislá část po obvodě; výška x délky</t>
  </si>
  <si>
    <t>33</t>
  </si>
  <si>
    <t>941111111</t>
  </si>
  <si>
    <t xml:space="preserve">Montáž lešení řadového trubkového lehkého pracovního s podlahami  s provozním zatížením tř. 3 do 200 kg/m2 šířky tř. W06 od 0,6 do 0,9 m, výšky do 10 m</t>
  </si>
  <si>
    <t>-32383406</t>
  </si>
  <si>
    <t>Montáž lešení řadového trubkového lehkého pracovního s podlahami s provozním zatížením tř. 3 do 200 kg/m2 šířky tř. W06 od 0,6 do 0,9 m, výšky do 10 m</t>
  </si>
  <si>
    <t>(3,9+8,7)*3,3 "D.1.2.2.13 Horní strojovna - vnější lešení po delší a kratší straně; délky x výška</t>
  </si>
  <si>
    <t>(2*(7,9+3,2))*3,3 "D.1.2.2.13 Horní strojovna - vnitřní lešení po obvodě; obvod x výška</t>
  </si>
  <si>
    <t>34</t>
  </si>
  <si>
    <t>R936501</t>
  </si>
  <si>
    <t>M+D Hydrostatický snímač hladiny na vtoku a výtoku, včetně montáže a dodávky kabelu, včetně zapojení, včetně dodávky a montáže žlabů, včetně veškerých nutných souvisejících prací a spojovacího a kotevního materiálu</t>
  </si>
  <si>
    <t>soubor</t>
  </si>
  <si>
    <t>-1537768288</t>
  </si>
  <si>
    <t>Poznámka k položce:_x000d_
- dodávka obsahuje hydrostatické hladinové sondy, ultrazvukový a radarový snímač, vyhodnocovací telemetrickou stanici pro všechny hladinové sondy s GSM/GPRS modemem pro přenos naměřených dat a se vstupy a výstupy pro řízení a monitoring technologie stavidla</t>
  </si>
  <si>
    <t>35</t>
  </si>
  <si>
    <t>R9411112</t>
  </si>
  <si>
    <t>Příplatek k lešení řadovému trubkovému lehkému s podlahami š 0,9 m v 10 m za celou dobu použití lešení</t>
  </si>
  <si>
    <t>1590230034</t>
  </si>
  <si>
    <t>36</t>
  </si>
  <si>
    <t>941111811</t>
  </si>
  <si>
    <t xml:space="preserve">Demontáž lešení řadového trubkového lehkého pracovního s podlahami  s provozním zatížením tř. 3 do 200 kg/m2 šířky tř. W06 od 0,6 do 0,9 m, výšky do 10 m</t>
  </si>
  <si>
    <t>-204158503</t>
  </si>
  <si>
    <t>Demontáž lešení řadového trubkového lehkého pracovního s podlahami s provozním zatížením tř. 3 do 200 kg/m2 šířky tř. W06 od 0,6 do 0,9 m, výšky do 10 m</t>
  </si>
  <si>
    <t>37</t>
  </si>
  <si>
    <t>952901221</t>
  </si>
  <si>
    <t xml:space="preserve">Vyčištění budov nebo objektů před předáním do užívání  průmyslových budov a objektů výrobních, skladovacích, garáží, dílen nebo hal apod. s nespalnou podlahou jakékoliv výšky podlaží</t>
  </si>
  <si>
    <t>116573070</t>
  </si>
  <si>
    <t>Vyčištění budov nebo objektů před předáním do užívání průmyslových budov a objektů výrobních, skladovacích, garáží, dílen nebo hal apod. s nespalnou podlahou jakékoliv výšky podlaží</t>
  </si>
  <si>
    <t>8,5*3,8 "D.1.2.2 Horní strojovna - vyčištění po dokončení stavebních prací; délka objektu x šířka objektu</t>
  </si>
  <si>
    <t>38</t>
  </si>
  <si>
    <t>953334421</t>
  </si>
  <si>
    <t>Těsnící plech do pracovních spar betonových konstrukcí horizontálních i vertikálních (podlaha - zeď, zeď - strop a technologických) délky do 2,5 m s nožičkou s bitumenovým povrchem oboustranným, šířky 125 mm</t>
  </si>
  <si>
    <t>820686639</t>
  </si>
  <si>
    <t>2*(2*(8,7+3,8)) "D.1.2.2 Horní strojovna -těsnění pracovní spáry po obvodě objektu; 2 úrovně x obvod objektu</t>
  </si>
  <si>
    <t>5,8+2 "D.1.2.2 Horní strojovna - těsnění pracovní spáry ve skrytých průvlacích; delší stran + kratší strana</t>
  </si>
  <si>
    <t>39</t>
  </si>
  <si>
    <t>985324211</t>
  </si>
  <si>
    <t>Ochranný nátěr betonu akrylátový dvojnásobný s impregnací (OS-B)</t>
  </si>
  <si>
    <t>-874574003</t>
  </si>
  <si>
    <t>Poznámka k položce:_x000d_
- dvě vrstvy</t>
  </si>
  <si>
    <t>2*(7,9*2,65-(2*1,2*1,5)+2*2*(1,2+1,5)*0,15) "D.1.2.2 Horní strojovna - ochranný nátěr betonu - stěna u komunikace; délka x výška - okna + ostění oken</t>
  </si>
  <si>
    <t>2*(7,9*2,65) "D.1.2.2 Horní strojovna - ochranný nátěr betonu - stěna u návodního líce hráze; délka x výška</t>
  </si>
  <si>
    <t>2*(3,2*2,65-(1,2*2)+(1,2+2+1,2)*0,15) "D.1.2.2 Horní strojovna - ochranný nátěr betonu - stěna s dveřmi; délka x výška - dveře + ostění</t>
  </si>
  <si>
    <t>2*(3,2*2,65-(0,55*0,55)+(4*0,55)*0,15) "D.1.2.2 Horní strojovna - ochranný nátěr betonu - stěna s mříží; délka x výška - mříž + ostění</t>
  </si>
  <si>
    <t>2*((0,45+0,3)*(2*(2,16+5,9))) "D.1.2.2 Horní strojovna - ochranný nátěr betonu, stěny sopouchu pro zaklápěcí panel; (výška+šířka) x obvod</t>
  </si>
  <si>
    <t>2*(3,2*7,9-(5,3*1,45)) "D.1.2.2 Horní strojovna - ochranný nátěr betonu, strop; délka x šířka - (rozměry sopouchu)</t>
  </si>
  <si>
    <t>2*(6,45*2,7) "D.1.2.2 Horní strojovna - ochranný nátěr zaklápěcího panelu; délka x šířka</t>
  </si>
  <si>
    <t>998</t>
  </si>
  <si>
    <t>Přesun hmot</t>
  </si>
  <si>
    <t>40</t>
  </si>
  <si>
    <t>998012021</t>
  </si>
  <si>
    <t xml:space="preserve">Přesun hmot pro budovy občanské výstavby, bydlení, výrobu a služby  s nosnou svislou konstrukcí monolitickou betonovou tyčovou nebo plošnou s jakýkoliv obvodovým pláštěm kromě vyzdívaného vodorovná dopravní vzdálenost do 100 m pro budovy výšky do 6 m</t>
  </si>
  <si>
    <t>801985411</t>
  </si>
  <si>
    <t>Přesun hmot pro budovy občanské výstavby, bydlení, výrobu a služby s nosnou svislou konstrukcí monolitickou betonovou tyčovou nebo plošnou s jakýkoliv obvodovým pláštěm kromě vyzdívaného vodorovná dopravní vzdálenost do 100 m pro budovy výšky do 6 m</t>
  </si>
  <si>
    <t>PSV</t>
  </si>
  <si>
    <t>Práce a dodávky PSV</t>
  </si>
  <si>
    <t>711</t>
  </si>
  <si>
    <t>Izolace proti vodě, vlhkosti a plynům</t>
  </si>
  <si>
    <t>41</t>
  </si>
  <si>
    <t>711191001</t>
  </si>
  <si>
    <t>Provedení nátěru adhezního můstku na ploše vodorovné V</t>
  </si>
  <si>
    <t>-1587563822</t>
  </si>
  <si>
    <t>(7,9*1,5)+((1,3+1,05)*1,7) "D.1.2.2 Horní strojovna - adhezní můstek pod spádový cementový potěr vyztužený vlákny; délky x šířky</t>
  </si>
  <si>
    <t>42</t>
  </si>
  <si>
    <t>58581220</t>
  </si>
  <si>
    <t>můstek adhezní pod izolační a vyrovnávací lepící hmoty</t>
  </si>
  <si>
    <t>kg</t>
  </si>
  <si>
    <t>1084792355</t>
  </si>
  <si>
    <t>15,845*0,2 "Přepočtené koeficientem množství</t>
  </si>
  <si>
    <t>43</t>
  </si>
  <si>
    <t>998711101</t>
  </si>
  <si>
    <t xml:space="preserve">Přesun hmot pro izolace proti vodě, vlhkosti a plynům  stanovený z hmotnosti přesunovaného materiálu vodorovná dopravní vzdálenost do 50 m v objektech výšky do 6 m</t>
  </si>
  <si>
    <t>1638690594</t>
  </si>
  <si>
    <t>Přesun hmot pro izolace proti vodě, vlhkosti a plynům stanovený z hmotnosti přesunovaného materiálu vodorovná dopravní vzdálenost do 50 m v objektech výšky do 6 m</t>
  </si>
  <si>
    <t>712</t>
  </si>
  <si>
    <t>Povlakové krytiny</t>
  </si>
  <si>
    <t>44</t>
  </si>
  <si>
    <t>712311121</t>
  </si>
  <si>
    <t xml:space="preserve">Provedení povlakové krytiny střech plochých do 10° natěradly a tmely za studena  nástřikem EAL s penetračním nátěrem bez chloroprenového latexu tl. 2 mm</t>
  </si>
  <si>
    <t>-1625134812</t>
  </si>
  <si>
    <t>Provedení povlakové krytiny střech plochých do 10° natěradly a tmely za studena nástřikem EAL s penetračním nátěrem bez chloroprenového latexu tl. 2 mm</t>
  </si>
  <si>
    <t>((7,9*1,5)+((1,3+1,05)*1,7))*1,05 "D.1.2.2 Horní strojovna - stříkaná izolace; (délky x šířky) x sklon</t>
  </si>
  <si>
    <t>0,4*(2,4+3,2+7,9+1,5+5,5+1,7) "D.1.2.2 Horní strojovna - stříkaná izolace, svislá část po obvodě; výška x délky</t>
  </si>
  <si>
    <t>45</t>
  </si>
  <si>
    <t>58581000</t>
  </si>
  <si>
    <t>nátěr hydroizolační polymerní dvousložkový pro opravu plochých střech</t>
  </si>
  <si>
    <t>-1006102500</t>
  </si>
  <si>
    <t>25,517*2 "Přepočtené koeficientem množství</t>
  </si>
  <si>
    <t>46</t>
  </si>
  <si>
    <t>712771203</t>
  </si>
  <si>
    <t>Provedení drenážní vrstvy vegetační střechy z kameniva, tloušťky násypu přes 100 do 200 mm, sklon střechy do 5°</t>
  </si>
  <si>
    <t>-1721100033</t>
  </si>
  <si>
    <t>(7,9*1,5)+((1,3+1,05)*1,7) "D.1.2.2 Horní strojovna - kamenivo fr. 16-22 na stříkané izolaci; délky x šířky</t>
  </si>
  <si>
    <t>47</t>
  </si>
  <si>
    <t>58337402</t>
  </si>
  <si>
    <t>kamenivo dekorační (kačírek) frakce 16/22</t>
  </si>
  <si>
    <t>822282804</t>
  </si>
  <si>
    <t>(7,9*1,5)+((1,3+1,05)*1,7)*0,15*1,8 "D.1.2.2 Horní strojovna - kamenivo fr. 16-22 na stříkané izolaci; (délky x šířky) x průměrná tloušťka x hmotnost</t>
  </si>
  <si>
    <t>48</t>
  </si>
  <si>
    <t>712998004</t>
  </si>
  <si>
    <t xml:space="preserve">Provedení povlakové krytiny střech - ostatní práce  montáž odvodňovacího prvku atikového chrliče z PVC na dešťovou vodu DN 110</t>
  </si>
  <si>
    <t>2051689477</t>
  </si>
  <si>
    <t>Provedení povlakové krytiny střech - ostatní práce montáž odvodňovacího prvku atikového chrliče z PVC na dešťovou vodu DN 110</t>
  </si>
  <si>
    <t>1 "D.1.2.2 Horní strojovna - chrlič DN100</t>
  </si>
  <si>
    <t>49</t>
  </si>
  <si>
    <t>28342470</t>
  </si>
  <si>
    <t>chrlič atikový DN 110 s manžetou pro hydroizolaci z PVC-P</t>
  </si>
  <si>
    <t>2079133879</t>
  </si>
  <si>
    <t>Poznámka k položce:_x000d_
- s integrovanou manžetou, s přesahem 100 mm před konstrukci</t>
  </si>
  <si>
    <t>50</t>
  </si>
  <si>
    <t>998712101</t>
  </si>
  <si>
    <t>Přesun hmot pro povlakové krytiny stanovený z hmotnosti přesunovaného materiálu vodorovná dopravní vzdálenost do 50 m v objektech výšky do 6 m</t>
  </si>
  <si>
    <t>-6442299</t>
  </si>
  <si>
    <t>751</t>
  </si>
  <si>
    <t>Vzduchotechnika</t>
  </si>
  <si>
    <t>51</t>
  </si>
  <si>
    <t>751398056</t>
  </si>
  <si>
    <t xml:space="preserve">Montáž ostatních zařízení  protidešťové žaluzie nebo žaluziové klapky na čtyřhranné potrubí, průřezu přes 0,750 m2</t>
  </si>
  <si>
    <t>1358648306</t>
  </si>
  <si>
    <t>Montáž ostatních zařízení protidešťové žaluzie nebo žaluziové klapky na čtyřhranné potrubí, průřezu přes 0,750 m2</t>
  </si>
  <si>
    <t>2 "D.1.2.2 Horní strojovna - pevná žaluzie ve větracím otvoru 900x900 mm</t>
  </si>
  <si>
    <t>52</t>
  </si>
  <si>
    <t>M55341</t>
  </si>
  <si>
    <t>žaluzie 900x90 mm, s tlumičem hluku, včetně regulační klapky se servopohonem</t>
  </si>
  <si>
    <t>1416007257</t>
  </si>
  <si>
    <t>Poznámka k položce:_x000d_
- barva pozink_x000d_
- průniková odolnost dle ČSN EN 1630 - stupeň 3, RC3</t>
  </si>
  <si>
    <t>53</t>
  </si>
  <si>
    <t>998751101</t>
  </si>
  <si>
    <t>Přesun hmot pro vzduchotechniku stanovený z hmotnosti přesunovaného materiálu vodorovná dopravní vzdálenost do 100 m v objektech výšky do 12 m</t>
  </si>
  <si>
    <t>-1682973654</t>
  </si>
  <si>
    <t>764</t>
  </si>
  <si>
    <t>Konstrukce klempířské</t>
  </si>
  <si>
    <t>54</t>
  </si>
  <si>
    <t>764002414</t>
  </si>
  <si>
    <t>Montáž strukturované oddělovací rohože jakékoli rš</t>
  </si>
  <si>
    <t>1396019949</t>
  </si>
  <si>
    <t>2*6,05*1,2 "D.1.2.2 Horní strojovna - difuzně otevřený nosný pás na zákrytovém panelu; 2x délka panelu při šířce role do š 1,2 m</t>
  </si>
  <si>
    <t>55</t>
  </si>
  <si>
    <t>283292230</t>
  </si>
  <si>
    <t>fólie difuzně propustné s nakašírovanou strukturovanou rohoží pod hladkou plechovou krytinu</t>
  </si>
  <si>
    <t>-849059937</t>
  </si>
  <si>
    <t>Poznámka k položce:_x000d_
- tl. 8 mm</t>
  </si>
  <si>
    <t>14,52*1,2 "Přepočtené koeficientem množství</t>
  </si>
  <si>
    <t>56</t>
  </si>
  <si>
    <t>764141301</t>
  </si>
  <si>
    <t>Krytina ze svitků nebo tabulí z titanzinkového lesklého válcovaného plechu s úpravou u okapů, prostupů a výčnělků střechy rovné drážkováním ze svitků rš 500 mm, sklon střechy do 30°</t>
  </si>
  <si>
    <t>-1849399198</t>
  </si>
  <si>
    <t>6,2*2,4 "D.1.2.2 Horní strojovna - plechová krytina tl. 0,6 mm na zákrytovém panelu; délka x šířka</t>
  </si>
  <si>
    <t>57</t>
  </si>
  <si>
    <t>764206105</t>
  </si>
  <si>
    <t>Montáž oplechování parapetů rovných, bez rohů, rozvinuté šířky do 400 mm</t>
  </si>
  <si>
    <t>857368858</t>
  </si>
  <si>
    <t>58</t>
  </si>
  <si>
    <t>13814185</t>
  </si>
  <si>
    <t>plech hladký Pz jakost DX51+Z275 tl 0,6mm tabule</t>
  </si>
  <si>
    <t>109476707</t>
  </si>
  <si>
    <t>3,55*0,0019 "Přepočtené koeficientem množství</t>
  </si>
  <si>
    <t>59</t>
  </si>
  <si>
    <t>764206165</t>
  </si>
  <si>
    <t>Montáž oplechování parapetů Příplatek k cenám za zvýšenou pracnost při provedení rohu nebo koutu do rš 400 mm</t>
  </si>
  <si>
    <t>1287028707</t>
  </si>
  <si>
    <t xml:space="preserve">2*2 "D.1.2.2 Horní strojovna - montáž parapetů oken </t>
  </si>
  <si>
    <t>2 "D.1.2.2 Horn sstrojovna - montáž parapetu u větrací mříže</t>
  </si>
  <si>
    <t>60</t>
  </si>
  <si>
    <t>764244307</t>
  </si>
  <si>
    <t>Oplechování horních ploch zdí a nadezdívek (atik) z titanzinkového lesklého válcovaného plechu mechanicky kotvené rš 670 mm</t>
  </si>
  <si>
    <t>1814089823</t>
  </si>
  <si>
    <t>2,4+3,9+8,7+1,4 "D.1.2.2 Horní strojovna - oplechování atiky tl. 0,55 mm; délky částí s atikou</t>
  </si>
  <si>
    <t>61</t>
  </si>
  <si>
    <t>764245346</t>
  </si>
  <si>
    <t>Oplechování horních ploch zdí a nadezdívek (atik) z titanzinkového lesklého válcovaného plechu Příplatek k cenám za zvýšenou pracnost při provedení rohu nebo koutu přes rš 400 mm</t>
  </si>
  <si>
    <t>-1240628596</t>
  </si>
  <si>
    <t>5 "D.1.2.2 Horní strojovna - oplechování atiky tl. 0,55 mm, rohy a konce atiky</t>
  </si>
  <si>
    <t>62</t>
  </si>
  <si>
    <t>998764101</t>
  </si>
  <si>
    <t>Přesun hmot pro konstrukce klempířské stanovený z hmotnosti přesunovaného materiálu vodorovná dopravní vzdálenost do 50 m v objektech výšky do 6 m</t>
  </si>
  <si>
    <t>-446988357</t>
  </si>
  <si>
    <t>767</t>
  </si>
  <si>
    <t>Konstrukce zámečnické</t>
  </si>
  <si>
    <t>63</t>
  </si>
  <si>
    <t>767610123</t>
  </si>
  <si>
    <t xml:space="preserve">Montáž oken jednoduchých  z hliníkových nebo ocelových profilů na polyuretanovou pěnu otevíravých do celostěnových panelů nebo ocelové konstrukce, plochy přes 1,5 do 2,5 m2</t>
  </si>
  <si>
    <t>-881066242</t>
  </si>
  <si>
    <t>Montáž oken jednoduchých z hliníkových nebo ocelových profilů na polyuretanovou pěnu otevíravých do celostěnových panelů nebo ocelové konstrukce, plochy přes 1,5 do 2,5 m2</t>
  </si>
  <si>
    <t>2*1,5*1,2 "D.1.2.2 Horní strojovna - montáž oken; počet x šířka x výška</t>
  </si>
  <si>
    <t>64</t>
  </si>
  <si>
    <t>55341010</t>
  </si>
  <si>
    <t>okno Al otevíravé/sklopné dvojsklo přes plochu 1m2 do v1,5m</t>
  </si>
  <si>
    <t>1449145113</t>
  </si>
  <si>
    <t>Poznámka k položce:_x000d_
- barva šedá_x000d_
- průniková odolnost dle ČSN EN 1630 - stupeň 3, RC3</t>
  </si>
  <si>
    <t>65</t>
  </si>
  <si>
    <t>767640111</t>
  </si>
  <si>
    <t xml:space="preserve">Montáž dveří ocelových  vchodových jednokřídlových bez nadsvětlíku</t>
  </si>
  <si>
    <t>1688275544</t>
  </si>
  <si>
    <t>Montáž dveří ocelových vchodových jednokřídlových bez nadsvětlíku</t>
  </si>
  <si>
    <t>1 "D.1.2.2 Horní strojovna - montáž vstupních dveří</t>
  </si>
  <si>
    <t>66</t>
  </si>
  <si>
    <t>M553412</t>
  </si>
  <si>
    <t>dveře Al vchodové jednokřídlové pravé š 1200mm, včetně kompletního kování, včetně věrací mříže 500x300 mm</t>
  </si>
  <si>
    <t>1559645521</t>
  </si>
  <si>
    <t>Poznámka k položce:_x000d_
- barva šedá_x000d_
- průniková odlonost dle ČSN EN 1630 - stupeň 3, RC3</t>
  </si>
  <si>
    <t>67</t>
  </si>
  <si>
    <t>767662120</t>
  </si>
  <si>
    <t>Montáž mříží pevných, připevněných svařováním</t>
  </si>
  <si>
    <t>1422733174</t>
  </si>
  <si>
    <t>2*1,5*1,2 "D.1.2.2 Horní strojovna - bezpečnostní mříže na oknech; počet x šířka x výška</t>
  </si>
  <si>
    <t>68</t>
  </si>
  <si>
    <t>M55342</t>
  </si>
  <si>
    <t>Pevné ocelové bezpečnostní mříže, povrchová úprava pozink</t>
  </si>
  <si>
    <t>-1347843385</t>
  </si>
  <si>
    <t>Poznámka k položce:_x000d_
- průniková odolnost dle ČSN EN 1630 - stupeň 3, RC3</t>
  </si>
  <si>
    <t>69</t>
  </si>
  <si>
    <t>767896110</t>
  </si>
  <si>
    <t xml:space="preserve">Montáž lišt a okopových plechů  lišt šroubováním</t>
  </si>
  <si>
    <t>-2102900457</t>
  </si>
  <si>
    <t>Montáž lišt a okopových plechů lišt šroubováním</t>
  </si>
  <si>
    <t>2*(2*(1,5+1,2)) "D.1.2.2 Horní strojovna - montáž oken - vnější lišty; počet oken x obvod okna</t>
  </si>
  <si>
    <t>2*(2*(1,5+1,2)) "D.1.2.2 Horní strojovna - montáž oken - vnitřní lišty; počet oken x obvod okna</t>
  </si>
  <si>
    <t>2*(0,55+0,55) "D.1.2.2 Horní strojovna - montáž mříže - vnější lišty; obvod mříže</t>
  </si>
  <si>
    <t>2*(0,55+0,55) "D.1.2.2 Horní strojovna - montáž mříže - vnitřní lišty; obvod mříže</t>
  </si>
  <si>
    <t>2+1,2+2 "D.1.2.2 Horní strojovna - montáž dveří - vnější lišty; obvod dveří</t>
  </si>
  <si>
    <t>2+1,2+2 "D.1.2.2 Horní strojovna - montáž dveří - vnitřní lišty; obvod dveří</t>
  </si>
  <si>
    <t>70</t>
  </si>
  <si>
    <t>59071041</t>
  </si>
  <si>
    <t>lišta okenní tvrzené PVC skrytá drážka pro šrouby integrované PUR pásky exteriér 35 mm</t>
  </si>
  <si>
    <t>-1235274939</t>
  </si>
  <si>
    <t>71</t>
  </si>
  <si>
    <t>59071044</t>
  </si>
  <si>
    <t>lišta okenní tvrzené PVC skrytá drážka pro šrouby integrované PUR pásky interiér 15 mm</t>
  </si>
  <si>
    <t>852133064</t>
  </si>
  <si>
    <t>72</t>
  </si>
  <si>
    <t>767995111</t>
  </si>
  <si>
    <t xml:space="preserve">Montáž ostatních atypických zámečnických konstrukcí  hmotnosti do 5 kg</t>
  </si>
  <si>
    <t>1328268674</t>
  </si>
  <si>
    <t>Montáž ostatních atypických zámečnických konstrukcí hmotnosti do 5 kg</t>
  </si>
  <si>
    <t>2*10 "D.1.2.2.16.a Horní strojovna - patky pro jeřáb; počet x hmotnost</t>
  </si>
  <si>
    <t>73</t>
  </si>
  <si>
    <t>M138142</t>
  </si>
  <si>
    <t>ocelová kotevní patka pro jeřábovou dráhu jakost 11 375, povrchová úprava pozink tl. 70 µm, včetně kotevních otvorů a spojovacího materiálu</t>
  </si>
  <si>
    <t>-1586082186</t>
  </si>
  <si>
    <t>2 "D.1.2.2.16.a Horní strojovna - patky pro jeřáb; počet x hmotnost</t>
  </si>
  <si>
    <t>74</t>
  </si>
  <si>
    <t>998767101</t>
  </si>
  <si>
    <t xml:space="preserve">Přesun hmot pro zámečnické konstrukce  stanovený z hmotnosti přesunovaného materiálu vodorovná dopravní vzdálenost do 50 m v objektech výšky do 6 m</t>
  </si>
  <si>
    <t>1560957529</t>
  </si>
  <si>
    <t>Přesun hmot pro zámečnické konstrukce stanovený z hmotnosti přesunovaného materiálu vodorovná dopravní vzdálenost do 50 m v objektech výšky do 6 m</t>
  </si>
  <si>
    <t>Práce a dodávky M</t>
  </si>
  <si>
    <t>33-M</t>
  </si>
  <si>
    <t>Montáže dopr.zaříz.,sklad. zař. a váh</t>
  </si>
  <si>
    <t>75</t>
  </si>
  <si>
    <t>330010180</t>
  </si>
  <si>
    <t>Montáž jeřábů Montáž kladkostroj ruční řetězový + kočka do 2 t</t>
  </si>
  <si>
    <t>CS ÚRS 2019 01</t>
  </si>
  <si>
    <t>2138470908</t>
  </si>
  <si>
    <t>1 "D.1.2.2.16.a Horní strojovna - jeřáb pro manipulaci s technologií</t>
  </si>
  <si>
    <t>76</t>
  </si>
  <si>
    <t>M316867</t>
  </si>
  <si>
    <t>kladkostroj ruční řetězový (jednopramenný), řetězově ovládaný pojezd nosnost min. 500 kg, šířka příruby do 180 mm, ruční brzda, nekorodující provedení</t>
  </si>
  <si>
    <t>256</t>
  </si>
  <si>
    <t>-1937546720</t>
  </si>
  <si>
    <t>77</t>
  </si>
  <si>
    <t>330010209</t>
  </si>
  <si>
    <t>Montáž jeřábů Montáž narážky kladkostroje+kočky</t>
  </si>
  <si>
    <t>443194762</t>
  </si>
  <si>
    <t>2 "D.1.2.2.16.a Horní strojovna - jeřáb pro manipulaci s technologií</t>
  </si>
  <si>
    <t>78</t>
  </si>
  <si>
    <t>330010215</t>
  </si>
  <si>
    <t>Montáž jeřábů Zkoušky ověřovací kladkostrojů</t>
  </si>
  <si>
    <t>1231236566</t>
  </si>
  <si>
    <t>SO 01.01.02 - Skladová místnost</t>
  </si>
  <si>
    <t xml:space="preserve">    2 - Zakládání</t>
  </si>
  <si>
    <t>Zakládání</t>
  </si>
  <si>
    <t>273323611</t>
  </si>
  <si>
    <t>Základy z betonu železového (bez výztuže) desky z betonu pro konstrukce bílých van tř. C 30/37</t>
  </si>
  <si>
    <t>-2098714873</t>
  </si>
  <si>
    <t>0,3*0,3*(2*(7+6,9)) "D.1.2.2.6 Portál a skladová místnost - zavazovací ostruha; šířka x výška x obvod skladovací místnosti</t>
  </si>
  <si>
    <t>0,3*7*6,9 "D.1.2.2.6 Portál a skladová místnost - základová deska; tloušťka x šířka x délka</t>
  </si>
  <si>
    <t>273351121</t>
  </si>
  <si>
    <t>Bednění základů desek zřízení</t>
  </si>
  <si>
    <t>1397806258</t>
  </si>
  <si>
    <t>2*0,3*(2*(7+6,9)) "D.1.2.2.6 Portál a skladová místnost - zavazovací ostruha; obě strany x výška x obvod skladovací místnosti</t>
  </si>
  <si>
    <t>0,3*(2*(7+6,9)) "D.1.2.2.6 Portál a skladová místnost - základová deska; výška x obvod místnosti</t>
  </si>
  <si>
    <t>273351122</t>
  </si>
  <si>
    <t>Bednění základů desek odstranění</t>
  </si>
  <si>
    <t>-1467783145</t>
  </si>
  <si>
    <t>273361821</t>
  </si>
  <si>
    <t>Výztuž základů desek z betonářské oceli 10 505 (R) nebo BSt 500</t>
  </si>
  <si>
    <t>-1402995357</t>
  </si>
  <si>
    <t>(120/1000)*25,02 "D.1.2.2.6 Portál a skladová místnost - výztuž základové desky, spotřeba 120 kg/m3; objem betonu dle pol. 273323611</t>
  </si>
  <si>
    <t>1434393181</t>
  </si>
  <si>
    <t>3,4*0,3*(2*(6,4+9,69)) "D.1.2.2.6 Portál a skladová místnost - obvodové zdi skladové místnosti; výška x tloušťka x obvod místnosti</t>
  </si>
  <si>
    <t>7,1*0,27 "D.1.2.2.6 Portál a skladová místnost - výstupek na uložení stropních panelů portálu; plocha v řezu x tloušťka</t>
  </si>
  <si>
    <t>2,5*0,25*6,4 "D.1.2.2.6 Portál a skladová místnost - dělící stěna skladové místnosti; výška x tloušťka x délka</t>
  </si>
  <si>
    <t xml:space="preserve">-1,2*1,5*0,3  "D.1.2.2.6 Portál a skladová místnost - odpočet okna O1; šířka x výška x tloušťka</t>
  </si>
  <si>
    <t xml:space="preserve">-0,9*2,2*0,3  "D.1.2.2.6 Portál a skladová místnost - odpočet dveří V2; šířka x výška x tloušťka</t>
  </si>
  <si>
    <t xml:space="preserve">-1,9*2,15*0,3  "D.1.2.2.6 Portál a skladová místnost - odpočet dveří V3; šířka x výška x tloušťka</t>
  </si>
  <si>
    <t>-603320224</t>
  </si>
  <si>
    <t>2*3,4*(2*(7,0+9,69)) "D.1.2.2.6 Portál a skladová místnost - obvodové zdi skladové místnosti; obě strany x výška x obvod místnosti</t>
  </si>
  <si>
    <t>8,5*0,27 "D.1.2.2.6 Portál a skladová místnost - výstupek na uložení stropních panelů portálu; délka v řezu x tloušťka</t>
  </si>
  <si>
    <t>2*2,5*6,4 "D.1.2.2.6 Portál a skladová místnost - dělící stěna skladové místnosti; obě strany x výška x délka</t>
  </si>
  <si>
    <t xml:space="preserve">2*(1,2+1,5)*0,3  "D.1.2.2.6 Portál a skladová místnost - ostění okna O1; obvod x tloušťka</t>
  </si>
  <si>
    <t xml:space="preserve">(2,2+0,9+2,2)*0,3  "D.1.2.2.6 Portál a skladová místnost - ostění dveří V2; obvod x tloušťka</t>
  </si>
  <si>
    <t xml:space="preserve">(2,15+1,9+2,15)*0,3  "D.1.2.2.6 Portál a skladová místnost - ostění dveří V3; obvod x tloušťka</t>
  </si>
  <si>
    <t>1981700378</t>
  </si>
  <si>
    <t>-1492714700</t>
  </si>
  <si>
    <t>36,381*(85/1000) "D.1.2.2.6 Portál a skladová místnost - výztuž stěn, spotřeba 85 kg/m3, objem betonu dle pol. 311321815</t>
  </si>
  <si>
    <t>320101112</t>
  </si>
  <si>
    <t>Osazení betonových a železobetonových prefabrikátů hmotnosti jednotlivě přes 1 000 do 5 000 kg</t>
  </si>
  <si>
    <t>-28641657</t>
  </si>
  <si>
    <t>Poznámka k položce:_x000d_
- L-prefabrikáty dl. 2,5 m_x000d_
- horní zákrytové desky dl. 2,5 m a 5,0 m</t>
  </si>
  <si>
    <t xml:space="preserve">7*0,55 "D.1.2.2.6 Portál a skladová místnost - zábradlí na střeše, typové dílce; celková délka x plocha v řezu </t>
  </si>
  <si>
    <t xml:space="preserve">3*0,85 "D.1.2.2.6 Portál a skladová místnost - zábradlí na střeše, atypy; celková délka x plocha v řezu </t>
  </si>
  <si>
    <t>M593397.B</t>
  </si>
  <si>
    <t>prefabrikovaný železobetonový prvek "L" - zábradelní římsa, atyp B, svislá část výšky 1,56 m a tl.180-240 mm, vodorovná část šířky 0,8 m a tl. 0,36 m, délka dílce 1,82 m</t>
  </si>
  <si>
    <t>-1885865791</t>
  </si>
  <si>
    <t>Poznámka k položce:_x000d_
- včetně úpravy povrchu pohledovou matricí hloubky 40 mm_x000d_
- včetně kotevních a odtokových otvorů _x000d_
- přesný tvar, materiál a povrchová úprava dle specifikace v PD D.1.2.2.11b</t>
  </si>
  <si>
    <t>1 "D.1.2.2.6 Portál a skladová místnost - zábradlí na střeše na skladové místnosti, vstupním portálu a nad spodními výpustmi</t>
  </si>
  <si>
    <t>M593397.C</t>
  </si>
  <si>
    <t>prefabrikovaný železobetonový prvek "L" - zábradelní římsa, atyp C, svislá část výšky 1,56 m a tl.180-240 mm, vodorovná část šířky 0,8 m a tl. 0,36 m, délka dílce 2,35 m</t>
  </si>
  <si>
    <t>2146426492</t>
  </si>
  <si>
    <t>Poznámka k položce:_x000d_
- včetně úpravy povrchu pohledovou matricí hloubky 40 mm_x000d_
- včetně kotevních a odtokových otvorů _x000d_
- přesný tvar, materiál a povrchová úprava dle specifikace v PD D 1.2.2.11b</t>
  </si>
  <si>
    <t>M593397.D</t>
  </si>
  <si>
    <t>prefabrikovaný železobetonový prvek "L" - zábradelní římsa, atyp D, svislá část výšky 1,56 m a tl.180-240 mm, vodorovná část šířky 0,8 m a tl. 0,36 m, délka dílce 2,06 m</t>
  </si>
  <si>
    <t>644263620</t>
  </si>
  <si>
    <t>M593398</t>
  </si>
  <si>
    <t>prefabrikovaný železobetonový prvek "L" - zábradelní římsa, svislá část výšky 1,56 m a tl.180-240 mm, vodorovná část šířky 0,8 m a tl. 0,36 m, délka 2,5 m</t>
  </si>
  <si>
    <t>513817484</t>
  </si>
  <si>
    <t>Poznámka k položce:_x000d_
- včetně úpravy povrchu pohledovou matricí hloubky 40 mm_x000d_
- včetně kotevních a odtokových otvorů _x000d_
- přesný tvar, materiál a povrchová úprava dle specifikace v PD</t>
  </si>
  <si>
    <t>7 "D.1.2.2.6 Portál a skladová místnost - zábradlí na střeše na skladové místnosti, vstupním portálu a nad spodními výpustmi</t>
  </si>
  <si>
    <t>-851294282</t>
  </si>
  <si>
    <t>-1924590001</t>
  </si>
  <si>
    <t>0,3*7*6,9 "D.1.2.2.6 Portál a skladová místnost - stropní deska; tloušťka x šířka x délka</t>
  </si>
  <si>
    <t>411351021</t>
  </si>
  <si>
    <t>Bednění stropních konstrukcí - bez podpěrné konstrukce desek tloušťky stropní desky přes 25 do 50 cm zřízení</t>
  </si>
  <si>
    <t>-973654913</t>
  </si>
  <si>
    <t>7*6,9 "D.1.2.2.6 Portál a skladová místnost - stropní deska; tloušťka x šířka x délka</t>
  </si>
  <si>
    <t>411351022</t>
  </si>
  <si>
    <t>Bednění stropních konstrukcí - bez podpěrné konstrukce desek tloušťky stropní desky přes 25 do 50 cm odstranění</t>
  </si>
  <si>
    <t>1319754140</t>
  </si>
  <si>
    <t>411354315</t>
  </si>
  <si>
    <t>Podpěrná konstrukce stropů - desek, kleneb a skořepin výška podepření do 4 m tloušťka stropu přes 25 do 35 cm zřízení</t>
  </si>
  <si>
    <t>-711511643</t>
  </si>
  <si>
    <t>411354316</t>
  </si>
  <si>
    <t>Podpěrná konstrukce stropů - desek, kleneb a skořepin výška podepření do 4 m tloušťka stropu přes 25 do 35 cm odstranění</t>
  </si>
  <si>
    <t>-95288697</t>
  </si>
  <si>
    <t>-1133450256</t>
  </si>
  <si>
    <t>1773125845</t>
  </si>
  <si>
    <t>14,49*(120/1000) "D.1.2.2.6 Portál a skladová místnost - výztuž stropu, spotřeba 120 kg/m3, objem betonu dle pol. 411324646</t>
  </si>
  <si>
    <t>631311235</t>
  </si>
  <si>
    <t xml:space="preserve">Mazanina z betonu  prostého se zvýšenými nároky na prostředí tl. přes 120 do 240 mm tř. C 30/37</t>
  </si>
  <si>
    <t>1891488453</t>
  </si>
  <si>
    <t>Mazanina z betonu prostého se zvýšenými nároky na prostředí tl. přes 120 do 240 mm tř. C 30/37</t>
  </si>
  <si>
    <t>4,0*6,6*0,18 "D.1.2.2.6 Portál a skladová místnost - podkladní spádová vrstva; šířka x délka x průměrná tloušťka</t>
  </si>
  <si>
    <t>631319013</t>
  </si>
  <si>
    <t xml:space="preserve">Příplatek k cenám mazanin  za úpravu povrchu mazaniny přehlazením, mazanina tl. přes 120 do 240 mm</t>
  </si>
  <si>
    <t>1257523239</t>
  </si>
  <si>
    <t>Příplatek k cenám mazanin za úpravu povrchu mazaniny přehlazením, mazanina tl. přes 120 do 240 mm</t>
  </si>
  <si>
    <t>1821272250</t>
  </si>
  <si>
    <t>632451457</t>
  </si>
  <si>
    <t xml:space="preserve">Potěr pískocementový běžný  tl. přes 40 do 50 mm tř. C 30</t>
  </si>
  <si>
    <t>-1269068833</t>
  </si>
  <si>
    <t>Potěr pískocementový běžný tl. přes 40 do 50 mm tř. C 30</t>
  </si>
  <si>
    <t>0,7*(5,5+9,69+5,5+7,8) "D.1.2.2.6 Portál a skladová místnost - zábradlí na střeše, předtěsnění dil. spár; vyrovnávací potěr; šířka x délka</t>
  </si>
  <si>
    <t>26610627</t>
  </si>
  <si>
    <t>2*6,4*6,3 "D.1.2.2.6 Portál a skladová místnost - protiskluzový epoxidový nátěr podlahy; 2 vrstvy x šířka x délka</t>
  </si>
  <si>
    <t>-1909194637</t>
  </si>
  <si>
    <t>1,5 "D.1.2.2.6 Portál a skladová místnost - parapet pro okno O1</t>
  </si>
  <si>
    <t>634125776</t>
  </si>
  <si>
    <t>-989402866</t>
  </si>
  <si>
    <t>4,0*6,6*1,05 "D.1.2.2.6 Portál a skladová místnost - ochranná geotextilie přes stříkanou izolaci; šířka x délka x přípočet 5% za sklon</t>
  </si>
  <si>
    <t>0,4*(6,6+6,4+6,6) "D.1.2.2.6 Portál a skladová místnost - ochranná geotextilie přes stříkanou izolaci na bocích atiky; výška x délka</t>
  </si>
  <si>
    <t>1499299557</t>
  </si>
  <si>
    <t>(2*(7+7,1))*3,8 "D.1.2.2.6 Portál a skladová místnost, vnější lešení; obvod x výška</t>
  </si>
  <si>
    <t>(2*(2*(6,3+3)))*3,8 "D.1.2.2.6 Portál a skladová místnost, vnitřní lešení; obvod obou místností x výška</t>
  </si>
  <si>
    <t>953961218</t>
  </si>
  <si>
    <t xml:space="preserve">Kotvy chemické s vyvrtáním otvoru  do betonu, železobetonu nebo tvrdého kamene chemická patrona, velikost M 30, hloubka 270 mm</t>
  </si>
  <si>
    <t>-1289723999</t>
  </si>
  <si>
    <t>Kotvy chemické s vyvrtáním otvoru do betonu, železobetonu nebo tvrdého kamene chemická patrona, velikost M 30, hloubka 270 mm</t>
  </si>
  <si>
    <t>7*6 "D.1.2.2.6 Portál a skladová místnost - zábradlí na střeše, typové dílce; celková délka x počet na ks</t>
  </si>
  <si>
    <t>2*6 "D.1.2.2.6 Portál a skladová místnost - zábradlí na střeše, atypy; celková délka x počet na ks</t>
  </si>
  <si>
    <t>R9539651</t>
  </si>
  <si>
    <t xml:space="preserve">Kotvy chemické s vyvrtáním otvoru  kotevní šrouby pro chemické kotvy, velikost M 30, délka 600 mm, včetně zalití matice trvale pružným tmelem na bázi polyuretanu</t>
  </si>
  <si>
    <t>-282088105</t>
  </si>
  <si>
    <t>Kotvy chemické s vyvrtáním otvoru kotevní šrouby pro chemické kotvy, velikost M 30, délka 600 mm, včetně zalití matice trvale pružným tmelem na bázi polyuretanu</t>
  </si>
  <si>
    <t>271292222</t>
  </si>
  <si>
    <t>-727981803</t>
  </si>
  <si>
    <t>409930983</t>
  </si>
  <si>
    <t>7*6,9 "D.1.2.2.6 Portál a skladová místnost - vyčištění místnosti pře předáním investorovi; šířka x délka</t>
  </si>
  <si>
    <t>1631647627</t>
  </si>
  <si>
    <t>2*(7+6,9) "D.1.2.2.6 Portál a skladová místnost - těsněná spára u spoje základová deska/stěna; obvod místnosti</t>
  </si>
  <si>
    <t>2*(7+6,9) "D.1.2.2.6 Portál a skladová místnost - těsněná spára u spoje strop/stěna; obvod místnosti</t>
  </si>
  <si>
    <t>4,3+6,9 "D.1.2.2.6 Portál a skladová místnost - těsněná spára u spoje stěna/atika; délka atiky</t>
  </si>
  <si>
    <t>1262905420</t>
  </si>
  <si>
    <t>2*(6,4*6,3) "D.1.2.2.6 Portál a skladová místnost - ochranný nátěr stropu; 2 vrstvy x šířka x délka</t>
  </si>
  <si>
    <t>2*(2,5*(2*(6,4+6,4))) "D.1.2.2.6 Portál a skladová místnost - ochranný nátěr obvodových stěn; 2 vrstvy x výška x obvod</t>
  </si>
  <si>
    <t>2*(2*(2,5*6,4)) "D.1.2.2.6 Portál a skladová místnost - ochranný nátěr vnitřní stěny; 2 vrstvy x obě strany x výška x délka</t>
  </si>
  <si>
    <t>-933431039</t>
  </si>
  <si>
    <t>1839449370</t>
  </si>
  <si>
    <t>4,0*6,6 "D.1.2.2.6 Portál a skladová místnost - adhezní můstek pod podkladní spádovou vrstvu; šířka x délka</t>
  </si>
  <si>
    <t>112936721</t>
  </si>
  <si>
    <t>26,4*0,2 "Přepočtené koeficientem množství</t>
  </si>
  <si>
    <t>-1638564330</t>
  </si>
  <si>
    <t>-1833127493</t>
  </si>
  <si>
    <t>4,0*6,6*1,05 "D.1.2.2.6 Portál a skladová místnost - stříkaná izolace na spádové vrstvě; šířka x délka x přípočet 5% za sklon</t>
  </si>
  <si>
    <t>0,4*(6,6+6,4+6,6) "D.1.2.2.6 Portál a skladová místnost - stříkaná izolace na bocích atiky; výška x délka</t>
  </si>
  <si>
    <t>1224155306</t>
  </si>
  <si>
    <t>35,56*2 "Přepočtené koeficientem množství</t>
  </si>
  <si>
    <t>712771205</t>
  </si>
  <si>
    <t>Provedení drenážní vrstvy vegetační střechy z kameniva, tloušťky násypu přes 200 mm, sklon střechy do 5°</t>
  </si>
  <si>
    <t>1524472286</t>
  </si>
  <si>
    <t>4,0*6,6 "D.1.2.2.6 Portál a skladová místnost - kamenivo nad spádové vrstvě; šířka x délka</t>
  </si>
  <si>
    <t>1695538216</t>
  </si>
  <si>
    <t>26,4*0,85 "Přepočtené koeficientem množství</t>
  </si>
  <si>
    <t>341330321</t>
  </si>
  <si>
    <t>751398021</t>
  </si>
  <si>
    <t xml:space="preserve">Montáž ostatních zařízení  větrací mřížky stěnové, průřezu do 0,040 m2</t>
  </si>
  <si>
    <t>2081307581</t>
  </si>
  <si>
    <t>Montáž ostatních zařízení větrací mřížky stěnové, průřezu do 0,040 m2</t>
  </si>
  <si>
    <t>1 "D.1.2.2.6 Portál a skladová místnost - větrací mřížka 200x200 m</t>
  </si>
  <si>
    <t>55341426</t>
  </si>
  <si>
    <t>mřížka větrací nerezová se síťovinou 200x200mm</t>
  </si>
  <si>
    <t>439347695</t>
  </si>
  <si>
    <t>740990749</t>
  </si>
  <si>
    <t>-471814492</t>
  </si>
  <si>
    <t>-322761442</t>
  </si>
  <si>
    <t>1,5*0,0019 "Přepočtené koeficientem množství</t>
  </si>
  <si>
    <t>-654772334</t>
  </si>
  <si>
    <t>-1149885766</t>
  </si>
  <si>
    <t>767161117</t>
  </si>
  <si>
    <t xml:space="preserve">Montáž zábradlí rovného  z trubek nebo tenkostěnných profilů do zdiva, hmotnosti 1 m zábradlí přes 30 do 45 kg</t>
  </si>
  <si>
    <t>1651363321</t>
  </si>
  <si>
    <t>Montáž zábradlí rovného z trubek nebo tenkostěnných profilů do zdiva, hmotnosti 1 m zábradlí přes 30 do 45 kg</t>
  </si>
  <si>
    <t>5,5+9,69+5,5+7,8 "D.1.2.2.6 Portál a skladová místnost - zábradlí na střeše na skladové místnosti, vstupním portálu a nad spodními výpustmi</t>
  </si>
  <si>
    <t>M1.2.2.01</t>
  </si>
  <si>
    <t>materiál pro ocelové zábradlí - ocel S235, výška 1,1 m, povrchová úprava pozink 70 µm</t>
  </si>
  <si>
    <t>-1803555778</t>
  </si>
  <si>
    <t>Poznámka k položce:_x000d_
- nosná konstrukce trubka čtvercová 20x20x5 mm, výplň profil 50x6 mm</t>
  </si>
  <si>
    <t>-863716542</t>
  </si>
  <si>
    <t>1 "D.1.2.2.6 Portál a skladová místnost - okno O1</t>
  </si>
  <si>
    <t>767560083</t>
  </si>
  <si>
    <t>-822778568</t>
  </si>
  <si>
    <t>1 "D.1.2.2.6 Portál a skladová místnost - dveře V2</t>
  </si>
  <si>
    <t>55341246</t>
  </si>
  <si>
    <t>dveře Al vchodové jednokřídlové š 900mm</t>
  </si>
  <si>
    <t>1750127863</t>
  </si>
  <si>
    <t>767651210</t>
  </si>
  <si>
    <t>Montáž vrat garážových nebo průmyslových otvíravých do ocelové zárubně z dílů, plochy do 6 m2</t>
  </si>
  <si>
    <t>-871325129</t>
  </si>
  <si>
    <t>1 "D.1.2.2.6 Portál a skladová místnost - dveře V3</t>
  </si>
  <si>
    <t>M553446</t>
  </si>
  <si>
    <t>vrata hliníková dvoukřídlová 1880/2150 s rámem, plné, včetně ocelové zárubně, včetně kompletního kování (štítek, koule, klika), zámek vložkovaný, barva čedá</t>
  </si>
  <si>
    <t>-469135565</t>
  </si>
  <si>
    <t>-835712039</t>
  </si>
  <si>
    <t>1,2*1,5 "D.1.2.2.6 Portál a skladová místnost - bezpečnostní mříž na okno O1</t>
  </si>
  <si>
    <t>2098831853</t>
  </si>
  <si>
    <t>-1832199622</t>
  </si>
  <si>
    <t>2*(1,2+1,5) "D.1.2.2.6 Portál a skladová místnost - exteriérové lišty pro okno O1</t>
  </si>
  <si>
    <t>(2,1+0,9+2,1) "D.1.2.2.6 Portál a skladová místnost - exteriérové lišty pro dveře V2</t>
  </si>
  <si>
    <t>(1,9+2,2+1,9) "D.1.2.2.6 Portál a skladová místnost - exteriérové lišty pro dveře V3</t>
  </si>
  <si>
    <t>2*(1,2+1,5) "D.1.2.2.6 Portál a skladová místnost - interiérové lišty pro okno O1</t>
  </si>
  <si>
    <t>1593697603</t>
  </si>
  <si>
    <t>-1808919101</t>
  </si>
  <si>
    <t>-1101300115</t>
  </si>
  <si>
    <t>SO 01.01.03 - Portál vstupu</t>
  </si>
  <si>
    <t>-1803987119</t>
  </si>
  <si>
    <t>2,8*2,85 "D.1.2.2.6 Portál a skladová místnost - základ portálu; plocha v řezu x šířka</t>
  </si>
  <si>
    <t>-1046455865</t>
  </si>
  <si>
    <t>2*(2,8+(1,25*1,85)) "D.1.2.2.6 Portál a skladová místnost - základ portálu; 2x (plocha v řezu + (výška čela x délka čela)</t>
  </si>
  <si>
    <t>467064128</t>
  </si>
  <si>
    <t>-1766480416</t>
  </si>
  <si>
    <t>(120/1000)*7,98 "D.1.2.2.6 Portál a skladová místnost - výztuž základu portálu, spotřeba 120 kg/m3; objem betonu dle pol. 273323611</t>
  </si>
  <si>
    <t>98481462</t>
  </si>
  <si>
    <t>2*8,1*0,3 "D.1.2.2.6 Portál a skladová místnost - boční zdi portálu; plocha v příčném řezu x tloušťka</t>
  </si>
  <si>
    <t>2,6*2,85*0,3 "D.1.2.2.6 Portál a skladová místnost - čelní stěna portálu; výška x šířka x tloušťka</t>
  </si>
  <si>
    <t>2*12*0,27 "D.1.2.2.6 Portál a skladová místnost - boční šikmé stěny portálu; plocha v příčném řezu x tloušťka</t>
  </si>
  <si>
    <t>-1654835934</t>
  </si>
  <si>
    <t>2*2*8,1+2*(3,7*0,3) "D.1.2.2.6 Portál a skladová místnost - boční zdi portálu; obě stěny x obě strany x plocha v příčném řezu x obě zadní čela</t>
  </si>
  <si>
    <t>2*2,6*2,85 "D.1.2.2.6 Portál a skladová místnost - čelní stěna portálu; obě strany x výška x šířka</t>
  </si>
  <si>
    <t>2*2*12+2*2,8*0,27 "D.1.2.2.6 Portál a skladová místnost - boční šikmé stěny portálu; plocha v příčném řezu x tloušťka x obě zadní čela</t>
  </si>
  <si>
    <t xml:space="preserve">(2,15+1,9+2,15)*0,3  "D.1.2.2.6 Portál a skladová místnost - ostění dveří V3; obvod x tloušťka stěny</t>
  </si>
  <si>
    <t>-29735086</t>
  </si>
  <si>
    <t>-1558928238</t>
  </si>
  <si>
    <t>12,337*(85/1000) "D.1.2.2.6 Portál a skladová místnost - výztuž stěn portálu, spotřeba 85 kg/m3, objem betonu dle pol. 311321815</t>
  </si>
  <si>
    <t>-506053357</t>
  </si>
  <si>
    <t>411133901</t>
  </si>
  <si>
    <t xml:space="preserve">Montáž stropních panelů z předpjatého betonu  bez závěsných háků, v budovách výšky do 18 m, hmotnosti do 1,5 t</t>
  </si>
  <si>
    <t>1743372087</t>
  </si>
  <si>
    <t>Montáž stropních panelů z předpjatého betonu bez závěsných háků, v budovách výšky do 18 m, hmotnosti do 1,5 t</t>
  </si>
  <si>
    <t>4 "D.1.2.2.6 Portál a skladová místnost - žb prefabrikované stropní dílce na portálu</t>
  </si>
  <si>
    <t>M593468</t>
  </si>
  <si>
    <t>panel stropní předpjatý 1000x1190x400mm, 8 + 2</t>
  </si>
  <si>
    <t>1520454792</t>
  </si>
  <si>
    <t>-1550567678</t>
  </si>
  <si>
    <t>1,15*2,3 "D.1.2.2.6 Portál a skladová místnost - stropní deska portálu; plocha v příčném řezu x šířka portálu</t>
  </si>
  <si>
    <t>1145560907</t>
  </si>
  <si>
    <t>2,5*2,3 "D.1.2.2.6 Portál a skladová místnost - stropní deska portálu; délka v příčném řezu x šířka portálu</t>
  </si>
  <si>
    <t>-542724205</t>
  </si>
  <si>
    <t>-2051673084</t>
  </si>
  <si>
    <t>558664394</t>
  </si>
  <si>
    <t>202714946</t>
  </si>
  <si>
    <t>-1211428040</t>
  </si>
  <si>
    <t>2,645*(120/1000) "D.1.2.2.6 Portál a skladová místnost - výztuž stropu portálu, spotřeba 120 kg/m3, objem betonu dle pol. 411324646</t>
  </si>
  <si>
    <t>-2036733478</t>
  </si>
  <si>
    <t>2,85*4,0*0,13 "D.1.2.2.6 Portál a skladová místnost - podkladní spádová vrstva; šířka x délka x průměrná tloušťka</t>
  </si>
  <si>
    <t>-2104682475</t>
  </si>
  <si>
    <t>2053734864</t>
  </si>
  <si>
    <t>-749724035</t>
  </si>
  <si>
    <t>2*2,3*3,2 "D.1.2.2.6 Portál a skladová místnost - protiskluzový epoxidový nátěr podlahy; 2 vrstvy x šířka x délka v příčném řezu</t>
  </si>
  <si>
    <t>-427499487</t>
  </si>
  <si>
    <t>2,85*4,0*1,05 "D.1.2.2.6 Portál a skladová místnost - ochranná geotextilie přes stříkanou izolaci; šířka x délka x přípočet 5% za sklon</t>
  </si>
  <si>
    <t>0,4*2,85 "D.1.2.2.6 Portál a skladová místnost - ochranná geotextilie přes stříkanou izolaci na boku atiky; výška x délka</t>
  </si>
  <si>
    <t>-855799039</t>
  </si>
  <si>
    <t>(2*(2,9+7,1))*3,8 "D.1.2.2.6 Portál a skladová místnost, vnější lešení; obvod x výška</t>
  </si>
  <si>
    <t>(2*(6,3+2))*3,8 "D.1.2.2.6 Portál a skladová místnost, vnitřní lešení; obvod x výška</t>
  </si>
  <si>
    <t>1314429664</t>
  </si>
  <si>
    <t>-715008315</t>
  </si>
  <si>
    <t>-1492298525</t>
  </si>
  <si>
    <t>2,8*7,1 "D.1.2.2.6 Portál a skladová místnost - vyčištění místnosti před předáním investorovi; šířka x délka</t>
  </si>
  <si>
    <t>635612073</t>
  </si>
  <si>
    <t>(2,5+2,8+2,5) "D.1.2.2.6 Portál a skladová místnost - těsněná spára u spoje základová deska/stěna; obvod portálu</t>
  </si>
  <si>
    <t>(2,5+2,8+2,5) "D.1.2.2.6 Portál a skladová místnost - těsněná spára u spoje strop/stěna; obvod místnosti</t>
  </si>
  <si>
    <t>2,8 "D.1.2.2.6 Portál a skladová místnost - těsněná spára u spoje stěna/atika; délka atiky</t>
  </si>
  <si>
    <t>-106947321</t>
  </si>
  <si>
    <t>2*(2,3*2,5) "D.1.2.2.6 Portál a skladová místnost - ochranný nátěr stropu; 2 vrstvy x šířka x délka</t>
  </si>
  <si>
    <t>2*8,1 "D.1.2.2.6 Portál a skladová místnost - ochranný nátěr bočních stěn; 2 vrstvy x plocha v příčném řezu</t>
  </si>
  <si>
    <t>2*(2,6*2,85) "D.1.2.2.6 Portál a skladová místnost - ochranný nátěr čelní stěny; 2 vrstvy x výška x délka</t>
  </si>
  <si>
    <t>-549181376</t>
  </si>
  <si>
    <t>-2068941484</t>
  </si>
  <si>
    <t>2,85*4,0 "D.1.2.2.6 Portál a skladová místnost - adhezní můstek pod podkladní spádovou vrstvu; šířka x délka</t>
  </si>
  <si>
    <t>-440995493</t>
  </si>
  <si>
    <t>11,4*0,2 "Přepočtené koeficientem množství</t>
  </si>
  <si>
    <t>874084149</t>
  </si>
  <si>
    <t>419730529</t>
  </si>
  <si>
    <t>2,85*4,0*1,05 "D.1.2.2.6 Portál a skladová místnost - stříkaná izolace na spádové vrstvě; šířka x délka x přípočet 5% za sklon</t>
  </si>
  <si>
    <t>0,4*2,85 "D.1.2.2.6 Portál a skladová místnost - stříkaná izolace na boku atiky; výška x délka</t>
  </si>
  <si>
    <t>-1087009233</t>
  </si>
  <si>
    <t>13,11*2 "Přepočtené koeficientem množství</t>
  </si>
  <si>
    <t>1639661097</t>
  </si>
  <si>
    <t>2,85*4,0 "D.1.2.2.6 Portál a skladová místnost - kamenivo nad spádové vrstvě; šířka x délka</t>
  </si>
  <si>
    <t>1810238351</t>
  </si>
  <si>
    <t>11,4*1,8 "Přepočtené koeficientem množství</t>
  </si>
  <si>
    <t>1911539529</t>
  </si>
  <si>
    <t>93056302</t>
  </si>
  <si>
    <t>236457503</t>
  </si>
  <si>
    <t>-1385426503</t>
  </si>
  <si>
    <t>767220110</t>
  </si>
  <si>
    <t xml:space="preserve">Montáž schodišťového zábradlí  z trubek nebo tenkostěnných profilů do zdiva, hmotnosti 1 m zábradlí do 15 kg</t>
  </si>
  <si>
    <t>-1782763281</t>
  </si>
  <si>
    <t>Montáž schodišťového zábradlí z trubek nebo tenkostěnných profilů do zdiva, hmotnosti 1 m zábradlí do 15 kg</t>
  </si>
  <si>
    <t>7,3 "D.1.2.2.6 Portál a skladová místnost - zábradlí v portálu; délka v příčném řezu</t>
  </si>
  <si>
    <t>M55283</t>
  </si>
  <si>
    <t>madlo zábradlí ø 50 mm, kompozitní materiál, včetně kotevního materiálu a jeho osazení</t>
  </si>
  <si>
    <t>1276651929</t>
  </si>
  <si>
    <t>1332108031</t>
  </si>
  <si>
    <t>1613174124</t>
  </si>
  <si>
    <t>227358509</t>
  </si>
  <si>
    <t>-1712701086</t>
  </si>
  <si>
    <t>-1541127496</t>
  </si>
  <si>
    <t>2073685996</t>
  </si>
  <si>
    <t>SO 01.01.05 - Komunikace na koruně hráze</t>
  </si>
  <si>
    <t xml:space="preserve">    5 - Komunikace pozemní</t>
  </si>
  <si>
    <t xml:space="preserve">    22-M - Montáže technologických zařízení pro dopravní stavby</t>
  </si>
  <si>
    <t xml:space="preserve">    46-M - Zemní práce při extr.mont.pracích</t>
  </si>
  <si>
    <t>R21279231</t>
  </si>
  <si>
    <t>Odvodnění mostní opěry z plastových trub drenážní potrubí HDPE DN 160, včetně spojovacích objímek, včetně dodávky a montáže termokabelu (samoregulační) 18-28 W (28 W/m při 0°C)</t>
  </si>
  <si>
    <t>-2139184465</t>
  </si>
  <si>
    <t>Poznámka k položce:_x000d_
- potrubí silnostěnné drenážní korugované, SN 16, dvouvrstvé, vnitřní stěna hladká</t>
  </si>
  <si>
    <t>120,6 "D.2 Podrobná situace, D.1.2.2.11 Koruna hráze - odvodnění, silnostěnné drenážní potrubí DN 150; délka dle D.2</t>
  </si>
  <si>
    <t>212972113</t>
  </si>
  <si>
    <t>Opláštění drenážních trub filtrační textilií DN 160</t>
  </si>
  <si>
    <t>201532274</t>
  </si>
  <si>
    <t>214500211</t>
  </si>
  <si>
    <t xml:space="preserve">Zřízení výplně rýhy s drenážním potrubím z trub DN do 200  štěrkem, pískem nebo štěrkopískem, výšky přes 300 do 550 mm</t>
  </si>
  <si>
    <t>1110484917</t>
  </si>
  <si>
    <t>Zřízení výplně rýhy s drenážním potrubím z trub DN do 200 štěrkem, pískem nebo štěrkopískem, výšky přes 300 do 550 mm</t>
  </si>
  <si>
    <t>120,6 "D.2 Podrobná situace, D.1.2.2.11 Koruna hráze - odvodnění, drenážní výplň; délka dle D.2</t>
  </si>
  <si>
    <t>58343930</t>
  </si>
  <si>
    <t>kamenivo drcené hrubé frakce 16-32</t>
  </si>
  <si>
    <t>259726837</t>
  </si>
  <si>
    <t>317661142</t>
  </si>
  <si>
    <t xml:space="preserve">Výplň spár monolitické římsy tmelem  polyuretanovým, spára šířky přes 15 do 40 mm</t>
  </si>
  <si>
    <t>829366958</t>
  </si>
  <si>
    <t>Výplň spár monolitické římsy tmelem polyuretanovým, spára šířky přes 15 do 40 mm</t>
  </si>
  <si>
    <t>9*0,55 "D.2 Podrobná situace, D.1.2.2.11 Koruna hráze - ochranné zábradlí - návodní líc, předtěsnění dil. spár; počet dil. spár x plocha v řezu</t>
  </si>
  <si>
    <t>9*0,55 "D.2 Podrobná situace, D.1.2.2.11 Koruna hráze - ochranné zábradlí - vzdušní líc, předtěsnění dil. spár; počet dil. spár x plocha v řezu</t>
  </si>
  <si>
    <t>-1076245545</t>
  </si>
  <si>
    <t>44*0,85*2,5 "D.2 Podrobná situace, D.1.2.2.11 Koruna hráze - ochranné zábradlí, dílce zábradlí - návodní líc; počet dílců x plocha v řezu x délka</t>
  </si>
  <si>
    <t>44*0,55*2,5 "D.2 Podrobná situace, D.1.2.2.11 Koruna hráze - ochranné zábradlí, dílce zábradlí - vzdušní líc; počet dílců x plocha v řezu x délka</t>
  </si>
  <si>
    <t>12*0,85*2,5 "D.2 Podrobná situace, D.1.2.2.11 Koruna hráze - ochranné zábradlí, dílce zábradlí - atyp; počet dílců x plocha v řezu x délka</t>
  </si>
  <si>
    <t>M593397.3</t>
  </si>
  <si>
    <t>prefabrikovaný železobetonový prvek "L" - zábradelní římsa, atypický dílec č.3 - přesná geometrie dle výkresu D.1.2.2.11b, půdorysná plocha 1,0x0,8 m</t>
  </si>
  <si>
    <t>243219580</t>
  </si>
  <si>
    <t>2 "D.2 Podrobná situace, D.1.2.2.11 Koruna hráze - ochranné zábradlí, dílce zábradlí - atyp; počet dílců</t>
  </si>
  <si>
    <t>M593397.4</t>
  </si>
  <si>
    <t>prefabrikovaný železobetonový prvek "L" - zábradelní římsa, atypický dílec č.4 - přesná geometrie dle výkresu D.1.2.2.11b, půdorysná plocha 1,0x0,8 m</t>
  </si>
  <si>
    <t>-342375881</t>
  </si>
  <si>
    <t>1 "D.2 Podrobná situace, D.1.2.2.11 Koruna hráze - ochranné zábradlí, dílce zábradlí - atyp; počet dílců</t>
  </si>
  <si>
    <t>M593397.5</t>
  </si>
  <si>
    <t>prefabrikovaný železobetonový prvek "L" - zábradelní římsa, atypický dílec č.5 - přesná geometrie dle výkresu D.1.2.2.11b, půdorysná plocha 2,17x0,8 m</t>
  </si>
  <si>
    <t>-726333505</t>
  </si>
  <si>
    <t>M593397.6</t>
  </si>
  <si>
    <t>prefabrikovaný železobetonový prvek "L" - zábradelní římsa, atypický dílec č.6 - přesná geometrie dle výkresu D.1.2.2.11b, půdorysná plocha 2,095x0,8 m</t>
  </si>
  <si>
    <t>1678740603</t>
  </si>
  <si>
    <t>M593397.7</t>
  </si>
  <si>
    <t>prefabrikovaný železobetonový prvek "L" - zábradelní římsa, atypický dílec č.7 - přesná geometrie dle výkresu D.1.2.2.11b, půdorysná plocha 1,85x1,37 m</t>
  </si>
  <si>
    <t>1584266637</t>
  </si>
  <si>
    <t>M593397.8</t>
  </si>
  <si>
    <t>prefabrikovaný železobetonový prvek "L" - zábradelní římsa, atypický dílec č.8 - přesná geometrie dle výkresu D.1.2.2.11b, půdorysná plocha 2,44x0,8 m</t>
  </si>
  <si>
    <t>-778747829</t>
  </si>
  <si>
    <t>M593397.9</t>
  </si>
  <si>
    <t>prefabrikovaný železobetonový prvek "L" - zábradelní římsa, atypický dílec č.9 - přesná geometrie dle výkresu D.1.2.2.11b, půdorysná plocha1,255x0,8 m</t>
  </si>
  <si>
    <t>-1537192083</t>
  </si>
  <si>
    <t>M593397.10</t>
  </si>
  <si>
    <t>prefabrikovaný železobetonový prvek "L" - zábradelní římsa, atypický dílec č.10 - přesná geometrie dle výkresu D.1.2.2.11b, půdorysná plocha 2,5x0,8 m</t>
  </si>
  <si>
    <t>1600390394</t>
  </si>
  <si>
    <t>M593397.11</t>
  </si>
  <si>
    <t>prefabrikovaný železobetonový prvek "L" - zábradelní římsa, atypický dílec č.11 - přesná geometrie dle výkresu D.1.2.2.11b, půdorysná plocha 1,5x1,37 m</t>
  </si>
  <si>
    <t>-717631863</t>
  </si>
  <si>
    <t>M593397.12</t>
  </si>
  <si>
    <t>prefabrikovaný železobetonový prvek "L" - zábradelní římsa, atypický dílec č.12 - přesná geometrie dle výkresu D.1.2.2.11b, půdorysná plocha 2,975x1,565 m</t>
  </si>
  <si>
    <t>-1514543869</t>
  </si>
  <si>
    <t>M593397.13</t>
  </si>
  <si>
    <t xml:space="preserve">prefabrikovaný železobetonový prvek "L" - zábradelní římsa, atypický dílec č.13 - přesná geometrie dle výkresu D.1.2.2.11b, půdorysná plocha  2,095x0,8 m</t>
  </si>
  <si>
    <t>-852587281</t>
  </si>
  <si>
    <t>-210517372</t>
  </si>
  <si>
    <t>44 "D.2 Podrobná situace, D.1.2.2.11 Koruna hráze - ochranné zábradlí, dílce zábradlí - vzdušní líc; počet dílců</t>
  </si>
  <si>
    <t>M593399</t>
  </si>
  <si>
    <t>prefabrikovaný železobetonový prvek "L" - zábradelní římsa, svislá část výšky 1,56 m a tl.180-240 mm, vodorovná část šířky 1,37 m a tl. 0,36 m</t>
  </si>
  <si>
    <t>435839312</t>
  </si>
  <si>
    <t>38 "D.2 Podrobná situace, D.1.2.2.11 Koruna hráze - ochranné zábradlí, dílce zábradlí - návodní líc; počet dílců</t>
  </si>
  <si>
    <t>388995111</t>
  </si>
  <si>
    <t xml:space="preserve">Tvarovka kabelovodu HDPE do konstrukce římsy  tvar multikanál</t>
  </si>
  <si>
    <t>-876043049</t>
  </si>
  <si>
    <t>Tvarovka kabelovodu HDPE do konstrukce římsy tvar multikanál</t>
  </si>
  <si>
    <t>94,7 "D.2 Podrobná situace, D.1.2.2.11 Koruna hráze - odvodnění, kabelovod; délka dle D.2</t>
  </si>
  <si>
    <t>457311118</t>
  </si>
  <si>
    <t xml:space="preserve">Vyrovnávací nebo spádový beton včetně úpravy povrchu  C 30/37</t>
  </si>
  <si>
    <t>-1479816350</t>
  </si>
  <si>
    <t>Vyrovnávací nebo spádový beton včetně úpravy povrchu C 30/37</t>
  </si>
  <si>
    <t>Poznámka k položce:_x000d_
- max frakce kameniva 22 mm</t>
  </si>
  <si>
    <t>3,2*0,2*70,5 "D.2 Podrobná situace, D.1.2.2.12 Koruna hráze - podkladový spádový beton na levé straně hráze; šířka x tloušťka x délka</t>
  </si>
  <si>
    <t>4,2*0,2*14 "D.2 Podrobná situace, D.1.2.2.12 Koruna hráze - podkladový spádový beton uprostřed hráze u horní strojovny; šířka x tloušťka x délka</t>
  </si>
  <si>
    <t>3,2*0,2*29,5 "D.2 Podrobná situace, D.1.2.2.12 Koruna hráze - podkladový spádový beton na pravé straně hráze; šířka x tloušťka x délka</t>
  </si>
  <si>
    <t>457311191</t>
  </si>
  <si>
    <t xml:space="preserve">Vyrovnávací nebo spádový beton včetně úpravy povrchu  Příplatek k ceně za rovinnost</t>
  </si>
  <si>
    <t>2006086900</t>
  </si>
  <si>
    <t>Vyrovnávací nebo spádový beton včetně úpravy povrchu Příplatek k ceně za rovinnost</t>
  </si>
  <si>
    <t>3,2*70,5 "D.2 Podrobná situace, D.1.2.2.12 Koruna hráze - podkladový spádový beton na levé straně hráze; šířka x délka</t>
  </si>
  <si>
    <t>4,2*14 "D.2 Podrobná situace, D.1.2.2.12 Koruna hráze - podkladový spádový beton uprostřed hráze u horní strojovny; šířka x délka</t>
  </si>
  <si>
    <t>3,2*29,5 "D.2 Podrobná situace, D.1.2.2.12 Koruna hráze - podkladový spádový beton na pravé straně hráze; šířka x délka</t>
  </si>
  <si>
    <t>Komunikace pozemní</t>
  </si>
  <si>
    <t>R58112121</t>
  </si>
  <si>
    <t>tuhá betonová vozovka, válcovaný beton (VB-RCC) C27/38, tl. 150 mm</t>
  </si>
  <si>
    <t>-70535155</t>
  </si>
  <si>
    <t>3,2*70,5 "D.2 Podrobná situace, D.1.2.2.12 Koruna hráze - vozovka, válcovaný beton na levé straně hráze; šířka x délka</t>
  </si>
  <si>
    <t>4,2*14 "D.2 Podrobná situace, D.1.2.2.12 Koruna hráze - vozovka, válcovaný beton uprostřed hráze u horní strojovny; šířka x délka</t>
  </si>
  <si>
    <t>3,2*29,5 "D.2 Podrobná situace, D.1.2.2.12 Koruna hráze - vozovka, válcovaný beton na pravé straně hráze; šířka x délka</t>
  </si>
  <si>
    <t>624631412</t>
  </si>
  <si>
    <t>Úprava vnějších spár obvodového pláště z prefabrikovaných dílců vyplnění spáry těsnicím provazcem z pěnového polyetylénu, šířky přes 20 do 30 mm</t>
  </si>
  <si>
    <t>-282212764</t>
  </si>
  <si>
    <t>120,6 "D.2 Podrobná situace, D.1.2.2.11 Koruna hráze - odvodnění, těsnící provazec; délka dle D.2</t>
  </si>
  <si>
    <t>624631413</t>
  </si>
  <si>
    <t>Úprava vnějších spár obvodového pláště z prefabrikovaných dílců vyplnění spáry těsnicím provazcem z pěnového polyetylénu, šířky přes 30 do 40 mm</t>
  </si>
  <si>
    <t>848612546</t>
  </si>
  <si>
    <t>9*4,7 "D.2 Podrobná situace, D.1.2.2.11 Koruna hráze - ochranné zábradlí - návodní líc, předtěsnění dil. spár; počet dil. spár x obvod v řezu</t>
  </si>
  <si>
    <t>9*4,7 "D.2 Podrobná situace, D.1.2.2.11 Koruna hráze - ochranné zábradlí - vzdušní líc, předtěsnění dil. spár; počet dil. spár x obvod v řezu</t>
  </si>
  <si>
    <t>829126479</t>
  </si>
  <si>
    <t>0,7*120,6 "D.2 Podrobná situace, D.1.2.2.11 Koruna hráze - ochranné zábradlí - návodní líc, vyrovnávací potěr; šířka x délka dle D.2</t>
  </si>
  <si>
    <t>0,7*120,6 "D.2 Podrobná situace, D.1.2.2.11 Koruna hráze - ochranné zábradlí - vzdušní líc, vyrovnávací potěr; šířka x délka dle D.2</t>
  </si>
  <si>
    <t>911121111</t>
  </si>
  <si>
    <t xml:space="preserve">Montáž zábradlí ocelového  přichyceného vruty do betonového podkladu</t>
  </si>
  <si>
    <t>1591022731</t>
  </si>
  <si>
    <t>Montáž zábradlí ocelového přichyceného vruty do betonového podkladu</t>
  </si>
  <si>
    <t>6 "D.1.2.2.1 Podrobná situace - zábradlí na konci komunikace u bezpečnostního skluzu; délka</t>
  </si>
  <si>
    <t>M1301055</t>
  </si>
  <si>
    <t>ocelová konstrukce demontovatelného zábradlí jakost 11 375, povrchová úprava pozink tl. 70 µm, včetně kotevních otvorů a spojovacího materiálu</t>
  </si>
  <si>
    <t>908627434</t>
  </si>
  <si>
    <t>916131212</t>
  </si>
  <si>
    <t>Osazení silničního obrubníku betonového se zřízením lože, s vyplněním a zatřením spár cementovou maltou stojatého bez boční opěry, do lože z betonu prostého</t>
  </si>
  <si>
    <t>-1089613584</t>
  </si>
  <si>
    <t>120,6 "D.2 Podrobná situace, D.1.2.2.11 Koruna hráze - odvodnění, betonový obrubník; délka dle D.2</t>
  </si>
  <si>
    <t>59217017</t>
  </si>
  <si>
    <t>obrubník betonový chodníkový 1000x100x250mm</t>
  </si>
  <si>
    <t>310037102</t>
  </si>
  <si>
    <t>-629789106</t>
  </si>
  <si>
    <t>120,6*(2*(0,3+0,45)) "D.2 Podrobná situace, D.1.2.2.11 Koruna hráze - odvodnění, obalení drenážní výplně geotextilií; délka dle D.2 x obvod</t>
  </si>
  <si>
    <t>919741111</t>
  </si>
  <si>
    <t xml:space="preserve">Ošetření cementobetonové plochy kropením  vodou</t>
  </si>
  <si>
    <t>-320301888</t>
  </si>
  <si>
    <t>Ošetření cementobetonové plochy kropením vodou</t>
  </si>
  <si>
    <t>919748111</t>
  </si>
  <si>
    <t xml:space="preserve">Provedení postřiku, popř. zdrsnění povrchu cementobetonového krytu nebo podkladu  ochrannou emulzí</t>
  </si>
  <si>
    <t>1288001534</t>
  </si>
  <si>
    <t>Provedení postřiku, popř. zdrsnění povrchu cementobetonového krytu nebo podkladu ochrannou emulzí</t>
  </si>
  <si>
    <t>24611203</t>
  </si>
  <si>
    <t>fermež dálniční impregnace na beton</t>
  </si>
  <si>
    <t>-748961309</t>
  </si>
  <si>
    <t>378,8*0,12 "Přepočtené koeficientem množství</t>
  </si>
  <si>
    <t>931941211</t>
  </si>
  <si>
    <t xml:space="preserve">Dilatační flexibilní mostní závěr  s elastickou výplní a krycím plechem</t>
  </si>
  <si>
    <t>-299527756</t>
  </si>
  <si>
    <t>Dilatační flexibilní mostní závěr s elastickou výplní a krycím plechem</t>
  </si>
  <si>
    <t>Poznámka k položce:_x000d_
- provedení dle výkresu D.1.2.2.12 těsnění dilatačních spár v koruně hráze</t>
  </si>
  <si>
    <t>9*3,2*(0,35*0,35) "D.1.2.2.12 Koruna hráze - těsnění dilatačních spár vozovky v koruně; počet dil. spár x délka dil. spár x šířka x výška</t>
  </si>
  <si>
    <t>931992121</t>
  </si>
  <si>
    <t xml:space="preserve">Výplň dilatačních spár z polystyrenu  extrudovaného, tloušťky 20 mm</t>
  </si>
  <si>
    <t>-472245064</t>
  </si>
  <si>
    <t>Výplň dilatačních spár z polystyrenu extrudovaného, tloušťky 20 mm</t>
  </si>
  <si>
    <t>120,6*0,15 "D.2 Podrobná situace, D.1.2.2.11 Koruna hráze - odvodnění, dilatační vložka; délka dle D.2 x výška</t>
  </si>
  <si>
    <t>931994132</t>
  </si>
  <si>
    <t xml:space="preserve">Těsnění spáry betonové konstrukce pásy, profily, tmely  tmelem silikonovým spáry dilatační do 4,0 cm2</t>
  </si>
  <si>
    <t>-17580379</t>
  </si>
  <si>
    <t>Těsnění spáry betonové konstrukce pásy, profily, tmely tmelem silikonovým spáry dilatační do 4,0 cm2</t>
  </si>
  <si>
    <t>120,6 "D.2 Podrobná situace, D.1.2.2.11 Koruna hráze - odvodnění, těsnící elastický tmel; délka dle D.2</t>
  </si>
  <si>
    <t>935932331</t>
  </si>
  <si>
    <t>Odvodňovací plastový žlab pro třídu zatížení C 250 vnitřní šířky 300 mm s krycím roštem mřížkovým z pozinkované oceli</t>
  </si>
  <si>
    <t>400228515</t>
  </si>
  <si>
    <t>120,6 "D.2 Podrobná situace, D.1.2.2.11 Koruna hráze - odvodnění, zakrytí drenážní výplně; délka dle D.2</t>
  </si>
  <si>
    <t>936943131</t>
  </si>
  <si>
    <t xml:space="preserve">Montáž odvodnění mostu z potrubí  nerezového bez spojek, profilu DN 150 potrubí</t>
  </si>
  <si>
    <t>1760982984</t>
  </si>
  <si>
    <t>Montáž odvodnění mostu z potrubí nerezového bez spojek, profilu DN 150 potrubí</t>
  </si>
  <si>
    <t>6*0,68 "D.2 Podrobná situace, D.1.2.2.11 Koruna hráze - odvodnění, chrlič; počet (1ks/ 150 m2 ) x délka</t>
  </si>
  <si>
    <t>M283424</t>
  </si>
  <si>
    <t xml:space="preserve">chrlič nerez D125 dl. 680 mm, včetně vtokové mřížky, s integrovanou mažetou a termokabelem </t>
  </si>
  <si>
    <t>-2033645669</t>
  </si>
  <si>
    <t xml:space="preserve">6 "D.2 Podrobná situace, D.1.2.2.11 Koruna hráze - odvodnění, chrlič; 1ks/ 150 m2 </t>
  </si>
  <si>
    <t>-666487403</t>
  </si>
  <si>
    <t>44*6 "D.2 Podrobná situace, D.1.2.2.11 Koruna hráze - ochranné zábradlí, dílce zábradlí - návodní líc; počet dílců x počet na dílec</t>
  </si>
  <si>
    <t>44*6 "D.2 Podrobná situace, D.1.2.2.11 Koruna hráze - ochranné zábradlí, dílce zábradlí - vzdušní líc; počet dílců x počet na dílec</t>
  </si>
  <si>
    <t>12*6 "D.2 Podrobná situace, D.1.2.2.11 Koruna hráze - ochranné zábradlí, dílce zábradlí - atyp; počet dílců x počet na dílec</t>
  </si>
  <si>
    <t>449091213</t>
  </si>
  <si>
    <t>998225111</t>
  </si>
  <si>
    <t xml:space="preserve">Přesun hmot pro komunikace s krytem z kameniva, monolitickým betonovým nebo živičným  dopravní vzdálenost do 200 m jakékoliv délky objektu</t>
  </si>
  <si>
    <t>-1210474139</t>
  </si>
  <si>
    <t>Přesun hmot pro komunikace s krytem z kameniva, monolitickým betonovým nebo živičným dopravní vzdálenost do 200 m jakékoliv délky objektu</t>
  </si>
  <si>
    <t>R71111113</t>
  </si>
  <si>
    <t>Provedení izolace proti zemní vlhkosti natěradly a tmely za horka na ploše vodorovné V nástřikem nebo plastickým nátěrem, tl. 2 mm</t>
  </si>
  <si>
    <t>212086030</t>
  </si>
  <si>
    <t>2*5,75*70,5 "D.2 Podrobná situace, D.1.2.2.12 Koruna hráze - vozovka, válcovaný beton na levé straně hráze; 2 vrtsvy křížem x šířka x délka</t>
  </si>
  <si>
    <t>2*4,2*14 "D.2 Podrobná situace, D.1.2.2.12 Koruna hráze - vozovka, válcovaný beton uprostřed hráze u horní strojovny; 2 vrtsvy křížem x šířka x délka</t>
  </si>
  <si>
    <t>2*3,2*29,5 "D.2 Podrobná situace, D.1.2.2.12 Koruna hráze - vozovka, válcovaný beton na pravé straně hráze; 2 vrtsvy křížem x šířka x délka</t>
  </si>
  <si>
    <t>M589419</t>
  </si>
  <si>
    <t>membránová stříkaná izolace - hybridní stříkaný povlak, střední stupeň tvrdosti, barva šedá, pevnost v tahu 10 MPa, odtrhová pevnost na betonu &gt;2,5 N/mm2, min. 2 vrstvy stříkané křížem, tl. membrány min. 3 mm</t>
  </si>
  <si>
    <t>484799352</t>
  </si>
  <si>
    <t>711791183</t>
  </si>
  <si>
    <t xml:space="preserve">Provedení detailů dilatačních spár-těsnění impregnovanými provazci  na ploše vodorovné V</t>
  </si>
  <si>
    <t>414338592</t>
  </si>
  <si>
    <t>Provedení detailů dilatačních spár-těsnění impregnovanými provazci na ploše vodorovné V</t>
  </si>
  <si>
    <t>9*3,2 "D.1.2.2.12 Koruna hráze - těsnění dilatačních spár vozovky v koruně; počet dil. spár x délka dil. spár x šířka x výška</t>
  </si>
  <si>
    <t>28344106</t>
  </si>
  <si>
    <t>profil těsnící pro dilatační spáry komunikací z PE D 50mm</t>
  </si>
  <si>
    <t>398580320</t>
  </si>
  <si>
    <t>28,8*0,65 "Přepočtené koeficientem množství</t>
  </si>
  <si>
    <t>383594329</t>
  </si>
  <si>
    <t>22-M</t>
  </si>
  <si>
    <t>Montáže technologických zařízení pro dopravní stavby</t>
  </si>
  <si>
    <t>220860205</t>
  </si>
  <si>
    <t>Montáž parkovištní závory se zapojením, upevněním a přezkoušením</t>
  </si>
  <si>
    <t>2133214526</t>
  </si>
  <si>
    <t xml:space="preserve">1 "D.1.2.2.12 Koruna hráze - uzamykatelná závora na levé straně hráze </t>
  </si>
  <si>
    <t>74910490</t>
  </si>
  <si>
    <t>závora silniční ráhno dl 5m nerez s frekvencí 1 000cyklů/den</t>
  </si>
  <si>
    <t>128</t>
  </si>
  <si>
    <t>-495931856</t>
  </si>
  <si>
    <t>46-M</t>
  </si>
  <si>
    <t>Zemní práce při extr.mont.pracích</t>
  </si>
  <si>
    <t>460531211</t>
  </si>
  <si>
    <t xml:space="preserve">Osazení kabelové komory z plastů  pro silniční zatížení komorového dílu ze segmentů z polyetylénu HDPE s litinovým víkem půdorysné plochy do 1,5 m2 světlé hloubky do 0,6 m, ze 4 segmentů</t>
  </si>
  <si>
    <t>106718932</t>
  </si>
  <si>
    <t>Osazení kabelové komory z plastů pro silniční zatížení komorového dílu ze segmentů z polyetylénu HDPE s litinovým víkem půdorysné plochy do 1,5 m2 světlé hloubky do 0,6 m, ze 4 segmentů</t>
  </si>
  <si>
    <t>Poznámka k položce:_x000d_
- včetně položení odvodňovací trubičky do odvodňovacího žlabu</t>
  </si>
  <si>
    <t>6 "D.2 Podrobná situace, D.1.2.2.12 Koruna hráze - kabelová šachta; počet dle D.2</t>
  </si>
  <si>
    <t>34573351</t>
  </si>
  <si>
    <t>komora kabelová vodotěsná D 800 mm hl 440 mm s víkem 44 cm</t>
  </si>
  <si>
    <t>1467231736</t>
  </si>
  <si>
    <t>Poznámka k položce:_x000d_
- včetně dodávky odvodňovací trubičky do odvodňovacího žlabu</t>
  </si>
  <si>
    <t>460531281</t>
  </si>
  <si>
    <t xml:space="preserve">Osazení kabelové komory z plastů  pro silniční zatížení víka z litiny půdorysné plochy do 1,5 m2</t>
  </si>
  <si>
    <t>-186619740</t>
  </si>
  <si>
    <t>Osazení kabelové komory z plastů pro silniční zatížení víka z litiny půdorysné plochy do 1,5 m2</t>
  </si>
  <si>
    <t>M245733</t>
  </si>
  <si>
    <t>víko kabelové komory D 400mm s betonovou výplní, třída zatížení D400</t>
  </si>
  <si>
    <t>77468872</t>
  </si>
  <si>
    <t>Poznámka k položce:_x000d_
- s možností nastavení sklonu a zavírání na klíč</t>
  </si>
  <si>
    <t>460531811</t>
  </si>
  <si>
    <t xml:space="preserve">Osazení kabelové komory z plastů  vyříznutí otvoru ve stěně kabelové komory HDPE</t>
  </si>
  <si>
    <t>828228996</t>
  </si>
  <si>
    <t>Osazení kabelové komory z plastů vyříznutí otvoru ve stěně kabelové komory HDPE</t>
  </si>
  <si>
    <t>2*6 "D.2 Podrobná situace, D.1.2.2.12 Koruna hráze - kabelová šachta; počet komor dle D.2 x vstup a výstup z komory</t>
  </si>
  <si>
    <t>SO 01.01.06 - Těleso hráze</t>
  </si>
  <si>
    <t xml:space="preserve">    1 - Zemní práce</t>
  </si>
  <si>
    <t>114203301</t>
  </si>
  <si>
    <t>Třídění lomového kamene nebo betonových tvárnic získaných při rozebrání dlažeb, záhozů, rovnanin a soustřeďovacích staveb podle druhu, velikosti nebo tvaru</t>
  </si>
  <si>
    <t>-735487398</t>
  </si>
  <si>
    <t>2885,10 "F.4 tab vv - Výkop tř. 3</t>
  </si>
  <si>
    <t>4068,82 "F.4 tab vv - Výkop tř. 4</t>
  </si>
  <si>
    <t>3504,13 "F.4 tab vv - Výkop tř. 5</t>
  </si>
  <si>
    <t>7302,82 "F.4 tab vv - Výkop tř. 6</t>
  </si>
  <si>
    <t>4445,60 "F.4 tab vv - Výkop tř. 7</t>
  </si>
  <si>
    <t>121101103</t>
  </si>
  <si>
    <t xml:space="preserve">Sejmutí ornice nebo lesní půdy  s vodorovným přemístěním na hromady v místě upotřebení nebo na dočasné či trvalé skládky se složením, na vzdálenost přes 100 do 250 m</t>
  </si>
  <si>
    <t>-2021487506</t>
  </si>
  <si>
    <t>Sejmutí ornice nebo lesní půdy s vodorovným přemístěním na hromady v místě upotřebení nebo na dočasné či trvalé skládky se složením, na vzdálenost přes 100 do 250 m</t>
  </si>
  <si>
    <t>6197,13*0,3 "F.4 tab vv - Sejmutí ornice tl. 300 mm; plocha x tloušťka</t>
  </si>
  <si>
    <t>122803102</t>
  </si>
  <si>
    <t xml:space="preserve">Dobývání sypanin pro kamenité hráze nebo kamenité části smíšených hrází na suchu  hromadnými odstřely clonovými nebo plošnými v hornině tř. 6</t>
  </si>
  <si>
    <t>-1347949531</t>
  </si>
  <si>
    <t>Dobývání sypanin pro kamenité hráze nebo kamenité části smíšených hrází na suchu hromadnými odstřely clonovými nebo plošnými v hornině tř. 6</t>
  </si>
  <si>
    <t>122803192</t>
  </si>
  <si>
    <t xml:space="preserve">Dobývání sypanin pro kamenité hráze nebo kamenité části smíšených hrází na suchu  Příplatek k ceně za druhotné rozpojení balvanů nadměrné velikosti v hornině tř. 6</t>
  </si>
  <si>
    <t>1377485954</t>
  </si>
  <si>
    <t>Dobývání sypanin pro kamenité hráze nebo kamenité části smíšených hrází na suchu Příplatek k ceně za druhotné rozpojení balvanů nadměrné velikosti v hornině tř. 6</t>
  </si>
  <si>
    <t>122803103</t>
  </si>
  <si>
    <t xml:space="preserve">Dobývání sypanin pro kamenité hráze nebo kamenité části smíšených hrází na suchu  hromadnými odstřely clonovými nebo plošnými v hornině tř. 7</t>
  </si>
  <si>
    <t>-1994194098</t>
  </si>
  <si>
    <t>Dobývání sypanin pro kamenité hráze nebo kamenité části smíšených hrází na suchu hromadnými odstřely clonovými nebo plošnými v hornině tř. 7</t>
  </si>
  <si>
    <t>-705,6 "D.1.2.2.22 Situace výkopů - ruční dolamování poslední vrstvy nad základovou spárou v tl. 0,5 m; plocha dle CAD</t>
  </si>
  <si>
    <t>122803193</t>
  </si>
  <si>
    <t xml:space="preserve">Dobývání sypanin pro kamenité hráze nebo kamenité části smíšených hrází na suchu  Příplatek k ceně za druhotné rozpojení balvanů nadměrné velikosti v hornině tř. 7</t>
  </si>
  <si>
    <t>-1868414310</t>
  </si>
  <si>
    <t>Dobývání sypanin pro kamenité hráze nebo kamenité části smíšených hrází na suchu Příplatek k ceně za druhotné rozpojení balvanů nadměrné velikosti v hornině tř. 7</t>
  </si>
  <si>
    <t>122803191</t>
  </si>
  <si>
    <t xml:space="preserve">Dobývání sypanin pro kamenité hráze nebo kamenité části smíšených hrází na suchu  Příplatek k ceně za druhotné rozpojení balvanů nadměrné velikosti v hornině tř. 5</t>
  </si>
  <si>
    <t>1219593509</t>
  </si>
  <si>
    <t>Dobývání sypanin pro kamenité hráze nebo kamenité části smíšených hrází na suchu Příplatek k ceně za druhotné rozpojení balvanů nadměrné velikosti v hornině tř. 5</t>
  </si>
  <si>
    <t>122803221</t>
  </si>
  <si>
    <t xml:space="preserve">Dobývání sypanin pro kamenité hráze nebo kamenité části smíšených hrází na suchu  rozrývací technikou s předstřelením</t>
  </si>
  <si>
    <t>-1513998578</t>
  </si>
  <si>
    <t>Dobývání sypanin pro kamenité hráze nebo kamenité části smíšených hrází na suchu rozrývací technikou s předstřelením</t>
  </si>
  <si>
    <t>124203102</t>
  </si>
  <si>
    <t xml:space="preserve">Vykopávky pro koryta vodotečí  s přehozením výkopku na vzdálenost do 3 m nebo s naložením na dopravní prostředek v hornině tř. 3 přes 1 000 do 5 000 m3</t>
  </si>
  <si>
    <t>43937114</t>
  </si>
  <si>
    <t>Vykopávky pro koryta vodotečí s přehozením výkopku na vzdálenost do 3 m nebo s naložením na dopravní prostředek v hornině tř. 3 přes 1 000 do 5 000 m3</t>
  </si>
  <si>
    <t>124203109</t>
  </si>
  <si>
    <t xml:space="preserve">Vykopávky pro koryta vodotečí  s přehozením výkopku na vzdálenost do 3 m nebo s naložením na dopravní prostředek v hornině tř. 3 Příplatek k cenám za lepivost horniny tř. 3</t>
  </si>
  <si>
    <t>1171964562</t>
  </si>
  <si>
    <t>Vykopávky pro koryta vodotečí s přehozením výkopku na vzdálenost do 3 m nebo s naložením na dopravní prostředek v hornině tř. 3 Příplatek k cenám za lepivost horniny tř. 3</t>
  </si>
  <si>
    <t>124303102</t>
  </si>
  <si>
    <t xml:space="preserve">Vykopávky pro koryta vodotečí  s přehozením výkopku na vzdálenost do 3 m nebo s naložením na dopravní prostředek v hornině tř. 4 přes 1 000 do 5 000 m3</t>
  </si>
  <si>
    <t>-1495756518</t>
  </si>
  <si>
    <t>Vykopávky pro koryta vodotečí s přehozením výkopku na vzdálenost do 3 m nebo s naložením na dopravní prostředek v hornině tř. 4 přes 1 000 do 5 000 m3</t>
  </si>
  <si>
    <t>4068,82"F.4 tab vv - Výkop tř. 4</t>
  </si>
  <si>
    <t>124303109</t>
  </si>
  <si>
    <t xml:space="preserve">Vykopávky pro koryta vodotečí  s přehozením výkopku na vzdálenost do 3 m nebo s naložením na dopravní prostředek v hornině tř. 4 Příplatek k cenám za lepivost horniny tř. 4</t>
  </si>
  <si>
    <t>-1671004970</t>
  </si>
  <si>
    <t>Vykopávky pro koryta vodotečí s přehozením výkopku na vzdálenost do 3 m nebo s naložením na dopravní prostředek v hornině tř. 4 Příplatek k cenám za lepivost horniny tř. 4</t>
  </si>
  <si>
    <t>138601101</t>
  </si>
  <si>
    <t>Dolamování zapažených nebo nezapažených hloubených vykopávek v horninách tř. 5 až 7 ručně s případným nutným přemístěním výkopku ve výkopišti, bez naložení jam nebo zářezů, ve vrstvě tl. do 1 000 mm v hornině tř. 7</t>
  </si>
  <si>
    <t>1741581948</t>
  </si>
  <si>
    <t>705,6 "D.1.2.2.22 Situace výkopů - ruční dolamování poslední vrstvy nad základovou spárou v tl. 0,5 m; plocha dle CAD</t>
  </si>
  <si>
    <t>162301101</t>
  </si>
  <si>
    <t xml:space="preserve">Vodorovné přemístění výkopku nebo sypaniny po suchu  na obvyklém dopravním prostředku, bez naložení výkopku, avšak se složením bez rozhrnutí z horniny tř. 1 až 4 na vzdálenost přes 50 do 500 m</t>
  </si>
  <si>
    <t>-834186882</t>
  </si>
  <si>
    <t>Vodorovné přemístění výkopku nebo sypaniny po suchu na obvyklém dopravním prostředku, bez naložení výkopku, avšak se složením bez rozhrnutí z horniny tř. 1 až 4 na vzdálenost přes 50 do 500 m</t>
  </si>
  <si>
    <t>Poznámka k položce:_x000d_
- část zeminy z výkopu G2, G3 (G5) byla těžena/dobývána jako třída 5, ale byla druhotně rozpojena a tedy pro přesun uvažována jako třída 4</t>
  </si>
  <si>
    <t>2*987,95 "F.4 tab vv - Hutněný zásyp málo propustné a nepropustné zeminy F3, F4, F6, S5 (G5), odvoz na deponii a zpět</t>
  </si>
  <si>
    <t>2*6780,32 "F.4 tab vv - Zpětný hutněný zásyp zeminou z výkopu G2, G3 (G5), odvoz na deponii a zpět</t>
  </si>
  <si>
    <t>162301151</t>
  </si>
  <si>
    <t xml:space="preserve">Vodorovné přemístění výkopku nebo sypaniny po suchu  na obvyklém dopravním prostředku, bez naložení výkopku, avšak se složením bez rozhrnutí z horniny tř. 5 až 7 na vzdálenost přes 50 do 500 m</t>
  </si>
  <si>
    <t>1799031044</t>
  </si>
  <si>
    <t>Vodorovné přemístění výkopku nebo sypaniny po suchu na obvyklém dopravním prostředku, bez naložení výkopku, avšak se složením bez rozhrnutí z horniny tř. 5 až 7 na vzdálenost přes 50 do 500 m</t>
  </si>
  <si>
    <t>2*10100,24 "F.4 tab vv - Kamenitý přísyp, netříděný mírně zahliněný lomový kámen, odvoz na deponii a zpět</t>
  </si>
  <si>
    <t>162406111</t>
  </si>
  <si>
    <t xml:space="preserve">Vodorovné přemístění výkopku bez naložení, avšak se složením  zemin schopných zúrodnění, na vzdálenost přes 1000 do 2000 m</t>
  </si>
  <si>
    <t>1315886869</t>
  </si>
  <si>
    <t>Vodorovné přemístění výkopku bez naložení, avšak se složením zemin schopných zúrodnění, na vzdálenost přes 1000 do 2000 m</t>
  </si>
  <si>
    <t>6197,13*0,3 "F.4 tab vv - Sejmutí ornice tl. 300 mm, odvoz do místa rozprostření; plocha x tloušťka</t>
  </si>
  <si>
    <t>167101102</t>
  </si>
  <si>
    <t xml:space="preserve">Nakládání, skládání a překládání neulehlého výkopku nebo sypaniny  nakládání, množství přes 100 m3, z hornin tř. 1 až 4</t>
  </si>
  <si>
    <t>446171478</t>
  </si>
  <si>
    <t>Nakládání, skládání a překládání neulehlého výkopku nebo sypaniny nakládání, množství přes 100 m3, z hornin tř. 1 až 4</t>
  </si>
  <si>
    <t>987,95 "F.4 tab vv - Hutněný zásyp málo propustné a nepropustné zeminy F3, F4, F6, S5 (G5), nakládání na deponii</t>
  </si>
  <si>
    <t>6780,32 "F.4 tab vv - Zpětný hutněný zásyp zeminou z výkopu G2, G3 (G5), nakládání na deponii</t>
  </si>
  <si>
    <t>167101152</t>
  </si>
  <si>
    <t xml:space="preserve">Nakládání, skládání a překládání neulehlého výkopku nebo sypaniny  nakládání, množství přes 100 m3, z hornin tř. 5 až 7</t>
  </si>
  <si>
    <t>259326348</t>
  </si>
  <si>
    <t>Nakládání, skládání a překládání neulehlého výkopku nebo sypaniny nakládání, množství přes 100 m3, z hornin tř. 5 až 7</t>
  </si>
  <si>
    <t>10100,24 "F.4 tab vv - Kamenitý přísyp, netříděný mírně zahliněný lomový kámen, nakládání na deponii</t>
  </si>
  <si>
    <t>171103211</t>
  </si>
  <si>
    <t xml:space="preserve">Uložení netříděných sypanin z hornin tř. 1 až 4 do zemních hrází  pro jakoukoliv šířku koruny přívodních kanálů inundačních nebo ochranných se zhutněním do 100 % PS - koef. C s příměsí jílové hlíny do 20 % objemu</t>
  </si>
  <si>
    <t>1985088622</t>
  </si>
  <si>
    <t>Uložení netříděných sypanin z hornin tř. 1 až 4 do zemních hrází pro jakoukoliv šířku koruny přívodních kanálů inundačních nebo ochranných se zhutněním do 100 % PS - koef. C s příměsí jílové hlíny do 20 % objemu</t>
  </si>
  <si>
    <t>6780,32 "F.4 tab vv - Zpětný hutněný zásyp zeminou z výkopu G2, G3 (G5)</t>
  </si>
  <si>
    <t>172103101</t>
  </si>
  <si>
    <t xml:space="preserve">Zřízení těsnícího jádra nebo těsnící vrstvy  zemních a kamenitých hrází přehradních a jiných vodních nádrží z hornin tř. 1 až 4, se zhutněním do 100 % PS - koef. C vodorovné šířky vrstvy do 1 m</t>
  </si>
  <si>
    <t>1390679735</t>
  </si>
  <si>
    <t>Zřízení těsnícího jádra nebo těsnící vrstvy zemních a kamenitých hrází přehradních a jiných vodních nádrží z hornin tř. 1 až 4, se zhutněním do 100 % PS - koef. C vodorovné šířky vrstvy do 1 m</t>
  </si>
  <si>
    <t>987,95 "F.4 tab vv - Hutněný zásyp málo propustné a nepropustné zeminy F3, F4, F6, S5 (G5)</t>
  </si>
  <si>
    <t>178103501</t>
  </si>
  <si>
    <t xml:space="preserve">Uložení netříděných sypanin do kamenitých hrází nebo kamenitých částí smíšených hrází  z hornin tř. 5 až 7, ve vrstvách o tl. do 600 mm</t>
  </si>
  <si>
    <t>2040760564</t>
  </si>
  <si>
    <t>Uložení netříděných sypanin do kamenitých hrází nebo kamenitých částí smíšených hrází z hornin tř. 5 až 7, ve vrstvách o tl. do 600 mm</t>
  </si>
  <si>
    <t>10100,24 "F.4 tab vv - Kamenitý přísyp, netříděný mírně zahliněný lomový kámen</t>
  </si>
  <si>
    <t>181006114</t>
  </si>
  <si>
    <t xml:space="preserve">Rozprostření zemin schopných zúrodnění  v rovině a ve sklonu do 1:5, tloušťka vrstvy přes 0,20 do 0,30 m</t>
  </si>
  <si>
    <t>-192702126</t>
  </si>
  <si>
    <t>Rozprostření zemin schopných zúrodnění v rovině a ve sklonu do 1:5, tloušťka vrstvy přes 0,20 do 0,30 m</t>
  </si>
  <si>
    <t>6197,13*0,3 "F.4 tab vv - Sejmutí ornice tl. 300 mm, rozprostření na parc.č. 1058/9 a 1079/9 v k.ú. Perálec; plocha shodně s plochou sejmutí</t>
  </si>
  <si>
    <t>R162701</t>
  </si>
  <si>
    <t>Vodorovné přemístění výkopku a kamene vč. likvidace dle platné legislativy</t>
  </si>
  <si>
    <t>-177192531</t>
  </si>
  <si>
    <t>-987,95 "F.4 tab vv - Hutněný zásyp málo propustné a nepropustné zeminy F3, F4, F6, S5 (G5)</t>
  </si>
  <si>
    <t>-6780,32 "F.4 tab vv - Zpětný hutněný zásyp zeminou z výkopu G2, G3 (G5)</t>
  </si>
  <si>
    <t>-10100,24 "F.4 tab vv - Kamenitý přísyp, netříděný mírně zahliněný lomový kámen</t>
  </si>
  <si>
    <t>-1124,8 "Přebytečný kámen a zeminy, které budou použity v SO 107 Obslužná komunikace</t>
  </si>
  <si>
    <t>-511650512</t>
  </si>
  <si>
    <t>(2+0)*((1,2+0,98)*0,28*2,5) "D.1.2.2.26 - ´L´ Prefabrikáty - schéma, prefabrikáty L dl. 2,5 m pro dil. blok č. 1; počet x objem</t>
  </si>
  <si>
    <t>(3+0)*((1,2+0,98)*0,28*2,5) "D.1.2.2.26 - ´L´ Prefabrikáty - schéma, prefabrikáty L dl. 2,5 m pro dil. blok č. 2; počet x objem</t>
  </si>
  <si>
    <t>(6+3)*((1,2+0,98)*0,28*2,5) "D.1.2.2.26 - ´L´ Prefabrikáty - schéma, prefabrikáty L dl. 2,5 m pro dil. blok č. 3; počet x objem</t>
  </si>
  <si>
    <t>(9+3)*((1,2+0,98)*0,28*2,5) "D.1.2.2.26 - ´L´ Prefabrikáty - schéma, prefabrikáty L dl. 2,5 m pro dil. blok č. 4; počet x objem</t>
  </si>
  <si>
    <t>(9+5)*((1,2+0,98)*0,28*2,5) "D.1.2.2.26 - ´L´ Prefabrikáty - schéma, prefabrikáty L dl. 2,5 m pro dil. blok č. 5; počet x objem</t>
  </si>
  <si>
    <t>(5+7)*((1,2+0,98)*0,28*2,5) "D.1.2.2.26 - ´L´ Prefabrikáty - schéma, prefabrikáty L dl. 2,5 m pro dil. blok č. 6; počet x objem</t>
  </si>
  <si>
    <t>(0+3)*((1,2+0,98)*0,28*2,5) "D.1.2.2.26 - ´L´ Prefabrikáty - schéma, prefabrikáty L dl. 2,5 m pro dil. blok č. 7; počet x objem</t>
  </si>
  <si>
    <t>(4+7)*((1,2+0,98)*0,28*2,5) "D.1.2.2.26 - ´L´ Prefabrikáty - schéma, prefabrikáty L dl. 2,5 m pro dil. blok č. 8; počet x objem</t>
  </si>
  <si>
    <t>(8+2)*((1,2+0,98)*0,28*2,5) "D.1.2.2.26 - ´L´ Prefabrikáty - schéma, prefabrikáty L dl. 2,5 m pro dil. blok č. 9; počet x objem</t>
  </si>
  <si>
    <t>2*(1,2*0,29*2,5) "D.1.2.2.26 - ´L´ Prefabrikáty - schéma, prefabrikáty I dl. 2,5 m pro dil. blok č. 2; počet x objem</t>
  </si>
  <si>
    <t>2*(1,2*0,29*2,5) "D.1.2.2.26 - ´L´ Prefabrikáty - schéma, prefabrikáty I dl. 2,5 m pro dil. blok č. 4; počet x objem</t>
  </si>
  <si>
    <t>2*(1,2*0,29*2,5) "D.1.2.2.26 - ´L´ Prefabrikáty - schéma, prefabrikáty I dl. 2,5 m pro dil. blok č. 6; počet x objem</t>
  </si>
  <si>
    <t>2*(1,2*0,29*2,5) "D.1.2.2.26 - ´L´ Prefabrikáty - schéma, prefabrikáty I dl. 2,5 m pro dil. blok č. 7; počet x objem</t>
  </si>
  <si>
    <t>2*(1,2*0,29*2,5) "D.1.2.2.26 - ´L´ Prefabrikáty - schéma, prefabrikáty I dl. 2,5 m pro dil. blok č. 8; počet x objem</t>
  </si>
  <si>
    <t>1*(1,2*0,29*2,5) "D.1.2.2.26 - ´L´ Prefabrikáty - schéma, prefabrikáty I dl. 2,5 m pro dil. blok č. 9; počet x objem</t>
  </si>
  <si>
    <t>2*(1,2*0,29*5,0) "D.1.2.2.26 - ´L´ Prefabrikáty - schéma, prefabrikáty I dl. 5,0 m pro dil. blok č. 1; počet x objem</t>
  </si>
  <si>
    <t>2*(1,2*0,29*5,0) "D.1.2.2.26 - ´L´ Prefabrikáty - schéma, prefabrikáty I dl. 5,0 m pro dil. blok č. 2; počet x objem</t>
  </si>
  <si>
    <t>3*(1,2*0,29*5,0) "D.1.2.2.26 - ´L´ Prefabrikáty - schéma, prefabrikáty I dl. 5,0 m pro dil. blok č. 3; počet x objem</t>
  </si>
  <si>
    <t>2*(1,2*0,29*5,0) "D.1.2.2.26 - ´L´ Prefabrikáty - schéma, prefabrikáty I dl. 5,0 m pro dil. blok č. 4; počet x objem</t>
  </si>
  <si>
    <t>3*(1,2*0,29*5,0) "D.1.2.2.26 - ´L´ Prefabrikáty - schéma, prefabrikáty I dl. 5,0 m pro dil. blok č. 5; počet x objem</t>
  </si>
  <si>
    <t>2*(1,2*0,29*5,0) "D.1.2.2.26 - ´L´ Prefabrikáty - schéma, prefabrikáty I dl. 5,0 m pro dil. blok č. 6; počet x objem</t>
  </si>
  <si>
    <t>2*(1,2*0,29*5,0) "D.1.2.2.26 - ´L´ Prefabrikáty - schéma, prefabrikáty I dl. 5,0 m pro dil. blok č. 7; počet x objem</t>
  </si>
  <si>
    <t>2*(1,2*0,29*5,0) "D.1.2.2.26 - ´L´ Prefabrikáty - schéma, prefabrikáty I dl. 5,0 m pro dil. blok č. 8; počet x objem</t>
  </si>
  <si>
    <t>2*(1,2*0,29*5,0) "D.1.2.2.26 - ´L´ Prefabrikáty - schéma, prefabrikáty I dl. 5,0 m pro dil. blok č. 9; počet x objem</t>
  </si>
  <si>
    <t>(1,2+1,24)*0,28*2,5 "D.1.2.2.26 - ´L´ Prefabrikáty - schéma, prefabrikáty pro dil. blok č. 7 - atyp číslo 1; počet x objem</t>
  </si>
  <si>
    <t>(1,2+1,2)*0,28*1,74 "D.1.2.2.26 - ´L´ Prefabrikáty - schéma, prefabrikáty pro dil. blok č. 7 - atyp číslo 2; počet x objem</t>
  </si>
  <si>
    <t>(1,2+1,2)*0,28*1,68 "D.1.2.2.26 - ´L´ Prefabrikáty - schéma, prefabrikáty pro dil. blok č. 7 - atyp číslo 3; počet x objem</t>
  </si>
  <si>
    <t>(1,2+1,2)*0,28*1,62 "D.1.2.2.26 - ´L´ Prefabrikáty - schéma, prefabrikáty pro dil. blok č. 7 - atyp číslo 4; počet x objem</t>
  </si>
  <si>
    <t>(1,2+1,2)*0,28*1,55 "D.1.2.2.26 - ´L´ Prefabrikáty - schéma, prefabrikáty pro dil. blok č. 7 - atyp číslo 5; počet x objem</t>
  </si>
  <si>
    <t>5*0,92*0,24 "D.1.2.2.26 - ´L´ Prefabrikáty - schéma, prefabrikáty pro dil. blok č. 7 - atyp číslo 6; počet x objem</t>
  </si>
  <si>
    <t>(1,2+1,2)*0,28*2,44 "D.1.2.2.26 - ´L´ Prefabrikáty - schéma, prefabrikáty pro dil. blok č. 7 - atyp číslo 8; počet x objem</t>
  </si>
  <si>
    <t>(1,2+1,2)*0,28*4,88 "D.1.2.2.26 - ´L´ Prefabrikáty - schéma, prefabrikáty pro dil. blok č. 7 - atyp číslo 10; počet x objem</t>
  </si>
  <si>
    <t>M593391</t>
  </si>
  <si>
    <t>prefabrikovaný železobetonový prvek "L" 1,2x1,2 m, tl.280 mm, dl. 2,5 m</t>
  </si>
  <si>
    <t>1451480104</t>
  </si>
  <si>
    <t>Poznámka k položce:_x000d_
- včetně zazubení, zkosení pohledových hran, zdrsněného povrchu rubu, drážky pro osazení těsnění vertikální i horizontální spáry_x000d_
- včetně tahové geomříže kotvené při výrobě po celé délce prvku, min. pevnost v tahu 50, opt. 100 kN/m, tažnost v podélném směru do 4%_x000d_
- přesný tvar, materiál a povrchová úprava dle specifikace v PD</t>
  </si>
  <si>
    <t>2 "D.1.2.2.26 - ´L´ Prefabrikáty - schéma, prefabrikáty pro dil. blok č. 1</t>
  </si>
  <si>
    <t>3 "D.1.2.2.26 - ´L´ Prefabrikáty - schéma, prefabrikáty pro dil. blok č. 2</t>
  </si>
  <si>
    <t>6+3 "D.1.2.2.26 - ´L´ Prefabrikáty - schéma, prefabrikáty pro dil. blok č. 3</t>
  </si>
  <si>
    <t>9+3 "D.1.2.2.26 - ´L´ Prefabrikáty - schéma, prefabrikáty pro dil. blok č. 4</t>
  </si>
  <si>
    <t>9+5 "D.1.2.2.26 - ´L´ Prefabrikáty - schéma, prefabrikáty pro dil. blok č. 5</t>
  </si>
  <si>
    <t>5+7 "D.1.2.2.26 - ´L´ Prefabrikáty - schéma, prefabrikáty pro dil. blok č. 6</t>
  </si>
  <si>
    <t>0+3 "D.1.2.2.26 - ´L´ Prefabrikáty - schéma, prefabrikáty pro dil. blok č. 7</t>
  </si>
  <si>
    <t>4+7 "D.1.2.2.26 - ´L´ Prefabrikáty - schéma, prefabrikáty pro dil. blok č. 8</t>
  </si>
  <si>
    <t>8+2 "D.1.2.2.26 - ´L´ Prefabrikáty - schéma, prefabrikáty pro dil. blok č. 9</t>
  </si>
  <si>
    <t>M593393</t>
  </si>
  <si>
    <t>prefabrikovaný železobetonový prvek "I" 1,2 m, tl.280-300 mm, dl. 2,5 m</t>
  </si>
  <si>
    <t>-2010531106</t>
  </si>
  <si>
    <t>Poznámka k položce:_x000d_
- včetně zazubení, zkosení pohledových hran, zdrsněného povrchu rubu, drážky pro osazení těsnění vertikální i horizontální spáry, prostupu pro křížení vnitřního pásu do dilatačních spár, včetně těsnícího plechu (oboustranně povrstvený ETA 15/0003) pracovní spáry, vytažené výztuže z prefabrikátu délky min. 0,6 m_x000d_
- přesný tvar, materiál a povrchová úprava dle specifikace v PD</t>
  </si>
  <si>
    <t>2 "D.1.2.2.26 - ´L´ Prefabrikáty - schéma, prefabrikáty pro dil. blok č. 2</t>
  </si>
  <si>
    <t>2 "D.1.2.2.26 - ´L´ Prefabrikáty - schéma, prefabrikáty pro dil. blok č. 4</t>
  </si>
  <si>
    <t>2 "D.1.2.2.26 - ´L´ Prefabrikáty - schéma, prefabrikáty pro dil. blok č. 6</t>
  </si>
  <si>
    <t>2 "D.1.2.2.26 - ´L´ Prefabrikáty - schéma, prefabrikáty pro dil. blok č. 7</t>
  </si>
  <si>
    <t>2 "D.1.2.2.26 - ´L´ Prefabrikáty - schéma, prefabrikáty pro dil. blok č. 8</t>
  </si>
  <si>
    <t>1 "D.1.2.2.26 - ´L´ Prefabrikáty - schéma, prefabrikáty pro dil. blok č. 9</t>
  </si>
  <si>
    <t>M593394</t>
  </si>
  <si>
    <t>prefabrikovaný železobetonový prvek "I" 1,2 m, tl.280-300 mm, dl. 5,0 m</t>
  </si>
  <si>
    <t>642813270</t>
  </si>
  <si>
    <t>3 "D.1.2.2.26 - ´L´ Prefabrikáty - schéma, prefabrikáty pro dil. blok č. 3</t>
  </si>
  <si>
    <t>3 "D.1.2.2.26 - ´L´ Prefabrikáty - schéma, prefabrikáty pro dil. blok č. 5</t>
  </si>
  <si>
    <t>2 "D.1.2.2.26 - ´L´ Prefabrikáty - schéma, prefabrikáty pro dil. blok č. 9</t>
  </si>
  <si>
    <t>M593396.1</t>
  </si>
  <si>
    <t>prefabrikovaný železobetonový prvek "L" výšky 1,2 m, tl.280 mm, atyp číslo 1 dle D.1.2.2.26</t>
  </si>
  <si>
    <t>-1168001197</t>
  </si>
  <si>
    <t>1 "D.1.2.2.26 - ´L´ Prefabrikáty - schéma, prefabrikáty pro dil. blok č. 7 - atyp číslo 1</t>
  </si>
  <si>
    <t>M593396.2</t>
  </si>
  <si>
    <t>prefabrikovaný železobetonový prvek "L" výšky 1,2 m, tl.280 mm, atyp číslo 2 dle D.1.2.2.26</t>
  </si>
  <si>
    <t>-669471993</t>
  </si>
  <si>
    <t>1 "D.1.2.2.26 - ´L´ Prefabrikáty - schéma, prefabrikáty pro dil. blok č. 7 - atyp číslo 2</t>
  </si>
  <si>
    <t>M593396.3</t>
  </si>
  <si>
    <t>prefabrikovaný železobetonový prvek "L" výšky 1,2 m, tl.280 mm, atyp číslo 3 dle D.1.2.2.26</t>
  </si>
  <si>
    <t>248635698</t>
  </si>
  <si>
    <t>1 "D.1.2.2.26 - ´L´ Prefabrikáty - schéma, prefabrikáty pro dil. blok č. 7 - atyp číslo 3</t>
  </si>
  <si>
    <t>M593396.4</t>
  </si>
  <si>
    <t>prefabrikovaný železobetonový prvek "L" výšky 1,2 m, tl.280 mm, atyp číslo 4 dle D.1.2.2.26</t>
  </si>
  <si>
    <t>-878852625</t>
  </si>
  <si>
    <t>1 "D.1.2.2.26 - ´L´ Prefabrikáty - schéma, prefabrikáty pro dil. blok č. 7 - atyp číslo 4</t>
  </si>
  <si>
    <t>M593396.5</t>
  </si>
  <si>
    <t>prefabrikovaný železobetonový prvek "L" výšky 1,2 m, tl.280 mm, atyp číslo 5 dle D.1.2.2.26</t>
  </si>
  <si>
    <t>-121300454</t>
  </si>
  <si>
    <t>1 "D.1.2.2.26 - ´L´ Prefabrikáty - schéma, prefabrikáty pro dil. blok č. 7 - atyp číslo 5</t>
  </si>
  <si>
    <t>M593396.6</t>
  </si>
  <si>
    <t>prefabrikovaný železobetonový prvek "I" šířky 0,92 m, tl.240 mm, atyp číslo 6 dle D.1.2.2.26</t>
  </si>
  <si>
    <t>-1925317202</t>
  </si>
  <si>
    <t>1 "D.1.2.2.26 - ´L´ Prefabrikáty - schéma, prefabrikáty pro dil. blok č. 7 - atyp číslo 6</t>
  </si>
  <si>
    <t>M593396.8</t>
  </si>
  <si>
    <t>prefabrikovaný železobetonový prvek "L" výšky 1,2 m, tl.280 mm, atyp číslo 8 dle D.1.2.2.26</t>
  </si>
  <si>
    <t>-1345114535</t>
  </si>
  <si>
    <t>1 "D.1.2.2.26 - ´L´ Prefabrikáty - schéma, prefabrikáty pro dil. blok č. 7 - atyp číslo 8</t>
  </si>
  <si>
    <t>M593396.10</t>
  </si>
  <si>
    <t>prefabrikovaný železobetonový prvek "L" výšky 1,2 m, tl.280 mm, atyp číslo 10 dle D.1.2.2.26</t>
  </si>
  <si>
    <t>597775825</t>
  </si>
  <si>
    <t>1 "D.1.2.2.26 - ´L´ Prefabrikáty - schéma, prefabrikáty pro dil. blok č. 7 - atyp číslo 10</t>
  </si>
  <si>
    <t>320101114</t>
  </si>
  <si>
    <t>Osazení betonových a železobetonových prefabrikátů hmotnosti jednotlivě přes 7 000 do 10 000 kg</t>
  </si>
  <si>
    <t>160363102</t>
  </si>
  <si>
    <t>Poznámka k položce:_x000d_
- L-prefabrikáty dl. 5 m</t>
  </si>
  <si>
    <t>(2+0)*((1,2+0,98)*0,28*5,0) "D.1.2.2.26 - ´L´ Prefabrikáty - schéma, prefabrikáty L dl. 5,0 m pro dil. blok č. 1; počet x objem</t>
  </si>
  <si>
    <t>(7+1)*((1,2+0,98)*0,28*5,0) "D.1.2.2.26 - ´L´ Prefabrikáty - schéma, prefabrikáty L dl. 5,0 m pro dil. blok č. 2; počet x objem</t>
  </si>
  <si>
    <t>(16+5)*((1,2+0,98)*0,28*5,0) "D.1.2.2.26 - ´L´ Prefabrikáty - schéma, prefabrikáty L dl. 5,0 m pro dil. blok č. 3; počet x objem</t>
  </si>
  <si>
    <t>(24+8)*((1,2+0,98)*0,28*5,0) "D.1.2.2.26 - ´L´ Prefabrikáty - schéma, prefabrikáty L dl. 5,0 m pro dil. blok č. 4; počet x objem</t>
  </si>
  <si>
    <t>(18+14)*((1,2+0,98)*0,28*5,0) "D.1.2.2.26 - ´L´ Prefabrikáty - schéma, prefabrikáty L dl. 5,0 m pro dil. blok č. 5; počet x objem</t>
  </si>
  <si>
    <t>(3+20)*((1,2+0,98)*0,28*5,0) "D.1.2.2.26 - ´L´ Prefabrikáty - schéma, prefabrikáty L dl. 5,0 m pro dil. blok č. 6; počet x objem</t>
  </si>
  <si>
    <t>(0+6)*((1,2+0,98)*0,28*5,0) "D.1.2.2.26 - ´L´ Prefabrikáty - schéma, prefabrikáty L dl. 5,0 m pro dil. blok č. 7; počet x objem</t>
  </si>
  <si>
    <t>(13+16)*((1,2+0,98)*0,28*5,0) "D.1.2.2.26 - ´L´ Prefabrikáty - schéma, prefabrikáty L dl. 5,0 m pro dil. blok č. 8; počet x objem</t>
  </si>
  <si>
    <t>(5+3)*((1,2+0,98)*0,28*5,0) "D.1.2.2.26 - ´L´ Prefabrikáty - schéma, prefabrikáty L dl. 5,0 m pro dil. blok č. 9; počet x objem</t>
  </si>
  <si>
    <t>((1,2+1,24)*0,28*5,0) "D.1.2.2.26 - ´L´ Prefabrikáty - schéma, prefabrikáty pro dil. blok č. 7 - atyp číslo 7; počet x objem</t>
  </si>
  <si>
    <t>((1,2+1,24)*0,28*4,87) "D.1.2.2.26 - ´L´ Prefabrikáty - schéma, prefabrikáty pro dil. blok č. 7 - atyp číslo 9; počet x objem</t>
  </si>
  <si>
    <t>((1,2+1,24)*0,28*4,75) "D.1.2.2.26 - ´L´ Prefabrikáty - schéma, prefabrikáty pro dil. blok č. 7 - atyp číslo 11; počet x objem</t>
  </si>
  <si>
    <t>M593392</t>
  </si>
  <si>
    <t>prefabrikovaný železobetonový prvek "L" 1,2x1,2 m, tl.280 mm, dl. 5,0 m</t>
  </si>
  <si>
    <t>-1840191896</t>
  </si>
  <si>
    <t>1+0 "D.1.2.2.26 - ´L´ Prefabrikáty - schéma, prefabrikáty pro dil. blok č. 1</t>
  </si>
  <si>
    <t>7+1 "D.1.2.2.26 - ´L´ Prefabrikáty - schéma, prefabrikáty pro dil. blok č. 2</t>
  </si>
  <si>
    <t>16+5 "D.1.2.2.26 - ´L´ Prefabrikáty - schéma, prefabrikáty pro dil. blok č. 3</t>
  </si>
  <si>
    <t>24+8 "D.1.2.2.26 - ´L´ Prefabrikáty - schéma, prefabrikáty pro dil. blok č. 4</t>
  </si>
  <si>
    <t>18+14 "D.1.2.2.26 - ´L´ Prefabrikáty - schéma, prefabrikáty pro dil. blok č. 5</t>
  </si>
  <si>
    <t>3+20 "D.1.2.2.26 - ´L´ Prefabrikáty - schéma, prefabrikáty pro dil. blok č. 6</t>
  </si>
  <si>
    <t>0+6 "D.1.2.2.26 - ´L´ Prefabrikáty - schéma, prefabrikáty pro dil. blok č. 7</t>
  </si>
  <si>
    <t>13+16 "D.1.2.2.26 - ´L´ Prefabrikáty - schéma, prefabrikáty pro dil. blok č. 8</t>
  </si>
  <si>
    <t>5+3 "D.1.2.2.26 - ´L´ Prefabrikáty - schéma, prefabrikáty pro dil. blok č. 9</t>
  </si>
  <si>
    <t>M593395.7</t>
  </si>
  <si>
    <t>prefabrikovaný železobetonový prvek "L" výšky 1,2 m, tl.280 mm, atyp číslo 7 dle D.1.2.2.26</t>
  </si>
  <si>
    <t>-623485453</t>
  </si>
  <si>
    <t>1 "D.1.2.2.26 - ´L´ Prefabrikáty - schéma, prefabrikáty pro dil. blok č. 7 - atyp číslo 7</t>
  </si>
  <si>
    <t>M593395.9</t>
  </si>
  <si>
    <t>prefabrikovaný železobetonový prvek "L" výšky 1,2 m, tl.280 mm, atyp číslo 9 dle D.1.2.2.26</t>
  </si>
  <si>
    <t>1890634493</t>
  </si>
  <si>
    <t>1 "D.1.2.2.26 - ´L´ Prefabrikáty - schéma, prefabrikáty pro dil. blok č. 7 - atyp číslo 9</t>
  </si>
  <si>
    <t>M593395.11</t>
  </si>
  <si>
    <t>prefabrikovaný železobetonový prvek "L" výšky 1,2 m, tl.280 mm, atyp číslo 11 dle D.1.2.2.26</t>
  </si>
  <si>
    <t>297827976</t>
  </si>
  <si>
    <t>1 "D.1.2.2.26 - ´L´ Prefabrikáty - schéma, prefabrikáty pro dil. blok č. 7 - atyp číslo 11</t>
  </si>
  <si>
    <t>321311115</t>
  </si>
  <si>
    <t>Konstrukce vodních staveb z betonu přehrad, jezů a plavebních komor, spodní stavby vodních elektráren, jader přehrad, odběrných věží a výpustných zařízení, opěrných zdí, šachet, šachtic a ostatních konstrukcí prostého pro prostředí s mrazovými cykly tř. C</t>
  </si>
  <si>
    <t>427590715</t>
  </si>
  <si>
    <t>Konstrukce vodních staveb z betonu přehrad, jezů a plavebních komor, spodní stavby vodních elektráren, jader přehrad, odběrných věží a výpustných zařízení, opěrných zdí, šachet, šachtic a ostatních konstrukcí prostého pro prostředí s mrazovými cykly tř. C 25/30</t>
  </si>
  <si>
    <t>Poznámka k položce:_x000d_
- včetně veškerých nákladů na čerpání betonové směsi v návaznosti na technologický postup a rychlost betonáže zhotovitele</t>
  </si>
  <si>
    <t>765,79 "F.4 tab vv - Podkladní přechodový beton - malta (včetně vyrovnání nadvýrubu 10%)</t>
  </si>
  <si>
    <t>321351010</t>
  </si>
  <si>
    <t xml:space="preserve">Bednění konstrukcí z betonu prostého nebo železového vodních staveb  přehrad, jezů a plavebních komor, spodní stavby vodních elektráren, jader přehrad, odběrných věží a výpustných zařízení, opěrných zdí, šachet, šachtic a ostatních konstrukcí zřízení ploc</t>
  </si>
  <si>
    <t>-807166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</si>
  <si>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zřízení ploch rovinných</t>
  </si>
  <si>
    <t>180,87 "D.1.2.2.26 L prefabrikáty - dobednění atypických částí v úrovni základové spáry; plocha odečtena z CAD</t>
  </si>
  <si>
    <t>321352010</t>
  </si>
  <si>
    <t xml:space="preserve">Bednění konstrukcí z betonu prostého nebo železového vodních staveb  přehrad, jezů a plavebních komor, spodní stavby vodních elektráren, jader přehrad, odběrných věží a výpustných zařízení, opěrných zdí, šachet, šachtic a ostatních konstrukcí odstranění p</t>
  </si>
  <si>
    <t>-562506522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</si>
  <si>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odstranění ploch rovinných</t>
  </si>
  <si>
    <t>R32135101</t>
  </si>
  <si>
    <t>Bednění konstrukcí vodních staveb rovinné - zřízení a odstranění, včetně matrice, včetně kotvení ztratnými táhly DW15 a stabilizace pomocnou konstrukcí, včetně kotvení a rozepření bednění, včetně zavrtání záložky do posledního prefabrikátu</t>
  </si>
  <si>
    <t>-231386048</t>
  </si>
  <si>
    <t>Poznámka k položce:_x000d_
- přesné požadavky na bednění dle PD D.1.2.2.20.b - Systémové bednění - vzdušní líc</t>
  </si>
  <si>
    <t>708,71 "F.4 tab vv - Bednění lícového betonu - vzdušní strana</t>
  </si>
  <si>
    <t>451315111</t>
  </si>
  <si>
    <t xml:space="preserve">Podkladní nebo vyrovnávací vrstva z betonu prostého  tř. C 25/30, ve vrstvě do 100 mm</t>
  </si>
  <si>
    <t>1909278382</t>
  </si>
  <si>
    <t>Podkladní nebo vyrovnávací vrstva z betonu prostého tř. C 25/30, ve vrstvě do 100 mm</t>
  </si>
  <si>
    <t>(2+0)*(1,2*2,5) "D.1.2.2.26 - ´L´ Prefabrikáty - schéma, podklad pod prefabrikáty L dl. 2,5 m pro dil. blok č. 1; počet x šířka x délka</t>
  </si>
  <si>
    <t>(3+0)*(1,2*2,5) "D.1.2.2.26 - ´L´ Prefabrikáty - schéma, prefabrikáty L dl. 2,5 m pro dil. blok č. 2; počet x šířka x délka</t>
  </si>
  <si>
    <t>(6+3)*(1,2*2,5) "D.1.2.2.26 - ´L´ Prefabrikáty - schéma, prefabrikáty L dl. 2,5 m pro dil. blok č. 3; počet x šířka x délka</t>
  </si>
  <si>
    <t>(9+3)*(1,2*2,5) "D.1.2.2.26 - ´L´ Prefabrikáty - schéma, prefabrikáty L dl. 2,5 m pro dil. blok č. 4; počet x šířka x délka</t>
  </si>
  <si>
    <t>(9+5)*(1,2*2,5) "D.1.2.2.26 - ´L´ Prefabrikáty - schéma, prefabrikáty L dl. 2,5 m pro dil. blok č. 5; počet x šířka x délka</t>
  </si>
  <si>
    <t>(5+7)*(1,2*2,5) "D.1.2.2.26 - ´L´ Prefabrikáty - schéma, prefabrikáty L dl. 2,5 m pro dil. blok č. 6; počet x šířka x délka</t>
  </si>
  <si>
    <t>(0+6)*(1,2*2,5) "D.1.2.2.26 - ´L´ Prefabrikáty - schéma, prefabrikáty L dl. 2,5 m pro dil. blok č. 7; počet x šířka x délka</t>
  </si>
  <si>
    <t>(4+7)*(1,2*2,5) "D.1.2.2.26 - ´L´ Prefabrikáty - schéma, prefabrikáty L dl. 2,5 m pro dil. blok č. 8; počet x šířka x délka</t>
  </si>
  <si>
    <t>(8+2)*(1,2*2,5) "D.1.2.2.26 - ´L´ Prefabrikáty - schéma, prefabrikáty L dl. 2,5 m pro dil. blok č. 9; počet x šířka x délka</t>
  </si>
  <si>
    <t>2*(1,2*2,5) "D.1.2.2.26 - ´L´ Prefabrikáty - schéma, prefabrikáty I dl. 2,5 m pro dil. blok č. 2; počet x šířka x délka</t>
  </si>
  <si>
    <t>2*(1,2*2,5) "D.1.2.2.26 - ´L´ Prefabrikáty - schéma, prefabrikáty I dl. 2,5 m pro dil. blok č. 4; počet x šířka x délka</t>
  </si>
  <si>
    <t>2*(1,2*2,5) "D.1.2.2.26 - ´L´ Prefabrikáty - schéma, prefabrikáty I dl. 2,5 m pro dil. blok č. 6; počet x šířka x délka</t>
  </si>
  <si>
    <t>2*(1,2*2,5) "D.1.2.2.26 - ´L´ Prefabrikáty - schéma, prefabrikáty I dl. 2,5 m pro dil. blok č. 7; počet x šířka x délka</t>
  </si>
  <si>
    <t>2*(1,2*2,5) "D.1.2.2.26 - ´L´ Prefabrikáty - schéma, prefabrikáty I dl. 2,5 m pro dil. blok č. 8; počet x šířka x délka</t>
  </si>
  <si>
    <t>1*(1,2*2,5) "D.1.2.2.26 - ´L´ Prefabrikáty - schéma, prefabrikáty I dl. 2,5 m pro dil. blok č. 9; počet x šířka x délka</t>
  </si>
  <si>
    <t>2*(1,2*5,0) "D.1.2.2.26 - ´L´ Prefabrikáty - schéma, prefabrikáty I dl. 5,0 m pro dil. blok č. 1; počet x šířka x délka</t>
  </si>
  <si>
    <t>2*(1,2*5,0) "D.1.2.2.26 - ´L´ Prefabrikáty - schéma, prefabrikáty I dl. 5,0 m pro dil. blok č. 2; počet x šířka x délka</t>
  </si>
  <si>
    <t>3*(1,2*5,0) "D.1.2.2.26 - ´L´ Prefabrikáty - schéma, prefabrikáty I dl. 5,0 m pro dil. blok č. 3; počet x šířka x délka</t>
  </si>
  <si>
    <t>2*(1,2*5,0) "D.1.2.2.26 - ´L´ Prefabrikáty - schéma, prefabrikáty I dl. 5,0 m pro dil. blok č. 4; počet x šířka x délka</t>
  </si>
  <si>
    <t>3*(1,2*5,0) "D.1.2.2.26 - ´L´ Prefabrikáty - schéma, prefabrikáty I dl. 5,0 m pro dil. blok č. 5; počet x šířka x délka</t>
  </si>
  <si>
    <t>2*(1,2*5,0) "D.1.2.2.26 - ´L´ Prefabrikáty - schéma, prefabrikáty I dl. 5,0 m pro dil. blok č. 6; počet x šířka x délka</t>
  </si>
  <si>
    <t>2*(1,2*5,0) "D.1.2.2.26 - ´L´ Prefabrikáty - schéma, prefabrikáty I dl. 5,0 m pro dil. blok č. 7; počet x šířka x délka</t>
  </si>
  <si>
    <t>2*(1,2*5,0) "D.1.2.2.26 - ´L´ Prefabrikáty - schéma, prefabrikáty I dl. 5,0 m pro dil. blok č. 8; počet x šířka x délka</t>
  </si>
  <si>
    <t>2*(1,2*5,0) "D.1.2.2.26 - ´L´ Prefabrikáty - schéma, prefabrikáty I dl. 5,0 m pro dil. blok č. 9; počet x šířka x délka</t>
  </si>
  <si>
    <t>(2+0)*(1,2*5,0) "D.1.2.2.26 - ´L´ Prefabrikáty - schéma, prefabrikáty L dl. 5,0 m pro dil. blok č. 1; počet x šířka x délka</t>
  </si>
  <si>
    <t>(7+1)*(1,2*5,0) "D.1.2.2.26 - ´L´ Prefabrikáty - schéma, prefabrikáty L dl. 5,0 m pro dil. blok č. 2; počet x šířka x délka</t>
  </si>
  <si>
    <t>(16+5)*(1,2*5,0) "D.1.2.2.26 - ´L´ Prefabrikáty - schéma, prefabrikáty L dl. 5,0 m pro dil. blok č. 3; počet x šířka x délka</t>
  </si>
  <si>
    <t>(24+8)*(1,2*5,0) "D.1.2.2.26 - ´L´ Prefabrikáty - schéma, prefabrikáty L dl. 5,0 m pro dil. blok č. 4; počet x šířka x délka</t>
  </si>
  <si>
    <t>(18+14)*(1,2*5,0) "D.1.2.2.26 - ´L´ Prefabrikáty - schéma, prefabrikáty L dl. 5,0 m pro dil. blok č. 5; počet x šířka x délka</t>
  </si>
  <si>
    <t>(3+20)*(1,2*5,0) "D.1.2.2.26 - ´L´ Prefabrikáty - schéma, prefabrikáty L dl. 5,0 m pro dil. blok č. 6; počet x šířka x délka</t>
  </si>
  <si>
    <t>(0+15)*(1,2*5,0) "D.1.2.2.26 - ´L´ Prefabrikáty - schéma, prefabrikáty L dl. 5,0 m pro dil. blok č. 7; počet x šířka x délka</t>
  </si>
  <si>
    <t>(13+16)*(1,2*5,0) "D.1.2.2.26 - ´L´ Prefabrikáty - schéma, prefabrikáty L dl. 5,0 m pro dil. blok č. 8; počet x šířka x délka</t>
  </si>
  <si>
    <t>(5+3)*(1,2*5,0) "D.1.2.2.26 - ´L´ Prefabrikáty - schéma, prefabrikáty L dl. 5,0 m pro dil. blok č. 9; počet x šířka x délka</t>
  </si>
  <si>
    <t>-2065278634</t>
  </si>
  <si>
    <t>4,6*0,3*70,5 "D.2 Podrobná situace, D.1.2.2.12 Koruna hráze - vyrovnávací vrstva betonu na levé straně hráze; šířka x tloušťka x délka</t>
  </si>
  <si>
    <t>5,6*0,3*14 "D.2 Podrobná situace, D.1.2.2.12 Koruna hráze - vyrovnávací vrstva betonu uprostřed hráze u horní strojovny; šířka x tloušťka x délka</t>
  </si>
  <si>
    <t>4,6*0,3*29,5 "D.2 Podrobná situace, D.1.2.2.12 Koruna hráze - vyrovnávací vrstva betonu na pravé straně hráze; šířka x tloušťka x délka</t>
  </si>
  <si>
    <t>R4573128</t>
  </si>
  <si>
    <t>Těsnicí nebo opevňovací vrstva z prostého betonu válcovaného, tl. vrstvy 300 mm</t>
  </si>
  <si>
    <t>1643132932</t>
  </si>
  <si>
    <t>631,58 "F.4 tab vv - Výplňový vibrovaný beton (nevyztužený)</t>
  </si>
  <si>
    <t>R45731281</t>
  </si>
  <si>
    <t>Lícový beton, vibrovaný - opevňovací vrstva z betonu prostého mrazuvzdorného</t>
  </si>
  <si>
    <t>-377001992</t>
  </si>
  <si>
    <t>Poznámka k položce:_x000d_
V cenách jsou započteny i náklady na:_x000d_
a) vyřezání nebo vysekání dilatačních spár a na vyhlazení jejich ploch, případně provedení filtračních otvorů u textilních matrací,_x000d_
b) ošetření a ochranu čerstvého betonu proti povětrnostním vlivům a proti vysychání._x000d_
c) veškeré náklady na čerpání betonové směsi v návaznosti na technologický postup a rychlost betonáže zhotovitele</t>
  </si>
  <si>
    <t>1538,4 "F.4 tab vv - Lícový beton - návodní strana</t>
  </si>
  <si>
    <t>3708,69 "F.4 tab vv - Lícový beton - vzduční strana</t>
  </si>
  <si>
    <t>R45732581</t>
  </si>
  <si>
    <t>Jádrový beton, válcovaný - výplňová vrstva z betonu prostého mrazuvzdorného</t>
  </si>
  <si>
    <t>1957992400</t>
  </si>
  <si>
    <t>11041,48 "F.4 tab vv - Jádrový beton - válcovaný</t>
  </si>
  <si>
    <t>624631224</t>
  </si>
  <si>
    <t>Úprava vnějších spár obvodového pláště z prefabrikovaných dílců tmelení spáry včetně penetračního nátěru tmelem silikonovým, šířky spáry přes 25 do 30 mm</t>
  </si>
  <si>
    <t>860494454</t>
  </si>
  <si>
    <t>Poznámka k položce:_x000d_
- dle ČSN EN ISO 11600</t>
  </si>
  <si>
    <t>17,6 "D.1.2.2.10 Vzdušní líc - L prefabrikáty, těsnící elastický tmel do dil. spáry, dil. spára č.1</t>
  </si>
  <si>
    <t>28,2 "D.1.2.2.10 Vzdušní líc - L prefabrikáty, těsnící elastický tmel do dil. spáry, dil. spára č.2</t>
  </si>
  <si>
    <t>35,5 "D.1.2.2.10 Vzdušní líc - L prefabrikáty, těsnící elastický tmel do dil. spáry, dil. spára č.3</t>
  </si>
  <si>
    <t>36,2 "D.1.2.2.10 Vzdušní líc - L prefabrikáty, těsnící elastický tmel do dil. spáry, dil. spára č.4</t>
  </si>
  <si>
    <t>36,2 "D.1.2.2.10 Vzdušní líc - L prefabrikáty, těsnící elastický tmel do dil. spáry, dil. spára č.5</t>
  </si>
  <si>
    <t>36,2 "D.1.2.2.10 Vzdušní líc - L prefabrikáty, těsnící elastický tmel do dil. spáry, dil. spára č.6</t>
  </si>
  <si>
    <t>36,2 "D.1.2.2.10 Vzdušní líc - L prefabrikáty, těsnící elastický tmel do dil. spáry, dil. spára č.7</t>
  </si>
  <si>
    <t>27,4 "D.1.2.2.10 Vzdušní líc - L prefabrikáty, těsnící elastický tmel do dil. spáry, dil. spára č.8</t>
  </si>
  <si>
    <t>15,9 "D.1.2.2.10 Vzdušní líc - L prefabrikáty, těsnící elastický tmel do dil. spáry, dil. spára č.9</t>
  </si>
  <si>
    <t>624631414</t>
  </si>
  <si>
    <t>Úprava vnějších spár obvodového pláště z prefabrikovaných dílců vyplnění spáry těsnicím provazcem z pěnového polyetylénu, šířky přes 40 do 50 mm</t>
  </si>
  <si>
    <t>130298470</t>
  </si>
  <si>
    <t>17,6 "D.1.2.2.10 Vzdušní líc - L prefabrikáty, těsnící provazec do dil. spáry, dil. spára č.1</t>
  </si>
  <si>
    <t>28,2 "D.1.2.2.10 Vzdušní líc - L prefabrikáty, těsnící provazec do dil. spáry, dil. spára č.2</t>
  </si>
  <si>
    <t>35,5 "D.1.2.2.10 Vzdušní líc - L prefabrikáty, těsnící provazec do dil. spáry, dil. spára č.3</t>
  </si>
  <si>
    <t>36,2 "D.1.2.2.10 Vzdušní líc - L prefabrikáty, těsnící provazec do dil. spáry, dil. spára č.4</t>
  </si>
  <si>
    <t>36,2 "D.1.2.2.10 Vzdušní líc - L prefabrikáty, těsnící provazec do dil. spáry, dil. spára č.5</t>
  </si>
  <si>
    <t>36,2 "D.1.2.2.10 Vzdušní líc - L prefabrikáty, těsnící provazec do dil. spáry, dil. spára č.6</t>
  </si>
  <si>
    <t>36,2 "D.1.2.2.10 Vzdušní líc - L prefabrikáty, těsnící provazec do dil. spáry, dil. spára č.7</t>
  </si>
  <si>
    <t>27,4 "D.1.2.2.10 Vzdušní líc - L prefabrikáty, těsnící provazec do dil. spáry, dil. spára č.8</t>
  </si>
  <si>
    <t>15,9 "D.1.2.2.10 Vzdušní líc - L prefabrikáty, těsnící provazec do dil. spáry, dil. spára č.9</t>
  </si>
  <si>
    <t>919721102</t>
  </si>
  <si>
    <t>Geomříž pro stabilizaci podkladu tkaná z polyesteru, podélná pevnost v tahu přes 50 do 80 kN/m</t>
  </si>
  <si>
    <t>-1321327371</t>
  </si>
  <si>
    <t>703*2,3 "D.1.2.2.2 Podélný profil v ose hráze - tahová geomříž na vzdušním líci v úrovni nad L prefabrikáty; celková délka dle CAD (6 vrstev) x šířka</t>
  </si>
  <si>
    <t>919721103</t>
  </si>
  <si>
    <t>Geomříž pro stabilizaci podkladu tkaná z polyesteru, podélná pevnost v tahu přes 80 do 150 kN/m</t>
  </si>
  <si>
    <t>-529643426</t>
  </si>
  <si>
    <t>Poznámka k položce:_x000d_
- včetně propojení pomocí spojovací tyče_x000d_
- tahová pevnost (podélně) min 100 kN/m, tažnost v podélném směru do 4%</t>
  </si>
  <si>
    <t>1024,2*2,5 "D.1.2.2.2 Podélný profil v ose hráze - tahová geomříž na vzdušním líci v úrovni L prefabrikátů; celková délka dle CAD (13 vrstev) x šířka</t>
  </si>
  <si>
    <t>931994106</t>
  </si>
  <si>
    <t xml:space="preserve">Těsnění spáry betonové konstrukce pásy, profily, tmely  těsnicím pásem vnitřním, spáry dilatační</t>
  </si>
  <si>
    <t>-57274626</t>
  </si>
  <si>
    <t>Těsnění spáry betonové konstrukce pásy, profily, tmely těsnicím pásem vnitřním, spáry dilatační</t>
  </si>
  <si>
    <t>Poznámka k položce:_x000d_
- šířka 320 mm</t>
  </si>
  <si>
    <t>17,6 "D.1.2.2.10 Vzdušní líc - L prefabrikáty, vnitřní pás do dilatačních spár š. 320 mm, dil. spára č.1</t>
  </si>
  <si>
    <t>28,2 "D.1.2.2.10 Vzdušní líc - L prefabrikáty, vnitřní pás do dilatačních spár š. 320 mm, dil. spára č.2</t>
  </si>
  <si>
    <t>35,5 "D.1.2.2.10 Vzdušní líc - L prefabrikáty, vnitřní pás do dilatačních spár š. 320 mm, dil. spára č.3</t>
  </si>
  <si>
    <t>36,2 "D.1.2.2.10 Vzdušní líc - L prefabrikáty, vnitřní pás do dilatačních spár š. 320 mm, dil. spára č.4</t>
  </si>
  <si>
    <t>36,2 "D.1.2.2.10 Vzdušní líc - L prefabrikáty, vnitřní pás do dilatačních spár š. 320 mm, dil. spára č.5</t>
  </si>
  <si>
    <t>36,2 "D.1.2.2.10 Vzdušní líc - L prefabrikáty, vnitřní pás do dilatačních spár š. 320 mm, dil. spára č.6</t>
  </si>
  <si>
    <t>36,2 "D.1.2.2.10 Vzdušní líc - L prefabrikáty, vnitřní pás do dilatačních spár š. 320 mm, dil. spára č.7</t>
  </si>
  <si>
    <t>27,4 "D.1.2.2.10 Vzdušní líc - L prefabrikáty, vnitřní pás do dilatačních spár š. 320 mm, dil. spára č.8</t>
  </si>
  <si>
    <t>15,9 "D.1.2.2.10 Vzdušní líc - L prefabrikáty, vnitřní pás do dilatačních spár š. 320 mm, dil. spára č.9</t>
  </si>
  <si>
    <t>936457112</t>
  </si>
  <si>
    <t>Zálivka kotevních šroubů, ocelových konstrukcí a dutin betonem se zvýšenými nároky na prostředí objemu jednotlivě přes 0,01 do 0,25 m3</t>
  </si>
  <si>
    <t>1532315106</t>
  </si>
  <si>
    <t>17,6*0,03*0,24 "D.1.2.2.10 Vzdušní líc - L prefabrikáty, spárová výplň do dil. spáry, dil. spára č.1; délka x tloušťka x šířka</t>
  </si>
  <si>
    <t>28,2*0,03*0,24 "D.1.2.2.10 Vzdušní líc - L prefabrikáty, spárová výplň do dil. spáry, dil. spára č.2; délka x tloušťka x šířka</t>
  </si>
  <si>
    <t>35,5*0,03*0,24 "D.1.2.2.10 Vzdušní líc - L prefabrikáty, spárová výplň do dil. spáry, dil. spára č.3; délka x tloušťka x šířka</t>
  </si>
  <si>
    <t>36,2*0,03*0,24 "D.1.2.2.10 Vzdušní líc - L prefabrikáty, spárová výplň do dil. spáry, dil. spára č.4; délka x tloušťka x šířka</t>
  </si>
  <si>
    <t>36,2*0,03*0,24 "D.1.2.2.10 Vzdušní líc - L prefabrikáty, spárová výplň do dil. spáry, dil. spára č.5; délka x tloušťka x šířka</t>
  </si>
  <si>
    <t>36,2*0,03*0,24 "D.1.2.2.10 Vzdušní líc - L prefabrikáty, spárová výplň do dil. spáry, dil. spára č.6; délka x tloušťka x šířka</t>
  </si>
  <si>
    <t>36,2*0,03*0,24 "D.1.2.2.10 Vzdušní líc - L prefabrikáty, spárová výplň do dil. spáry, dil. spára č.7; délka x tloušťka x šířka</t>
  </si>
  <si>
    <t>27,4*0,03*0,24 "D.1.2.2.10 Vzdušní líc - L prefabrikáty, spárová výplň do dil. spáry, dil. spára č.8; délka x tloušťka x šířka</t>
  </si>
  <si>
    <t>15,9*0,03*0,24 "D.1.2.2.10 Vzdušní líc - L prefabrikáty, spárová výplň do dil. spáry, dil. spára č.9; délka x tloušťka x šířka</t>
  </si>
  <si>
    <t>R95333412</t>
  </si>
  <si>
    <t>Bobtnavý pásek do pracovních spar betonových konstrukcí bentonitový, rozměru 23 x 18 mm</t>
  </si>
  <si>
    <t>926813757</t>
  </si>
  <si>
    <t>(2+0)*2,5 "D.1.2.2.26 - L Prefabrikáty dl. 2,5 m, bobtnající těsnění 23x18 mm s tvarovou pamětí pro vodorovné spáry pro dil. blok č. 1; počet x délka</t>
  </si>
  <si>
    <t>(3+0)*2,5 "D.1.2.2.26 - L Prefabrikáty dl. 2,5 m, bobtnající těsnění 23x18 mm s tvarovou pamětí pro vodorovné spáry pro dil. blok č. 2; počet x délka</t>
  </si>
  <si>
    <t>(6+3)*2,5 "D.1.2.2.26 - L Prefabrikáty dl. 2,5 m, bobtnající těsnění 23x18 mm s tvarovou pamětí pro vodorovné spáry pro dil. blok č. 3; počet x délka</t>
  </si>
  <si>
    <t>(9+3)*2,5 "D.1.2.2.26 - L Prefabrikáty dl. 2,5 m, bobtnající těsnění 23x18 mm s tvarovou pamětí pro vodorovné spáry pro dil. blok č. 4; počet x délka</t>
  </si>
  <si>
    <t>(9+5)*2,5 "D.1.2.2.26 - L Prefabrikáty dl. 2,5 m, bobtnající těsnění 23x18 mm s tvarovou pamětí pro vodorovné spáry pro dil. blok č. 5; počet x délka</t>
  </si>
  <si>
    <t>(5+7)*2,5 "D.1.2.2.26 - L Prefabrikáty dl. 2,5 m, bobtnající těsnění 23x18 mm s tvarovou pamětí pro vodorovné spáry pro dil. blok č. 6; počet x délka</t>
  </si>
  <si>
    <t>(0+3)*2,5 "D.1.2.2.26 - L Prefabrikáty dl. 2,5 m, bobtnající těsnění 23x18 mm s tvarovou pamětí pro vodorovné spáry pro dil. blok č. 7; počet x délka</t>
  </si>
  <si>
    <t>(4+7)*2,5 "D.1.2.2.26 - L Prefabrikáty dl. 2,5 m, bobtnající těsnění 23x18 mm s tvarovou pamětí pro vodorovné spáry pro dil. blok č. 8; počet x délka</t>
  </si>
  <si>
    <t>(8+2)*2,5 "D.1.2.2.26 - L Prefabrikáty dl. 2,5 m, bobtnající těsnění 23x18 mm s tvarovou pamětí pro vodorovné spáry pro dil. blok č. 9; počet x délka</t>
  </si>
  <si>
    <t>7*2,5 "D.1.2.2.26 - L Prefabrikáty atyp dl. 2,5 m, bobtnající těsnění 23x18 mm s tvarovou pamětí pro vodorovné spáry pro dil. blok č. 7; počet x délka</t>
  </si>
  <si>
    <t>5*2,5 "D.1.2.2.26 - L Prefabrikáty atyp dl. 2,5 m, bobtnající těsnění 23x18 mm s tvarovou pamětí pro vodorovné spáry pro dil. blok č. 9; počet x délka</t>
  </si>
  <si>
    <t>(2+0)*5,0 "D.1.2.2.26 - L Prefabrikáty dl. 5,0 m, bobtnající těsnění 23x18 mm s tvarovou pamětí pro vodorovné spáry pro dil. blok č. 1; počet x délka</t>
  </si>
  <si>
    <t>(7+1)*5,0 "D.1.2.2.26 - L Prefabrikáty dl. 5,0 m, bobtnající těsnění 23x18 mm s tvarovou pamětí pro vodorovné spáry pro dil. blok č. 2; počet x délka</t>
  </si>
  <si>
    <t>(16+5)*5,0 "D.1.2.2.26 - L Prefabrikáty dl. 5,0 m, bobtnající těsnění 23x18 mm s tvarovou pamětí pro vodorovné spáry pro dil. blok č. 3; počet x délka</t>
  </si>
  <si>
    <t>(24+8)*5,0 "D.1.2.2.26 - L Prefabrikáty dl. 5,0 m, bobtnající těsnění 23x18 mm s tvarovou pamětí pro vodorovné spáry pro dil. blok č. 4; počet x délka</t>
  </si>
  <si>
    <t>(18+14)*5,0"D.1.2.2.26 - L Prefabrikáty dl. 5,0 m, bobtnající těsnění 23x18 mm s tvarovou pamětí pro vodorovné spáry pro dil. blok č. 5; počet x délka</t>
  </si>
  <si>
    <t>(3+20)*5,0 "D.1.2.2.26 - L Prefabrikáty dl. 5,0 m, bobtnající těsnění 23x18 mm s tvarovou pamětí pro vodorovné spáry pro dil. blok č. 6; počet x délka</t>
  </si>
  <si>
    <t>(0+6)*5,0 "D.1.2.2.26 - L Prefabrikáty dl. 5,0 m, bobtnající těsnění 23x18 mm s tvarovou pamětí pro vodorovné spáry pro dil. blok č. 7; počet x délka</t>
  </si>
  <si>
    <t>(13+16)*5,0"D.1.2.2.26 - L Prefabrikáty dl. 5,0 m, bobtnající těsnění 23x18 mm s tvarovou pamětí pro vodorovné spáry pro dil. blok č. 8; počet x délka</t>
  </si>
  <si>
    <t>(5+3)*5,0 "D.1.2.2.26 - L Prefabrikáty dl. 5,0 m, bobtnající těsnění 23x18 mm s tvarovou pamětí pro vodorovné spáry pro dil. blok č. 9; počet x délka</t>
  </si>
  <si>
    <t>3*5,0 "D.1.2.2.26 - L Prefabrikáty atyp dl. 5,0 m, bobtnající těsnění 23x18 mm s tvarovou pamětí pro vodorovné spáry pro dil. blok č. 7; počet x délka</t>
  </si>
  <si>
    <t>R9399411</t>
  </si>
  <si>
    <t>Zřízení těsnění pracovní spáry ve válcovaném betonu vtlačováním plechu</t>
  </si>
  <si>
    <t>-1273914382</t>
  </si>
  <si>
    <t>8,07 "D.1.2.2.24 Napojení RCC, D.1.2.2.5 Příčné řezy hrází - dilatační spáry ve vlácovaném betonu, dilatační spára č.1</t>
  </si>
  <si>
    <t>27,03 "D.1.2.2.24 Napojení RCC, D.1.2.2.5 Příčné řezy hrází - dilatační spáry ve vlácovaném betonu, dilatační spára č.2</t>
  </si>
  <si>
    <t>99,43 "D.1.2.2.24 Napojení RCC, D.1.2.2.5 Příčné řezy hrází - dilatační spáry ve vlácovaném betonu, dilatační spára č.3</t>
  </si>
  <si>
    <t>169,77 "D.1.2.2.24 Napojení RCC, D.1.2.2.5 Příčné řezy hrází - dilatační spáry ve vlácovaném betonu, dilatační spára č.4</t>
  </si>
  <si>
    <t>177,41 "D.1.2.2.24 Napojení RCC, D.1.2.2.5 Příčné řezy hrází - dilatační spáry ve vlácovaném betonu, dilatační spára č.5</t>
  </si>
  <si>
    <t>177,41 "D.1.2.2.24 Napojení RCC, D.1.2.2.5 Příčné řezy hrází - dilatační spáry ve vlácovaném betonu, dilatační spára č.6</t>
  </si>
  <si>
    <t>176,18 "D.1.2.2.24 Napojení RCC, D.1.2.2.5 Příčné řezy hrází - dilatační spáry ve vlácovaném betonu, dilatační spára č.7</t>
  </si>
  <si>
    <t>91,82 "D.1.2.2.24 Napojení RCC, D.1.2.2.5 Příčné řezy hrází - dilatační spáry ve vlácovaném betonu, dilatační spára č.8</t>
  </si>
  <si>
    <t>16,60 "D.1.2.2.24 Napojení RCC, D.1.2.2.5 Příčné řezy hrází - dilatační spáry ve vlácovaném betonu, dilatační spára č.9</t>
  </si>
  <si>
    <t>R9533341</t>
  </si>
  <si>
    <t>Bobtnavý pásek do pracovních spar betonových konstrukcí bentonitový, rozměru min. 23x36 mm</t>
  </si>
  <si>
    <t>1909689518</t>
  </si>
  <si>
    <t>(2+0)*2,2 "D.1.2.2.26 - L Prefabrikáty dl. 2,5 m, bobtnající těsnění 23x36 mm s tvarovou pamětí pro svislé spáry pro dil. blok č. 1; počet x délka</t>
  </si>
  <si>
    <t>(3+0)*2,2 "D.1.2.2.26 - L Prefabrikáty dl. 2,5 m, bobtnající těsnění 23x36mm s tvarovou pamětí pro svislé spáry pro dil. blok č. 2; počet x délka</t>
  </si>
  <si>
    <t>(6+3)*2,2 "D.1.2.2.26 - L Prefabrikáty dl. 2,5 m, bobtnající těsnění 23x36 mm s tvarovou pamětí pro svislé spáry pro dil. blok č. 3; počet x délka</t>
  </si>
  <si>
    <t>(9+3)*2,2 "D.1.2.2.26 - L Prefabrikáty dl. 2,5 m, bobtnající těsnění 23x36 mm s tvarovou pamětí pro svislé spáry pro dil. blok č. 4; počet x délka</t>
  </si>
  <si>
    <t>(9+5)*2,2 "D.1.2.2.26 - L Prefabrikáty dl. 2,5 m, bobtnající těsnění 23x36 mm s tvarovou pamětí pro svislé spáry pro dil. blok č. 5; počet x délka</t>
  </si>
  <si>
    <t>(5+7)*2,2 "D.1.2.2.26 - L Prefabrikáty dl. 2,5 m, bobtnající těsnění 23x36 mm s tvarovou pamětí pro svislé spáry pro dil. blok č. 6; počet x délka</t>
  </si>
  <si>
    <t>(0+3)*2,2 "D.1.2.2.26 - L Prefabrikáty dl. 2,5 m, bobtnající těsnění 23x36 mm s tvarovou pamětí pro svislé spáry pro dil. blok č. 7; počet x délka</t>
  </si>
  <si>
    <t>(4+7)*2,2 "D.1.2.2.26 - L Prefabrikáty dl. 2,5 m, bobtnající těsnění 23x36 mm s tvarovou pamětí pro svislé spáry pro dil. blok č. 8; počet x délka</t>
  </si>
  <si>
    <t>(8+2)*2,2 "D.1.2.2.26 - L Prefabrikáty dl. 2,5 m, bobtnající těsnění 23x36 mm s tvarovou pamětí pro svislé spáry pro dil. blok č. 9; počet x délka</t>
  </si>
  <si>
    <t>7*2,2 "D.1.2.2.26 - L Prefabrikáty atyp dl. 2,5 m, bobtnající těsnění 23x36 mm s tvarovou pamětí pro svislé spáry pro dil. blok č. 7; počet x délka</t>
  </si>
  <si>
    <t>5*2,2 "D.1.2.2.26 - L Prefabrikáty atyp dl. 2,5 m, bobtnající těsnění 23x36 mm s tvarovou pamětí pro svislé spáry pro dil. blok č. 9; počet x délka</t>
  </si>
  <si>
    <t>(2+0)*2,2 "D.1.2.2.26 - L Prefabrikáty dl. 5,0 m, bobtnající těsnění 23x36 mm s tvarovou pamětí pro svislé spáry pro dil. blok č. 1; počet x délka</t>
  </si>
  <si>
    <t>(7+1)*2,2 "D.1.2.2.26 - L Prefabrikáty dl. 5,0 m, bobtnající těsnění 23x36 mm s tvarovou pamětí pro svislé spáry pro dil. blok č. 2; počet x délka</t>
  </si>
  <si>
    <t>(16+5)*2,2 "D.1.2.2.26 - L Prefabrikáty dl. 5,0 m, bobtnající těsnění 23x36 mm s tvarovou pamětí pro svislé spáry pro dil. blok č. 3; počet x délka</t>
  </si>
  <si>
    <t>(24+8)*2,2 "D.1.2.2.26 - L Prefabrikáty dl. 5,0 m, bobtnající těsnění 23x36 mm s tvarovou pamětí pro svislé spáry pro dil. blok č. 4; počet x délka</t>
  </si>
  <si>
    <t>(18+14)*2,2 "D.1.2.2.26 - L Prefabrikáty dl. 5,0 m, bobtnající těsnění 23x36 mm s tvarovou pamětí pro svislé spáry pro dil. blok č. 5; počet x délka</t>
  </si>
  <si>
    <t>(3+20)*2,2 "D.1.2.2.26 - L Prefabrikáty dl. 5,0 m, bobtnající těsnění 23x36 mm s tvarovou pamětí pro svislé spáry pro dil. blok č. 6; počet x délka</t>
  </si>
  <si>
    <t>(0+6)*2,2 "D.1.2.2.26 - L Prefabrikáty dl. 5,0 m, bobtnající těsnění 23x36 mm s tvarovou pamětí pro svislé spáry pro dil. blok č. 7; počet x délka</t>
  </si>
  <si>
    <t>(13+16)*2,2 "D.1.2.2.26 - L Prefabrikáty dl. 5,0 m, bobtnající těsnění 23x36 mm s tvarovou pamětí pro svislé spáry pro dil. blok č. 8; počet x délka</t>
  </si>
  <si>
    <t>(5+3)*2,2 "D.1.2.2.26 - L Prefabrikáty dl. 5,0 m, bobtnající těsnění 23x36 mm s tvarovou pamětí pro svislé spáry pro dil. blok č. 9; počet x délka</t>
  </si>
  <si>
    <t>3*2,2 "D.1.2.2.26 - L Prefabrikáty atyp dl. 5,0 m, bobtnající těsnění 23x36 mm s tvarovou pamětí pro svislé spáry pro dil. blok č. 7; počet x délka</t>
  </si>
  <si>
    <t>2*1,3 "D.1.2.2.26 - L Prefabrikáty - I dl. 2,5 m, bobtnající těsnění 23x36 mm s tvarovou pamětí pro vodorovné spáry pro dil. blok č. 2; počet x délka</t>
  </si>
  <si>
    <t>2*1,3 "D.1.2.2.26 - L Prefabrikáty - I dl. 2,5 m, bobtnající těsnění 23x36 mm s tvarovou pamětí pro vodorovné spáry pro dil. blok č. 4; počet x délka</t>
  </si>
  <si>
    <t>2*1,3 "D.1.2.2.26 - L Prefabrikáty - I dl. 2,5 m, bobtnající těsnění 23x36 mm s tvarovou pamětí pro vodorovné spáry pro dil. blok č. 6; počet x délka</t>
  </si>
  <si>
    <t xml:space="preserve">2*1,3 "D.1.2.2.26 -  L Prefabrikáty - I dl. 2,5 m, bobtnající těsnění 23x36 mm s tvarovou pamětí pro vodorovné spáry pro dil. blok č. 7; počet x délka</t>
  </si>
  <si>
    <t xml:space="preserve">2*1,3 "D.1.2.2.26 -  L Prefabrikáty - I dl. 2,5 m, bobtnající těsnění 23x36 mm s tvarovou pamětí pro vodorovné spáry pro dil. blok č. 8; počet x délka</t>
  </si>
  <si>
    <t xml:space="preserve">1*1,3 "D.1.2.2.26 -  L Prefabrikáty - I dl. 2,5 m, bobtnající těsnění 23x36 mm s tvarovou pamětí pro vodorovné spáry pro dil. blok č. 9; počet x délka</t>
  </si>
  <si>
    <t xml:space="preserve">2*1,3 "D.1.2.2.26 -  L Prefabrikáty - I dl. 5,0 m, bobtnající těsnění 23x36 mm s tvarovou pamětí pro vodorovné spáry pro dil. blok č.1 ; počet x délka</t>
  </si>
  <si>
    <t>2*1,3 "D.1.2.2.26 - L Prefabrikáty - I dl. 5,0 m, bobtnající těsnění 23x36 mm s tvarovou pamětí pro vodorovné spáry pro dil. blok č.2 ; počet x délka</t>
  </si>
  <si>
    <t>3*1,3 "D.1.2.2.26 - L Prefabrikáty - I dl. 5,0 m, bobtnající těsnění 23x36 mm s tvarovou pamětí pro vodorovné spáry pro dil. blok č.3 ; počet x délka</t>
  </si>
  <si>
    <t>2*1,3 "D.1.2.2.26 - L Prefabrikáty - I dl. 5,0 m, bobtnající těsnění 23x36 mm s tvarovou pamětí pro vodorovné spáry pro dil. blok č.4 ; počet x délka</t>
  </si>
  <si>
    <t>3*1,3 "D.1.2.2.26 - L Prefabrikáty - I dl. 5,0 m, bobtnající těsnění 23x36 mm s tvarovou pamětí pro vodorovné spáry pro dil. blok č.5 ; počet x délka</t>
  </si>
  <si>
    <t>2*1,3 "D.1.2.2.26 - L Prefabrikáty - I dl. 5,0 m, bobtnající těsnění 23x36 mm s tvarovou pamětí pro vodorovné spáry pro dil. blok č.6 ; počet x délka</t>
  </si>
  <si>
    <t>2*1,3 "D.1.2.2.26 - L Prefabrikáty - I dl. 5,0 m, bobtnající těsnění 23x36 mm s tvarovou pamětí pro vodorovné spáry pro dil. blok č.7 ; počet x délka</t>
  </si>
  <si>
    <t>2*1,3 "D.1.2.2.26 - L Prefabrikáty - I dl. 5,0 m, bobtnající těsnění 23x36 mm s tvarovou pamětí pro vodorovné spáry pro dil. blok č.8 ; počet x délka</t>
  </si>
  <si>
    <t>2*1,3 "D.1.2.2.26 - L Prefabrikáty - I dl. 5,0 m, bobtnající těsnění 23x36 mm s tvarovou pamětí pro vodorovné spáry pro dil. blok č.9 ; počet x délka</t>
  </si>
  <si>
    <t>998322011</t>
  </si>
  <si>
    <t xml:space="preserve">Přesun hmot pro objekty hráze přehradní zděné, betonové, železobetonové  dopravní vzdálenost do 500 m</t>
  </si>
  <si>
    <t>1831509271</t>
  </si>
  <si>
    <t>Přesun hmot pro objekty hráze přehradní zděné, betonové, železobetonové dopravní vzdálenost do 500 m</t>
  </si>
  <si>
    <t>SO 01.01.07 - Injekční clona</t>
  </si>
  <si>
    <t xml:space="preserve">    997 - Přesun sutě</t>
  </si>
  <si>
    <t>155213613</t>
  </si>
  <si>
    <t>Trny z injekčních zavrtávacích tyčí prováděné horolezeckou technikou zainjektované cementovou maltou průměru 32 mm včetně vrtů přenosnými vrtacími kladivy na ztracenou korunku průměru 51 mm, délky přes 3 do 4 m</t>
  </si>
  <si>
    <t>120965310</t>
  </si>
  <si>
    <t>9*10 "D.1.2.2.21 Injekční clona - zajištění sklaních zářezů v levém zavázání; počet kotev na šířku x počet kotev na výšku</t>
  </si>
  <si>
    <t>9*3 "D.1.2.2.21 Injekční clona - zajištění sklaních zářezů v pravém zavázání; počet kotev na šířku x počet kotev na výšku</t>
  </si>
  <si>
    <t>9*10 "D.1.2.2.21 Injekční clona - zajištění sklaních zářezů v zavázání u bezp. přelivu; počet kotev na šířku x počet kotev na výšku</t>
  </si>
  <si>
    <t>155214111</t>
  </si>
  <si>
    <t>Síťování skalních stěn prováděné horolezeckou technikou montáž pásů ocelové sítě</t>
  </si>
  <si>
    <t>-1646127174</t>
  </si>
  <si>
    <t>Poznámka k položce:_x000d_
- síťování se provádí od shora po etážích výšky cca 2 m, dočasné ochranné sítě proto nejsou uvažovány</t>
  </si>
  <si>
    <t>15*16,8 "D.1.2.2.21 Injekční clona - zajištění sklaních zářezů v levém zavázání; šířka x výška</t>
  </si>
  <si>
    <t>15*5,1 "D.1.2.2.21 Injekční clona - zajištění sklaních zářezů v pravém zavázání; šířka x výška</t>
  </si>
  <si>
    <t>15*17,1 "D.1.2.2.21 Injekční clona - zajištění sklaních zářezů v zavázání u bezpečnostního přelivu; šířka x výška</t>
  </si>
  <si>
    <t>31319155</t>
  </si>
  <si>
    <t>síť na skálu s oky 60x80mm pozinkovaná drát D 2,7mm 50x4m</t>
  </si>
  <si>
    <t>862651079</t>
  </si>
  <si>
    <t>585*1,2 "Přepočtené koeficientem množství</t>
  </si>
  <si>
    <t>-1951067643</t>
  </si>
  <si>
    <t>524*(pi*(0,056^2)/4) "D.1.2.2.21 Injekční clona - fortifikační injektáž - etáž 1.,celková délka etáže 1. (viz mezisoučet pol. 225111116)x plocha vrtu</t>
  </si>
  <si>
    <t>314,4*(pi*(0,08^2)/4) "D.1.2.2.21 Injekční clona - etáž 1., celková délka etáže 1. pro vrty D80 (viz mezisoučet pol. 225211116)x plocha vrtu</t>
  </si>
  <si>
    <t>209,6*(pi*(0,16^2)/4) "D.1.2.2.21 Injekční clona - etáž 1., celková délka etáže 1. pro vrty D160 (viz mezisoučet pol. 225411116)x plocha vrtu</t>
  </si>
  <si>
    <t>225111116</t>
  </si>
  <si>
    <t xml:space="preserve">Maloprofilové vrty jádrové  průměru do 56 mm do úklonu 45° v hl 0 až 25 m v hornině tř. V a VI</t>
  </si>
  <si>
    <t>-695735180</t>
  </si>
  <si>
    <t>Maloprofilové vrty jádrové průměru do 56 mm do úklonu 45° v hl 0 až 25 m v hornině tř. V a VI</t>
  </si>
  <si>
    <t>Poznámka k položce:_x000d_
- pro sestupné injektování je uvažováno s přrvtáváním již injekované části po etážích dl. 2-2,5 m</t>
  </si>
  <si>
    <t>15*2 "D.1.2.2.21 Injekční clona - fortifikační injektáž řady 1. - etáž 1., počet x délka</t>
  </si>
  <si>
    <t>15*2 "D.1.2.2.21 Injekční clona - fortifikační injektáž řady 2. - etáž 1., počet x délka</t>
  </si>
  <si>
    <t>34*2 "D.1.2.2.21 Injekční clona - fortifikační injektáž řady 3. - etáž 1., počet x délka</t>
  </si>
  <si>
    <t>36*2 "D.1.2.2.21 Injekční clona - fortifikační injektáž řady 4. - etáž 1., počet x délka</t>
  </si>
  <si>
    <t>75*2 "D.1.2.2.21 Injekční clona - fortifikační injektáž řady 5. - etáž 1., počet x délka</t>
  </si>
  <si>
    <t>30*2 "D.1.2.2.21 Injekční clona - fortifikační injektáž řady 6. - etáž 1., počet x délka</t>
  </si>
  <si>
    <t>16*2 "D.1.2.2.21 Injekční clona - fortifikační injektáž řady 7. - etáž 1., počet x délka</t>
  </si>
  <si>
    <t>14*2 "D.1.2.2.21 Injekční clona - fortifikační injektáž řady 8. - etáž 1., počet x délka</t>
  </si>
  <si>
    <t>9*2 "D.1.2.2.21 Injekční clona - fortifikační injektáž řady 9. - etáž 1., počet x délka</t>
  </si>
  <si>
    <t>8*2 "D.1.2.2.21 Injekční clona - fortifikační injektáž řady 10. - etáž 1., počet x délka</t>
  </si>
  <si>
    <t>15*3 "D.1.2.2.21 Injekční clona - fortifikační injektáž řady 1. - etáž 2., počet x délka</t>
  </si>
  <si>
    <t>15*3 "D.1.2.2.21 Injekční clona - fortifikační injektáž řady 2. - etáž 2., počet x délka</t>
  </si>
  <si>
    <t>34*3 "D.1.2.2.21 Injekční clona - fortifikační injektáž řady 3. - etáž 2., počet x délka</t>
  </si>
  <si>
    <t>36*3 "D.1.2.2.21 Injekční clona - fortifikační injektáž řady 4. - etáž 2., počet x délka</t>
  </si>
  <si>
    <t>75*3 "D.1.2.2.21 Injekční clona - fortifikační injektáž řady 5. - etáž 2., počet x délka</t>
  </si>
  <si>
    <t>30*3 "D.1.2.2.21 Injekční clona - fortifikační injektáž řady 6. - etáž 2., počet x délka</t>
  </si>
  <si>
    <t>16*3 "D.1.2.2.21 Injekční clona - fortifikační injektáž řady 7. - etáž 2., počet x délka</t>
  </si>
  <si>
    <t>14*3 "D.1.2.2.21 Injekční clona - fortifikační injektáž řady 8. - etáž 2., počet x délka</t>
  </si>
  <si>
    <t>8*3 "D.1.2.2.21 Injekční clona - fortifikační injektáž řady 9. - etáž 2., počet x délka</t>
  </si>
  <si>
    <t>8*3 "D.1.2.2.21 Injekční clona - fortifikační injektáž řady 10. - etáž 2., počet x délka</t>
  </si>
  <si>
    <t>504*0,1 "D.1.2.2.21 Injekční clona, D.1 TZ - 10% rezerva na zahuštění vrtů fortifikační injektáže - etáž 1.</t>
  </si>
  <si>
    <t>753*0,1 "D.1.2.2.21 Injekční clona, D.1 TZ - 10% rezerva na zahuštění vrtů fortifikační injektáže - etáž 2.</t>
  </si>
  <si>
    <t>753*0,2 "D.1.2.2.21 Injekční clona, D.1 TZ - chemická injektáž - etáž 2. x 20% doplnění chemickou injektáží</t>
  </si>
  <si>
    <t>753*0,1*0,2 "D.1.2.2.21 Injekční clona, D.1 TZ - chem. injektáž, 10% rezerva na zahuštění vrtů injektáže - etáž 2. x 20% doplnění chemickou injektáží</t>
  </si>
  <si>
    <t>225211116</t>
  </si>
  <si>
    <t xml:space="preserve">Maloprofilové vrty jádrové  průměru přes 56 do 93 mm do úklonu 45° v hl 0 až 25 m v hornině tř. V a VI</t>
  </si>
  <si>
    <t>-638054797</t>
  </si>
  <si>
    <t>Maloprofilové vrty jádrové průměru přes 56 do 93 mm do úklonu 45° v hl 0 až 25 m v hornině tř. V a VI</t>
  </si>
  <si>
    <t>15*2*0,6 "D.1.2.2.21 Injekční clona - řada 1. - etáž 1., počet x délka x 60% vrtů uvažováno D80</t>
  </si>
  <si>
    <t>15*2*0,6 "D.1.2.2.21 Injekční clona - řada 2. - etáž 1., počet x délka x 60% vrtů uvažováno D80</t>
  </si>
  <si>
    <t>34*2*0,6 "D.1.2.2.21 Injekční clona - řada 3. - etáž 1., počet x délka x 60% vrtů uvažováno D80</t>
  </si>
  <si>
    <t>36*2*0,6 "D.1.2.2.21 Injekční clona - řada 4. - etáž 1., počet x délka x 60% vrtů uvažováno D80</t>
  </si>
  <si>
    <t>75*2*0,6 "D.1.2.2.21 Injekční clona - řada 5. - etáž 1., počet x délka x 60% vrtů uvažováno D80</t>
  </si>
  <si>
    <t>30*2*0,6 "D.1.2.2.21 Injekční clona - řada 6. - etáž 1., počet x délka x 60% vrtů uvažováno D80</t>
  </si>
  <si>
    <t>16*2*0,6 "D.1.2.2.21 Injekční clona - řada 7. - etáž 1., počet x délka x 60% vrtů uvažováno D80</t>
  </si>
  <si>
    <t>14*2*0,6 "D.1.2.2.21 Injekční clona - řada 8. - etáž 1., počet x délka x 60% vrtů uvažováno D80</t>
  </si>
  <si>
    <t>8*2*0,6 "D.1.2.2.21 Injekční clona - řada 9. - etáž 1., počet x délka x 60% vrtů uvažováno D80</t>
  </si>
  <si>
    <t>8*2*0,6 "D.1.2.2.21 Injekční clona - řada 10. - etáž 1., počet x délka x 60% vrtů uvažováno D80</t>
  </si>
  <si>
    <t>15*4*0,6 "D.1.2.2.21 Injekční clona - řada 1. - etáž 2., počet x délka x 60% vrtů uvažováno D80</t>
  </si>
  <si>
    <t>15*4*0,6 "D.1.2.2.21 Injekční clona - řada 2. - etáž 2., počet x délka x 60% vrtů uvažováno D80</t>
  </si>
  <si>
    <t>34*4*0,6 "D.1.2.2.21 Injekční clona - řada 3. - etáž 2., počet x délka x 60% vrtů uvažováno D80</t>
  </si>
  <si>
    <t>36*4*0,6 "D.1.2.2.21 Injekční clona - řada 4. - etáž 2., počet x délka x 60% vrtů uvažováno D80</t>
  </si>
  <si>
    <t>75*4*0,6 "D.1.2.2.21 Injekční clona - řada 5. - etáž 2., počet x délka x 60% vrtů uvažováno D80</t>
  </si>
  <si>
    <t>30*4*0,6 "D.1.2.2.21 Injekční clona - řada 6. - etáž 2., počet x délka x 60% vrtů uvažováno D80</t>
  </si>
  <si>
    <t>16*4*0,6 "D.1.2.2.21 Injekční clona - řada 7. - etáž 2., počet x délka x 60% vrtů uvažováno D80</t>
  </si>
  <si>
    <t>14*4*0,6 "D.1.2.2.21 Injekční clona - řada 8. - etáž 2., počet x délka x 60% vrtů uvažováno D80</t>
  </si>
  <si>
    <t>8*4*0,6 "D.1.2.2.21 Injekční clona - řada 9. - etáž 2., počet x délka x 60% vrtů uvažováno D80</t>
  </si>
  <si>
    <t>8*4*0,6 "D.1.2.2.21 Injekční clona - řada 10. - etáž 2., počet x délka x 60% vrtů uvažováno D80</t>
  </si>
  <si>
    <t>15*6*0,6 "D.1.2.2.21 Injekční clona - řada 1. - etáž 3., počet x délka x 60% vrtů uvažováno D80</t>
  </si>
  <si>
    <t>15*6*0,6 "D.1.2.2.21 Injekční clona - řada 2. - etáž 3., počet x délka x 60% vrtů uvažováno D80</t>
  </si>
  <si>
    <t>34*6*0,6 "D.1.2.2.21 Injekční clona - řada 3. - etáž 3., počet x délka x 60% vrtů uvažováno D80</t>
  </si>
  <si>
    <t>36*6*0,6 "D.1.2.2.21 Injekční clona - řada 4. - etáž 3., počet x délka x 60% vrtů uvažováno D80</t>
  </si>
  <si>
    <t>75*6*0,6 "D.1.2.2.21 Injekční clona - řada 5. - etáž 3., počet x délka x 60% vrtů uvažováno D80</t>
  </si>
  <si>
    <t>30*6*0,6 "D.1.2.2.21 Injekční clona - řada 6. - etáž 3., počet x délka x 60% vrtů uvažováno D80</t>
  </si>
  <si>
    <t>16*6*0,6 "D.1.2.2.21 Injekční clona - řada 7. - etáž 3., počet x délka x 60% vrtů uvažováno D80</t>
  </si>
  <si>
    <t>14*6*0,6 "D.1.2.2.21 Injekční clona - řada 8. - etáž 3., počet x délka x 60% vrtů uvažováno D80</t>
  </si>
  <si>
    <t>8*6*0,6 "D.1.2.2.21 Injekční clona - řada 9. - etáž 3., počet x délka x 60% vrtů uvažováno D80</t>
  </si>
  <si>
    <t>8*6*0,6 "D.1.2.2.21 Injekční clona - řada 10. - etáž 3., počet x délka x 60% vrtů uvažováno D80</t>
  </si>
  <si>
    <t>15*8*0,6 "D.1.2.2.21 Injekční clona - řada 1. - etáž 4., počet x délka x 60% vrtů uvažováno D80</t>
  </si>
  <si>
    <t>15*8*0,6 "D.1.2.2.21 Injekční clona - řada 2. - etáž 4., počet x délka x 60% vrtů uvažováno D80</t>
  </si>
  <si>
    <t>34*8,5*0,6 "D.1.2.2.21 Injekční clona - řada 3. - etáž 4., počet x délka x 60% vrtů uvažováno D80</t>
  </si>
  <si>
    <t>36*8*0,6 "D.1.2.2.21 Injekční clona - řada 4. - etáž 4., počet x délka x 60% vrtů uvažováno D80</t>
  </si>
  <si>
    <t>75*8*0,6 "D.1.2.2.21 Injekční clona - řada 5. - etáž 4., počet x délka x 60% vrtů uvažováno D80</t>
  </si>
  <si>
    <t>30*8*0,6 "D.1.2.2.21 Injekční clona - řada 6. - etáž 4., počet x délka x 60% vrtů uvažováno D80</t>
  </si>
  <si>
    <t>16*8*0,6 "D.1.2.2.21 Injekční clona - řada 7. - etáž 4., počet x délka x 60% vrtů uvažováno D80</t>
  </si>
  <si>
    <t>14*8*0,6 "D.1.2.2.21 Injekční clona - řada 8. - etáž 4., počet x délka x 60% vrtů uvažováno D80</t>
  </si>
  <si>
    <t>8*8*0,6 "D.1.2.2.21 Injekční clona - řada 9. - etáž 4., počet x délka x 60% vrtů uvažováno D80</t>
  </si>
  <si>
    <t>8*8*0,6 "D.1.2.2.21 Injekční clona - řada 10. - etáž 4., počet x délka x 60% vrtů uvažováno D80</t>
  </si>
  <si>
    <t>15*10*0,6 "D.1.2.2.21 Injekční clona - řada 2. - etáž 5., počet x délka x 60% vrtů uvažováno D80</t>
  </si>
  <si>
    <t>36*10*0,6 "D.1.2.2.21 Injekční clona - řada 4. - etáž 5., počet x délka x 60% vrtů uvažováno D80</t>
  </si>
  <si>
    <t>75*10*0,6 "D.1.2.2.21 Injekční clona - řada 5. - etáž 5., počet x délka x 60% vrtů uvažováno D80</t>
  </si>
  <si>
    <t>30*10*0,6 "D.1.2.2.21 Injekční clona - řada 6. - etáž 5., počet x délka x 60% vrtů uvažováno D80</t>
  </si>
  <si>
    <t>16*10,5*0,6 "D.1.2.2.21 Injekční clona - řada 7. - etáž 5., počet x délka x 60% vrtů uvažováno D80</t>
  </si>
  <si>
    <t>14*10*0,6 "D.1.2.2.21 Injekční clona - řada 8. - etáž 5., počet x délka x 60% vrtů uvažováno D80</t>
  </si>
  <si>
    <t>15*11*0,6 "D.1.2.2.21 Injekční clona - řada 2. - etáž 6., počet x délka x 60% vrtů uvažováno D80</t>
  </si>
  <si>
    <t>36*11*0,6 "D.1.2.2.21 Injekční clona - řada 4. - etáž 6., počet x délka x 60% vrtů uvažováno D80</t>
  </si>
  <si>
    <t>75*12*0,6 "D.1.2.2.21 Injekční clona - řada 5. - etáž 6., počet x délka x 60% vrtů uvažováno D80</t>
  </si>
  <si>
    <t>30*11,5*0,6 "D.1.2.2.21 Injekční clona - řada 6. - etáž 6., počet x délka x 60% vrtů uvažováno D80</t>
  </si>
  <si>
    <t>14*11*0,6 "D.1.2.2.21 Injekční clona - řada 8. - etáž 6., počet x délka x 60% vrtů uvažováno D80</t>
  </si>
  <si>
    <t>301,2*0,1 "D.1.2.2.21 Injekční clona, D.1 TZ - 10% rezerva na zahuštění vrtů injekční clony - etáž 1.; mezisoučet x 10%</t>
  </si>
  <si>
    <t>602,4*0,1 "D.1.2.2.21 Injekční clona, D.1 TZ - 10% rezerva na zahuštění vrtů injekční clony - etáž 2.; mezisoučet x 10%</t>
  </si>
  <si>
    <t>903,6*0,1 "D.1.2.2.21 Injekční clona, D.1 TZ - 10% rezerva na zahuštění vrtů injekční clony - etáž 3.; mezisoučet x 10%</t>
  </si>
  <si>
    <t>1215*0,1 "D.1.2.2.21 Injekční clona, D.1 TZ - 10% rezerva na zahuštění vrtů injekční clony - etáž 4.; mezisoučet x 10%</t>
  </si>
  <si>
    <t>1120,8*0,1 "D.1.2.2.21 Injekční clona, D.1 TZ - 10% rezerva na zahuštění vrtů injekční clony - etáž 5.; mezisoučet x 10%</t>
  </si>
  <si>
    <t>1176*0,1 "D.1.2.2.21 Injekční clona, D.1 TZ - 10% rezerva na zahuštění vrtů injekční clony - etáž 6.; mezisoučet x 10%</t>
  </si>
  <si>
    <t>225411116</t>
  </si>
  <si>
    <t xml:space="preserve">Maloprofilové vrty jádrové  průměru přes 156 do 195 mm do úklonu 45° v hl 0 až 25 m v hornině tř. V a VI</t>
  </si>
  <si>
    <t>-1326068318</t>
  </si>
  <si>
    <t>Maloprofilové vrty jádrové průměru přes 156 do 195 mm do úklonu 45° v hl 0 až 25 m v hornině tř. V a VI</t>
  </si>
  <si>
    <t>15*2*0,4 "D.1.2.2.21 Injekční clona - řada 1. - etáž 1., počet x délka x 40% vrtů uvažováno 160</t>
  </si>
  <si>
    <t>15*2*0,4 "D.1.2.2.21 Injekční clona - řada 2. - etáž 1., počet x délka x 40% vrtů uvažováno D80</t>
  </si>
  <si>
    <t>34*2*0,4 "D.1.2.2.21 Injekční clona - řada 3. - etáž 1., počet x délka x 40% vrtů uvažováno D80</t>
  </si>
  <si>
    <t>36*2*0,4 "D.1.2.2.21 Injekční clona - řada 4. - etáž 1., počet x délka x 40% vrtů uvažováno 160</t>
  </si>
  <si>
    <t>75*2*0,4 "D.1.2.2.21 Injekční clona - řada 5. - etáž 1., počet x délka x 40% vrtů uvažováno 160</t>
  </si>
  <si>
    <t>30*2*0,4 "D.1.2.2.21 Injekční clona - řada 6. - etáž 1., počet x délka x 40% vrtů uvažováno 160</t>
  </si>
  <si>
    <t>16*2*0,4 "D.1.2.2.21 Injekční clona - řada 7. - etáž 1., počet x délka x 40% vrtů uvažováno 160</t>
  </si>
  <si>
    <t>14*2*0,4 "D.1.2.2.21 Injekční clona - řada 8. - etáž 1., počet x délka x 40% vrtů uvažováno 160</t>
  </si>
  <si>
    <t>8*2*0,4 "D.1.2.2.21 Injekční clona - řada 9. - etáž 1., počet x délka x 40% vrtů uvažováno 160</t>
  </si>
  <si>
    <t>8*2*0,4 "D.1.2.2.21 Injekční clona - řada 10. - etáž 1., počet x délka x 40% vrtů uvažováno 160</t>
  </si>
  <si>
    <t>15*4*0,4 "D.1.2.2.21 Injekční clona - řada 1. - etáž 2., počet x délka x 40% vrtů uvažováno 160</t>
  </si>
  <si>
    <t>15*4*0,4 "D.1.2.2.21 Injekční clona - řada 2. - etáž 2., počet x délka x 40% vrtů uvažováno 160</t>
  </si>
  <si>
    <t>34*4*0,4 "D.1.2.2.21 Injekční clona - řada 3. - etáž 2., počet x délka x 40% vrtů uvažováno 160</t>
  </si>
  <si>
    <t>36*4*0,4 "D.1.2.2.21 Injekční clona - řada 4. - etáž 2., počet x délka x 40% vrtů uvažováno 160</t>
  </si>
  <si>
    <t>75*4*0,4 "D.1.2.2.21 Injekční clona - řada 5. - etáž 2., počet x délka x 40% vrtů uvažováno 160</t>
  </si>
  <si>
    <t>30*4*0,4 "D.1.2.2.21 Injekční clona - řada 6. - etáž 2., počet x délka x 40% vrtů uvažováno 160</t>
  </si>
  <si>
    <t>16*4*0,4 "D.1.2.2.21 Injekční clona - řada 7. - etáž 2., počet x délka x 40% vrtů uvažováno 160</t>
  </si>
  <si>
    <t>14*4*0,4 "D.1.2.2.21 Injekční clona - řada 8. - etáž 2., počet x délka x 40% vrtů uvažováno 160</t>
  </si>
  <si>
    <t>8*4*0,4 "D.1.2.2.21 Injekční clona - řada 9. - etáž 2., počet x délka x 40% vrtů uvažováno 160</t>
  </si>
  <si>
    <t>8*4*0,4 "D.1.2.2.21 Injekční clona - řada 10. - etáž 2., počet x délka x 40% vrtů uvažováno 160</t>
  </si>
  <si>
    <t>15*6*0,4 "D.1.2.2.21 Injekční clona - řada 1. - etáž 3., počet x délka x 40% vrtů uvažováno 160</t>
  </si>
  <si>
    <t>15*6*0,4 "D.1.2.2.21 Injekční clona - řada 2. - etáž 3., počet x délka x 40% vrtů uvažováno 160</t>
  </si>
  <si>
    <t>34*6*0,4 "D.1.2.2.21 Injekční clona - řada 3. - etáž 3., počet x délka x 40% vrtů uvažováno 160</t>
  </si>
  <si>
    <t>36*6*0,4 "D.1.2.2.21 Injekční clona - řada 4. - etáž 3., počet x délka x 40% vrtů uvažováno 160</t>
  </si>
  <si>
    <t>75*6*0,4 "D.1.2.2.21 Injekční clona - řada 5. - etáž 3., počet x délka x 40% vrtů uvažováno 160</t>
  </si>
  <si>
    <t>30*6*0,4 "D.1.2.2.21 Injekční clona - řada 6. - etáž 3., počet x délka x 40% vrtů uvažováno 160</t>
  </si>
  <si>
    <t>16*6*0,4 "D.1.2.2.21 Injekční clona - řada 7. - etáž 3., počet x délka x 40% vrtů uvažováno 160</t>
  </si>
  <si>
    <t>14*6*0,4 "D.1.2.2.21 Injekční clona - řada 8. - etáž 3., počet x délka x 40% vrtů uvažováno 160</t>
  </si>
  <si>
    <t>8*6*0,4 "D.1.2.2.21 Injekční clona - řada 9. - etáž 3., počet x délka x 40% vrtů uvažováno 160</t>
  </si>
  <si>
    <t>8*6*0,4 "D.1.2.2.21 Injekční clona - řada 10. - etáž 3., počet x délka x 40% vrtů uvažováno 160</t>
  </si>
  <si>
    <t>15*8*0,4 "D.1.2.2.21 Injekční clona - řada 1. - etáž 4., počet x délka x 40% vrtů uvažováno 160</t>
  </si>
  <si>
    <t>15*8*0,4 "D.1.2.2.21 Injekční clona - řada 2. - etáž 4., počet x délka x 40% vrtů uvažováno 160</t>
  </si>
  <si>
    <t>34*8,5*0,4 "D.1.2.2.21 Injekční clona - řada 3. - etáž 4., počet x délka x 40% vrtů uvažováno 160</t>
  </si>
  <si>
    <t>36*8*0,4 "D.1.2.2.21 Injekční clona - řada 4. - etáž 4., počet x délka x 40% vrtů uvažováno 160</t>
  </si>
  <si>
    <t>75*8*0,4 "D.1.2.2.21 Injekční clona - řada 5. - etáž 4., počet x délka x 40% vrtů uvažováno 160</t>
  </si>
  <si>
    <t>30*8*0,4 "D.1.2.2.21 Injekční clona - řada 6. - etáž 4., počet x délka x 40% vrtů uvažováno 160</t>
  </si>
  <si>
    <t>16*8*0,4 "D.1.2.2.21 Injekční clona - řada 7. - etáž 4., počet x délka x 40% vrtů uvažováno 160</t>
  </si>
  <si>
    <t>14*8*0,4 "D.1.2.2.21 Injekční clona - řada 8. - etáž 4., počet x délka x 40% vrtů uvažováno 160</t>
  </si>
  <si>
    <t>8*8*0,4 "D.1.2.2.21 Injekční clona - řada 9. - etáž 4., počet x délka x 40% vrtů uvažováno 160</t>
  </si>
  <si>
    <t>8*8*0,4 "D.1.2.2.21 Injekční clona - řada 10. - etáž 4., počet x délka x 40% vrtů uvažováno 160</t>
  </si>
  <si>
    <t>15*10*0,4 "D.1.2.2.21 Injekční clona - řada 2. - etáž 5., počet x délka x 40% vrtů uvažováno 160</t>
  </si>
  <si>
    <t>36*10*0,4 "D.1.2.2.21 Injekční clona - řada 4. - etáž 5., počet x délka x 40% vrtů uvažováno 160</t>
  </si>
  <si>
    <t>75*10*0,4 "D.1.2.2.21 Injekční clona - řada 5. - etáž 5., počet x délka x 40% vrtů uvažováno 160</t>
  </si>
  <si>
    <t>30*10*0,4 "D.1.2.2.21 Injekční clona - řada 6. - etáž 5., počet x délka x 40% vrtů uvažováno 160</t>
  </si>
  <si>
    <t>16*10,5*0,4 "D.1.2.2.21 Injekční clona - řada 7. - etáž 5., počet x délka x 40% vrtů uvažováno 160</t>
  </si>
  <si>
    <t>14*10*0,4 "D.1.2.2.21 Injekční clona - řada 8. - etáž 5., počet x délka x 40% vrtů uvažováno 160</t>
  </si>
  <si>
    <t>15*11*0,4 "D.1.2.2.21 Injekční clona - řada 2. - etáž 6., počet x délka x 40% vrtů uvažováno 160</t>
  </si>
  <si>
    <t>36*11*0,4 "D.1.2.2.21 Injekční clona - řada 4. - etáž 6., počet x délka x 40% vrtů uvažováno 160</t>
  </si>
  <si>
    <t>75*12*0,4 "D.1.2.2.21 Injekční clona - řada 5. - etáž 6., počet x délka x 40% vrtů uvažováno 160</t>
  </si>
  <si>
    <t>30*11,5*0,4 "D.1.2.2.21 Injekční clona - řada 6. - etáž 6., počet x délka x 40% vrtů uvažováno 160</t>
  </si>
  <si>
    <t>14*11*0,4 "D.1.2.2.21 Injekční clona - řada 8. - etáž 6., počet x délka x 40% vrtů uvažováno 160</t>
  </si>
  <si>
    <t>200,8*0,1 "D.1.2.2.21 Injekční clona, D.1 TZ - 10% rezerva na zahuštění vrtů injekční clony - etáž 1.; mezisoučet x 10%</t>
  </si>
  <si>
    <t>401,6*0,1 "D.1.2.2.21 Injekční clona, D.1 TZ - 10% rezerva na zahuštění vrtů injekční clony - etáž 2.; mezisoučet x 10%</t>
  </si>
  <si>
    <t>602,4*0,1 "D.1.2.2.21 Injekční clona, D.1 TZ - 10% rezerva na zahuštění vrtů injekční clony - etáž 3.; mezisoučet x 10%</t>
  </si>
  <si>
    <t>810*0,1 "D.1.2.2.21 Injekční clona, D.1 TZ - 10% rezerva na zahuštění vrtů injekční clony - etáž 4.; mezisoučet x 10%</t>
  </si>
  <si>
    <t>747,2*0,1 "D.1.2.2.21 Injekční clona, D.1 TZ - 10% rezerva na zahuštění vrtů injekční clony - etáž 5.; mezisoučet x 10%</t>
  </si>
  <si>
    <t>784*0,1 "D.1.2.2.21 Injekční clona, D.1 TZ - 10% rezerva na zahuštění vrtů injekční clony - etáž 6.; mezisoučet x 10%</t>
  </si>
  <si>
    <t>227111114</t>
  </si>
  <si>
    <t xml:space="preserve">Odpažení maloprofilových vrtů průměru  přes 156 do 195 mm</t>
  </si>
  <si>
    <t>412544555</t>
  </si>
  <si>
    <t>Odpažení maloprofilových vrtů průměru přes 156 do 195 mm</t>
  </si>
  <si>
    <t>R28260412</t>
  </si>
  <si>
    <t xml:space="preserve">Injektování aktivovanými směsmi  sestupné, tlakem přes 2,0 do 4,5 MPa</t>
  </si>
  <si>
    <t>1629300935</t>
  </si>
  <si>
    <t>Injektování aktivovanými směsmi sestupné, tlakem přes 2,0 do 4,5 MPa</t>
  </si>
  <si>
    <t>Poznámka k položce:_x000d_
- včetně injktážní trubky, obturátoru, manžet a dalšího nutného vystrojení vrtu pro injektáž</t>
  </si>
  <si>
    <t>15*8 "D.1.2.2.21 Injekční clona - řada 1., počet x délka</t>
  </si>
  <si>
    <t>15*11 "D.1.2.2.21 Injekční clona - řada 2., počet x délka</t>
  </si>
  <si>
    <t>34*8,5 "D.1.2.2.21 Injekční clona - řada 3., počet x délka</t>
  </si>
  <si>
    <t>36*11 "D.1.2.2.21 Injekční clona - řada 4., počet x délka</t>
  </si>
  <si>
    <t>75*12 "D.1.2.2.21 Injekční clona - řada 5., počet x délka</t>
  </si>
  <si>
    <t>30*11,5 "D.1.2.2.21 Injekční clona - řada 6., počet x délka</t>
  </si>
  <si>
    <t>16*10,5 "D.1.2.2.21 Injekční clona - řada 7., počet x délka</t>
  </si>
  <si>
    <t>14*11 "D.1.2.2.21 Injekční clona - řada 8., počet x délka</t>
  </si>
  <si>
    <t>8*8 "D.1.2.2.21 Injekční clona - řada 9., počet x délka</t>
  </si>
  <si>
    <t>8*8 "D.1.2.2.21 Injekční clona - řada 10., počet x délka</t>
  </si>
  <si>
    <t>15*3 "D.1.2.2.21 Injekční clona - fortifikační injektáž řady 1., počet x délka</t>
  </si>
  <si>
    <t>15*3 "D.1.2.2.21 Injekční clona - fortifikační injektáž řady 2., počet x délka</t>
  </si>
  <si>
    <t>34*3 "D.1.2.2.21 Injekční clona - fortifikační injektáž řady 3., počet x délka</t>
  </si>
  <si>
    <t>36*3 "D.1.2.2.21 Injekční clona - fortifikační injektáž řady 4., počet x délka</t>
  </si>
  <si>
    <t>75*3 "D.1.2.2.21 Injekční clona - fortifikační injektáž řady 5., počet x délka</t>
  </si>
  <si>
    <t>30*3 "D.1.2.2.21 Injekční clona - fortifikační injektáž řady 6., počet x délka</t>
  </si>
  <si>
    <t>16*3 "D.1.2.2.21 Injekční clona - fortifikační injektáž řady 7., počet x délka</t>
  </si>
  <si>
    <t>14*3 "D.1.2.2.21 Injekční clona - fortifikační injektáž řady 8., počet x délka</t>
  </si>
  <si>
    <t>8*3 "D.1.2.2.21 Injekční clona - fortifikační injektáž řady 9., počet x délka</t>
  </si>
  <si>
    <t>8*3 "D.1.2.2.21 Injekční clona - fortifikační injektáž řady 10., počet x délka</t>
  </si>
  <si>
    <t>2665*0,1 "D.1.2.2.21 Injekční clona, D.1 TZ - 10% rezerva na zahuštění vrtů injekční clony</t>
  </si>
  <si>
    <t>753*0,1 "D.1.2.2.21 Injekční clona, D.1 TZ - 10% rezerva na zahuštění vrtů fortifikační injektáže</t>
  </si>
  <si>
    <t>M58522148</t>
  </si>
  <si>
    <t>materál suspenze na bázi jílocementu, konkrétní složení suspenze je odpovědností zhotovitele a přesnou spotřebu směsi (popř. odlišnou od výkazu výměr) je zhotovitel povinen zohlednit již v nabídkové ceně</t>
  </si>
  <si>
    <t>546587966</t>
  </si>
  <si>
    <t>Poznámka k položce:_x000d_
- jílocementová suspenze bude z vody a portlandského struskového cementu s příměsí aktivovaného bentonitu, pro vyplnění i jemných puklin v masivu budou dle potřeby použity jemně mleté cementy,p Poměr mísení hmotnostních dílů vody a cementu s bentonitem bude přibližně 1,75 : 1, bentonitu bude do směsi přidáno cca 5% - 10% z hmotnosti cementu, směs bude stabilní, odstoj směsi bude pod 2% / 1 hod, maximální objemová hmotnost směsi bude cca 1350 kg/m3</t>
  </si>
  <si>
    <t>15*8*(150*1,35/1000) "D.1.2.2.21 Injekční clona - řada 1., počet x délka x spotřeba l/mb x obj. hmotnost</t>
  </si>
  <si>
    <t>15*11*(150*1,35/1000) "D.1.2.2.21 Injekční clona - řada 2., počet x délka x spotřeba l/mb x obj. hmotnost</t>
  </si>
  <si>
    <t>34*8,5*(150*1,35/1000) "D.1.2.2.21 Injekční clona - řada 3., počet x délka x spotřeba l/mb x obj. hmotnost</t>
  </si>
  <si>
    <t>36*11*(150*1,35/1000) "D.1.2.2.21 Injekční clona - řada 4., počet x délka x spotřeba l/mb x obj. hmotnost</t>
  </si>
  <si>
    <t>75*12*(150*1,35/1000) "D.1.2.2.21 Injekční clona - řada 5., počet x délka x spotřeba l/mb x obj. hmotnost</t>
  </si>
  <si>
    <t>30*11,5*(150*1,35/1000) "D.1.2.2.21 Injekční clona - řada 6., počet x délka x spotřeba l/mb x obj. hmotnost</t>
  </si>
  <si>
    <t>16*10,5*(150*1,35/1000) "D.1.2.2.21 Injekční clona - řada 7., počet x délka x spotřeba l/mb x obj. hmotnost</t>
  </si>
  <si>
    <t>14*11*(150*1,35/1000) "D.1.2.2.21 Injekční clona - řada 8., počet x délka x spotřeba l/mb x obj. hmotnost</t>
  </si>
  <si>
    <t>8*8*(150*1,35/1000) "D.1.2.2.21 Injekční clona - řada 9., počet x délka x spotřeba l/mb x obj. hmotnost</t>
  </si>
  <si>
    <t>8*8*(150*1,35/1000) "D.1.2.2.21 Injekční clona - řada 10., počet x délka x spotřeba l/mb x obj. hmotnost</t>
  </si>
  <si>
    <t>15*3*(150*1,35/1000) "D.1.2.2.21 Injekční clona - fortifikační injektáž řady 1., počet x délka x spotřeba l/mb x obj. hmotnost</t>
  </si>
  <si>
    <t>15*3*(150*1,35/1000) "D.1.2.2.21 Injekční clona - fortifikační injektáž řady 2., počet x délka x spotřeba l/mb x obj. hmotnost</t>
  </si>
  <si>
    <t>34*3*(150*1,35/1000) "D.1.2.2.21 Injekční clona - fortifikační injektáž řady 3., počet x délka x spotřeba l/mb x obj. hmotnost</t>
  </si>
  <si>
    <t>36*3*(150*1,35/1000) "D.1.2.2.21 Injekční clona - fortifikační injektáž řady 4., počet x délka x spotřeba l/mb x obj. hmotnost</t>
  </si>
  <si>
    <t>75*3*(150*1,35/1000) "D.1.2.2.21 Injekční clona - fortifikační injektáž řady 5., počet x délka x spotřeba l/mb x obj. hmotnost</t>
  </si>
  <si>
    <t>30*3*(150*1,35/1000) "D.1.2.2.21 Injekční clona - fortifikační injektáž řady 6., počet x délka x spotřeba l/mb x obj. hmotnost</t>
  </si>
  <si>
    <t>16*3*(150*1,35/1000) "D.1.2.2.21 Injekční clona - fortifikační injektáž řady 7., počet x délka x spotřeba l/mb x obj. hmotnost</t>
  </si>
  <si>
    <t>14*3*(150*1,35/1000) "D.1.2.2.21 Injekční clona - fortifikační injektáž řady 8., počet x délka x spotřeba l/mb x obj. hmotnost</t>
  </si>
  <si>
    <t>8*3*(150*1,35/1000) "D.1.2.2.21 Injekční clona - fortifikační injektáž řady 9., počet x délka x spotřeba l/mb x obj. hmotnost</t>
  </si>
  <si>
    <t>8*3*(150*1,35/1000) "D.1.2.2.21 Injekční clona - fortifikační injektáž řady 10., počet x délka x spotřeba l/mb x obj. hmotnost</t>
  </si>
  <si>
    <t>539,664*0,1 "D.1.2.2.21 Injekční clona, D.1 TZ - 10% rezerva na zahuštění vrtů injekční clony</t>
  </si>
  <si>
    <t>152,484*0,1 "D.1.2.2.21 Injekční clona, D.1 TZ - 10% rezerva na zahuštění vrtů fortifikační injektáže</t>
  </si>
  <si>
    <t>R28260511</t>
  </si>
  <si>
    <t xml:space="preserve">Injektování povrchové vysokotlaké pryskyřicemi neředitelnými vodou  bez obturátoru, tlakem do 30,0 MPa</t>
  </si>
  <si>
    <t>-1456577092</t>
  </si>
  <si>
    <t>Injektování povrchové vysokotlaké pryskyřicemi neředitelnými vodou bez obturátoru, tlakem do 30,0 MPa</t>
  </si>
  <si>
    <t>15*8*0,2 "D.1.2.2.21 Injekční clona - řada 1., počet x délka x 20% injektáže doplněno chemickou injektáží</t>
  </si>
  <si>
    <t>15*11*0,2 "D.1.2.2.21 Injekční clona - řada 2., počet x délka x 20% injektáže doplněno chemickou injektáží</t>
  </si>
  <si>
    <t>34*8,5*0,2 "D.1.2.2.21 Injekční clona - řada 3., počet x délka x 20% injektáže doplněno chemickou injektáží</t>
  </si>
  <si>
    <t>36*11*0,2 "D.1.2.2.21 Injekční clona - řada 4., počet x délka x 20% injektáže doplněno chemickou injektáží</t>
  </si>
  <si>
    <t>75*12*0,2 "D.1.2.2.21 Injekční clona - řada 5., počet x délka x 20% injektáže doplněno chemickou injektáží</t>
  </si>
  <si>
    <t>30*11,5*0,2 "D.1.2.2.21 Injekční clona - řada 6., počet x délka x 20% injektáže doplněno chemickou injektáží</t>
  </si>
  <si>
    <t>16*10,5*0,2 "D.1.2.2.21 Injekční clona - řada 7., počet x délka x 20% injektáže doplněno chemickou injektáží</t>
  </si>
  <si>
    <t>14*11*0,2 "D.1.2.2.21 Injekční clona - řada 8., počet x délka x 20% injektáže doplněno chemickou injektáží</t>
  </si>
  <si>
    <t>8*8*0,2 "D.1.2.2.21 Injekční clona - řada 9., počet x délka x 20% injektáže doplněno chemickou injektáží</t>
  </si>
  <si>
    <t>8*8*0,2 "D.1.2.2.21 Injekční clona - řada 10., počet x délka x 20% injektáže doplněno chemickou injektáží</t>
  </si>
  <si>
    <t>15*3*0,2 "D.1.2.2.21 Injekční clona - fortifikační injektáž řady 1., počet x délka x 20% injektáže doplněno chemickou injektáží</t>
  </si>
  <si>
    <t>15*3*0,2 "D.1.2.2.21 Injekční clona - fortifikační injektáž řady 2., počet x délka x 20% injektáže doplněno chemickou injektáží</t>
  </si>
  <si>
    <t>34*3*0,2 "D.1.2.2.21 Injekční clona - fortifikační injektáž řady 3., počet x délka x 20% injektáže doplněno chemickou injektáží</t>
  </si>
  <si>
    <t>36*3*0,2 "D.1.2.2.21 Injekční clona - fortifikační injektáž řady 4., počet x délka x 20% injektáže doplněno chemickou injektáží</t>
  </si>
  <si>
    <t>75*3*0,2 "D.1.2.2.21 Injekční clona - fortifikační injektáž řady 5., počet x délka x 20% injektáže doplněno chemickou injektáží</t>
  </si>
  <si>
    <t>30*3*0,2 "D.1.2.2.21 Injekční clona - fortifikační injektáž řady 6., počet x délka x 20% injektáže doplněno chemickou injektáží</t>
  </si>
  <si>
    <t>16*3*0,2 "D.1.2.2.21 Injekční clona - fortifikační injektáž řady 7., počet x délka x 20% injektáže doplněno chemickou injektáží</t>
  </si>
  <si>
    <t>14*3*0,2 "D.1.2.2.21 Injekční clona - fortifikační injektáž řady 8., počet x délka x 20% injektáže doplněno chemickou injektáží</t>
  </si>
  <si>
    <t>8*3*0,2 "D.1.2.2.21 Injekční clona - fortifikační injektáž řady 9., počet x délka x 20% injektáže doplněno chemickou injektáží</t>
  </si>
  <si>
    <t>8*3*0,2 "D.1.2.2.21 Injekční clona - fortifikační injektáž řady 10., počet x délka x 20% injektáže doplněno chemickou injektáží</t>
  </si>
  <si>
    <t>2665*0,1*0,2 "D.1.2.2.21 Injekční clona, D.1 TZ - 10% rezerva na zahuštění vrtů injekční clony x 20% injektáže doplněno chemickou injektáží</t>
  </si>
  <si>
    <t>753*0,1*0,2 "D.1.2.2.21 Injekční clona, D.1 TZ - 10% rezerva na zahuštění vrtů fortifikační injektáže x 20% injektáže doplněno chemickou injektáží</t>
  </si>
  <si>
    <t>M58522149</t>
  </si>
  <si>
    <t>materál suspenze na bázi chemických směsí, konkrétní složení suspenze je odpovědností zhotovitele a přesnou spotřebu směsi (popř. odlišnou od výkazu výměr) je zhotovitel povinen zohlednit již v nabídkové ceně</t>
  </si>
  <si>
    <t>-887761149</t>
  </si>
  <si>
    <t>Poznámka k položce:_x000d_
- suspenze na bázi chemických směsí bude splňovat min. tyto požadavky: relativně nízká viskozita injekční směsi, dlouhá doba zpracovatelnosti (kterou lze v případě nutnosti regulovat), zvětšování objemu (napěňování) směsi při kontaktu s vodou (lepší pronikání do injektovaného prostředí), např. dvousložková polyuretanová pryskyřice určená pro injektování na velké vzdálenosti nebo pro injektování špatně prostupných horninových prostředí</t>
  </si>
  <si>
    <t>15*8*0,2*50 "D.1.2.2.21 Injekční clona - řada 1., počet x délka x 20% injektáže doplněno chemickou injektáží x spotřeba l/mb</t>
  </si>
  <si>
    <t>15*11*0,2*50 "D.1.2.2.21 Injekční clona - řada 2., počet x délka x 20% injektáže doplněno chemickou injektáží x spotřeba l/mb</t>
  </si>
  <si>
    <t>34*8,5*0,2*50 "D.1.2.2.21 Injekční clona - řada 3., počet x délka x 20% injektáže doplněno chemickou injektáží x spotřeba l/mb</t>
  </si>
  <si>
    <t>36*11*0,2*50 "D.1.2.2.21 Injekční clona - řada 4., počet x délka x 20% injektáže doplněno chemickou injektáží x spotřeba l/mb</t>
  </si>
  <si>
    <t>75*12*0,2*50 "D.1.2.2.21 Injekční clona - řada 5., počet x délka x 20% injektáže doplněno chemickou injektáží x spotřeba l/mb</t>
  </si>
  <si>
    <t>30*11,5*0,2*50 "D.1.2.2.21 Injekční clona - řada 6., počet x délka x 20% injektáže doplněno chemickou injektáží x spotřeba l/mb</t>
  </si>
  <si>
    <t>16*10,5*0,2*50 "D.1.2.2.21 Injekční clona - řada 7., počet x délka x 20% injektáže doplněno chemickou injektáží x spotřeba l/mb</t>
  </si>
  <si>
    <t>14*11*0,2*50 "D.1.2.2.21 Injekční clona - řada 8., počet x délka x 20% injektáže doplněno chemickou injektáží x spotřeba l/mb</t>
  </si>
  <si>
    <t>8*8*0,2*50 "D.1.2.2.21 Injekční clona - řada 9., počet x délka x 20% injektáže doplněno chemickou injektáží x spotřeba l/mb</t>
  </si>
  <si>
    <t>8*8*0,2*50 "D.1.2.2.21 Injekční clona - řada 10., počet x délka x 20% injektáže doplněno chemickou injektáží x spotřeba l/mb</t>
  </si>
  <si>
    <t>15*3*0,2*50 "D.1.2.2.21 Injekční clona - fortifikační injektáž řady 1., počet x délka x 20% injektáže doplněno chemickou injektáží x spotřeba l/mb</t>
  </si>
  <si>
    <t>15*3*0,2*50 "D.1.2.2.21 Injekční clona - fortifikační injektáž řady 2., počet x délka x 20% injektáže doplněno chemickou injektáží x spotřeba l/mb</t>
  </si>
  <si>
    <t>34*3*0,2*50 "D.1.2.2.21 Injekční clona - fortifikační injektáž řady 3., počet x délka x 20% injektáže doplněno chemickou injektáží x spotřeba l/mb</t>
  </si>
  <si>
    <t>36*3*0,2*50 "D.1.2.2.21 Injekční clona - fortifikační injektáž řady 4., počet x délka x 20% injektáže doplněno chemickou injektáží x spotřeba l/mb</t>
  </si>
  <si>
    <t>75*3*0,2*50 "D.1.2.2.21 Injekční clona - fortifikační injektáž řady 5., počet x délka x 20% injektáže doplněno chemickou injektáží x spotřeba l/mb</t>
  </si>
  <si>
    <t>30*3*0,2*50 "D.1.2.2.21 Injekční clona - fortifikační injektáž řady 6., počet x délka x 20% injektáže doplněno chemickou injektáží x spotřeba l/mb</t>
  </si>
  <si>
    <t>16*3*0,2*50 "D.1.2.2.21 Injekční clona - fortifikační injektáž řady 7., počet x délka x 20% injektáže doplněno chemickou injektáží x spotřeba l/mb</t>
  </si>
  <si>
    <t>14*3*0,2*50 "D.1.2.2.21 Injekční clona - fortifikační injektáž řady 8., počet x délka x 20% injektáže doplněno chemickou injektáží x spotřeba l/mb</t>
  </si>
  <si>
    <t>8*3*0,2*50 "D.1.2.2.21 Injekční clona - fortifikační injektáž řady 9., počet x délka x 20% injektáže doplněno chemickou injektáží x spotřeba l/mb</t>
  </si>
  <si>
    <t>8*3*0,2*50 "D.1.2.2.21 Injekční clona - fortifikační injektáž řady 10., počet x délka x 20% injektáže doplněno chemickou injektáží x spotřeba l/mb</t>
  </si>
  <si>
    <t xml:space="preserve">2665*0,1*0,2*50 "D.1.2.2.21 Injekční clona, D.1 TZ - 10% rezerva na zahuštění vrtů injekční clony x 20% injektáže doplněno chem. injektáží x spotřeba </t>
  </si>
  <si>
    <t>753*0,1*0,2*50 "D.1.2.2.21 Injekční clona, D.1 TZ - 10% rezerva na zahuštění vrtů fort. injektáže x 20% injektáže doplněno chem. injektáží x spotřeba</t>
  </si>
  <si>
    <t>311101213</t>
  </si>
  <si>
    <t xml:space="preserve">Vytvoření prostupů nebo suchých kanálků v betonových zdech nosných z monolitického betonu a železobetonu vodorovných, šikmých, obloukových, zalomených, svislých vložkami z trub, prefabrikovaných dílců, dutinových tvarovek, apod., bez jejich dodání trvale </t>
  </si>
  <si>
    <t>-2005228434</t>
  </si>
  <si>
    <t>Vytvoření prostupů nebo suchých kanálků v betonových zdech nosných z monolitického betonu a železobetonu vodorovných, šikmých, obloukových, zalomených, svislých vložkami z trub, prefabrikovaných dílců, dutinových tvarovek, apod., bez jejich dodání trvale osazenými na sraz, včetně polohového zajištění v bednění při betonáži, vnější průřezové plochy přes 0,05 do 0,10 m2</t>
  </si>
  <si>
    <t>15*1,5 "D.1.2.2.21 Injekční clona - řada 1., průchodky betonem, počet x délka</t>
  </si>
  <si>
    <t>7*1,5+8*0,5 "D.1.2.2.21 Injekční clona - řada 2., průchodky betonem, počet x délka</t>
  </si>
  <si>
    <t>34*0,5 "D.1.2.2.21 Injekční clona - řada 3., průchodky betonem, počet x délka</t>
  </si>
  <si>
    <t>36*0,5 "D.1.2.2.21 Injekční clona - řada 4., průchodky betonem, počet x délka</t>
  </si>
  <si>
    <t>75*0,5 "D.1.2.2.21 Injekční clona - řada 5., průchodky betonem, počet x délka</t>
  </si>
  <si>
    <t>30*0,5 "D.1.2.2.21 Injekční clona - řada 6., průchodky betonem, počet x délka</t>
  </si>
  <si>
    <t>16*0,5 "D.1.2.2.21 Injekční clona - řada 7., průchodky betonem, počet x délka</t>
  </si>
  <si>
    <t>14*0,5 "D.1.2.2.21 Injekční clona - řada 8., průchodky betonem, počet x délka</t>
  </si>
  <si>
    <t>8*1,5 "D.1.2.2.21 Injekční clona - řada 9., průchodky betonem, počet x délka</t>
  </si>
  <si>
    <t>8*1,5 "D.1.2.2.21 Injekční clona - řada 10., průchodky betonem, počet x délka</t>
  </si>
  <si>
    <t>15*1,555 "D.1.2.2.21 Injekční clona - fortifikační injektáž řady 1., průchodky betonem, počet x délka</t>
  </si>
  <si>
    <t>7*1,555+8*0,52 "D.1.2.2.21 Injekční clona - fortifikační injektáž řady 2., průchodky betonem, počet x délka</t>
  </si>
  <si>
    <t>34*0,52 "D.1.2.2.21 Injekční clona - fortifikační injektáž řady 3., průchodky betonem, počet x délka</t>
  </si>
  <si>
    <t>36*0,52 "D.1.2.2.21 Injekční clona - fortifikační injektáž řady 4., průchodky betonem, počet x délka</t>
  </si>
  <si>
    <t>75*0,52 "D.1.2.2.21 Injekční clona - fortifikační injektáž řady 5., průchodky betonem, počet x délka</t>
  </si>
  <si>
    <t>30*0,52 "D.1.2.2.21 Injekční clona - fortifikační injektáž řady 6., průchodky betonem, počet x délka</t>
  </si>
  <si>
    <t>16*0,52 "D.1.2.2.21 Injekční clona - fortifikační injektáž řady 7., průchodky betonem, počet x délka</t>
  </si>
  <si>
    <t>14*0,52 "D.1.2.2.21 Injekční clona - fortifikační injektáž řady 8., průchodky betonem, počet x délka</t>
  </si>
  <si>
    <t>8*1,555 "D.1.2.2.21 Injekční clona - fortifikační injektáž řady 9., průchodky betonem, počet x délka</t>
  </si>
  <si>
    <t>8*1,555 "D.1.2.2.21 Injekční clona - fortifikační injektáž řady 10., průchodky betonem, počet x délka</t>
  </si>
  <si>
    <t>163,5*0,1 "D.1.2.2.21 Injekční clona, D.1 TZ - 10% rezerva na zahuštění vrtů injekční clony, průchodky betonem</t>
  </si>
  <si>
    <t>169,85*0,1 "D.1.2.2.21 Injekční clona, D.1 TZ - 10% rezerva na zahuštění vrtů fortifikační injektáže, průchodky betonem</t>
  </si>
  <si>
    <t>28610001</t>
  </si>
  <si>
    <t>trubka tlaková hrdlovaná vodovodní PVC dl 6m DN 80</t>
  </si>
  <si>
    <t>-1401765190</t>
  </si>
  <si>
    <t>-1206100589</t>
  </si>
  <si>
    <t>Poznámka k položce:_x000d_
- beton C 25/30 XC4 XF3_x000d_
- včetně veškerých nákladů na čerpání betonové směsi v návaznosti na technologický postup a rychlost betonáže zhotovitele</t>
  </si>
  <si>
    <t>3*1,5*13,1 "D.1.2.2.21 Injekční clona - injektážní blok (mimo hráz) v levém zavázání; šířka x výška x délka</t>
  </si>
  <si>
    <t>3*1,5*13,6 "D.1.2.2.21 Injekční clona - injektážní blok (mimo hráz) v pravém zavázání za bezp. přelivem; šířka x výška x délka</t>
  </si>
  <si>
    <t>443,83 "F.4 tab vv - Podkladní beton tl. 0,5 m - injekční clona</t>
  </si>
  <si>
    <t>15*3,39 "F.4 tab vv, D.1.2.2.21 Injekční clona - základová deska, podkladní beton pod bezp. přelivem; plocha v řezu (viz tab vv) x délka</t>
  </si>
  <si>
    <t>-1237026945</t>
  </si>
  <si>
    <t>(2*1,5+3)*13,1 "D.1.2.2.21 Injekční clona - injektážní blok (mimo hráz) v levém zavázání; boky + horní šikmá strana x délka</t>
  </si>
  <si>
    <t>(2*1,5+3)*13,6 "D.1.2.2.21 Injekční clona - injektážní blok (mimo hráz) v pravém zavázání za bezp. přelivem; šířka x výška x délka</t>
  </si>
  <si>
    <t>9*3,39 "F.4 tab vv, D.1.2.2.21 Injekční clona - bednění dil. spáry základové desky, podkladní beton; plocha v řezu (viz tab vv) x počet</t>
  </si>
  <si>
    <t>1049876382</t>
  </si>
  <si>
    <t>321368211</t>
  </si>
  <si>
    <t xml:space="preserve">Výztuž železobetonových konstrukcí vodních staveb  přehrad, jezů a plavebních komor, spodní stavby vodních elektráren, jader přehrad, odběrných věží a výpustných zařízení, opěrných zdí, šachet, šachtic a ostatních konstrukcí jednotlivé pruty svařované sít</t>
  </si>
  <si>
    <t>-1890600516</t>
  </si>
  <si>
    <t>Výztuž železobetonových konstrukcí vodních staveb přehrad, jezů a plavebních komor, spodní stavby vodních elektráren, jader přehrad, odběrných věží a výpustných zařízení, opěrných zdí, šachet, šachtic a ostatních konstrukcí jednotlivé pruty svařované sítě z ocelových tažených drátů jakéhokoliv druhu oceli jakéhokoliv průměru a roztečí</t>
  </si>
  <si>
    <t>614,83*(60/1000) "D.1.2.2.21 Injekční clona - základová deska, podkladní beton - výztuž; celový objem (viz pol. 321311115) x 60 kg/m3</t>
  </si>
  <si>
    <t>997</t>
  </si>
  <si>
    <t>Přesun sutě</t>
  </si>
  <si>
    <t>R997004</t>
  </si>
  <si>
    <t>Vodorovné přemístění suti vč. uložení na skládku (poplatku) dle platné legislativy</t>
  </si>
  <si>
    <t>1306206094</t>
  </si>
  <si>
    <t>1548,36*(pi*(0,056^2)/4)*2,5 "D.1.2.2.21 Injekční clona - fortifikační injektáž,celková délka (viz pol. 225111116)x plocha vrtu x hmotmost</t>
  </si>
  <si>
    <t>5850,9*(pi*(0,08^2)/4)*2,5 "D.1.2.2.21 Injekční clona - celková délka pro vrty D80 (viz pol. 225211116)x plocha vrtu x hmotmost</t>
  </si>
  <si>
    <t>3900,6*(pi*(0,16^2)/4)*2,5 "D.1.2.2.21 Injekční clona - celková délka pro vrty D160 (viz pol. 225411116)x plocha vrtu x hmotmost</t>
  </si>
  <si>
    <t>-504*(pi*(0,056^2)/4)*2,5 "D.1.2.2.21 Injekční clona - fortifikační injektáž - etáž 1.,celková délka etáže 1. (mezisoučet pol. 225111116)x plocha vrtu</t>
  </si>
  <si>
    <t>-301,2*(pi*(0,08^2)/4)*2,5 "D.1.2.2.21 Injekční clona - etáž 1., celková délka etáže 1. pro vrty D80 (mezisoučet pol. 225211116)x plocha vrtu</t>
  </si>
  <si>
    <t>-200,8*(pi*(0,16^2)/4)*2,5 "D.1.2.2.21 Injekční clona - etáž 1., celková délka etáže 1. pro vrty D160 (viz mezisoučet pol. 225411116)x plocha vrtu</t>
  </si>
  <si>
    <t>998004011</t>
  </si>
  <si>
    <t xml:space="preserve">Přesun hmot  pro injektování, mikropiloty nebo kotvy</t>
  </si>
  <si>
    <t>-511723685</t>
  </si>
  <si>
    <t>Přesun hmot pro injektování, mikropiloty nebo kotvy</t>
  </si>
  <si>
    <t>SO 01.01.08 - Kontrolní a injekční chodba</t>
  </si>
  <si>
    <t>312101213</t>
  </si>
  <si>
    <t>Vytvoření prostupů nebo suchých kanálků v betonových zdech výplňových z monolitického betonu a železobetonu vodorovných, šikmých, obloukových, zalomených, svislých vložkami z trub, prefabrikovaných dílců, dutinových tvarovek, apod., bez jejich dodání trva</t>
  </si>
  <si>
    <t>1738472175</t>
  </si>
  <si>
    <t>Vytvoření prostupů nebo suchých kanálků v betonových zdech výplňových z monolitického betonu a železobetonu vodorovných, šikmých, obloukových, zalomených, svislých vložkami z trub, prefabrikovaných dílců, dutinových tvarovek, apod., bez jejich dodání trvale osazenými na sraz, včetně polohového zajištění v bednění při betonáži, vnější průřezové plochy přes 0,05 do 0,10 m2</t>
  </si>
  <si>
    <t>3+3 "D1.2.2.7 Kontrolní a injekční chodba, odvětrání chodby vlevo i vpravo na obou koncích</t>
  </si>
  <si>
    <t>M429821</t>
  </si>
  <si>
    <t>potrubí čtyřhranné 0,3x0,3 m</t>
  </si>
  <si>
    <t>1132942137</t>
  </si>
  <si>
    <t>1687357411</t>
  </si>
  <si>
    <t>31*(0,8*0,15) "D.1.2.2.3 Vzorový řez 6-6 hrází, bednění čela schodiště komunikační chodby; počet x šířka x výška</t>
  </si>
  <si>
    <t>2*(11,8*0,1) "D.1.2.2.3 Vzorový řez 6-6 hrází, bednění boků schodiště komunikační chodby; počet x délka x výška</t>
  </si>
  <si>
    <t>1,2*11,8 "D.1.2.2.3 Vzorový řez 6-6 hrází, bednění šikmé podlahy podél schodiště komunikační chodby; délka x výška</t>
  </si>
  <si>
    <t>2*(10,5*0,85) "D.1.2.2.3 Vzorový řez 6-6 hrází, bednění úložné plochy stropních panelů komunikační chodby na vibrovaném betonu; počet x délka x výška</t>
  </si>
  <si>
    <t>2*(10,5*2,40) "D.1.2.2.3 Vzorový řez 6-6 hrází, bednění boků komunikační chodby z vibrovaného betonu; počet x délka x výška</t>
  </si>
  <si>
    <t>(0,15+0,25)*(3,1+16,2+16,4+15,6+47,1+12,2+2,8+5,6+6,3+1,2) "D1.2.2.7 Kontrolní chodba - bednění odvodního žlábku kontrolní chodby; výška+šířka x délka</t>
  </si>
  <si>
    <t>2,65*47,1 "D1.2.2.7 Kontrolní chodba - bednění boků kontrolní chodby - vodorovná část; výška x délka</t>
  </si>
  <si>
    <t>2,55*(16,2+16,4+15,6) "D1.2.2.7 Kontrolní chodba - bednění boků kontrolní chodby - levá šikmá část; výška x délka</t>
  </si>
  <si>
    <t>2,65*3,1 "D1.2.2.7 Kontrolní chodba - bednění boků kontrolní chodby - levá vodorovná část; výška x délka</t>
  </si>
  <si>
    <t>2,35*(12,2+2,8+5,6+6,3+1,2) "D1.2.2.7 Kontrolní chodba - bednění boků kontrolní chodby - pravá šikmá část; výška x délka</t>
  </si>
  <si>
    <t>115*(0,8*0,15) "D1.2.2.7 Kontrolní chodba, bednění čela schodiště kontrolní chodby - levá šikmá část; počet x šířka x výška</t>
  </si>
  <si>
    <t>72*(0,8*0,15) "D1.2.2.7 Kontrolní chodba, bednění čela schodiště kontrolní chodby - pravá šikmá část; počet x šířka x výška</t>
  </si>
  <si>
    <t>2*(16,2+16,4+15,6)*0,29 "D1.2.2.7 Kontrolní chodba, bednění boků schodiště kontrolní chodby - levá šikmá část; počet x délka x výška</t>
  </si>
  <si>
    <t>2*(12,2+2,8+5,6+6,3)*0,29 "D1.2.2.7 Kontrolní chodba, bednění boků schodiště kontrolní chodby - pravá šikmá část; počet x délka x výška</t>
  </si>
  <si>
    <t>1,2*(16,2+16,4+15,6) "D1.2.2.7 Kontrolní chodba, bednění šikmé podlahy podél schodiště kontrolní chodby - levá šikmá část; šířka x délka</t>
  </si>
  <si>
    <t>1,2*(12,2+2,8+5,6+6,3) "D1.2.2.7 Kontrolní chodba, bednění šikmé podlahy podél schodiště kontrolní chodby - pravá šikmá část; šířka x délka</t>
  </si>
  <si>
    <t>1844937796</t>
  </si>
  <si>
    <t>Poznámka k položce:_x000d_
- včetně rozepření bednění</t>
  </si>
  <si>
    <t>1901187427</t>
  </si>
  <si>
    <t>2 "D.1.2.2.3 Vzorový řez 6-6 hrází, 2 kolmé stropní dílce konotrolní chodby u vstupu do komunikační chodby; počet</t>
  </si>
  <si>
    <t>9 "D.1.2.2.3 Vzorový řez 6-6 hrází, stropní dílce komunikační chodby; počet</t>
  </si>
  <si>
    <t>48 "D.1.2.2.3 Vzorový řez 6-6 hrází, kratší stropní dílce kontrolní chodby; počet</t>
  </si>
  <si>
    <t>42 "D.1.2.2.3 Vzorový řez 6-6 hrází, delší stropní dílce kontrolní chodby; počet</t>
  </si>
  <si>
    <t>M593462</t>
  </si>
  <si>
    <t>panel stropní předpjatý 2800x480x400mm</t>
  </si>
  <si>
    <t>-1622728317</t>
  </si>
  <si>
    <t>1 "D.1.2.2.7 Kontrolní a injekční chodba, atyp panel vpravo; počet</t>
  </si>
  <si>
    <t>M593463</t>
  </si>
  <si>
    <t>panel stropní předpjatý 2800x1650x400mm</t>
  </si>
  <si>
    <t>119124619</t>
  </si>
  <si>
    <t>M593464</t>
  </si>
  <si>
    <t>panel stropní předpjatý 2650x690x400mm</t>
  </si>
  <si>
    <t>-236001829</t>
  </si>
  <si>
    <t>2 "D.1.2.2.7 Kontrolní a injekční chodba, atyp panel vlevo; počet</t>
  </si>
  <si>
    <t>M593465</t>
  </si>
  <si>
    <t>panel stropní předpjatý 2850x690x400mm</t>
  </si>
  <si>
    <t>-219050796</t>
  </si>
  <si>
    <t>M593466</t>
  </si>
  <si>
    <t>panel stropní předpjatý 2960x1530x400mm</t>
  </si>
  <si>
    <t>-157791306</t>
  </si>
  <si>
    <t>2 "D.1.2.2.7 Kontrolní a injekční chodba, 2 kolmé stropní dílce kontrolní chodby u vstupu do komunikační chodby; počet</t>
  </si>
  <si>
    <t>M593467</t>
  </si>
  <si>
    <t>panel stropní předpjatý 2650x1070x400mm</t>
  </si>
  <si>
    <t>-1589680161</t>
  </si>
  <si>
    <t>1 "D.1.2.2.7 Kontrolní a injekční chodba, atyp panel vlevo; počet</t>
  </si>
  <si>
    <t>panel stropní předpjatý 2650x1190x400mm</t>
  </si>
  <si>
    <t>1677183776</t>
  </si>
  <si>
    <t>46 "D.1.2.2.7 Kontrolní a injekční chodba, kratší stropní dílce kontrolní chodby; počet</t>
  </si>
  <si>
    <t>M593469</t>
  </si>
  <si>
    <t>panel stropní předpjatý 2800x1190x400mm</t>
  </si>
  <si>
    <t>-1856747900</t>
  </si>
  <si>
    <t>38 "D.1.2.2.7 Kontrolní a injekční chodba, delší stropní dílce kontrolní chodby; počet</t>
  </si>
  <si>
    <t>411354317</t>
  </si>
  <si>
    <t>Podpěrná konstrukce stropů - desek, kleneb a skořepin výška podepření do 4 m tloušťka stropu přes 35 do 50 cm zřízení</t>
  </si>
  <si>
    <t>1807646629</t>
  </si>
  <si>
    <t>2,0*(3,1+16,2+16,4+15,6) "D1.2.2.7 Kontrolní chodba, podepření stropních panelů kontrolní chodby - levá šikmá část; šířka x délka</t>
  </si>
  <si>
    <t>2,0*47,1 "D1.2.2.7 Kontrolní chodba, podepření stropních panelů kontrolní chodby - levá šikmá část; šířka x délka</t>
  </si>
  <si>
    <t>2,0*(12,2+2,8+5,6+6,3+1,2) "D1.2.2.7 Kontrolní chodba, podepření stropních panelů kontrolní chodby - pravá šikmá část; šířka x délka</t>
  </si>
  <si>
    <t>411354318</t>
  </si>
  <si>
    <t>Podpěrná konstrukce stropů - desek, kleneb a skořepin výška podepření do 4 m tloušťka stropu přes 35 do 50 cm odstranění</t>
  </si>
  <si>
    <t>-335141985</t>
  </si>
  <si>
    <t>1315574861</t>
  </si>
  <si>
    <t>Poznámka k položce:_x000d_
- povrchová úprava striáž</t>
  </si>
  <si>
    <t>31*(0,02*0,8) "D.1.2.2.3 Vzorový řez 6-6 hrází, schodiště komunikační chodby; počet schodů x plochga v řezu x délka</t>
  </si>
  <si>
    <t>1,2*11,8*0,15 "D.1.2.2.3 Vzorový řez 6-6 hrází, bednění šikmé podlahy podél schodiště komunikační chodby; šířka x délka x výška</t>
  </si>
  <si>
    <t>2,0*(3,1+16,2+16,4+15,6)*0,29 "D1.2.2.7 Kontrolní chodba, schodiště a šikmá podlaha kontrolní chodby - levá šikmá část; šířka x délka x výška</t>
  </si>
  <si>
    <t>2,0*47,1*0,29 "D1.2.2.7 Kontrolní chodba, schodiště a šikmá podlaha kontrolní chodby - levá šikmá část; šířka x délka x výška</t>
  </si>
  <si>
    <t>2,0*(12,2+2,8+5,6+6,3+1,2)*0,29 "D1.2.2.7 Kontrolní chodba, schodiště a šikmá podlaha kontrolní chodby - pravá šikmá část; šířka x délka x výška</t>
  </si>
  <si>
    <t>-1372675073</t>
  </si>
  <si>
    <t>751398025</t>
  </si>
  <si>
    <t xml:space="preserve">Montáž ostatních zařízení  větrací mřížky stěnové, průřezu přes 0,200 m2</t>
  </si>
  <si>
    <t>665276506</t>
  </si>
  <si>
    <t>Montáž ostatních zařízení větrací mřížky stěnové, průřezu přes 0,200 m2</t>
  </si>
  <si>
    <t>2+2 "D1.2.2.7 Kontrolní a injekční chodba, odvětrání chodby vlevo i vpravo na obou koncích</t>
  </si>
  <si>
    <t>M55343</t>
  </si>
  <si>
    <t>pevná nerezová žaluzie 300x300 mm tř. 1.4301</t>
  </si>
  <si>
    <t>-145538328</t>
  </si>
  <si>
    <t>1829763442</t>
  </si>
  <si>
    <t>(3,1+16,2+16,4+15,6) "D1.2.2.7 Kontrolní chodba, zábradlí kontrolní chodby - levá šikmá část; šířka x délka</t>
  </si>
  <si>
    <t>47,1 "D1.2.2.7 Kontrolní chodba, zábradlí kontrolní chodby - levá šikmá část; šířka x délka</t>
  </si>
  <si>
    <t>(12,2+2,8+5,6+6,3+1,2) "D1.2.2.7 Kontrolní chodba, zábradlí kontrolní chodby - pravá šikmá část; šířka x délka</t>
  </si>
  <si>
    <t>142095420</t>
  </si>
  <si>
    <t>541660382</t>
  </si>
  <si>
    <t>7*10 "D.1.2.2.7 Kontrolní a injekční chodba - vázací body á 15 m; počet x hmotnost</t>
  </si>
  <si>
    <t>M138144</t>
  </si>
  <si>
    <t>1108838306</t>
  </si>
  <si>
    <t>7 "D.1.2.2.7 Kontrolní a injekční chodba - vázací body á 15 m; počet</t>
  </si>
  <si>
    <t>767995115</t>
  </si>
  <si>
    <t xml:space="preserve">Montáž ostatních atypických zámečnických konstrukcí  hmotnosti přes 50 do 100 kg</t>
  </si>
  <si>
    <t>-1946154355</t>
  </si>
  <si>
    <t>Montáž ostatních atypických zámečnických konstrukcí hmotnosti přes 50 do 100 kg</t>
  </si>
  <si>
    <t>2*3*29,5 "D.1.2.2.7 Kontrolní a injekční chodba - L profil pro uložení strop. dílců v napojení komunik. a kontr. chodby; počet x délka x hmotnost</t>
  </si>
  <si>
    <t>M130110</t>
  </si>
  <si>
    <t>úhelník ocelový nerovnostranný jakost 1.4301, L 200x100x13mm</t>
  </si>
  <si>
    <t>-2101357045</t>
  </si>
  <si>
    <t>Poznámka k položce:_x000d_
-hmotnost 29,5 kg/mb</t>
  </si>
  <si>
    <t>2*3 "D.1.2.2.7 Kontrolní a injekční chodba - L profil pro uložení strop. dílců v napojení komunik. a kontr. chodby; počet x délka</t>
  </si>
  <si>
    <t>-965722652</t>
  </si>
  <si>
    <t>SO 01.01.09 - Návodní těsnící stěna</t>
  </si>
  <si>
    <t xml:space="preserve">    8 - Trubní vedení</t>
  </si>
  <si>
    <t>282791121</t>
  </si>
  <si>
    <t xml:space="preserve">Injektážní trubky z PVC závitové  s osazením upravených trubek do předem připraveného injekčního vrtu, vnitřního průměru přes 25 do 50 mm, hladké manžetové</t>
  </si>
  <si>
    <t>290469563</t>
  </si>
  <si>
    <t>Injektážní trubky z PVC závitové s osazením upravených trubek do předem připraveného injekčního vrtu, vnitřního průměru přes 25 do 50 mm, hladké manžetové</t>
  </si>
  <si>
    <t>7,4 "D.1.2.2.27 Výkresy tvaru - dilatační blok 1, D.1.2.2.9 Těsnění dilatační spáry - injektážní manžetová trubka; výška bloku</t>
  </si>
  <si>
    <t>13,5 "D.1.2.2.27 Výkresy tvaru - dilatační blok 2, D.1.2.2.9 Těsnění dilatační spáry - injektážní manžetová trubka; výška bloku</t>
  </si>
  <si>
    <t>20,2 "D.1.2.2.27 Výkresy tvaru - dilatační blok 3, D.1.2.2.9 Těsnění dilatační spáry - injektážní manžetová trubka; výška bloku</t>
  </si>
  <si>
    <t>22,42 "D.1.2.2.27 Výkresy tvaru - dilatační blok 4, D.1.2.2.9 Těsnění dilatační spáry - injektážní manžetová trubka; výška bloku</t>
  </si>
  <si>
    <t>22,42 "D.1.2.2.27 Výkresy tvaru - dilatační blok 5, D.1.2.2.9 Těsnění dilatační spáry - injektážní manžetová trubka; výška bloku</t>
  </si>
  <si>
    <t>22,42 "D.1.2.2.27 Výkresy tvaru - dilatační blok 6, D.1.2.2.9 Těsnění dilatační spáry - injektážní manžetová trubka; výška bloku</t>
  </si>
  <si>
    <t>22,42 "D.1.2.2.27 Výkresy tvaru - dilatační blok 8, D.1.2.2.9 Těsnění dilatační spáry - injektážní manžetová trubka; výška bloku</t>
  </si>
  <si>
    <t>15,46 "D.1.2.2.27 Výkresy tvaru - dilatační blok 9, D.1.2.2.9 Těsnění dilatační spáry - injektážní manžetová trubka; výška bloku</t>
  </si>
  <si>
    <t>311101211</t>
  </si>
  <si>
    <t>-514352985</t>
  </si>
  <si>
    <t>Vytvoření prostupů nebo suchých kanálků v betonových zdech nosných z monolitického betonu a železobetonu vodorovných, šikmých, obloukových, zalomených, svislých vložkami z trub, prefabrikovaných dílců, dutinových tvarovek, apod., bez jejich dodání trvale osazenými na sraz, včetně polohového zajištění v bednění při betonáži, vnější průřezové plochy do 0,02 m2</t>
  </si>
  <si>
    <t>11,3*3 "D.1.2.2.27 Výkresy tvaru - dilatační blok 1, D.1.2.2.9 Těsnění dilatační spáry - odvodnění prac. spáry; délka bloku x počet pracovních spár</t>
  </si>
  <si>
    <t>14,97*6 "D.1.2.2.27 Výkresy tvaru - dilatační blok 2, D.1.2.2.9 Těsnění dilatační spáry - odvodnění prac. spáry; délka bloku x počet pracovních spár</t>
  </si>
  <si>
    <t>14,97*7 "D.1.2.2.27 Výkresy tvaru - dilatační blok 3, D.1.2.2.9 Těsnění dilatační spáry - odvodnění prac. spáry; délka bloku x počet pracovních spár</t>
  </si>
  <si>
    <t>14,97*9 "D.1.2.2.27 Výkresy tvaru - dilatační blok 4, D.1.2.2.9 Těsnění dilatační spáry - odvodnění prac. spáry; délka bloku x počet pracovních spár</t>
  </si>
  <si>
    <t>14,97*10 "D.1.2.2.27 Výkresy tvaru - dilatační blok 5, D.1.2.2.9 Těsnění dilatační spáry - odvodnění prac. spáry; délka bloku x počet pracovních spár</t>
  </si>
  <si>
    <t>14,97*10 "D.1.2.2.27 Výkresy tvaru - dilatační blok 6, D.1.2.2.9 Těsnění dilatační spáry - odvodnění prac. spáry; délka bloku x počet pracovních spár</t>
  </si>
  <si>
    <t>14,97*9 "D.1.2.2.27 Výkresy tvaru - dilatační blok 8, D.1.2.2.9 Těsnění dilatační spáry - odvodnění prac. spáry; délka bloku x počet pracovních spár</t>
  </si>
  <si>
    <t>12,38*6 "D.1.2.2.27 Výkresy tvaru - dilatační blok 9, D.1.2.2.9 Těsnění dilatační spáry - odvodnění prac. spáry; délka bloku x počet pracovních spár</t>
  </si>
  <si>
    <t>7,4+1,31 "D.1.2.2.27 Výkresy tvaru - dilatační blok 1, D.1.2.2.9 Těsnění dilatační spáry - odtokový kanálek; výška bloku + šířka vývodu</t>
  </si>
  <si>
    <t>13,5+1,31 "D.1.2.2.27 Výkresy tvaru - dilatační blok 2, D.1.2.2.9 Těsnění dilatační spáry - odtokový kanálek; výška bloku + šířka vývodu</t>
  </si>
  <si>
    <t>14,97+1,31 "D.1.2.2.27 Výkresy tvaru - dilatační blok 3, D.1.2.2.9 Těsnění dilatační spáry - odtokový kanálek; výška bloku + šířka vývodu</t>
  </si>
  <si>
    <t>14,97+1,31 "D.1.2.2.27 Výkresy tvaru - dilatační blok 4, D.1.2.2.9 Těsnění dilatační spáry - odtokový kanálek; výška bloku + šířka vývodu</t>
  </si>
  <si>
    <t>14,97+1,31 "D.1.2.2.27 Výkresy tvaru - dilatační blok 5, D.1.2.2.9 Těsnění dilatační spáry - odtokový kanálek; výška bloku + šířka vývodu</t>
  </si>
  <si>
    <t>14,97+1,31 "D.1.2.2.27 Výkresy tvaru - dilatační blok 6, D.1.2.2.9 Těsnění dilatační spáry - odtokový kanálek; výška bloku + šířka vývodu</t>
  </si>
  <si>
    <t>14,97+1,31 "D.1.2.2.27 Výkresy tvaru - dilatační blok 8, D.1.2.2.9 Těsnění dilatační spáry - odtokový kanálek; výška bloku + šířka vývodu</t>
  </si>
  <si>
    <t>12,38+1,31 "D.1.2.2.27 Výkresy tvaru - dilatační blok 9, D.1.2.2.9 Těsnění dilatační spáry - odtokový kanálek; výška bloku + šířka vývodu</t>
  </si>
  <si>
    <t>M2861327</t>
  </si>
  <si>
    <t>koleno příslušenství drenážního systému 90° DN 125</t>
  </si>
  <si>
    <t>883141027</t>
  </si>
  <si>
    <t>1 "D.1.2.2.27 Výkresy tvaru - dilatační blok 1, D.1.2.2.9 Těsnění dilatační spáry - vývod drenážního potrubí;</t>
  </si>
  <si>
    <t>1 "D.1.2.2.27 Výkresy tvaru - dilatační blok 2, D.1.2.2.9 Těsnění dilatační spáry - vývod drenážního potrubí;</t>
  </si>
  <si>
    <t>1 "D.1.2.2.27 Výkresy tvaru - dilatační blok 3, D.1.2.2.9 Těsnění dilatační spáry - vývod drenážního potrubí;</t>
  </si>
  <si>
    <t>1 "D.1.2.2.27 Výkresy tvaru - dilatační blok 4, D.1.2.2.9 Těsnění dilatační spáry - vývod drenážního potrubí;</t>
  </si>
  <si>
    <t>1 "D.1.2.2.27 Výkresy tvaru - dilatační blok 5, D.1.2.2.9 Těsnění dilatační spáry - vývod drenážního potrubí;</t>
  </si>
  <si>
    <t>1 "D.1.2.2.27 Výkresy tvaru - dilatační blok 6, D.1.2.2.9 Těsnění dilatační spáry - vývod drenážního potrubí;</t>
  </si>
  <si>
    <t>1 "D.1.2.2.27 Výkresy tvaru - dilatační blok 8, D.1.2.2.9 Těsnění dilatační spáry - vývod drenážního potrubí;</t>
  </si>
  <si>
    <t>1 "D.1.2.2.27 Výkresy tvaru - dilatační blok 9, D.1.2.2.9 Těsnění dilatační spáry - vývod drenážního potrubí;</t>
  </si>
  <si>
    <t>M2861325</t>
  </si>
  <si>
    <t>nátrubek koncový drenážního systému DN 120</t>
  </si>
  <si>
    <t>835644847</t>
  </si>
  <si>
    <t>28611222</t>
  </si>
  <si>
    <t>trubka drenážní flexibilní PVC DN 80mm</t>
  </si>
  <si>
    <t>1791940706</t>
  </si>
  <si>
    <t>Poznámka k položce:_x000d_
- kotvené nerezovými kotvami á 250 mm</t>
  </si>
  <si>
    <t>28611224</t>
  </si>
  <si>
    <t>trubka drenážní flexibilní PVC DN 125mm</t>
  </si>
  <si>
    <t>-1051595260</t>
  </si>
  <si>
    <t>20,2+1,31 "D.1.2.2.27 Výkresy tvaru - dilatační blok 3, D.1.2.2.9 Těsnění dilatační spáry - odtokový kanálek; výška bloku + šířka vývodu</t>
  </si>
  <si>
    <t>22,42+1,31 "D.1.2.2.27 Výkresy tvaru - dilatační blok 4, D.1.2.2.9 Těsnění dilatační spáry - odtokový kanálek; výška bloku + šířka vývodu</t>
  </si>
  <si>
    <t>22,42+1,31 "D.1.2.2.27 Výkresy tvaru - dilatační blok 5, D.1.2.2.9 Těsnění dilatační spáry - odtokový kanálek; výška bloku + šířka vývodu</t>
  </si>
  <si>
    <t>22,42+1,31 "D.1.2.2.27 Výkresy tvaru - dilatační blok 6, D.1.2.2.9 Těsnění dilatační spáry - odtokový kanálek; výška bloku + šířka vývodu</t>
  </si>
  <si>
    <t>22,42+1,31 "D.1.2.2.27 Výkresy tvaru - dilatační blok 8, D.1.2.2.9 Těsnění dilatační spáry - odtokový kanálek; výška bloku + šířka vývodu</t>
  </si>
  <si>
    <t>15,46+1,31 "D.1.2.2.27 Výkresy tvaru - dilatační blok 9, D.1.2.2.9 Těsnění dilatační spáry - odtokový kanálek; výška bloku + šířka vývodu</t>
  </si>
  <si>
    <t>R32132111</t>
  </si>
  <si>
    <t>Konstrukce vodních staveb z betonu přehrad, jezů a plavebních komor, spodní stavby vodních elektráren, jader přehrad, odběrných věží a výpustných zařízení, opěrných zdí, šachet, šachtic a ostatních konstrukcí železového pro prostředí s mrazovými cykly, sl</t>
  </si>
  <si>
    <t>-4927851</t>
  </si>
  <si>
    <t>Konstrukce vodních staveb z betonu přehrad, jezů a plavebních komor, spodní stavby vodních elektráren, jader přehrad, odběrných věží a výpustných zařízení, opěrných zdí, šachet, šachtic a ostatních konstrukcí železového pro prostředí s mrazovými cykly, složení dle přílohy PD "stanovení receptur betonů"</t>
  </si>
  <si>
    <t>Poznámka k položce:_x000d_
- včetně veškerých nákladů na čerpání betonové směsi v návbaznosti na technologický postup a rychlost betonáže zhotovitele</t>
  </si>
  <si>
    <t>208,72 "D.1.2.2.27 Výkresy tvaru - dilatační blok 1</t>
  </si>
  <si>
    <t>494,7 "D.1.2.2.27 Výkresy tvaru - dilatační blok 2</t>
  </si>
  <si>
    <t>669,03 "D.1.2.2.27 Výkresy tvaru - dilatační blok 3</t>
  </si>
  <si>
    <t>865,03 "D.1.2.2.27 Výkresy tvaru - dilatační blok 4</t>
  </si>
  <si>
    <t>1003,06 "D.1.2.2.27 Výkresy tvaru - dilatační blok 5</t>
  </si>
  <si>
    <t>1003,06 "D.1.2.2.27 Výkresy tvaru - dilatační blok 6</t>
  </si>
  <si>
    <t>834,54 "D.1.2.2.27 Výkresy tvaru - dilatační blok 8</t>
  </si>
  <si>
    <t>486,93 "D.1.2.2.27 Výkresy tvaru - dilatační blok 9</t>
  </si>
  <si>
    <t>321366111</t>
  </si>
  <si>
    <t xml:space="preserve">Výztuž železobetonových konstrukcí vodních staveb  přehrad, jezů a plavebních komor, spodní stavby vodních elektráren, jader přehrad, odběrných věží a výpustných zařízení, opěrných zdí, šachet, šachtic a ostatních konstrukcí jednotlivé pruty průměru do 12</t>
  </si>
  <si>
    <t>-296581697</t>
  </si>
  <si>
    <t>Výztuž železobetonových konstrukcí vodních staveb přehrad, jezů a plavebních komor, spodní stavby vodních elektráren, jader přehrad, odběrných věží a výpustných zařízení, opěrných zdí, šachet, šachtic a ostatních konstrukcí jednotlivé pruty průměru do 12 mm, z oceli 10 505 (R) nebo BSt 500</t>
  </si>
  <si>
    <t>5565,07*(120/1000)*0,3 "Výztuž žb konstrukcí; objem betonu dle pol. R32132111 x 120 kg/m3 x 30% výztuže do 12 mm</t>
  </si>
  <si>
    <t>321366112</t>
  </si>
  <si>
    <t xml:space="preserve">Výztuž železobetonových konstrukcí vodních staveb  přehrad, jezů a plavebních komor, spodní stavby vodních elektráren, jader přehrad, odběrných věží a výpustných zařízení, opěrných zdí, šachet, šachtic a ostatních konstrukcí jednotlivé pruty přes 12 do 32</t>
  </si>
  <si>
    <t>2138511860</t>
  </si>
  <si>
    <t>Výztuž železobetonových konstrukcí vodních staveb přehrad, jezů a plavebních komor, spodní stavby vodních elektráren, jader přehrad, odběrných věží a výpustných zařízení, opěrných zdí, šachet, šachtic a ostatních konstrukcí jednotlivé pruty přes 12 do 32 mm, z oceli 10 505 (R) nebo BSt 500</t>
  </si>
  <si>
    <t>5565,07*(120/1000)*0,7 "Výztuž žb konstrukcí; objem betonu dle pol. R32132111 x 120 kg/m3 x 70% výztuže nad 12 mm</t>
  </si>
  <si>
    <t>R3213520.1</t>
  </si>
  <si>
    <t>Bednění konstrukcí z betonu železového vodních staveb přehrad - pohledový beton včetně matrice a jejího vložení do bednění, posuvné, včetně podpěrných konstrukcí, včetně odstranění</t>
  </si>
  <si>
    <t>1666695585</t>
  </si>
  <si>
    <t>0 "D.1.2.2.27 Výkresy tvaru - dilatační blok 1</t>
  </si>
  <si>
    <t>54,8 "D.1.2.2.27 Výkresy tvaru - dilatační blok 2</t>
  </si>
  <si>
    <t>125,1 "D.1.2.2.27 Výkresy tvaru - dilatační blok 3</t>
  </si>
  <si>
    <t>128,1 "D.1.2.2.27 Výkresy tvaru - dilatační blok 4</t>
  </si>
  <si>
    <t>135,1 "D.1.2.2.27 Výkresy tvaru - dilatační blok 5</t>
  </si>
  <si>
    <t>222,3 "D.1.2.2.27 Výkresy tvaru - dilatační blok 6</t>
  </si>
  <si>
    <t>198,5 "D.1.2.2.27 Výkresy tvaru - dilatační blok 8</t>
  </si>
  <si>
    <t>97,6 "D.1.2.2.27 Výkresy tvaru - dilatační blok 9</t>
  </si>
  <si>
    <t>R3213520.2</t>
  </si>
  <si>
    <t>Bednění konstrukcí z betonu železového vodních staveb rovinné posuvné, včetně podpěrných konstrukcí, včetně odstranění</t>
  </si>
  <si>
    <t>1227708003</t>
  </si>
  <si>
    <t>228,26 "D.1.2.2.27 Výkresy tvaru - dilatační blok 1</t>
  </si>
  <si>
    <t>498,1 "D.1.2.2.27 Výkresy tvaru - dilatační blok 2</t>
  </si>
  <si>
    <t>708,79 "D.1.2.2.27 Výkresy tvaru - dilatační blok 3</t>
  </si>
  <si>
    <t>892,82 "D.1.2.2.27 Výkresy tvaru - dilatační blok 4</t>
  </si>
  <si>
    <t>946,68 "D.1.2.2.27 Výkresy tvaru - dilatační blok 5</t>
  </si>
  <si>
    <t>946,68 "D.1.2.2.27 Výkresy tvaru - dilatační blok 6</t>
  </si>
  <si>
    <t>836,87 "D.1.2.2.27 Výkresy tvaru - dilatační blok 8</t>
  </si>
  <si>
    <t>632,78 "D.1.2.2.27 Výkresy tvaru - dilatační blok 9</t>
  </si>
  <si>
    <t>Trubní vedení</t>
  </si>
  <si>
    <t>871470430</t>
  </si>
  <si>
    <t>Montáž kanalizačního potrubí z plastů z polypropylenu PP korugovaného nebo žebrovaného SN 16 DN 800</t>
  </si>
  <si>
    <t>750224582</t>
  </si>
  <si>
    <t>20,2 "D.1.2.2.2. Podélný profil v ose hráze - šachta pro hrázové kyvadlo DN 800</t>
  </si>
  <si>
    <t>R22032</t>
  </si>
  <si>
    <t>M+D hrázového kyvadla, včetně veškerých nákladů a dodávek souvisejících s montáží</t>
  </si>
  <si>
    <t>-457339638</t>
  </si>
  <si>
    <t>R8948125</t>
  </si>
  <si>
    <t>Poklop na potrubí DN 800 pro třídu zatížení D400</t>
  </si>
  <si>
    <t>-1822862548</t>
  </si>
  <si>
    <t>1 "D.1.2.2.2. Podélný profil v ose hráze - poklop na šachtu pro hrázové kyvadlo DN 800</t>
  </si>
  <si>
    <t>28617282</t>
  </si>
  <si>
    <t>trubka kanalizační PP korugovaná DN 800x6000 mm SN 16</t>
  </si>
  <si>
    <t>-2021869715</t>
  </si>
  <si>
    <t>20,2*1,015 "Přepočtené koeficientem množství</t>
  </si>
  <si>
    <t>931994105</t>
  </si>
  <si>
    <t xml:space="preserve">Těsnění spáry betonové konstrukce pásy, profily, tmely  těsnicím pásem vnitřním, spáry pracovní</t>
  </si>
  <si>
    <t>-410764930</t>
  </si>
  <si>
    <t>Těsnění spáry betonové konstrukce pásy, profily, tmely těsnicím pásem vnitřním, spáry pracovní</t>
  </si>
  <si>
    <t>Poznámka k položce:_x000d_
- včetně napojení plechu na těsnící dilatační pás pomocí svěrného šroubového prvku a spojovací spony</t>
  </si>
  <si>
    <t>11,3*3 "D.1.2.2.27 Výkresy tvaru - dilatační blok 1, D.1.2.2.9 Těsnění dilatační spáry; délka bloku x počet pracovních spár</t>
  </si>
  <si>
    <t>14,97*6 "D.1.2.2.27 Výkresy tvaru - dilatační blok 2, D.1.2.2.9 Těsnění dilatační spáry; délka bloku x počet pracovních spár</t>
  </si>
  <si>
    <t>14,97*7 "D.1.2.2.27 Výkresy tvaru - dilatační blok 3, D.1.2.2.9 Těsnění dilatační spáry; délka bloku x počet pracovních spár</t>
  </si>
  <si>
    <t>14,97*9 "D.1.2.2.27 Výkresy tvaru - dilatační blok 4, D.1.2.2.9 Těsnění dilatační spáry; délka bloku x počet pracovních spár</t>
  </si>
  <si>
    <t>14,97*10 "D.1.2.2.27 Výkresy tvaru - dilatační blok 5, D.1.2.2.9 Těsnění dilatační spáry; délka bloku x počet pracovních spár</t>
  </si>
  <si>
    <t>14,97*10 "D.1.2.2.27 Výkresy tvaru - dilatační blok 6, D.1.2.2.9 Těsnění dilatační spáry; délka bloku x počet pracovních spár</t>
  </si>
  <si>
    <t>14,97*9 "D.1.2.2.27 Výkresy tvaru - dilatační blok 8, D.1.2.2.9 Těsnění dilatační spáry; délka bloku x počet pracovních spár</t>
  </si>
  <si>
    <t>12,38*6 "D.1.2.2.27 Výkresy tvaru - dilatační blok 9, D.1.2.2.9 Těsnění dilatační spáry; délka bloku x počet pracovních spár</t>
  </si>
  <si>
    <t>445614393</t>
  </si>
  <si>
    <t>7,4+9,94 "D.1.2.2.27 Výkresy tvaru - dilatační blok 1, D.1.2.2.9 Těsnění dilatační spáry - těsnění primární; výška bloku + šířka bloku</t>
  </si>
  <si>
    <t>13,5+9,94 "D.1.2.2.27 Výkresy tvaru - dilatační blok 2, D.1.2.2.9 Těsnění dilatační spáry - těsnění primární; výška bloku + šířka bloku</t>
  </si>
  <si>
    <t>20,2+9,94 "D.1.2.2.27 Výkresy tvaru - dilatační blok 3, D.1.2.2.9 Těsnění dilatační spáry - těsnění primární; výška bloku + šířka bloku</t>
  </si>
  <si>
    <t>22,4+9,94 "D.1.2.2.27 Výkresy tvaru - dilatační blok 4, D.1.2.2.9 Těsnění dilatační spáry - těsnění primární; výška bloku + šířka bloku</t>
  </si>
  <si>
    <t>22,4+9,94 "D.1.2.2.27 Výkresy tvaru - dilatační blok 5, D.1.2.2.9 Těsnění dilatační spáry - těsnění primární; výška bloku + šířka bloku</t>
  </si>
  <si>
    <t>22,4+9,94 "D.1.2.2.27 Výkresy tvaru - dilatační blok 6, D.1.2.2.9 Těsnění dilatační spáry - těsnění primární; výška bloku + šířka bloku</t>
  </si>
  <si>
    <t>22,4+9,94 "D.1.2.2.27 Výkresy tvaru - dilatační blok 8, D.1.2.2.9 Těsnění dilatační spáry - těsnění primární; výška bloku + šířka bloku</t>
  </si>
  <si>
    <t>13,6+9,94 "D.1.2.2.27 Výkresy tvaru - dilatační blok 9, D.1.2.2.9 Těsnění dilatační spáry - těsnění primární; výška bloku + šířka bloku</t>
  </si>
  <si>
    <t>(4+3)*0,5 "D.1.2.2.27 Výkresy tvaru - dilatační blok 1, D.1.2.2.9 Těsnění dilatační spáry - horizontální propojení pásů; počet úrovní x délka</t>
  </si>
  <si>
    <t>(6+5)*0,5 "D.1.2.2.27 Výkresy tvaru - dilatační blok 2, D.1.2.2.9 Těsnění dilatační spáry - horizontální propojení pásů; počet úrovní x délka</t>
  </si>
  <si>
    <t>(7+9)*0,5 "D.1.2.2.27 Výkresy tvaru - dilatační blok 3, D.1.2.2.9 Těsnění dilatační spáry - horizontální propojení pásů; počet úrovní x délka</t>
  </si>
  <si>
    <t>(7+9)*0,5 "D.1.2.2.27 Výkresy tvaru - dilatační blok 4, D.1.2.2.9 Těsnění dilatační spáry - horizontální propojení pásů; počet úrovní x délka</t>
  </si>
  <si>
    <t>(7+10)*0,5 "D.1.2.2.27 Výkresy tvaru - dilatační blok 5, D.1.2.2.9 Těsnění dilatační spáry - horizontální propojení pásů; počet úrovní x délka</t>
  </si>
  <si>
    <t>(7+10)*0,5 "D.1.2.2.27 Výkresy tvaru - dilatační blok 6, D.1.2.2.9 Těsnění dilatační spáry - horizontální propojení pásů; počet úrovní x délka</t>
  </si>
  <si>
    <t>(7+6)*0,5 "D.1.2.2.27 Výkresy tvaru - dilatační blok 8, D.1.2.2.9 Těsnění dilatační spáry - horizontální propojení pásů; počet úrovní x délka</t>
  </si>
  <si>
    <t>(5+6)*0,5 "D.1.2.2.27 Výkresy tvaru - dilatační blok 9, D.1.2.2.9 Těsnění dilatační spáry - horizontální propojení pásů; počet úrovní x délka</t>
  </si>
  <si>
    <t>9,94 "D.1.2.2.27 Výkresy tvaru - dilatační blok 1, D.1.2.2.9 Těsnění dilatační spáry - těsnění primární vodorovné pod kont. chodbou; šířka bloku</t>
  </si>
  <si>
    <t>9,94 "D.1.2.2.27 Výkresy tvaru - dilatační blok 2, D.1.2.2.9 Těsnění dilatační spáry - těsnění primární vodorovné pod kont. chodbou; šířka bloku</t>
  </si>
  <si>
    <t>9,94 "D.1.2.2.27 Výkresy tvaru - dilatační blok 3, D.1.2.2.9 Těsnění dilatační spáry - těsnění primární vodorovné pod kont. chodbou; šířka bloku</t>
  </si>
  <si>
    <t>9,94 "D.1.2.2.27 Výkresy tvaru - dilatační blok 4, D.1.2.2.9 Těsnění dilatační spáry - těsnění primární vodorovné pod kont. chodbou; šířka bloku</t>
  </si>
  <si>
    <t>9,94 "D.1.2.2.27 Výkresy tvaru - dilatační blok 5, D.1.2.2.9 Těsnění dilatační spáry - těsnění primární vodorovné pod kont. chodbou; šířka bloku</t>
  </si>
  <si>
    <t>9,94 "D.1.2.2.27 Výkresy tvaru - dilatační blok 6, D.1.2.2.9 Těsnění dilatační spáry - těsnění primární vodorovné pod kont. chodbou; šířka bloku</t>
  </si>
  <si>
    <t>9,94 "D.1.2.2.27 Výkresy tvaru - dilatační blok 8, D.1.2.2.9 Těsnění dilatační spáry - těsnění primární vodorovné pod kont. chodbou; šířka bloku</t>
  </si>
  <si>
    <t>9,94 "D.1.2.2.27 Výkresy tvaru - dilatační blok 9, D.1.2.2.9 Těsnění dilatační spáry - těsnění primární vodorovné pod kont. chodbou; šířka bloku</t>
  </si>
  <si>
    <t>936501111</t>
  </si>
  <si>
    <t xml:space="preserve">Limnigrafická lať  osazená v jakémkoliv sklonu</t>
  </si>
  <si>
    <t>-1125519773</t>
  </si>
  <si>
    <t>Limnigrafická lať osazená v jakémkoliv sklonu</t>
  </si>
  <si>
    <t>17,8 "D.1.2.2.3 Vzorové příčné řezy - vodočetná lať</t>
  </si>
  <si>
    <t>941111122</t>
  </si>
  <si>
    <t xml:space="preserve">Montáž lešení řadového trubkového lehkého pracovního s podlahami  s provozním zatížením tř. 3 do 200 kg/m2 šířky tř. W09 přes 0,9 do 1,2 m, výšky přes 10 do 25 m</t>
  </si>
  <si>
    <t>-1144771807</t>
  </si>
  <si>
    <t>Montáž lešení řadového trubkového lehkého pracovního s podlahami s provozním zatížením tř. 3 do 200 kg/m2 šířky tř. W09 přes 0,9 do 1,2 m, výšky přes 10 do 25 m</t>
  </si>
  <si>
    <t>2*7,4*11,3 "D.1.2.2.27 Výkresy tvaru - dilatační blok 1; obě strany x výška bloku x šířka bloku</t>
  </si>
  <si>
    <t>2*13,5*14,97 "D.1.2.2.27 Výkresy tvaru - dilatační blok 2; obě strany x výška bloku x šířka bloku</t>
  </si>
  <si>
    <t>2*20,1*14,97 "D.1.2.2.27 Výkresy tvaru - dilatační blok 3; obě strany x výška bloku x šířka bloku</t>
  </si>
  <si>
    <t>2*24,4*14,97 "D.1.2.2.27 Výkresy tvaru - dilatační blok 4; obě strany x výška bloku x šířka bloku</t>
  </si>
  <si>
    <t>2*24,4*14,97 "D.1.2.2.27 Výkresy tvaru - dilatační blok 5; obě strany x výška bloku x šířka bloku</t>
  </si>
  <si>
    <t>2*24,4*14,97 "D.1.2.2.27 Výkresy tvaru - dilatační blok 6; obě strany x výška bloku x šířka bloku</t>
  </si>
  <si>
    <t>2*24,4*14,97 "D.1.2.2.27 Výkresy tvaru - dilatační blok 8; obě strany x výška bloku x šířka bloku</t>
  </si>
  <si>
    <t>2*17,5*14,97 "D.1.2.2.27 Výkresy tvaru - dilatační blok 9; obě strany x výška bloku x šířka bloku</t>
  </si>
  <si>
    <t>R9319921</t>
  </si>
  <si>
    <t>Výplň dilatační spáry z polotuhé nenasákavé výztužné mřížky z polyetylénu tloušťky 30 mm</t>
  </si>
  <si>
    <t>62524660</t>
  </si>
  <si>
    <t>Poznámka k položce:_x000d_
- pevnost v tahu min 370 kPa_x000d_
- pevnost v tlaku při deformaci 10% min 49 kPa, při 50% min 150 kPa_x000d_
¨- nasákavost max 1%</t>
  </si>
  <si>
    <t>25,4 "D.1.2.2.27 Výkresy tvaru - dilatační blok 1, D.1.2.2.9 Těsnění dilatační spáry - spárová výplň; plocha dle CAD</t>
  </si>
  <si>
    <t>29,4 "D.1.2.2.27 Výkresy tvaru - dilatační blok 2, D.1.2.2.9 Těsnění dilatační spáry - spárová výplň; plocha dle CAD</t>
  </si>
  <si>
    <t>41,6 "D.1.2.2.27 Výkresy tvaru - dilatační blok 3, D.1.2.2.9 Těsnění dilatační spáry - spárová výplň; plocha dle CAD</t>
  </si>
  <si>
    <t>54,4 "D.1.2.2.27 Výkresy tvaru - dilatační blok 4, D.1.2.2.9 Těsnění dilatační spáry - spárová výplň; plocha dle CAD</t>
  </si>
  <si>
    <t>60,4 "D.1.2.2.27 Výkresy tvaru - dilatační blok 5, D.1.2.2.9 Těsnění dilatační spáry - spárová výplň; plocha dle CAD</t>
  </si>
  <si>
    <t>60,4 "D.1.2.2.27 Výkresy tvaru - dilatační blok 6, D.1.2.2.9 Těsnění dilatační spáry - spárová výplň; plocha dle CAD</t>
  </si>
  <si>
    <t>52,7 "D.1.2.2.27 Výkresy tvaru - dilatační blok 8, D.1.2.2.9 Těsnění dilatační spáry - spárová výplň; plocha dle CAD</t>
  </si>
  <si>
    <t>35,4 "D.1.2.2.27 Výkresy tvaru - dilatační blok 9, D.1.2.2.9 Těsnění dilatační spáry - spárová výplň; plocha dle CAD</t>
  </si>
  <si>
    <t>R9319941</t>
  </si>
  <si>
    <t xml:space="preserve">Těsnění spáry betonové konstrukce pásy, profily, tmely  těsnicím pásem vnitřním s injektážní hadičkou C11, spáry dilatační</t>
  </si>
  <si>
    <t>225984315</t>
  </si>
  <si>
    <t>Těsnění spáry betonové konstrukce pásy, profily, tmely těsnicím pásem vnitřním s injektážní hadičkou C11, spáry dilatační</t>
  </si>
  <si>
    <t>7,4+9,94 "D.1.2.2.27 Výkresy tvaru - dilatační blok 1, D.1.2.2.9 Těsnění dilatační spáry - těsnění sekundární; výška bloku + šířka bloku</t>
  </si>
  <si>
    <t>13,5+9,94 "D.1.2.2.27 Výkresy tvaru - dilatační blok 2, D.1.2.2.9 Těsnění dilatační spáry - těsnění sekundární; výška bloku + šířka bloku</t>
  </si>
  <si>
    <t>20,2+9,94 "D.1.2.2.27 Výkresy tvaru - dilatační blok 3, D.1.2.2.9 Těsnění dilatační spáry - těsnění sekundární; výška bloku + šířka bloku</t>
  </si>
  <si>
    <t>22,4+9,94 "D.1.2.2.27 Výkresy tvaru - dilatační blok 4, D.1.2.2.9 Těsnění dilatační spáry - těsnění sekundární; výška bloku + šířka bloku</t>
  </si>
  <si>
    <t>22,4+9,94 "D.1.2.2.27 Výkresy tvaru - dilatační blok 5, D.1.2.2.9 Těsnění dilatační spáry - těsnění sekundární; výška bloku + šířka bloku</t>
  </si>
  <si>
    <t>22,4+9,94 "D.1.2.2.27 Výkresy tvaru - dilatační blok 6, D.1.2.2.9 Těsnění dilatační spáry - těsnění sekundární; výška bloku + šířka bloku</t>
  </si>
  <si>
    <t>22,4+9,94 "D.1.2.2.27 Výkresy tvaru - dilatační blok 8, D.1.2.2.9 Těsnění dilatační spáry - těsnění sekundární; výška bloku + šířka bloku</t>
  </si>
  <si>
    <t>13,6+9,94 "D.1.2.2.27 Výkresy tvaru - dilatační blok 9, D.1.2.2.9 Těsnění dilatační spáry - těsnění sekundární; výška bloku + šířka bloku</t>
  </si>
  <si>
    <t xml:space="preserve">Montáž lešení řadového trubkového lehkého pracovního s podlahami  s provozním zatížením tř. 3 do 200 kg/m2 Příplatek za použití lešení po celoiu dobu stavby</t>
  </si>
  <si>
    <t>-1397256292</t>
  </si>
  <si>
    <t>Montáž lešení řadového trubkového lehkého pracovního s podlahami s provozním zatížením tř. 3 do 200 kg/m2 Příplatek za použití lešení po celoiu dobu stavby</t>
  </si>
  <si>
    <t>941111822</t>
  </si>
  <si>
    <t xml:space="preserve">Demontáž lešení řadového trubkového lehkého pracovního s podlahami  s provozním zatížením tř. 3 do 200 kg/m2 šířky tř. W09 přes 0,9 do 1,2 m, výšky přes 10 do 25 m</t>
  </si>
  <si>
    <t>-2100595953</t>
  </si>
  <si>
    <t>Demontáž lešení řadového trubkového lehkého pracovního s podlahami s provozním zatížením tř. 3 do 200 kg/m2 šířky tř. W09 přes 0,9 do 1,2 m, výšky přes 10 do 25 m</t>
  </si>
  <si>
    <t>1017014010</t>
  </si>
  <si>
    <t>SO 01.01.10 - Drenáž přísypu</t>
  </si>
  <si>
    <t xml:space="preserve">    721 - Zdravotechnika - vnitřní kanalizace</t>
  </si>
  <si>
    <t>212752315</t>
  </si>
  <si>
    <t>Trativody z drenážních trubek se zřízením štěrkopískového lože pod trubky a s jejich obsypem v průměrném celkovém množství do 0,15 m3/m v otevřeném výkopu z trubek plastových tuhých SN 8 DN 300</t>
  </si>
  <si>
    <t>-571503652</t>
  </si>
  <si>
    <t>78 "D.1.2.2.17.a SO 01 - Drenážní systém, délka sběrného drénu v ose - levý návodní líc</t>
  </si>
  <si>
    <t>35 "D.1.2.2.17.a SO 01 - Drenážní systém, délka sběrného drénu v ose - pravý návodní líc</t>
  </si>
  <si>
    <t>77 "D.1.2.2.17.a SO 01 - Drenážní systém, délka sběrného drénu v ose - levý vzdušní líc</t>
  </si>
  <si>
    <t>38 "D.1.2.2.17.a SO 01 - Drenážní systém, délka sběrného drénu v ose - pravý vzdušní líc</t>
  </si>
  <si>
    <t>457542111</t>
  </si>
  <si>
    <t xml:space="preserve">Filtrační vrstvy jakékoliv tloušťky a sklonu  ze štěrkodrti se zhutněním do 10 pojezdů/m3, frakce od 0-22 do 0-63 mm</t>
  </si>
  <si>
    <t>-1267833388</t>
  </si>
  <si>
    <t>Filtrační vrstvy jakékoliv tloušťky a sklonu ze štěrkodrti se zhutněním do 10 pojezdů/m3, frakce od 0-22 do 0-63 mm</t>
  </si>
  <si>
    <t>21,8*0,95"D.1.2.2.17.a SO 01 - Drenážní systém, přechodový filtr, délka drénu v ose pro vzorový řez C - levý návodní líc; délka x plocha filtru v řezu</t>
  </si>
  <si>
    <t xml:space="preserve">45,2*2,5 "D.1.2.2.17.a SO 01 - Drenážní systém,  přechodový filtr, délka pro vzorový řez B - levý návodní líc; délka drénu x plocha filtru v řezu</t>
  </si>
  <si>
    <t>11*1,0 "D.1.2.2.17.a SO 01 - Drenážní systém, přechodový filtr, délka pro vzorový řez A - levý návodní líc; délka drénu x plocha filtru v řezu</t>
  </si>
  <si>
    <t>35*2,5 "D.1.2.2.17.a SO 01 - Drenážní systém, přechodový filtr, délka pro vzorový řez B - pravý návodní líc; délka drénu x plocha filtru v řezu</t>
  </si>
  <si>
    <t>38,6*0,95 "D.1.2.2.17.a SO 01 - Drenážní systém, přechodový filtr, délka pro vzorový řez C - levý vzdušní líc; délka drénu x plocha filtru v řezu</t>
  </si>
  <si>
    <t>24,5*2,5 "D.1.2.2.17.a SO 01 - Drenážní systém, přechodový filtr, délka pro vzorový řez B - levý vzdušní líc; délka drénu x plocha filtru v řezu</t>
  </si>
  <si>
    <t>13,9*1,0 "D.1.2.2.17.a SO 01 - Drenážní systém, přechodový filtr, délka pro vzorový řez A - levý vzdušní líc; délka drénu x plocha filtru v řezu</t>
  </si>
  <si>
    <t>19*2,5 "D.1.2.2.17.a SO 01 - Drenážní systém, přechodový filtr, délka pro vzorový řez B - praaý vzdušní líc; délka drénu x plocha filtru v řezu</t>
  </si>
  <si>
    <t>19*0,95 "D.1.2.2.17.a SO 01 - Drenážní systém, přechodový filtr, délka pro vzorový řez C - praaý vzdušní líc; délka drénu x plocha filtru v řezu</t>
  </si>
  <si>
    <t>R4575722</t>
  </si>
  <si>
    <t xml:space="preserve">Filtrační vrstvy jakékoliv tloušťky a sklonu  z hrubého těženého kameniva se zhutněním do 10 pojezdů/m3, frakce od 25 do 300 mm</t>
  </si>
  <si>
    <t>-745841854</t>
  </si>
  <si>
    <t>Filtrační vrstvy jakékoliv tloušťky a sklonu z hrubého těženého kameniva se zhutněním do 10 pojezdů/m3, frakce od 25 do 300 mm</t>
  </si>
  <si>
    <t>21,8*1,1 "D.1.2.2.17.a SO 01 - Drenážní systém, jádro drénu, délka drénu v ose pro vzorový řez C - levý návodní líc; délka x plocha filtru v řezu</t>
  </si>
  <si>
    <t xml:space="preserve">45,2*2,3 "D.1.2.2.17.a SO 01 - Drenážní systém,  jádro drénu, délka pro vzorový řez B - levý návodní líc; délka drénu x plocha filtru v řezu</t>
  </si>
  <si>
    <t>11*1,2 "D.1.2.2.17.a SO 01 - Drenážní systém, jádro drénu, délka pro vzorový řez A - levý návodní líc; délka drénu x plocha filtru v řezu</t>
  </si>
  <si>
    <t>35*2,3 "D.1.2.2.17.a SO 01 - Drenážní systém, jádro drénu, délka pro vzorový řez B - pravý návodní líc; délka drénu x plocha filtru v řezu</t>
  </si>
  <si>
    <t>38,6*1,1 "D.1.2.2.17.a SO 01 - Drenážní systém, jádro drénu, délka pro vzorový řez C - levý vzdušní líc; délka drénu x plocha filtru v řezu</t>
  </si>
  <si>
    <t>24,5*2,3 "D.1.2.2.17.a SO 01 - Drenážní systém, jádro drénu, délka pro vzorový řez B - levý vzdušní líc; délka drénu x plocha filtru v řezu</t>
  </si>
  <si>
    <t>13,9*1,2 "D.1.2.2.17.a SO 01 - Drenážní systém, jádro drénu, délka pro vzorový řez A - levý vzdušní líc; délka drénu x plocha filtru v řezu</t>
  </si>
  <si>
    <t>19*2,3 "D.1.2.2.17.a SO 01 - Drenážní systém, jádro drénu, délka pro vzorový řez B - praaý vzdušní líc; délka drénu x plocha filtru v řezu</t>
  </si>
  <si>
    <t>19*1,1 "D.1.2.2.17.a SO 01 - Drenážní systém, jádro drénu, délka pro vzorový řez C - praaý vzdušní líc; délka drénu x plocha filtru v řezu</t>
  </si>
  <si>
    <t>894812325</t>
  </si>
  <si>
    <t>Revizní a čistící šachta z polypropylenu PP pro hladké trouby DN 600 šachtové dno (DN šachty / DN trubního vedení) DN 600/315 průtočné</t>
  </si>
  <si>
    <t>1103491000</t>
  </si>
  <si>
    <t>2 "D.1.2.2.17.a SO 01 - Drenážní systém, šachty na návodním líci</t>
  </si>
  <si>
    <t>3 "D.1.2.2.17.a SO 01 - Drenážní systém, šachty na vzdušním líci</t>
  </si>
  <si>
    <t>894812331</t>
  </si>
  <si>
    <t>Revizní a čistící šachta z polypropylenu PP pro hladké trouby DN 600 roura šachtová korugovaná, světlé hloubky 1 000 mm</t>
  </si>
  <si>
    <t>-143086704</t>
  </si>
  <si>
    <t>894812356</t>
  </si>
  <si>
    <t>Revizní a čistící šachta z polypropylenu PP pro hladké trouby DN 600 poklop (mříž) litinový pro třídu zatížení B125 s betonovým prstencem</t>
  </si>
  <si>
    <t>942354319</t>
  </si>
  <si>
    <t>919726126</t>
  </si>
  <si>
    <t>Geotextilie netkaná pro ochranu, separaci nebo filtraci měrná hmotnost přes 1 000 do 1 200 g/m2</t>
  </si>
  <si>
    <t>542657393</t>
  </si>
  <si>
    <t>Poznámka k položce:_x000d_
- MAX. ÚČINNÝ PRŮMĚR PRŮLINY O90&lt;0,01 mm, MIN ODOLNOST PROTI PRORAŽENÍ CBR 2 kN, PRŮTAŽNOST MIN. 20%</t>
  </si>
  <si>
    <t>21,8*7,4 "D.1.2.2.17.a SO 01 - Drenážní systém, délka drénu v ose pro vzorový řez C - levý návodní líc; délka drénu x délka geotextilie v řezu</t>
  </si>
  <si>
    <t>45,2*11,1 "D.1.2.2.17.a SO 01 - Drenážní systém, délka drénu v ose pro vzorový řez B - levý návodní líc; délka drénu x délka geotextilie v řezu</t>
  </si>
  <si>
    <t>11*6,3 "D.1.2.2.17.a SO 01 - Drenážní systém, délka drénu v ose pro vzorový řez A - levý návodní líc; délka drénu x délka geotextilie v řezu</t>
  </si>
  <si>
    <t>35*11,1 "D.1.2.2.17.a SO 01 - Drenážní systém, délka drénu v ose pro vzorový řez B - pravý návodní líc; délka drénu x délka geotextilie v řezu</t>
  </si>
  <si>
    <t>38,6*7,4 "D.1.2.2.17.a SO 01 - Drenážní systém, délka drénu v ose pro vzorový řez C - levý vzdušní líc; délka drénu x délka geotextilie v řezu</t>
  </si>
  <si>
    <t>24,5*11,1 "D.1.2.2.17.a SO 01 - Drenážní systém, délka drénu v ose pro vzorový řez B - levý vzdušní líc; délka drénu x délka geotextilie v řezu</t>
  </si>
  <si>
    <t>13,9*6,3 "D.1.2.2.17.a SO 01 - Drenážní systém, délka drénu v ose pro vzorový řez A - levý vzdušní líc; délka drénu x délka geotextilie v řezu</t>
  </si>
  <si>
    <t>19*11,1 "D.1.2.2.17.a SO 01 - Drenážní systém, délka drénu v ose pro vzorový řez B - praaý vzdušní líc; délka drénu x délka geotextilie v řezu</t>
  </si>
  <si>
    <t>19*7,4 "D.1.2.2.17.a SO 01 - Drenážní systém, délka drénu v ose pro vzorový řez C - praaý vzdušní líc; délka drénu x délka geotextilie v řezu</t>
  </si>
  <si>
    <t>2058522686</t>
  </si>
  <si>
    <t>721</t>
  </si>
  <si>
    <t>Zdravotechnika - vnitřní kanalizace</t>
  </si>
  <si>
    <t>721263103</t>
  </si>
  <si>
    <t>Zpětné klapky z polypropylenu (PP) s automatickým uzávěrem DN 160</t>
  </si>
  <si>
    <t>2036170007</t>
  </si>
  <si>
    <t>2 "D.1.2.2.17.a SO 01 - Drenážní systém, zpětné klapky na vzdušním líci</t>
  </si>
  <si>
    <t>998721101</t>
  </si>
  <si>
    <t xml:space="preserve">Přesun hmot pro vnitřní kanalizace  stanovený z hmotnosti přesunovaného materiálu vodorovná dopravní vzdálenost do 50 m v objektech výšky do 6 m</t>
  </si>
  <si>
    <t>511838604</t>
  </si>
  <si>
    <t>Přesun hmot pro vnitřní kanalizace stanovený z hmotnosti přesunovaného materiálu vodorovná dopravní vzdálenost do 50 m v objektech výšky do 6 m</t>
  </si>
  <si>
    <t>SO 01.01.11 - Odlehčnovací drén</t>
  </si>
  <si>
    <t>-1500898308</t>
  </si>
  <si>
    <t>5,3 "D.1.2.2.17.a Drenážní systém - propojovací potrubí DN 150 z odlehčovacího drénu do čerpací jímky</t>
  </si>
  <si>
    <t>M5526130</t>
  </si>
  <si>
    <t>trubka z ušlechtilé oceli (nerez 1.4301) DN 100</t>
  </si>
  <si>
    <t>-107794359</t>
  </si>
  <si>
    <t>750814309</t>
  </si>
  <si>
    <t>0,6 "D.1.2.2.17.a Drenážní systém - chránička na kompenzátor propojovacího potrubí DN 150 z odlehčovacího drénu do čerpací jímky</t>
  </si>
  <si>
    <t>28617046</t>
  </si>
  <si>
    <t>trubka kanalizační PP korugovaná DN 300x6000 mm SN 10</t>
  </si>
  <si>
    <t>-1711219433</t>
  </si>
  <si>
    <t>389121111</t>
  </si>
  <si>
    <t xml:space="preserve">Osazení dílců rámové konstrukce propustků a podchodů  hmotnosti jednotlivě do 5 t</t>
  </si>
  <si>
    <t>1772423244</t>
  </si>
  <si>
    <t>Osazení dílců rámové konstrukce propustků a podchodů hmotnosti jednotlivě do 5 t</t>
  </si>
  <si>
    <t>135*1 "D.1.2.2.2 Podélný profil v ose hráze, D.1.2.2.3 Vzorové příčné řezy - odlehčovací drén (lichoběžníkový betonový prefabrikát); počet x délka</t>
  </si>
  <si>
    <t>M5938345</t>
  </si>
  <si>
    <t>lichoběžníkový železobetonový prefabrikát odlehčovacího drénu 1,4x1,0x1,0 m (světlý rozměřšířka 0,8/1,2 m x výška 0,8 m)</t>
  </si>
  <si>
    <t>-77519036</t>
  </si>
  <si>
    <t>891314121</t>
  </si>
  <si>
    <t>Montáž vodovodních armatur na potrubí kompenzátorů ucpávkových a gumových nebo montážních vložek DN 150</t>
  </si>
  <si>
    <t>-1774307676</t>
  </si>
  <si>
    <t>1 "D.1.2.2.17.a Drenážní systém - kompenzátor na propojovací potrubí DN 150 z odlehčovacího drénu do čerpací jímky</t>
  </si>
  <si>
    <t>42273525</t>
  </si>
  <si>
    <t>kompenzátor ucpávkový přírubový M 10 010 616 DN 150 střední dl 210mm</t>
  </si>
  <si>
    <t>-434967037</t>
  </si>
  <si>
    <t>893332111</t>
  </si>
  <si>
    <t xml:space="preserve">Šachty armaturní  ze železového betonu se stropem z dílců, vnitřní půdorysné plochy přes 2,50 do 3,50 m2</t>
  </si>
  <si>
    <t>-1381157314</t>
  </si>
  <si>
    <t>Šachty armaturní ze železového betonu se stropem z dílců, vnitřní půdorysné plochy přes 2,50 do 3,50 m2</t>
  </si>
  <si>
    <t>1 "D.1.2.2.17.a Drenážní systém - čtvercová kanalizační šachta na odlehčovacím drénu</t>
  </si>
  <si>
    <t>M2866198</t>
  </si>
  <si>
    <t>žebřík šachtový pro dno 1,8x1,8 m dl 1,0 m</t>
  </si>
  <si>
    <t>8189891</t>
  </si>
  <si>
    <t>894411311</t>
  </si>
  <si>
    <t>Osazení betonových nebo železobetonových dílců pro šachty skruží rovných</t>
  </si>
  <si>
    <t>1952260709</t>
  </si>
  <si>
    <t>1 "D.1.2.2.17.a Drenážní systém - kruhová kanalizační šachta na odlehčovacím drénu</t>
  </si>
  <si>
    <t>59224052</t>
  </si>
  <si>
    <t>skruž pro kanalizační šachty se zabudovanými stupadly 100 x 100 x 12 cm</t>
  </si>
  <si>
    <t>1903875356</t>
  </si>
  <si>
    <t>894412411</t>
  </si>
  <si>
    <t>Osazení betonových nebo železobetonových dílců pro šachty skruží přechodových</t>
  </si>
  <si>
    <t>1041624538</t>
  </si>
  <si>
    <t>1 "D.1.2.2.17.a Drenážní systém -šachtový konus kanalizační šachty na odlehčovacím drénu</t>
  </si>
  <si>
    <t>59224056</t>
  </si>
  <si>
    <t>kónus pro kanalizační šachty s kapsovým stupadlem 100/62,5 x 67 x 12 cm</t>
  </si>
  <si>
    <t>600956712</t>
  </si>
  <si>
    <t>894414211</t>
  </si>
  <si>
    <t>Osazení betonových nebo železobetonových dílců pro šachty desek zákrytových</t>
  </si>
  <si>
    <t>589747304</t>
  </si>
  <si>
    <t>1 "D.1.2.2.17.a Drenážní systém - zákrytová deska čtvercové kanalizační šachta na odlehčovacím drénu</t>
  </si>
  <si>
    <t>M592243</t>
  </si>
  <si>
    <t>deska betonová zákrytová šachetní přechodová čtvercová 180 x 180 x 100 cm, tl. 30 cm</t>
  </si>
  <si>
    <t>61953083</t>
  </si>
  <si>
    <t>Poznámka k položce:_x000d_
- přechodový otvor kruhový prům. 100 cm</t>
  </si>
  <si>
    <t>899103112</t>
  </si>
  <si>
    <t>Osazení poklopů litinových a ocelových včetně rámů pro třídu zatížení B125, C250</t>
  </si>
  <si>
    <t>466009969</t>
  </si>
  <si>
    <t>1 "D.1.2.2.17.a Drenážní systém - poklop se zvedacím mechanismem na šachtovém konusu</t>
  </si>
  <si>
    <t>M552410</t>
  </si>
  <si>
    <t>poklop šachtový, čtvercový rám 800x800 mm, se zvedacím mechanismem, nosnost 300 kg/m2</t>
  </si>
  <si>
    <t>1508958302</t>
  </si>
  <si>
    <t>-1985357767</t>
  </si>
  <si>
    <t>SO 01.01.12 - Čerpání průsakových vod</t>
  </si>
  <si>
    <t xml:space="preserve">    23-M - Montáže potrubí</t>
  </si>
  <si>
    <t xml:space="preserve">    35-M - Montáž čerpadel, kompr.a vodoh.zař.</t>
  </si>
  <si>
    <t>-722113164</t>
  </si>
  <si>
    <t>1 "D.1.2.2.17.b Čerpání průsakových vod - výtlak, trubní díl 11</t>
  </si>
  <si>
    <t>1 "D.1.2.2.17.b Čerpání průsakových vod - výtlak, trubní díl 12</t>
  </si>
  <si>
    <t>2*1,95 "D.1.2.2.17.b Čerpání průsakových vod - výtlak, trubní díl 18</t>
  </si>
  <si>
    <t>0,5 "D.1.2.2.17.b Čerpání průsakových vod - výtlak, trubní díl 26</t>
  </si>
  <si>
    <t>1*0,25 "D.1.2.2.17.b Čerpání průsakových vod - výtlak, trubní díl 27</t>
  </si>
  <si>
    <t>0,22 "D.1.2.2.17.b Čerpání průsakových vod - výtlak, trubní díl 29</t>
  </si>
  <si>
    <t>5*0,35 "D.1.2.2.17.b Čerpání průsakových vod - výtlak, trubní díl 30</t>
  </si>
  <si>
    <t>2,32 "D.1.2.2.17.b Čerpání průsakových vod - výtlak, trubní díl 31</t>
  </si>
  <si>
    <t>1,2 "D.1.2.2.17.b Čerpání průsakových vod - výtlak, trubní díl 32</t>
  </si>
  <si>
    <t>311101215</t>
  </si>
  <si>
    <t>-2049126205</t>
  </si>
  <si>
    <t>Vytvoření prostupů nebo suchých kanálků v betonových zdech nosných z monolitického betonu a železobetonu vodorovných, šikmých, obloukových, zalomených, svislých vložkami z trub, prefabrikovaných dílců, dutinových tvarovek, apod., bez jejich dodání trvale osazenými na sraz, včetně polohového zajištění v bednění při betonáži, vnější průřezové plochy přes 0,20 do 0,35 m2</t>
  </si>
  <si>
    <t>1,6 "D.1.2.2.17.b Čerpání průsakových vod - výtlak, revizní šachta na kraji migračního koridoru</t>
  </si>
  <si>
    <t>28661041</t>
  </si>
  <si>
    <t>roura šachtová PP korugovaná dno DN 600 dl 2m</t>
  </si>
  <si>
    <t>-675910195</t>
  </si>
  <si>
    <t>1366323920</t>
  </si>
  <si>
    <t>1*0,9*2,8 "D.1.2.2.7 Injekční a kontrolní chodba - bednění sběrné jímky; výška x šířka x délka</t>
  </si>
  <si>
    <t>1687233938</t>
  </si>
  <si>
    <t>385901111</t>
  </si>
  <si>
    <t xml:space="preserve">Montáž rozstřikovacího zařízení nebo rozvodu vody  rozstřikovacího zařízení bez ohledu na druh</t>
  </si>
  <si>
    <t>2020373006</t>
  </si>
  <si>
    <t>Montáž rozstřikovacího zařízení nebo rozvodu vody rozstřikovacího zařízení bez ohledu na druh</t>
  </si>
  <si>
    <t>2*4 "D.1.2.2.17.b Čerpání průsakových vod - výtlak, rozstřiky ve vodící drážce uzávěrové tabule</t>
  </si>
  <si>
    <t>M42692</t>
  </si>
  <si>
    <t>vodní tryska s plochým rozstřikem, širokoůhlá, nerez, úhel nástřiku 180° a 340°, jeden průchozí otvor, průměr průchozího otvoru 10-17 mm</t>
  </si>
  <si>
    <t>-1266226653</t>
  </si>
  <si>
    <t>852241192</t>
  </si>
  <si>
    <t xml:space="preserve">Montáž potrubí z trub litinových tlakových přírubových  normálních délek Příplatek k ceně za práce ve štole, v uzavřeném kanálu, do chrániček, na mostech nebo v objektech DN od 80 do 250</t>
  </si>
  <si>
    <t>1401214812</t>
  </si>
  <si>
    <t>Montáž potrubí z trub litinových tlakových přírubových normálních délek Příplatek k ceně za práce ve štole, v uzavřeném kanálu, do chrániček, na mostech nebo v objektech DN od 80 do 250</t>
  </si>
  <si>
    <t>2 "D.1.2.2.17.b Čerpání průsakových vod - výtlak, trubní díl 2</t>
  </si>
  <si>
    <t>1 "D.1.2.2.17.b Čerpání průsakových vod - výtlak, trubní díl 7</t>
  </si>
  <si>
    <t>1 "D.1.2.2.17.b Čerpání průsakových vod - výtlak, trubní díly 9+10</t>
  </si>
  <si>
    <t>2 "D.1.2.2.17.b Čerpání průsakových vod - výtlak, trubní díl 18</t>
  </si>
  <si>
    <t>1 "D.1.2.2.17.b Čerpání průsakových vod - výtlak, trubní díl 22</t>
  </si>
  <si>
    <t>852261122</t>
  </si>
  <si>
    <t xml:space="preserve">Montáž potrubí z trub litinových tlakových přírubových  normálních délek v otevřeném výkopu, kanálu nebo v šachtě DN 100</t>
  </si>
  <si>
    <t>1847929890</t>
  </si>
  <si>
    <t>Montáž potrubí z trub litinových tlakových přírubových normálních délek v otevřeném výkopu, kanálu nebo v šachtě DN 100</t>
  </si>
  <si>
    <t>M55261309</t>
  </si>
  <si>
    <t>trubka z ušlechtilé oceli (nerez) dl 0,5 m DN 100 s přírubami</t>
  </si>
  <si>
    <t>1042083358</t>
  </si>
  <si>
    <t>M55261310</t>
  </si>
  <si>
    <t>trubka z ušlechtilé oceli (nerez) dl 1,4 m DN 100 s přírubami</t>
  </si>
  <si>
    <t>518339624</t>
  </si>
  <si>
    <t>M55261311</t>
  </si>
  <si>
    <t>trubka z ušlechtilé oceli (nerez) dl 1,5 m DN 100 s přírubou/svařená</t>
  </si>
  <si>
    <t>-1014302415</t>
  </si>
  <si>
    <t>M55261312</t>
  </si>
  <si>
    <t>trubka z ušlechtilé oceli (nerez) dl 1,0 m DN 100 s přírubami</t>
  </si>
  <si>
    <t>537286271</t>
  </si>
  <si>
    <t>M55261313</t>
  </si>
  <si>
    <t>trubka z ušlechtilé oceli (nerez) dl 1,95 m DN 100 s přírubami</t>
  </si>
  <si>
    <t>-1797504476</t>
  </si>
  <si>
    <t>M55261314</t>
  </si>
  <si>
    <t>trubka z ušlechtilé oceli (nerez) dl 0,63 m DN 100 s přírubou/svařená</t>
  </si>
  <si>
    <t>80632238</t>
  </si>
  <si>
    <t>857262122</t>
  </si>
  <si>
    <t>Montáž litinových tvarovek na potrubí litinovém tlakovém jednoosých na potrubí z trub přírubových v otevřeném výkopu, kanálu nebo v šachtě DN 100</t>
  </si>
  <si>
    <t>-1437399556</t>
  </si>
  <si>
    <t>1 "D.1.2.2.17.b Čerpání průsakových vod - výtlak, trubní díl 15+16</t>
  </si>
  <si>
    <t>1 "D.1.2.2.17.b Čerpání průsakových vod - výtlak, trubní díl 13+14+17</t>
  </si>
  <si>
    <t>857242192</t>
  </si>
  <si>
    <t>Montáž litinových tvarovek na potrubí litinovém tlakovém jednoosých na potrubí z trub přírubových Příplatek k ceně za práce ve štole, v uzavřeném kanálu nebo v objektech DN od 80 do 250</t>
  </si>
  <si>
    <t>-49023899</t>
  </si>
  <si>
    <t>M55261343</t>
  </si>
  <si>
    <t>koleno 90° z ušlechtilé oceli (nerez) pro rozvod pitné vody DN 100 s přírubou PN10 délky 1,4 m na jedné straně</t>
  </si>
  <si>
    <t>1156764577</t>
  </si>
  <si>
    <t>M55261344</t>
  </si>
  <si>
    <t>koleno 90° z ušlechtilé oceli (nerez) lisovací spoj pro rozvod pitné vody DN 100 s délkou 1,67 m na jedné straně a 0,32 m na druhé straně</t>
  </si>
  <si>
    <t>2119549047</t>
  </si>
  <si>
    <t>Poznámka k položce:_x000d_
- PN10</t>
  </si>
  <si>
    <t>857264122</t>
  </si>
  <si>
    <t>Montáž litinových tvarovek na potrubí litinovém tlakovém odbočných na potrubí z trub přírubových v otevřeném výkopu, kanálu nebo v šachtě DN 100</t>
  </si>
  <si>
    <t>1336086908</t>
  </si>
  <si>
    <t>2 "D.1.2.2.17.b Čerpání průsakových vod - výtlak, trubní díl 6</t>
  </si>
  <si>
    <t>1 "D.1.2.2.17.b Čerpání průsakových vod - výtlak, trubní díl 8</t>
  </si>
  <si>
    <t>1 "D.1.2.2.17.b Čerpání průsakových vod - výtlak, trubní díl 28</t>
  </si>
  <si>
    <t>857244192</t>
  </si>
  <si>
    <t>Montáž litinových tvarovek na potrubí litinovém tlakovém odbočných na potrubí z trub přírubových Příplatek k ceně za práce ve štole, v uzavřeném kanálu nebo v objektech DN od 80 do 250</t>
  </si>
  <si>
    <t>1078021182</t>
  </si>
  <si>
    <t>M55253516</t>
  </si>
  <si>
    <t>tvarovka přírubová nerez vodovodní s přírubovou odbočkou PN 10 T-kus DN 100/100</t>
  </si>
  <si>
    <t>-493236976</t>
  </si>
  <si>
    <t>M5525161</t>
  </si>
  <si>
    <t>příruba nerezová PN 10 pro vodovodní ocelové potrubí 100/108mm</t>
  </si>
  <si>
    <t>231384582</t>
  </si>
  <si>
    <t>M552613</t>
  </si>
  <si>
    <t>spojovací materiál pro nerezové přírubové potrubí</t>
  </si>
  <si>
    <t>-1818469578</t>
  </si>
  <si>
    <t>891261112</t>
  </si>
  <si>
    <t>Montáž vodovodních armatur na potrubí šoupátek nebo klapek uzavíracích v otevřeném výkopu nebo v šachtách s osazením zemní soupravy (bez poklopů) DN 100</t>
  </si>
  <si>
    <t>762560153</t>
  </si>
  <si>
    <t>1 "D.1.2.2.17.b Čerpání průsakových vod - výtlak, trubní díl 21</t>
  </si>
  <si>
    <t>4 "D.1.2.2.17.b Čerpání průsakových vod - výtlak, trubní díl 4</t>
  </si>
  <si>
    <t>1 "D.1.2.2.17.b Čerpání průsakových vod - výtlak, trubní díl 5</t>
  </si>
  <si>
    <t>891181295</t>
  </si>
  <si>
    <t>Montáž vodovodních armatur na potrubí Příplatek k ceně za montáž v objektech DN od 40 do 1200</t>
  </si>
  <si>
    <t>1780586733</t>
  </si>
  <si>
    <t>M42215347</t>
  </si>
  <si>
    <t>ventil s regulační kuželkou dálkově ovládaný elektrickým servomotorem V41 113 540 DN 100 s přírubami</t>
  </si>
  <si>
    <t>1641409195</t>
  </si>
  <si>
    <t>M42224053</t>
  </si>
  <si>
    <t>šoupátko přírubové třmenové PN 10 těsnící sedlo nerez/nerez DN 100x190mm</t>
  </si>
  <si>
    <t>191167483</t>
  </si>
  <si>
    <t>M42224052</t>
  </si>
  <si>
    <t>šoupátko přírubové třmenové PN 10 těsnící sedlo nerez/nerez DN 100x300mm</t>
  </si>
  <si>
    <t>-1778838185</t>
  </si>
  <si>
    <t>891265321</t>
  </si>
  <si>
    <t>Montáž vodovodních armatur na potrubí zpětných klapek DN 100</t>
  </si>
  <si>
    <t>-1121273170</t>
  </si>
  <si>
    <t>2 "D.1.2.2.17.b Čerpání průsakových vod - výtlak, trubní díl 3</t>
  </si>
  <si>
    <t>1 "D.1.2.2.17.b Čerpání průsakových vod - výtlak, trubní díl 19</t>
  </si>
  <si>
    <t>891185395</t>
  </si>
  <si>
    <t>Montáž vodovodních armatur na potrubí zpětných klapek Příplatek k ceně za montáž v objektech DN od 40 do 1000</t>
  </si>
  <si>
    <t>1859966636</t>
  </si>
  <si>
    <t>6*0,5 "Přepočtené koeficientem množství</t>
  </si>
  <si>
    <t>M422844</t>
  </si>
  <si>
    <t>klapka zpětná samočinná DN 100, PN10, dl. 300 mm s přírubami</t>
  </si>
  <si>
    <t>-677739955</t>
  </si>
  <si>
    <t>894812354</t>
  </si>
  <si>
    <t>Revizní a čistící šachta z polypropylenu PP pro hladké trouby DN 600 poklop (mříž) litinový pro třídu zatížení A15 s plastovým konusem</t>
  </si>
  <si>
    <t>-378899639</t>
  </si>
  <si>
    <t>953946131</t>
  </si>
  <si>
    <t xml:space="preserve">Montáž atypických ocelových konstrukcí  profilů hmotnosti přes 30 kg/m, hmotnosti konstrukce do 1 t</t>
  </si>
  <si>
    <t>352878980</t>
  </si>
  <si>
    <t>Montáž atypických ocelových konstrukcí profilů hmotnosti přes 30 kg/m, hmotnosti konstrukce do 1 t</t>
  </si>
  <si>
    <t>2*(43/1000) "D.1.2.2.7 Injekční a kontrolní chodba - nosník pro kladkostroj nad sběrnou jímkou; délka x hmotnost</t>
  </si>
  <si>
    <t>M130109</t>
  </si>
  <si>
    <t>ocel profilová HE-B 160 jakost nerez 1.4301</t>
  </si>
  <si>
    <t>-1674338627</t>
  </si>
  <si>
    <t>Poznámka k položce:_x000d_
- 43 kg/m</t>
  </si>
  <si>
    <t>953961213</t>
  </si>
  <si>
    <t xml:space="preserve">Kotvy chemické s vyvrtáním otvoru  do betonu, železobetonu nebo tvrdého kamene chemická patrona, velikost M 12, hloubka 110 mm</t>
  </si>
  <si>
    <t>385550072</t>
  </si>
  <si>
    <t>Kotvy chemické s vyvrtáním otvoru do betonu, železobetonu nebo tvrdého kamene chemická patrona, velikost M 12, hloubka 110 mm</t>
  </si>
  <si>
    <t>2*4 "D.1.2.2.7 Injekční a kontrolní chodba - kotvení konzol pro nosník kladkostroje nad sběrnou jímkou; obě strany x počet na konzolu</t>
  </si>
  <si>
    <t>953965121</t>
  </si>
  <si>
    <t xml:space="preserve">Kotvy chemické s vyvrtáním otvoru  kotevní šrouby pro chemické kotvy, velikost M 12, délka 160 mm</t>
  </si>
  <si>
    <t>-1077639662</t>
  </si>
  <si>
    <t>Kotvy chemické s vyvrtáním otvoru kotevní šrouby pro chemické kotvy, velikost M 12, délka 160 mm</t>
  </si>
  <si>
    <t>Poznámka k položce:_x000d_
- kotevní závitová tyč M12, ocel A2-70</t>
  </si>
  <si>
    <t>-2087286169</t>
  </si>
  <si>
    <t>751572101</t>
  </si>
  <si>
    <t>Závěs kruhového potrubí pomocí objímky, kotvené do betonu průměru potrubí do 100 mm</t>
  </si>
  <si>
    <t>-1445888000</t>
  </si>
  <si>
    <t>2*2+1,45 "D.1.2.2.17.b Čerpání průsakových vod - výtlak, trubní díl 24</t>
  </si>
  <si>
    <t>2*1,25 "D.1.2.2.17.b Čerpání průsakových vod - výtlak, kotvení rozstřiků v drážce uzávěrové tabule; počet x délka</t>
  </si>
  <si>
    <t>1088876252</t>
  </si>
  <si>
    <t>767861001</t>
  </si>
  <si>
    <t>Montáž vnitřních kovových žebříků přímých délky do 2 m, ukotvených do betonu</t>
  </si>
  <si>
    <t>1257255794</t>
  </si>
  <si>
    <t>2 "D.1.2.2.7 Injekční a kontrolní chodba - kompozitní žebřík do sběrné jímky; délka</t>
  </si>
  <si>
    <t>M449830</t>
  </si>
  <si>
    <t>žebřík výstupový jednoduchý přímý z kompozitního materiálu dl 2m</t>
  </si>
  <si>
    <t>1130398871</t>
  </si>
  <si>
    <t>-291393538</t>
  </si>
  <si>
    <t>2*5 "D.1.2.2.7 Injekční a kontrolní chodba - konzoly pro nosník kladkostroje nad sběrnou jímkou; počet x hmotnost</t>
  </si>
  <si>
    <t>5 "D.1.2.2.7 Injekční a kontrolní chodba - spojovací materiál pro konzoly a nosník kladkostroje nad sběrnou jímkou; hmotnost</t>
  </si>
  <si>
    <t>M59040</t>
  </si>
  <si>
    <t>konzola ocelová nerezová (nerez 1.4301), se čtyřmi kotevními otvory pro tyče M12, s vyložením 150 mm pro uložení nosníku HEB</t>
  </si>
  <si>
    <t>-1786891220</t>
  </si>
  <si>
    <t>2 "D.1.2.2.7 Injekční a kontrolní chodba - konzoly pro nosník kladkostroje nad sběrnou jímkou; obě strany</t>
  </si>
  <si>
    <t>M31111</t>
  </si>
  <si>
    <t>spojovací materiál pro nosník a konzoly pro ruční kladkostroj nad sběrnou jímkou</t>
  </si>
  <si>
    <t>-1729782637</t>
  </si>
  <si>
    <t>1684844736</t>
  </si>
  <si>
    <t>23-M</t>
  </si>
  <si>
    <t>Montáže potrubí</t>
  </si>
  <si>
    <t>230140055</t>
  </si>
  <si>
    <t xml:space="preserve">Montáž trubek  Ø 108 mm, tl. 4 mm</t>
  </si>
  <si>
    <t>-1953521771</t>
  </si>
  <si>
    <t>Montáž trubek Ø 108 mm, tl. 4 mm</t>
  </si>
  <si>
    <t>55261309</t>
  </si>
  <si>
    <t>trubka z ušlechtilé oceli (nerez) lisovací spoj dl 6m DN 100</t>
  </si>
  <si>
    <t>-45343883</t>
  </si>
  <si>
    <t>230140185</t>
  </si>
  <si>
    <t xml:space="preserve">Montáž trubních dílců přivařovacích  Ø 108, tl. 4 mm</t>
  </si>
  <si>
    <t>-1592656424</t>
  </si>
  <si>
    <t>Montáž trubních dílců přivařovacích Ø 108, tl. 4 mm</t>
  </si>
  <si>
    <t>1 "D.1.2.2.17.b Čerpání průsakových vod - výtlak, trubní díl 23</t>
  </si>
  <si>
    <t>1 "D.1.2.2.17.b Čerpání průsakových vod - výtlak, trubní díl 25</t>
  </si>
  <si>
    <t>5 "D.1.2.2.17.b Čerpání průsakových vod - výtlak, trubní díl 30</t>
  </si>
  <si>
    <t>1 "D.1.2.2.17.b Čerpání průsakových vod - výtlak, trubní díl 27</t>
  </si>
  <si>
    <t>55261342</t>
  </si>
  <si>
    <t>koleno 90° z ušlechtilé oceli (nerez) lisovací spoj pro rozvod pitné vody DN 100</t>
  </si>
  <si>
    <t>413144955</t>
  </si>
  <si>
    <t>M55253</t>
  </si>
  <si>
    <t>tvarovka z ušlechtilé oceli (nerez) T-kus 250/200 mm DN 100 s přírubou</t>
  </si>
  <si>
    <t>-511503423</t>
  </si>
  <si>
    <t>M55254</t>
  </si>
  <si>
    <t>tvarovka z ušlechtilé oceli (nerez) T-kus 250/200 mm DN 100</t>
  </si>
  <si>
    <t>-1943686977</t>
  </si>
  <si>
    <t>230140270</t>
  </si>
  <si>
    <t xml:space="preserve">Příplatek k ceně za provedení formování a vnitřní ochrany kořene svaru  inertním plynem DN 100</t>
  </si>
  <si>
    <t>1562614051</t>
  </si>
  <si>
    <t>Příplatek k ceně za provedení formování a vnitřní ochrany kořene svaru inertním plynem DN 100</t>
  </si>
  <si>
    <t>3+1 "D.1.2.2.17.b Čerpání průsakových vod - výtlak, trubní díl 24</t>
  </si>
  <si>
    <t>1 "D.1.2.2.17.b Čerpání průsakových vod - výtlak, trubní díl 26</t>
  </si>
  <si>
    <t>1 "D.1.2.2.17.b Čerpání průsakových vod - výtlak, trubní díl 29</t>
  </si>
  <si>
    <t>1 "D.1.2.2.17.b Čerpání průsakových vod - výtlak, trubní díl 31</t>
  </si>
  <si>
    <t>1 "D.1.2.2.17.b Čerpání průsakových vod - výtlak, trubní díl 32</t>
  </si>
  <si>
    <t>R33001018</t>
  </si>
  <si>
    <t>728626642</t>
  </si>
  <si>
    <t>Poznámka k položce:_x000d_
- včetně dodávky: kladkostroj ruční řetězový (jednopramenný), řetězově ovládaný pojezd (použití v nízkých prostorách), nosnost min. 500 kg, šířka příruby do 180 mm, ruční brzda, nekorodující provedení</t>
  </si>
  <si>
    <t>1 "D.1.2.2.7 Injekční a kontrolní chodba - kladkostroj nad sběrnou jímkou</t>
  </si>
  <si>
    <t>M316865</t>
  </si>
  <si>
    <t>kladkostroj ruční řetězový (jednopramenný), řetězově ovládaný pojezd (použití v nízkých prostorách), nosnost min. 500 kg, šířka příruby do 180 mm, ruční brzda, nekorodující provedení</t>
  </si>
  <si>
    <t>452437527</t>
  </si>
  <si>
    <t>35-M</t>
  </si>
  <si>
    <t>Montáž čerpadel, kompr.a vodoh.zař.</t>
  </si>
  <si>
    <t>R35015000</t>
  </si>
  <si>
    <t>Montáž čerpadel ponorných Montáž čerpadlo ponorné 80 KDFU-150-9,5</t>
  </si>
  <si>
    <t>2039807358</t>
  </si>
  <si>
    <t>2 "D.1.2.2.17.b Čerpání průsakových vod - výtlak, trubní díl 1</t>
  </si>
  <si>
    <t>M4261110</t>
  </si>
  <si>
    <t>čerpadlo ponorné kalové Hmin 110m Qmin 20 m3/h, s hrdlem DN 100</t>
  </si>
  <si>
    <t>-1576988846</t>
  </si>
  <si>
    <t>SO 01.01.13 - Pevná a pohyblivá česlová stěna</t>
  </si>
  <si>
    <t xml:space="preserve">    741 - Elektroinstalace - silnoproud</t>
  </si>
  <si>
    <t xml:space="preserve">    21-M - Elektromontáže</t>
  </si>
  <si>
    <t>285496327</t>
  </si>
  <si>
    <t>2*15,5 "D.1.2.2.15 Pevná a posuvná česlová stěna - chránička pro přívodní kabel k elektromotoru pohyblivé česlové stěny</t>
  </si>
  <si>
    <t>34571356</t>
  </si>
  <si>
    <t>trubka elektroinstalační ohebná dvouplášťová korugovaná D 100/120 mm, HDPE+LDPE</t>
  </si>
  <si>
    <t>-295359526</t>
  </si>
  <si>
    <t>-1428302127</t>
  </si>
  <si>
    <t>(0,2+0,11+0,2+0,2+0,3+3,8+0,3+0,2+0,2+0,11+0,2+4,45)*2,2 "D.1.2.2.15 Pevná a posuvná česl stěna - bednění otvoru pro pohyb. česl.; obvod v půd x výška</t>
  </si>
  <si>
    <t>321351020</t>
  </si>
  <si>
    <t>-165410321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</si>
  <si>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zřízení ploch válcově zakřivených</t>
  </si>
  <si>
    <t>3*2,5*4 "D.1.2.2.15 Pevná a posuvná česl stěna - bednění oblouků u česlových stěn; počet x šířka (obvod) x výška</t>
  </si>
  <si>
    <t>-1538360805</t>
  </si>
  <si>
    <t>321352020</t>
  </si>
  <si>
    <t>-1002828190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</si>
  <si>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odstranění ploch válcově zakřivených</t>
  </si>
  <si>
    <t>-1142302574</t>
  </si>
  <si>
    <t>936173114</t>
  </si>
  <si>
    <t xml:space="preserve">Osazení doplňkových ocelových konstrukcí na konstrukcích zdí a valů  o hmotnosti jednotlivě přes 100 do 500 kg</t>
  </si>
  <si>
    <t>736301933</t>
  </si>
  <si>
    <t>Osazení doplňkových ocelových konstrukcí na konstrukcích zdí a valů o hmotnosti jednotlivě přes 100 do 500 kg</t>
  </si>
  <si>
    <t>2 "D.1.2.2.15 Pevná a posuvná česlová stěna; horní a dolní kotevní práh pevné česlové stěny</t>
  </si>
  <si>
    <t>2 "D.1.2.2.15 Pevná a posuvná česlová stěna; počet x levá a pravá drážka posuvné česlové stěny</t>
  </si>
  <si>
    <t>M136112</t>
  </si>
  <si>
    <t>kotevní plech ocelový hladký jakost S 235 tl 20mm šířky 400 mm, včetně kotevních trnů a závitových kotevních tyčí, včetně spojovacího materiálu</t>
  </si>
  <si>
    <t>1113751819</t>
  </si>
  <si>
    <t>2*4,44 "D.1.2.2.15 Pevná a posuvná česlová stěna; počet x horní a dolní kotevní práh pevné česlové stěny</t>
  </si>
  <si>
    <t>M130108</t>
  </si>
  <si>
    <t>vodící rám česlové stěny (např. profil U200) jakost S 235 s povrchovou úpravou pozink tl. 85 µm, včetně kotevních trnů</t>
  </si>
  <si>
    <t>-1148546189</t>
  </si>
  <si>
    <t>2*4,2 "D.1.2.2.15 Pevná a posuvná česlová stěna; počet x levá a pravá drážka posuvné česlové stěny</t>
  </si>
  <si>
    <t>953961214</t>
  </si>
  <si>
    <t xml:space="preserve">Kotvy chemické s vyvrtáním otvoru  do betonu, železobetonu nebo tvrdého kamene chemická patrona, velikost M 16, hloubka 125 mm</t>
  </si>
  <si>
    <t>2120778529</t>
  </si>
  <si>
    <t>Kotvy chemické s vyvrtáním otvoru do betonu, železobetonu nebo tvrdého kamene chemická patrona, velikost M 16, hloubka 125 mm</t>
  </si>
  <si>
    <t xml:space="preserve">12  "D.1.2.2.15 Pevná a posuvná česlová stěna - kotvení zákrytových plechů m nad posuvnou česlovou stěnou</t>
  </si>
  <si>
    <t>953965131</t>
  </si>
  <si>
    <t xml:space="preserve">Kotvy chemické s vyvrtáním otvoru  kotevní šrouby pro chemické kotvy, velikost M 16, délka 190 mm</t>
  </si>
  <si>
    <t>1957767033</t>
  </si>
  <si>
    <t>Kotvy chemické s vyvrtáním otvoru kotevní šrouby pro chemické kotvy, velikost M 16, délka 190 mm</t>
  </si>
  <si>
    <t>1568254190</t>
  </si>
  <si>
    <t>741</t>
  </si>
  <si>
    <t>Elektroinstalace - silnoproud</t>
  </si>
  <si>
    <t>741132342</t>
  </si>
  <si>
    <t>Ukončení kabelů nebo vodičů koncovkou nebo s vývodkou ucpávkovou přes 4 žíly nevýbušná koncovka ucpávková montáž zaslepovacího víčka</t>
  </si>
  <si>
    <t>1626985215</t>
  </si>
  <si>
    <t>Poznámka k položce:_x000d_
- včetně utěsnění prostupu kabelů záslepkou</t>
  </si>
  <si>
    <t>1 "D.1.2.2.15 Pevná a posuvná česlová stěna - záslepka přívodu k elektromotoru</t>
  </si>
  <si>
    <t>M286145</t>
  </si>
  <si>
    <t>elektrozáslepka SDR 11 PE 100 PN 16 D 110mm s otvorem pro průchod kabelů</t>
  </si>
  <si>
    <t>-571933530</t>
  </si>
  <si>
    <t>998741101</t>
  </si>
  <si>
    <t>Přesun hmot pro silnoproud stanovený z hmotnosti přesunovaného materiálu vodorovná dopravní vzdálenost do 50 m v objektech výšky do 6 m</t>
  </si>
  <si>
    <t>-145987102</t>
  </si>
  <si>
    <t>767995113</t>
  </si>
  <si>
    <t xml:space="preserve">Montáž ostatních atypických zámečnických konstrukcí  hmotnosti přes 10 do 20 kg</t>
  </si>
  <si>
    <t>-217930547</t>
  </si>
  <si>
    <t>Montáž ostatních atypických zámečnických konstrukcí hmotnosti přes 10 do 20 kg</t>
  </si>
  <si>
    <t>2*2010 "D.1.2.2.15 Pevná a posuvná česlová stěna - levý a pravý díl pevné česlové stěny</t>
  </si>
  <si>
    <t>2500 "D.1.2.2.15 Pevná a posuvná česlová stěna - posuvná česlová stěna</t>
  </si>
  <si>
    <t>M4222147</t>
  </si>
  <si>
    <t>materiál pro ocelové konstrukce pevných česlí - ocel S 235 s žárovým zinkováním ponorem tl. 85 µm, jednotlivé prvky dle výkresu D.1.2.2.15</t>
  </si>
  <si>
    <t>933661235</t>
  </si>
  <si>
    <t>Poznámka k položce:_x000d_
- včetně dosedacích profilů a spojovacího materiálu</t>
  </si>
  <si>
    <t>2*2010"D.1.2.2.15 Pevná a posuvná česlová stěna - levý a pravý díl pevné česlové stěny</t>
  </si>
  <si>
    <t>M4222148</t>
  </si>
  <si>
    <t>materiál pro ocelové konstrukce spouštěcí česlové stěny - ocel S 235 s žárovým zinkováním ponorem tl. 85 µm, jednotlivé prvky dle výkresu D.1.2.2.15</t>
  </si>
  <si>
    <t>-247458624</t>
  </si>
  <si>
    <t>Poznámka k položce:_x000d_
- včetně pojezdů, rotačních zdvihacích tyčí s pouzdrem, převodů a příčného břevna otáčejícím zdvihacími tyčemi</t>
  </si>
  <si>
    <t>-1186124667</t>
  </si>
  <si>
    <t>2*75 "D.1.2.2.15 Pevná a posuvná česlová stěna - zákrytové plechy šířky 1,6 m nad posuvnou česlovou stěnou</t>
  </si>
  <si>
    <t>2*40 "D.1.2.2.15 Pevná a posuvná česlová stěna - zákrytové plechy šířky 0,8 m nad posuvnou česlovou stěnou</t>
  </si>
  <si>
    <t>M1361121</t>
  </si>
  <si>
    <t>zákrytový plech jakost S 235 JR tl 5mm povrchová úprava pozink 85 µm, s přivařenými úchyty pro manipulaci, s otovry pro kotevní tyče, včetně spojovacího a kotevního materiálu</t>
  </si>
  <si>
    <t>1608490313</t>
  </si>
  <si>
    <t>Poznámka k položce:_x000d_
- tvar plechů dle D.1.2.2.15</t>
  </si>
  <si>
    <t>369613737</t>
  </si>
  <si>
    <t>21-M</t>
  </si>
  <si>
    <t>Elektromontáže</t>
  </si>
  <si>
    <t>R2102907</t>
  </si>
  <si>
    <t>Montáž elektromotorů s usazením a upevněním na stávající nosnou konstrukci nebo podklad, vyrovnání řemene a vyvážení, se zapojením elektromotorů</t>
  </si>
  <si>
    <t>-293214531</t>
  </si>
  <si>
    <t>1 "D.1.2.2.15 Pevná a posuvná česlová stěna - pohon otáčející zdvihacími tyčemi pohyblivé česlové stěny</t>
  </si>
  <si>
    <t>M358228</t>
  </si>
  <si>
    <t xml:space="preserve">celonerezový bubnový elektromotor pro práci pod vodou s výkonem min. 2,2 kW,  úrovní těsnění min. IP68, odolávajícího tlaku vodního sloupce min. 20 m,  s minimálním kroutícím momentem 1 kNm, pro zajištění bezproblémového pohybu česlovou stěnou</t>
  </si>
  <si>
    <t>665074865</t>
  </si>
  <si>
    <t>Poznámka k položce:_x000d_
- elektromotor bude napájen přívodním kabelem 4x2,5 mm2_x000d_
- včetně brzdy</t>
  </si>
  <si>
    <t>SO 01.01.14 - Vstup do dolní strojovny</t>
  </si>
  <si>
    <t>1984669275</t>
  </si>
  <si>
    <t>2*2,6*(61,3/1000) "D.1.2.2.14 Vstup do dolní strojovny - jeřábový nosník; počet x délka x hmotnost</t>
  </si>
  <si>
    <t>M1301098</t>
  </si>
  <si>
    <t>ocel profilová HE-B 200 jakost 11 375, povrchová úprava pozink tl. 70 µm, včetně kotevních otvorů</t>
  </si>
  <si>
    <t>207422517</t>
  </si>
  <si>
    <t>317941125</t>
  </si>
  <si>
    <t xml:space="preserve">Osazování ocelových válcovaných nosníků na zdivu  I nebo IE nebo U nebo UE nebo L č. 24 a výše nebo výšky přes 220 mm</t>
  </si>
  <si>
    <t>206042729</t>
  </si>
  <si>
    <t>Osazování ocelových válcovaných nosníků na zdivu I nebo IE nebo U nebo UE nebo L č. 24 a výše nebo výšky přes 220 mm</t>
  </si>
  <si>
    <t>Poznámka k položce:_x000d_
- hmotnost 41,9 kg/mb</t>
  </si>
  <si>
    <t>2*4,2*(61,3/1000) "D.1.2.2.14 Vstup do dolní strojovny - jeřábová dráha I260; počet x délka x hmotnost</t>
  </si>
  <si>
    <t>13010728</t>
  </si>
  <si>
    <t>ocel profilová IPN 260 jakost 11 375</t>
  </si>
  <si>
    <t>-900359048</t>
  </si>
  <si>
    <t>-733032932</t>
  </si>
  <si>
    <t>1 "D.1.2.2.14 Vstup do dolní strojovny</t>
  </si>
  <si>
    <t xml:space="preserve">těsněný poklop třída C 250, obdélníkový rám 1,5x3,2 m, vstup 1,2x2,9 m, s pochozí vrstvou z nerez plechu (1.4301) s protuskluzovou úpravou a přivařenými oky pro manipulaci, s nerezovým rámem z L profilů s přivařenými závitovými tyčemi M10 pro zajištění a </t>
  </si>
  <si>
    <t>2140707772</t>
  </si>
  <si>
    <t>těsněný poklop třída C 250, obdélníkový rám 1,5x3,2 m, vstup 1,2x2,9 m, s pochozí vrstvou z nerez plechu (1.4301) s protuskluzovou úpravou a přivařenými oky pro manipulaci, s nerezovým rámem z L profilů s přivařenými závitovými tyčemi M10 pro zajištění a utažení, včetně kotevního a spojovacího materiálu</t>
  </si>
  <si>
    <t>Poznámka k položce:_x000d_
- po obvodu bude poklop těsněný lepeným pryžovým těsněním a trvale pružným tmelem</t>
  </si>
  <si>
    <t>-728790855</t>
  </si>
  <si>
    <t>4*4 "D.1.2.2.14 Vstup do dolní strojovny - patky pro jeřáb; počet patek x počet na patku</t>
  </si>
  <si>
    <t>4*4 "D.1.2.2.14 Vstup do dolní strojovny - patky dolní plošiny; počet plošin x počet patek na plošinu x počet na patku</t>
  </si>
  <si>
    <t>2*6 "D.1.2.2.14 Vstup do dolní strojovny - dolní plošina; kotvení konzol UPE160</t>
  </si>
  <si>
    <t>(3*4)*4 "D.1.2.2.14 Vstup do dolní strojovny - patky meziplošin; počet plošin x počet patek na plošinu x počet na patku</t>
  </si>
  <si>
    <t>-340593400</t>
  </si>
  <si>
    <t>Poznámka k položce:_x000d_
- závitová tyč nerez, ocel A2-70</t>
  </si>
  <si>
    <t>-910243284</t>
  </si>
  <si>
    <t>767161123</t>
  </si>
  <si>
    <t xml:space="preserve">Montáž zábradlí rovného  z trubek nebo tenkostěnných profilů na ocelovou konstrukci, hmotnosti 1 m zábradlí do 20 kg</t>
  </si>
  <si>
    <t>1897091703</t>
  </si>
  <si>
    <t>Montáž zábradlí rovného z trubek nebo tenkostěnných profilů na ocelovou konstrukci, hmotnosti 1 m zábradlí do 20 kg</t>
  </si>
  <si>
    <t>3*4,2 "D.1.2.2.14 Vstup do dolní strojovny - zábradlí na přístupových plošinách; počet x délka</t>
  </si>
  <si>
    <t>M553421</t>
  </si>
  <si>
    <t>ochranné kompozitní zábradlí výšky 1,1 m pro zatížení do 1,0 KN/m, včetně spojovacího a kotevního materiálu</t>
  </si>
  <si>
    <t>-236905054</t>
  </si>
  <si>
    <t>767590120</t>
  </si>
  <si>
    <t xml:space="preserve">Montáž podlahových konstrukcí  podlahových roštů, podlah připevněných šroubováním</t>
  </si>
  <si>
    <t>-1944508061</t>
  </si>
  <si>
    <t>Montáž podlahových konstrukcí podlahových roštů, podlah připevněných šroubováním</t>
  </si>
  <si>
    <t>30*((4,8*4,2)-(4*1,2*0,7)) "D.1.2.2.14 Vstup do dolní strojovny - dolní plošina; hmotnost na m2 x (šířka x délka) - (4x otvor pro technologie)</t>
  </si>
  <si>
    <t>30*(3*1,2*4,2) "D.1.2.2.14 Vstup do dolní strojovny - přístupové plošiny; hmotnost na m2 x počet x šířka x délka</t>
  </si>
  <si>
    <t>M553470</t>
  </si>
  <si>
    <t>rošt podlahový kompozitní s protiskluzovou úpravou s únosností min. 3,0 KN/m²</t>
  </si>
  <si>
    <t>-251682800</t>
  </si>
  <si>
    <t>Poznámka k položce:_x000d_
- hmotnost do 30 kg/m²</t>
  </si>
  <si>
    <t>R76786101</t>
  </si>
  <si>
    <t>Montáž vnitřních kovových žebříků přímých délky přes 2 do 6 m, ukotvených do betonu</t>
  </si>
  <si>
    <t>1354647938</t>
  </si>
  <si>
    <t>3*4,6+5,5 "D.1.2.2.14 Vstup do dolní strojovny - žebříky v šachtě</t>
  </si>
  <si>
    <t>6 "D.1.2.2.14 Vstup do dolní strojovny - výstupní žebřík do horní strojovny</t>
  </si>
  <si>
    <t>M4498304</t>
  </si>
  <si>
    <t>žebřík venkovní s přímým výstupem a ochranným košem z kompozitního materiálu celkem do dl 6m včetně kotevního a spojovacího materiálu</t>
  </si>
  <si>
    <t>-1634625581</t>
  </si>
  <si>
    <t>M4498305</t>
  </si>
  <si>
    <t>žebřík venkovní s výlezovými madly z kompozitního materiálu celkem do dl 6m včetně kotevního a spojovacího materiálu</t>
  </si>
  <si>
    <t>-642708267</t>
  </si>
  <si>
    <t>54538831</t>
  </si>
  <si>
    <t>4*10 "D.1.2.2.14 Vstup do dolní strojovny - patky pro jeřáb; počet x hmotnost</t>
  </si>
  <si>
    <t>4*10 "D.1.2.2.14 Vstup do dolní strojovny - patky dolní plošiny; počet plošin x počet na plošinu x hmotnost</t>
  </si>
  <si>
    <t>(3*4)*10 "D.1.2.2.14 Vstup do dolní strojovny - patky meziplošin; počet plošin x počet na plošinu x hmotnost</t>
  </si>
  <si>
    <t>-1713907354</t>
  </si>
  <si>
    <t>4 "D.1.2.2.14 Vstup do dolní strojovny - patky pro jeřáb</t>
  </si>
  <si>
    <t>M138143</t>
  </si>
  <si>
    <t>ocelová kotevní patka pro přístupové plošiny jakost 11 375, povrchová úprava pozink tl. 70 µm, včetně kotevních otvorů</t>
  </si>
  <si>
    <t>774801924</t>
  </si>
  <si>
    <t>4 "D.1.2.2.14 Vstup do dolní strojovny - patky dolní plošiny; počet plošin x počet na plošinu</t>
  </si>
  <si>
    <t>3*4 "D.1.2.2.14 Vstup do dolní strojovny - patky meziplošin; počet plošin x počet na plošinu</t>
  </si>
  <si>
    <t>2057799158</t>
  </si>
  <si>
    <t>2200 "D.1.2.2.14 Vstup do dolní strojovny</t>
  </si>
  <si>
    <t>ocelová konstrukce přístupových plošin jakost 11 375, povrchová úprava pozink tl. 70 µm, včetně kotevních otvorů a spojovacího materiálu</t>
  </si>
  <si>
    <t>-1796557519</t>
  </si>
  <si>
    <t>-1461042701</t>
  </si>
  <si>
    <t>998767103</t>
  </si>
  <si>
    <t xml:space="preserve">Přesun hmot pro zámečnické konstrukce  stanovený z hmotnosti přesunovaného materiálu vodorovná dopravní vzdálenost do 50 m v objektech výšky přes 12 do 24 m</t>
  </si>
  <si>
    <t>869743435</t>
  </si>
  <si>
    <t>Přesun hmot pro zámečnické konstrukce stanovený z hmotnosti přesunovaného materiálu vodorovná dopravní vzdálenost do 50 m v objektech výšky přes 12 do 24 m</t>
  </si>
  <si>
    <t>R330010182</t>
  </si>
  <si>
    <t>Montáž jeřábů Montáž kladkostroj ruční řetězový + kočka do 7,5 t</t>
  </si>
  <si>
    <t>-2360525</t>
  </si>
  <si>
    <t>2 "D.1.2.2.14 Vstup do dolní strojovny - jeřáby v šachtě pro manipulaci s technologií</t>
  </si>
  <si>
    <t>M316866</t>
  </si>
  <si>
    <t>kladkostroj ruční řetězový (jednopramenný), řetězově ovládaný pojezd nosnost min. 5000 kg, šířka příruby do 300 mm, ruční brzda, nekorodující provedení</t>
  </si>
  <si>
    <t>-236686740</t>
  </si>
  <si>
    <t>R330010209</t>
  </si>
  <si>
    <t>187467799</t>
  </si>
  <si>
    <t>2*2 "D.1.2.2.14 Vstup do dolní strojovny - jeřáby v šachtě pro manipulaci s technologií</t>
  </si>
  <si>
    <t>R330010215</t>
  </si>
  <si>
    <t>1274396044</t>
  </si>
  <si>
    <t>SO 01.01.15 - Hrubé ochranné česle</t>
  </si>
  <si>
    <t>124203101</t>
  </si>
  <si>
    <t xml:space="preserve">Vykopávky pro koryta vodotečí  s přehozením výkopku na vzdálenost do 3 m nebo s naložením na dopravní prostředek v hornině tř. 3 do 1 000 m3</t>
  </si>
  <si>
    <t>72330455</t>
  </si>
  <si>
    <t>Vykopávky pro koryta vodotečí s přehozením výkopku na vzdálenost do 3 m nebo s naložením na dopravní prostředek v hornině tř. 3 do 1 000 m3</t>
  </si>
  <si>
    <t xml:space="preserve">20*(1,9*1,1*1,5+1,1*1,1*(1,5+1,1)) "D.1.2.2.18 Úpravy na vtoku - založení hrubých česlí; počet česlic x (délka bl. x výška bl. x šířka bl.)+ svahy </t>
  </si>
  <si>
    <t>-1080124989</t>
  </si>
  <si>
    <t>1970656197</t>
  </si>
  <si>
    <t>2*(125,62-21-(69*0,1)) "D.1.2.2.18 Úpravy na vtoku - založení hrubých česlí, zpětný zásyp, odvoz na deponii a zpět; výkop- objem betonu - podkl. beton</t>
  </si>
  <si>
    <t>-1526122151</t>
  </si>
  <si>
    <t>125,62-21-(69*0,1) "D.1.2.2.18 Úpravy na vtoku - založení hrubých česlí, zpětný zásyp, nakládání na deponii; výkop - objem betonu - podkladní beton</t>
  </si>
  <si>
    <t>174101101</t>
  </si>
  <si>
    <t xml:space="preserve">Zásyp sypaninou z jakékoliv horniny  s uložením výkopku ve vrstvách se zhutněním jam, šachet, rýh nebo kolem objektů v těchto vykopávkách</t>
  </si>
  <si>
    <t>-1473876177</t>
  </si>
  <si>
    <t>Zásyp sypaninou z jakékoliv horniny s uložením výkopku ve vrstvách se zhutněním jam, šachet, rýh nebo kolem objektů v těchto vykopávkách</t>
  </si>
  <si>
    <t>125,62-21-(69*0,1) "D.1.2.2.18 Úpravy na vtoku - založení hrubých česlí, zpětný zásyp; výkop - objem betonu - podkladní beton</t>
  </si>
  <si>
    <t>2111617556</t>
  </si>
  <si>
    <t>125,62 "D.1.2.2.18 Úpravy na vtoku - založení hrubých česlí; výkop</t>
  </si>
  <si>
    <t>-(125,62-21-(69*0,1)) "D.1.2.2.18 Úpravy na vtoku - založení hrubých česlí, zpětný zásyp; výkop - objem betonu - podkladní beton</t>
  </si>
  <si>
    <t>224511114</t>
  </si>
  <si>
    <t>Maloprofilové vrty průběžným sacím vrtáním průměru přes 195 do 245 mm do úklonu 45° v hl 0 až 25 m v hornině tř. III a IV</t>
  </si>
  <si>
    <t>-216632934</t>
  </si>
  <si>
    <t>20*4*3,5 "D.1.2.2.18 Úpravy na vtoku - založení hrubých česlí; počet česlic x počet mikropilot na česlici x délka mikropiloty</t>
  </si>
  <si>
    <t>227111115</t>
  </si>
  <si>
    <t xml:space="preserve">Odpažení maloprofilových vrtů průměru  přes 195 do 245 mm</t>
  </si>
  <si>
    <t>732350125</t>
  </si>
  <si>
    <t>Odpažení maloprofilových vrtů průměru přes 195 do 245 mm</t>
  </si>
  <si>
    <t>274366006</t>
  </si>
  <si>
    <t>Výztuž základů pasů z oceli 10 505 (R) nebo BSt 500</t>
  </si>
  <si>
    <t>1813894103</t>
  </si>
  <si>
    <t>20*(1*1,5*0,7)*0,12 "D.1.2.2.18 Úpravy na vtoku - založení hrubých česlí; počet česlic x výška x délka x šířka x 120 kg/m3</t>
  </si>
  <si>
    <t>275326241</t>
  </si>
  <si>
    <t>Základy z betonu železového patky z betonu pro prostředí s mrazovými cykly tř. C 25/30</t>
  </si>
  <si>
    <t>1564804086</t>
  </si>
  <si>
    <t>20*(1*1,5*0,7) "D.1.2.2.18 Úpravy na vtoku - založení hrubých česlí; počet česlic x výška x délka x šířka</t>
  </si>
  <si>
    <t>275356021</t>
  </si>
  <si>
    <t>Bednění základů z betonu prostého nebo železového patek pro plochy rovinné zřízení</t>
  </si>
  <si>
    <t>680184819</t>
  </si>
  <si>
    <t>20*(1*(2*(1,5+0,7))) "D.1.2.2.18 Úpravy na vtoku - založení hrubých česlí; počet česlic x výška x 2x (délka + šířka)</t>
  </si>
  <si>
    <t>275356022</t>
  </si>
  <si>
    <t>Bednění základů z betonu prostého nebo železového patek pro plochy rovinné odstranění</t>
  </si>
  <si>
    <t>1437060363</t>
  </si>
  <si>
    <t>281602111</t>
  </si>
  <si>
    <t xml:space="preserve">Injektování povrchové s dvojitým obturátorem mikropilot nebo kotev  tlakem do 0,60 MPa</t>
  </si>
  <si>
    <t>hod</t>
  </si>
  <si>
    <t>-1526780333</t>
  </si>
  <si>
    <t>Injektování povrchové s dvojitým obturátorem mikropilot nebo kotev tlakem do 0,60 MPa</t>
  </si>
  <si>
    <t>(20*4)*0,5 "D.1.2.2.18 Úpravy na vtoku - založení hrubých česlí; počet česlic x počet mikropilot na česlici x doba na jednu mikropilotu</t>
  </si>
  <si>
    <t>282602112</t>
  </si>
  <si>
    <t xml:space="preserve">Injektování povrchové s dvojitým obturátorem mikropilot nebo kotev  tlakem přes 0,60 do 2,0 MPa</t>
  </si>
  <si>
    <t>-351791733</t>
  </si>
  <si>
    <t>Injektování povrchové s dvojitým obturátorem mikropilot nebo kotev tlakem přes 0,60 do 2,0 MPa</t>
  </si>
  <si>
    <t>(20*4)*(7*0,5) "D.1.2.2.18 Úpravy na vtoku - založení hrubých česlí; počet mikropilot x počet etáží po 0,5 m x doba injektáže jedné etáže</t>
  </si>
  <si>
    <t>M5852215</t>
  </si>
  <si>
    <t>cement struskoportlandský CEM II/B-S 42.5 R</t>
  </si>
  <si>
    <t>-2108767952</t>
  </si>
  <si>
    <t>(20*4)*(3,5*0,078*0,07*pi) "D.1.2.2.18 Úpravy na vtoku - založení hrubých česlí; počet mikropilot x délka těla mikropiloty x plocha vrtu v řezu</t>
  </si>
  <si>
    <t>(20*4)*(7*50*1,43/1000) "D.1.2.2.18 Úpravy na vtoku - založení hrubých česlí; počet mikropilot x délka těla mikropiloty x plocha vrtu v řezu</t>
  </si>
  <si>
    <t>283111123</t>
  </si>
  <si>
    <t xml:space="preserve">Zřízení ocelových, trubkových mikropilot  tlakové i tahové svislé nebo odklon od svislice do 60° část manžetová, průměru přes 105 do 115 mm</t>
  </si>
  <si>
    <t>519509396</t>
  </si>
  <si>
    <t>Zřízení ocelových, trubkových mikropilot tlakové i tahové svislé nebo odklon od svislice do 60° část manžetová, průměru přes 105 do 115 mm</t>
  </si>
  <si>
    <t>M1401102</t>
  </si>
  <si>
    <t>manžetová trubka pro mikropiloty - trubka ocelová bezešvá hladká jakost 11 523, 108x16 mm, perforovaná pro etáže po 0,5 m, včetně manžet</t>
  </si>
  <si>
    <t>-1884089003</t>
  </si>
  <si>
    <t>283131113</t>
  </si>
  <si>
    <t xml:space="preserve">Zřízení hlav trubkových mikropilot  namáhaných tlakem i tahem, průměru přes 105 do 115 mm</t>
  </si>
  <si>
    <t>442568922</t>
  </si>
  <si>
    <t>Zřízení hlav trubkových mikropilot namáhaných tlakem i tahem, průměru přes 105 do 115 mm</t>
  </si>
  <si>
    <t>20*4 "D.1.2.2.18 Úpravy na vtoku - založení hrubých česlí; počet česlic x počet mikropilot na česlici</t>
  </si>
  <si>
    <t>M14011066</t>
  </si>
  <si>
    <t>Zhlaví mikropiloty - nátrubek prům. 114/10 mm dl. 150 mm s roznášecím plechem tl. 20 mm o rozměru 250x250 mm</t>
  </si>
  <si>
    <t>-68446332</t>
  </si>
  <si>
    <t>Poznámka k položce:_x000d_
- třída oceli 11 532 (S355)</t>
  </si>
  <si>
    <t>451315115</t>
  </si>
  <si>
    <t xml:space="preserve">Podkladní a výplňové vrstvy z betonu prostého  tloušťky do 100 mm, z betonu C 16/20</t>
  </si>
  <si>
    <t>-1438289490</t>
  </si>
  <si>
    <t>Podkladní a výplňové vrstvy z betonu prostého tloušťky do 100 mm, z betonu C 16/20</t>
  </si>
  <si>
    <t>20*(0,4+1,5+0,4)*(0,4+0,7+0,4) "D.1.2.2.18 Úpravy na vtoku - založení hrubých česlí; počet česlic x výška x délka x šířka</t>
  </si>
  <si>
    <t>953943125</t>
  </si>
  <si>
    <t xml:space="preserve">Osazování drobných kovových předmětů  výrobků ostatních jinde neuvedených do betonu se zajištěním polohy k bednění či k výztuži před zabetonováním hmotnosti přes 30 do 120 kg/kus</t>
  </si>
  <si>
    <t>-813438538</t>
  </si>
  <si>
    <t>Osazování drobných kovových předmětů výrobků ostatních jinde neuvedených do betonu se zajištěním polohy k bednění či k výztuži před zabetonováním hmotnosti přes 30 do 120 kg/kus</t>
  </si>
  <si>
    <t>20 "D.1.2.2.18 Úpravy na vtoku - založení hrubých česlí, kotvení česlice; počet česlic</t>
  </si>
  <si>
    <t>M311970</t>
  </si>
  <si>
    <t>ocelový kotevní rošt z 8 ks závitových tyčí M30, plechu a spojovacího materiálu</t>
  </si>
  <si>
    <t>-355530556</t>
  </si>
  <si>
    <t>85004383</t>
  </si>
  <si>
    <t>767995117</t>
  </si>
  <si>
    <t xml:space="preserve">Montáž ostatních atypických zámečnických konstrukcí  hmotnosti přes 250 do 500 kg</t>
  </si>
  <si>
    <t>-1876627893</t>
  </si>
  <si>
    <t>Montáž ostatních atypických zámečnických konstrukcí hmotnosti přes 250 do 500 kg</t>
  </si>
  <si>
    <t>20*450 "D.1.2.2.18 Úpravy na vtoku - založení hrubých česlí, česlice; počet česlic x hmotnost česlice</t>
  </si>
  <si>
    <t>ocelový sloup česlí HE-B 260 jakost 11 375, s koncovou úpravou pro možnost zavěšení, s výplní profilu dřevěnou půlkulatinou, kotvenou ocelovými svorníky po 1,2 m</t>
  </si>
  <si>
    <t>-2064459021</t>
  </si>
  <si>
    <t>Poznámka k položce:_x000d_
- přesný tvar dle výkresu D.1.2.2.18 Úpravy na vtoku</t>
  </si>
  <si>
    <t>20 "D.1.2.2.18 Úpravy na vtoku - založení hrubých česlí, česlice; počet česlic</t>
  </si>
  <si>
    <t>125675161</t>
  </si>
  <si>
    <t>SO 01.01.16 - Vtokový bazén</t>
  </si>
  <si>
    <t>435073549</t>
  </si>
  <si>
    <t>8,34*15,71 "D.1.2.2.4 Vzorový řez funkčním objektem, výkop pro vtokový bazén; délka x plocha v podélném řezu</t>
  </si>
  <si>
    <t>1422099391</t>
  </si>
  <si>
    <t>-680024593</t>
  </si>
  <si>
    <t>2*(8,34*(1,61+0,44)) "D.1.2.2.4 Vzorový řez funkčním objektem, zpětný zásyp pro vtokový bazén, odvoz na deponii a zpět; délka x plocha v podélném řezu</t>
  </si>
  <si>
    <t>249515455</t>
  </si>
  <si>
    <t>8,34*(1,61+0,44) "D.1.2.2.4 Vzorový řez funkčním objektem, zpětný zásyp pro vtokový bazén, nakládání na deponii; délka x plocha v podélném řezu</t>
  </si>
  <si>
    <t>617504311</t>
  </si>
  <si>
    <t>8,34*(1,61+0,44) "D.1.2.2.4 Vzorový řez funkčním objektem, zpětný zásyp pro vtokový bazén; délka x plocha v podélném řezu</t>
  </si>
  <si>
    <t>931943191</t>
  </si>
  <si>
    <t>R3212133</t>
  </si>
  <si>
    <t>Zdivo nadzákladové z lomového kamene vodních staveb z lomového kamene lomařsky upraveného s vyspárováním, na cementovou maltu MC 30</t>
  </si>
  <si>
    <t>-1249589675</t>
  </si>
  <si>
    <t>Poznámka k položce:_x000d_
- vyzděné a vyspárované na MC 30 sa kamenivem frakce 0-3 mm, vlastnosti MC budou zlepšeny přidáním reaktivního zušlechťovače malty, dle technické zprávy_x000d_
- spárování bude provedeno 1 cm pod líc kamene_x000d_
- materiál žula tloušťka nejméně 200 mm_x000d_
- spáry budou po zavadnutí před spárováním proškrábnuty na hloubku 50-70 mm a vyčištěny tlakovou vodou o tlaku 200 barů</t>
  </si>
  <si>
    <t>8,34*(0,8*0,7+0,5*0,5) "D.1.2.2.4 Vzorový řez funkčním objektem, zděný práh na konci vtokového bazénu; délka x plocha v řezu</t>
  </si>
  <si>
    <t>10,95*(0,8*1,4+0,5*0,5) "D.1.2.2.4 Vzorový řez funkčním objektem, zděný práh na boku vtokového bazénu; délka x plocha v řezu</t>
  </si>
  <si>
    <t>451311541</t>
  </si>
  <si>
    <t xml:space="preserve">Podklad pod dlažbu z betonu prostého  pro prostředí s mrazovými cykly tř. C 25/30 tl. přes 200 do 250 mm</t>
  </si>
  <si>
    <t>1238485127</t>
  </si>
  <si>
    <t>Podklad pod dlažbu z betonu prostého pro prostředí s mrazovými cykly tř. C 25/30 tl. přes 200 do 250 mm</t>
  </si>
  <si>
    <t>3,9*4,2 "D.1.2.2.4 Vzorový řez funkčním objektem, dlažba; délka x šířka rovného dna</t>
  </si>
  <si>
    <t>(1,5*5,3+2,8*7,4+1,5*5,3)*1,25 "D.1.2.2.4 Vzorový řez funkčním objektem, dlažba; (délka x šířka zkosených stěn) x přepočet kvůli sklonu</t>
  </si>
  <si>
    <t>457572114</t>
  </si>
  <si>
    <t xml:space="preserve">Filtrační vrstvy jakékoliv tloušťky a sklonu  ze štěrkopísků se zhutněním do 10 pojezdů/m3, frakce od 0-45 do 0-63 mm</t>
  </si>
  <si>
    <t>-68803362</t>
  </si>
  <si>
    <t>Filtrační vrstvy jakékoliv tloušťky a sklonu ze štěrkopísků se zhutněním do 10 pojezdů/m3, frakce od 0-45 do 0-63 mm</t>
  </si>
  <si>
    <t>1,4*7,6 "D.1.2.2.4 Vzorový řez funkčním objektem, podsyp pod dlažbu; plocha v řezu x délka</t>
  </si>
  <si>
    <t>465210123</t>
  </si>
  <si>
    <t xml:space="preserve">Schody z lomového kamene lomařsky upraveného  pro dlažbu na cementovou maltu, s vyspárováním cementovou maltou, tl. kamene 300 mm</t>
  </si>
  <si>
    <t>2001906966</t>
  </si>
  <si>
    <t>Schody z lomového kamene lomařsky upraveného pro dlažbu na cementovou maltu, s vyspárováním cementovou maltou, tl. kamene 300 mm</t>
  </si>
  <si>
    <t>0,75*2,8 "D.1.2.2.18 Úprava na vtoku - schodiště do vtokového bazénu; šířka x délka</t>
  </si>
  <si>
    <t>465513327</t>
  </si>
  <si>
    <t xml:space="preserve">Dlažba z lomového kamene lomařsky upraveného  na cementovou maltu, s vyspárováním cementovou maltou, tl. kamene 300 mm</t>
  </si>
  <si>
    <t>2054824709</t>
  </si>
  <si>
    <t>Dlažba z lomového kamene lomařsky upraveného na cementovou maltu, s vyspárováním cementovou maltou, tl. kamene 300 mm</t>
  </si>
  <si>
    <t>732105004</t>
  </si>
  <si>
    <t>SO 01.01.17 - Vtok do migračního prostupu</t>
  </si>
  <si>
    <t>1663798902</t>
  </si>
  <si>
    <t>10,98*25,2 "D.1.2.2.4 Vzorový řez funkčním objektem, výkop pro vtok do migračního prostupu; délka x plocha v příčném řezu</t>
  </si>
  <si>
    <t>-1246552939</t>
  </si>
  <si>
    <t>1154209200</t>
  </si>
  <si>
    <t>2*10,98*2,4 "D.1.2.2.4 Vzorový řez funkčním objektem, zpětný zásyp pro vtok do migračního prostupu, odvoz na deponii a zpět; délka x pl. v příč. řezu</t>
  </si>
  <si>
    <t>1965774415</t>
  </si>
  <si>
    <t>2*(3+1,8)*11 "D.1.2.2.4 Vzorový řez funkčním objektem, odvoz na deponii a zpět pro zához z lomového kamene, místní materiál; plocha v řezu x délka</t>
  </si>
  <si>
    <t>1400304092</t>
  </si>
  <si>
    <t>10,98*2,4 "D.1.2.2.4 Vzorový řez funkčním objektem, zpětný zásyp pro vtok do migračního prostupu, nakládání na deponii; délka x pl. v příč. řezu</t>
  </si>
  <si>
    <t>167101151</t>
  </si>
  <si>
    <t xml:space="preserve">Nakládání, skládání a překládání neulehlého výkopku nebo sypaniny  nakládání, množství do 100 m3, z hornin tř. 5 až 7</t>
  </si>
  <si>
    <t>1868008015</t>
  </si>
  <si>
    <t>Nakládání, skládání a překládání neulehlého výkopku nebo sypaniny nakládání, množství do 100 m3, z hornin tř. 5 až 7</t>
  </si>
  <si>
    <t>(3+1,8)*11 "D.1.2.2.4 Vzorový řez funkčním objektem, naložení na deponii pro zához z lomového kamene, místní materiál; plocha v řezu x délka</t>
  </si>
  <si>
    <t>1891186297</t>
  </si>
  <si>
    <t>10,98*2,4 "D.1.2.2.4 Vzorový řez funkčním objektem, zpětný zásyp pro vtok do migračního prostupu; délka x pl. v příč. řezu</t>
  </si>
  <si>
    <t>1957354635</t>
  </si>
  <si>
    <t>-10,98*2,4 "D.1.2.2.4 Vzorový řez funkčním objektem, zpětný zásyp pro vtok do migračního prostupu; délka x pl. v příč. řezu</t>
  </si>
  <si>
    <t>-(3+1,8)*11 "D.1.2.2.4 Vzorový řez funkčním objektem, zához z lomového kamene, místní materiál; plocha v řezu x délka</t>
  </si>
  <si>
    <t>2086031155</t>
  </si>
  <si>
    <t>4,1*10,98 "D.1.2.2.4 Vzorový řez funkčním objektem, zděné boční prahy; plocha v řezu x délka</t>
  </si>
  <si>
    <t>0,8*1,2*(4,56+1,8) "D.1.2.2.4 Vzorový řez funkčním objektem, zděný kolmý práh na začátku; šířka x výška x délka</t>
  </si>
  <si>
    <t>-1506151750</t>
  </si>
  <si>
    <t>68 "D.1.2.2.18 Úprava na vtoku - podkladní beton pro vstup do migračního koridoru; plocha dle CAD</t>
  </si>
  <si>
    <t>R46251237</t>
  </si>
  <si>
    <t xml:space="preserve">Zához z lomového kamene neupraveného záhozového  s proštěrkováním z terénu, hmotnosti jednotlivých kamenů přes 200 do 500 kg - bez dodávky kamene</t>
  </si>
  <si>
    <t>334896130</t>
  </si>
  <si>
    <t>Zához z lomového kamene neupraveného záhozového s proštěrkováním z terénu, hmotnosti jednotlivých kamenů přes 200 do 500 kg - bez dodávky kamene</t>
  </si>
  <si>
    <t>(3+1,8)*11 "D.1.2.2.4 Vzorový řez funkčním objektem, zához z lomového kamene, místní materiál; plocha v řezu x délka</t>
  </si>
  <si>
    <t>-781831065</t>
  </si>
  <si>
    <t>Poznámka k položce:_x000d_
-dlažba navazuje na kamenné zdivo, nemá tedy vlastní podkladní lože</t>
  </si>
  <si>
    <t>35,2 "D.1.2.2.18 Úpravy na vtoku, kamenná dlažba; plocha dle CAD</t>
  </si>
  <si>
    <t>934953113</t>
  </si>
  <si>
    <t xml:space="preserve">Přepadová a ochranná zařízení nádrží  obsluhovací lávka z ochranných brlí na přepadech rybníků ze dřeva, s ochranným nátěrem, délky přes 3 do 4 m</t>
  </si>
  <si>
    <t>-506870850</t>
  </si>
  <si>
    <t>Přepadová a ochranná zařízení nádrží obsluhovací lávka z ochranných brlí na přepadech rybníků ze dřeva, s ochranným nátěrem, délky přes 3 do 4 m</t>
  </si>
  <si>
    <t>3,5*1,2 "D.1.2.2.18 Úpravy na vtoku - dřevěná lávka</t>
  </si>
  <si>
    <t>1251652680</t>
  </si>
  <si>
    <t>767995114</t>
  </si>
  <si>
    <t xml:space="preserve">Montáž ostatních atypických zámečnických konstrukcí  hmotnosti přes 20 do 50 kg</t>
  </si>
  <si>
    <t>-757682092</t>
  </si>
  <si>
    <t>Montáž ostatních atypických zámečnických konstrukcí hmotnosti přes 20 do 50 kg</t>
  </si>
  <si>
    <t>2*3,6*13,5 "D.1.2.2.18 Úpravy na vtoku - nosníky dřevěné lávky</t>
  </si>
  <si>
    <t>ocel profilová UE 120 jakost nerez 1.4301</t>
  </si>
  <si>
    <t>-1269325165</t>
  </si>
  <si>
    <t>Poznámka k položce:_x000d_
- hmotnost 13,5 kg/m</t>
  </si>
  <si>
    <t>2*3,6*(13,5/1000) "D.1.2.2.18 Úpravy na vtoku - nosníky dřevěné lávky</t>
  </si>
  <si>
    <t>-620263573</t>
  </si>
  <si>
    <t>SO 01.01.18 - Vývar</t>
  </si>
  <si>
    <t>1354926413</t>
  </si>
  <si>
    <t>(4,07+23,29+2)*32,2 "D.1.2.2.12 a .13 Výkres funkčního objektu, výkop pro vývar; délka x plocha v řezu</t>
  </si>
  <si>
    <t>1102007548</t>
  </si>
  <si>
    <t>-1990999575</t>
  </si>
  <si>
    <t>2*(4,07+23,29+2)*7,12 "D.1.2.2.12 a .13 Výkres funkčního objektu, zpětný zásyp pro vývar, odvoz na deponii a zpět; délka x plocha v řezu</t>
  </si>
  <si>
    <t>1595513971</t>
  </si>
  <si>
    <t>2*350*0,7 "D.1.2.2.12 a .13 Výkres funkčního objektu, opevnění dna za vývarem, místní kámen, odvoz na deponii a zpět; plocha dle CAD x výška</t>
  </si>
  <si>
    <t>-749883223</t>
  </si>
  <si>
    <t>(4,07+23,29+2)*7,12 "D.1.2.2.12 a .13 Výkres funkčního objektu, zpětný zásyp pro vývar, nalkádání na deponii; délka x plocha v řezu</t>
  </si>
  <si>
    <t>118682894</t>
  </si>
  <si>
    <t>350*0,7 "D.1.2.2.12 a .13 Výkres funkčního objektu, opevnění dna za vývarem, místní kámen, nakládání na deponii; plocha dle CAD x výška</t>
  </si>
  <si>
    <t>1794709940</t>
  </si>
  <si>
    <t>(4,07+23,29+2)*7,12 "D.1.2.2.12 a .13 Výkres funkčního objektu, zpětný zásyp pro vývar; délka x plocha v řezu</t>
  </si>
  <si>
    <t>1717565837</t>
  </si>
  <si>
    <t>-(4,07+23,29+2)*7,12 "D.1.2.2.12 a .13 Výkres funkčního objektu, zpětný zásyp pro vývar; délka x plocha v řezu</t>
  </si>
  <si>
    <t>-30*6,5*0,5 "D.1.2.2.12 a .13 Výkres funkčního objektu, opevnění dna za vývarem, napojení dna koryta, místní kámen; délka x šířka x výška</t>
  </si>
  <si>
    <t>-(30+20)*1,2*0,8 "D.1.2.2.12 a .13 Výkres funkčního objektu, opevnění za vývarem, pata rovnaniny hm. min. 700 kg, místní kámen; délka x šířka x výška</t>
  </si>
  <si>
    <t>-(30+20)*0,8 "D.1.2.2.12 a .13 Výkres funkčního objektu, opevnění dna za vývarem, zához nad rovnaninou, místní kámen; délka x plocha v řezu</t>
  </si>
  <si>
    <t>-(30+20)*3,5*0,6 "D.1.2.2.12 a .13 Výkres funkčního objektu, opevnění dna za vývarem, těžká rovnanina; délka x šířka x výška</t>
  </si>
  <si>
    <t>212752312</t>
  </si>
  <si>
    <t>Trativody z drenážních trubek se zřízením štěrkopískového lože pod trubky a s jejich obsypem v průměrném celkovém množství do 0,15 m3/m v otevřeném výkopu z trubek plastových tuhých SN 8 DN 150</t>
  </si>
  <si>
    <t>-556446822</t>
  </si>
  <si>
    <t>4,07+23,29+2 "D.1.2.2.12 a .13 Výkres funkčního objektu, délka drénu v ose - levá strana vývaru</t>
  </si>
  <si>
    <t>321321116</t>
  </si>
  <si>
    <t>Konstrukce vodních staveb z betonu přehrad, jezů a plavebních komor, spodní stavby vodních elektráren, jader přehrad, odběrných věží a výpustných zařízení, opěrných zdí, šachet, šachtic a ostatních konstrukcí železového pro prostředí s mrazovými cykly tř.</t>
  </si>
  <si>
    <t>2017451489</t>
  </si>
  <si>
    <t>Konstrukce vodních staveb z betonu přehrad, jezů a plavebních komor, spodní stavby vodních elektráren, jader přehrad, odběrných věží a výpustných zařízení, opěrných zdí, šachet, šachtic a ostatních konstrukcí železového pro prostředí s mrazovými cykly tř. C 30/37</t>
  </si>
  <si>
    <t>Poznámka k položce:_x000d_
- část betonu ve funkčním objektu je provedena s povrchovou úpravou vymývaný beton</t>
  </si>
  <si>
    <t>8,4*13,7*1 "D.1.2.2.12 a .13 Výkres funkčního objektu, dno vývaru; šířka x délka x výška</t>
  </si>
  <si>
    <t>8,4*2,8*1 "D.1.2.2.12 a .13 Výkres funkčního objektu, náběh dna vývaru u funkčního objektu; šířka x délka x výška</t>
  </si>
  <si>
    <t>4,8*(2,4+ 2,9) "D.1.2.2.12 a .13 Výkres funkčního objektu, náběh na konci a začátku vývaru; šířka x plocha v řezu</t>
  </si>
  <si>
    <t>((0,9+1,3)/2)*13,7*4 "D.1.2.2.12 a .13 Výkres funkčního objektu, levá zeď vývaru; šířka x délka x výška</t>
  </si>
  <si>
    <t>0,9*13,7*4 "D.1.2.2.12 a .13 Výkres funkčního objektu, pravá zeď vývaru; šířka x délka x výška</t>
  </si>
  <si>
    <t>(4,07+7,1+3,15)*1,8*1 "D.1.2.2.12 a .13 Výkres funkčního objektu, základ zdi za vývarem; délka x šířka x výška</t>
  </si>
  <si>
    <t>(7,1+3,15)*1,09*4 "D.1.2.2.12 a .13 Výkres funkčního objektu, vodorovná zeď za vývarem; délka x šířka x výška</t>
  </si>
  <si>
    <t>4,07*1,09*(4/2) "D.1.2.2.12 a .13 Výkres funkčního objektu, skloněná zeď za vývarem; délka x šířka x výška</t>
  </si>
  <si>
    <t>R321351010</t>
  </si>
  <si>
    <t>1033012764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</si>
  <si>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zřízení ploch rovinných. Včetně matrice a jejího vložení do bednění</t>
  </si>
  <si>
    <t>2*8,4*1 "D.1.2.2.12 a .13 Výkres funkčního objektu, čela dna vývaru; šířka x výška</t>
  </si>
  <si>
    <t>8,4*1 "D.1.2.2.12 a .13 Výkres funkčního objektu, čelo náběhu dna vývaru u funkčního objektu; šířka x výška</t>
  </si>
  <si>
    <t>13,7*(2*4) "D.1.2.2.12 a .13 Výkres funkčního objektu, boky levé zdi vývaru; šířka x výška</t>
  </si>
  <si>
    <t>2*((0,9+1,3)/2)*4 "D.1.2.2.12 a .13 Výkres funkčního objektu, čela zdi vývaru; šířka x výška</t>
  </si>
  <si>
    <t>2*13,7*4 "D.1.2.2.12 a .13 Výkres funkčního objektu, boky pravé zdi vývaru; délka x výška</t>
  </si>
  <si>
    <t>2*0,9*4 "D.1.2.2.12 a .13 Výkres funkčního objektu, čela pravé zdi vývaru; šířka x výška</t>
  </si>
  <si>
    <t>2*(4,07+7,1+3,15)*1 "D.1.2.2.12 a .13 Výkres funkčního objektu, boky základu zdi za vývarem; délka x výška</t>
  </si>
  <si>
    <t>2*1,8*1 "D.1.2.2.12 a .13 Výkres funkčního objektu, čela základu zdi za vývarem; délka x výška</t>
  </si>
  <si>
    <t>2*(7,1+3,15)*4 "D.1.2.2.12 a .13 Výkres funkčního objektu, boky vodorovné zdi za vývarem; délka x výška</t>
  </si>
  <si>
    <t>((0,9+1,3)/2)*4 "D.1.2.2.12 a .13 Výkres funkčního objektu, boky vodorovné zdi za vývarem; šířka x výška</t>
  </si>
  <si>
    <t>2*4,07*(4/2) "D.1.2.2.12 a .13 Výkres funkčního objektu, boky skloněné zdi za vývarem; délka x výška</t>
  </si>
  <si>
    <t>4,07*1,09 "D.1.2.2.12 a .13 Výkres funkčního objektu, sklonění zdi za vývarem; délka x šířka</t>
  </si>
  <si>
    <t>321351030</t>
  </si>
  <si>
    <t>-1023998371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</si>
  <si>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zřízení ploch jinak zakřivených než válcově</t>
  </si>
  <si>
    <t>4,8*(1,4+0,4+2,24) "D.1.2.2.12 a .13 Výkres funkčního objektu, náběh na konci a začátku vývaru; šířka x výšky</t>
  </si>
  <si>
    <t>-1681358850</t>
  </si>
  <si>
    <t>321352030</t>
  </si>
  <si>
    <t>-746509400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</si>
  <si>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odstranění ploch jinak zakřivených než válcově</t>
  </si>
  <si>
    <t>-1358827550</t>
  </si>
  <si>
    <t>352,979*0,12 "výztuž žb konstrukcí vývaru, odhad 120 kg/m3, objem betonu dle pol. 321321116 Konstrukce z žb</t>
  </si>
  <si>
    <t>-1679811562</t>
  </si>
  <si>
    <t>457311116</t>
  </si>
  <si>
    <t xml:space="preserve">Vyrovnávací nebo spádový beton včetně úpravy povrchu  C 20/25</t>
  </si>
  <si>
    <t>-280119496</t>
  </si>
  <si>
    <t>Vyrovnávací nebo spádový beton včetně úpravy povrchu C 20/25</t>
  </si>
  <si>
    <t>7,6*2,6 "D.1.2.2.12 a .13 Výkres funkčního objektu, podkladní beton pro vývar; šířka x plocha v řezu</t>
  </si>
  <si>
    <t>70759174</t>
  </si>
  <si>
    <t>(4,07+23,29+2)*0,75 "D.1.2.2.12 a .13 Výkres funkčního objektu, přechodový filtr, délka drénu v ose - levá strana vývaru; délka x plocha filtru v řezu</t>
  </si>
  <si>
    <t>457572111</t>
  </si>
  <si>
    <t xml:space="preserve">Filtrační vrstvy jakékoliv tloušťky a sklonu  ze štěrkopísků se zhutněním do 10 pojezdů/m3, frakce od 0-8 do 0-32 mm</t>
  </si>
  <si>
    <t>-1138826988</t>
  </si>
  <si>
    <t>Filtrační vrstvy jakékoliv tloušťky a sklonu ze štěrkopísků se zhutněním do 10 pojezdů/m3, frakce od 0-8 do 0-32 mm</t>
  </si>
  <si>
    <t>(30+20)*3,5*0,1 "D.1.2.2.12 a .13 Výkres funkčního objektu, opevnění dna za vývarem, podsyp pod rovnaninu; délka x šířka x výška</t>
  </si>
  <si>
    <t>R46321115</t>
  </si>
  <si>
    <t>Rovnanina z lomového kamene neupraveného pro podélné i příčné objekty objemu přes 3 m3 z kamene tříděného, s urovnáním líce a vyklínováním spár úlomky kamene hmotnost jednotlivých kamenů přes 500 kg - bez dodávky kamene</t>
  </si>
  <si>
    <t>-70054233</t>
  </si>
  <si>
    <t>(30+20)*3,5*0,6 "D.1.2.2.12 a .13 Výkres funkčního objektu, opevnění dna za vývarem, těžká rovnanina, místní kámen; délka x šířka x výška</t>
  </si>
  <si>
    <t>868355498</t>
  </si>
  <si>
    <t>(4,07+23,29+2)*0,3 "D.1.2.2.12 a .13 Výkres funkčního objektu, jádro drénu, délka drénu v ose - levá strana vývaru; délka x plocha filtru v řezu</t>
  </si>
  <si>
    <t>R46251238</t>
  </si>
  <si>
    <t xml:space="preserve">Zához z lomového kamene neupraveného záhozového  s proštěrkováním z terénu, hmotnosti jednotlivých kamenů přes 500 kg - bez dodávky kamene</t>
  </si>
  <si>
    <t>1350332341</t>
  </si>
  <si>
    <t>Zához z lomového kamene neupraveného záhozového s proštěrkováním z terénu, hmotnosti jednotlivých kamenů přes 500 kg - bez dodávky kamene</t>
  </si>
  <si>
    <t>30*6,5*0,5 "D.1.2.2.12 a .13 Výkres funkčního objektu, opevnění dna za vývarem, napojení dna koryta, místní kámen; délka x šířka x výška</t>
  </si>
  <si>
    <t>(30+20)*1,2*0,8 "D.1.2.2.12 a .13 Výkres funkčního objektu, opevnění za vývarem, pata rovnaniny hm. min. 700 kg, místní kámen; délka x šířka x výška</t>
  </si>
  <si>
    <t>(30+20)*0,8 "D.1.2.2.12 a .13 Výkres funkčního objektu, opevnění dna za vývarem, zához nad rovnaninou, místní kámen; délka x plocha v řezu</t>
  </si>
  <si>
    <t>373590961</t>
  </si>
  <si>
    <t>2 "D.1.2.2.12 a .13 Výkres funkčního objektu, revizní šachty - levá strana vývaru</t>
  </si>
  <si>
    <t>-2040398984</t>
  </si>
  <si>
    <t>249327383</t>
  </si>
  <si>
    <t>805757828</t>
  </si>
  <si>
    <t>Poznámka k položce:_x000d_
- VERTIKÁLNÍ PROPUSTNOST 1.10-2 m.s-1/, MAX. ÚČINNÝ PRŮMĚR PRŮLINY O90=0,08 mm,	ODOLNOST PROTI PRORAŽENÍ CBR 4 kN, PEVNOST V TAHU 80/30 kN/m</t>
  </si>
  <si>
    <t>(4,07+23,29+2)*2,8 "D.1.2.2.12 a .13 Výkres funkčního objektu, délka drénu v ose - levá strana vývaru; délka x délka geotextilie v řezu</t>
  </si>
  <si>
    <t>-949632214</t>
  </si>
  <si>
    <t>2*13,7 "D.1.2.2.12 a .13 Výkres funkčního objektu, těsnění pracovní spáry vývaru; počet x délka vývaru</t>
  </si>
  <si>
    <t>-1903913174</t>
  </si>
  <si>
    <t>2*4+8,4 "D.1.2.2.12 a .13 Výkres funkčního objektu, dilatace mez ivývarem a funkčním objektem; délka x šířka x výška</t>
  </si>
  <si>
    <t>-1396033715</t>
  </si>
  <si>
    <t>2,6 "D.1.2.2.12 a .13 Výkres funkčního objektu, limnigraf vývaru</t>
  </si>
  <si>
    <t>4,7 "D.1.2.2.12 a .13 Výkres funkčního objektu, limnigraf vývaru</t>
  </si>
  <si>
    <t>998321011</t>
  </si>
  <si>
    <t xml:space="preserve">Přesun hmot pro objekty hráze přehradní zemní a kamenité  dopravní vzdálenost do 500 m</t>
  </si>
  <si>
    <t>-1430176965</t>
  </si>
  <si>
    <t>Přesun hmot pro objekty hráze přehradní zemní a kamenité dopravní vzdálenost do 500 m</t>
  </si>
  <si>
    <t>-445531815</t>
  </si>
  <si>
    <t>1 "D.1.2.2.12 a .13 Výkres funkčního objektu, zpětná klapka - levá strana vývaru</t>
  </si>
  <si>
    <t>407487922</t>
  </si>
  <si>
    <t>SO 01.01.19 - migrační bermy a kyneta</t>
  </si>
  <si>
    <t>1566979877</t>
  </si>
  <si>
    <t>13,7*13*0,1 "D.1.2.2.12 a .13 Výkres funkčního objektu, sejmutí ornice za funkčním objektem; délka x šířka x výška</t>
  </si>
  <si>
    <t>1380568595</t>
  </si>
  <si>
    <t>13,7*17,6 "D.1.2.2.12 a .13 Výkres funkčního objektu, výkop pro migrační koridor za funkčním objektem; délka x plocha v řezu</t>
  </si>
  <si>
    <t>400060275</t>
  </si>
  <si>
    <t>-1932938812</t>
  </si>
  <si>
    <t>2*13,7*17,6 "D.1.2.2.12 a .13 Výkres funkčního objektu, zpětný zásyp pro koridor za funkčním objektem, odvoz na deponi a zpět; délka x plocha v řezu</t>
  </si>
  <si>
    <t>162306111</t>
  </si>
  <si>
    <t xml:space="preserve">Vodorovné přemístění výkopku bez naložení, avšak se složením  zemin schopných zúrodnění, na vzdálenost přes 100 do 500 m</t>
  </si>
  <si>
    <t>-755045609</t>
  </si>
  <si>
    <t>Vodorovné přemístění výkopku bez naložení, avšak se složením zemin schopných zúrodnění, na vzdálenost přes 100 do 500 m</t>
  </si>
  <si>
    <t>2*13,7*13*0,1 "D.1.2.2.12 a .13 Výkres funkčního objektu, ornice za funkčním objektem, odvoz na deponii a zpět; délka x šířka x výška</t>
  </si>
  <si>
    <t>446265237</t>
  </si>
  <si>
    <t>13,7*17,6 "D.1.2.2.12 a .13 Výkres funkčního objektu, zpětný zásyp pro koridor za funkčním objektem, nakládání na deponi; délka x plocha v řezu</t>
  </si>
  <si>
    <t>167103101</t>
  </si>
  <si>
    <t xml:space="preserve">Nakládání neulehlého výkopku z hromad  zeminy schopné zúrodnění</t>
  </si>
  <si>
    <t>-789512803</t>
  </si>
  <si>
    <t>Nakládání neulehlého výkopku z hromad zeminy schopné zúrodnění</t>
  </si>
  <si>
    <t>13,7*13*0,1 "D.1.2.2.12 a .13 Výkres funkčního objektu, ornice za funkčním objektem, nakládání na deponii; délka x šířka x výška</t>
  </si>
  <si>
    <t>-1573532886</t>
  </si>
  <si>
    <t>13,7*17,6 "D.1.2.2.12 a .13 Výkres funkčního objektu, zpětný zásyp pro migrační koridor za funkčním objektem; délka x plocha v řezu</t>
  </si>
  <si>
    <t>181301101</t>
  </si>
  <si>
    <t>Rozprostření a urovnání ornice v rovině nebo ve svahu sklonu do 1:5 při souvislé ploše do 500 m2, tl. vrstvy do 100 mm</t>
  </si>
  <si>
    <t>1294740215</t>
  </si>
  <si>
    <t>13,7*13 "D.1.2.2.12 a .13 Výkres funkčního objektu, ohumusování a osetí za funkčním objektem; délka x šířka</t>
  </si>
  <si>
    <t>181411121</t>
  </si>
  <si>
    <t>Založení trávníku na půdě předem připravené plochy do 1000 m2 výsevem včetně utažení lučního v rovině nebo na svahu do 1:5</t>
  </si>
  <si>
    <t>-1851468450</t>
  </si>
  <si>
    <t>00572100</t>
  </si>
  <si>
    <t>osivo jetelotráva intenzivní víceletá</t>
  </si>
  <si>
    <t>-1732552843</t>
  </si>
  <si>
    <t>178,1*0,015 "Přepočtené koeficientem množství</t>
  </si>
  <si>
    <t>216053833</t>
  </si>
  <si>
    <t>1020845159</t>
  </si>
  <si>
    <t>2*1,4*1*20,1 "D.1.2.2.12 a .13 Výkres funkčního objektu, levá a pravá berma ve funkčním objektu; počet x výška x šířka x délka</t>
  </si>
  <si>
    <t>13,7*0,9*2 "D.1.2.2.12 a .13 Výkres funkčního objektu, výplňový vibrovaný beton za funkčním objektem; délka x šířka x výška</t>
  </si>
  <si>
    <t>703653998</t>
  </si>
  <si>
    <t xml:space="preserve">2*1,4*20,1 "D.1.2.2.12 a .13 Výkres funkčního objektu,  bednění boku levé a pravé bermy ve funkčním objektu; počet x výška x délka</t>
  </si>
  <si>
    <t xml:space="preserve">2*2*1,4*1 "D.1.2.2.12 a .13 Výkres funkčního objektu,  bednění čel levé a pravé bermy ve funkčním objektu; počet x výška x šířka</t>
  </si>
  <si>
    <t>13,7*2 "D.1.2.2.12 a .13 Výkres funkčního objektu, bednění boků výplňového betonu za funkčním objektem; délka x výška</t>
  </si>
  <si>
    <t>2*(2*0,9) "D.1.2.2.12 a .13 Výkres funkčního objektu, bednění čel výplňového betonu za funkčním objektem; počet x výška x šířka</t>
  </si>
  <si>
    <t>-1669950594</t>
  </si>
  <si>
    <t>956422522</t>
  </si>
  <si>
    <t>56,28*0,12 "výztuž levé a pravé bermy ve funkčním objektu,odhad 120 kg/m3, objem betonu dle pol. 321321116 Konstrukce z žb</t>
  </si>
  <si>
    <t>321236242</t>
  </si>
  <si>
    <t>-2132518543</t>
  </si>
  <si>
    <t xml:space="preserve">(1,75*2,3+2,3*0,8+0,9*0,3)*13,7 "D.1.2.2.12 a .13 Výkres funkčního objektu,  levá a pravá berma za funkčním objektem; (výška x šířka) x délka</t>
  </si>
  <si>
    <t>451315126</t>
  </si>
  <si>
    <t xml:space="preserve">Podkladní a výplňové vrstvy z betonu prostého  tloušťky do 150 mm, z betonu C 20/25</t>
  </si>
  <si>
    <t>-953900776</t>
  </si>
  <si>
    <t>Podkladní a výplňové vrstvy z betonu prostého tloušťky do 150 mm, z betonu C 20/25</t>
  </si>
  <si>
    <t>13,7*3,8 "D.1.2.2.12 a .13 Výkres funkčního objektu, podkladní beton pro dno kynety za funkčním objektem; délka x šířka</t>
  </si>
  <si>
    <t>463212111</t>
  </si>
  <si>
    <t xml:space="preserve">Rovnanina z lomového kamene upraveného, tříděného  jakékoliv tloušťky rovnaniny s vyklínováním spár a dutin úlomky kamene</t>
  </si>
  <si>
    <t>-529895593</t>
  </si>
  <si>
    <t>Rovnanina z lomového kamene upraveného, tříděného jakékoliv tloušťky rovnaniny s vyklínováním spár a dutin úlomky kamene</t>
  </si>
  <si>
    <t>20,1*1,6*0,8 "D.1.2.2.12 a .13 Výkres funkčního objektu, dno kynety ve funkčním objektu; délky x šířka x výška</t>
  </si>
  <si>
    <t>13,7*1,6*0,8 "D.1.2.2.12 a .13 Výkres funkčního objektu, dno kynety za funkčním objektem; délka x šířka x výška</t>
  </si>
  <si>
    <t>463451114</t>
  </si>
  <si>
    <t>Prolití konstrukce z kamene rovnaniny cementovou maltou MC-25</t>
  </si>
  <si>
    <t>896872543</t>
  </si>
  <si>
    <t>20,1*1,6*0,3 "D.1.2.2.12 a .13 Výkres funkčního objektu, dno kynety ve funkčním objektu; délky x šířka x výška</t>
  </si>
  <si>
    <t>13,7*1,6*1,3 "D.1.2.2.12 a .13 Výkres funkčního objektu, dno kynety za funkčním objektem; délka x šířka x výška</t>
  </si>
  <si>
    <t>-1464765225</t>
  </si>
  <si>
    <t>Poznámka k položce:_x000d_
- dlažba navazuje na kamenné zdivo, nemá tedy podkladní lože</t>
  </si>
  <si>
    <t>13,7*(1,5+1,5) "D.1.2.2.12 a .13 Výkres funkčního objektu, dlažba berm za funkčním objektem; délka x šířka</t>
  </si>
  <si>
    <t>-312448709</t>
  </si>
  <si>
    <t>SO 01.01.20 - Převádění vody</t>
  </si>
  <si>
    <t>113107131</t>
  </si>
  <si>
    <t>Odstranění podkladů nebo krytů ručně s přemístěním hmot na skládku na vzdálenost do 3 m nebo s naložením na dopravní prostředek z betonu prostého, o tl. vrstvy přes 100 do 150 mm</t>
  </si>
  <si>
    <t>-1532761567</t>
  </si>
  <si>
    <t>5,6*(12*5+1,2) "D.1.2.2.28.a Převádění vody - podkladní beton C12/15 pod prefabrikáty; šířka x délka</t>
  </si>
  <si>
    <t>3,1*(12*5+1,2) "D.1.2.2.28.a Převádění vody - podkladní beton C12/15 mezi prefabrikáty; šířka x délka</t>
  </si>
  <si>
    <t>114203104</t>
  </si>
  <si>
    <t>Rozebrání dlažeb nebo záhozů s naložením na dopravní prostředek záhozů, rovnanin a soustřeďovacích staveb provedených na sucho</t>
  </si>
  <si>
    <t>-229163217</t>
  </si>
  <si>
    <t>42*8*0,6 "D.1.2.2.28.a Převádění vody - opevnění kamenným záhozem na začátku úseku; délka x rozvinutá šířka x tloušťka</t>
  </si>
  <si>
    <t>32*8*0,6 "D.1.2.2.28.a Převádění vody - opevnění kamenným záhozem na konci úseku; délka x rozvinutá šířka x tloušťka</t>
  </si>
  <si>
    <t>-1791116647</t>
  </si>
  <si>
    <t>0,29*5*(12*5+1,2) "D.1.2.2.28.a Převádění vody - vyplnění prostoru mezi dřevěnými trámy; výška x šířka x délka</t>
  </si>
  <si>
    <t>42*11 "D.1.2.2.28.a Převádění vody - hutněný násyp z málo propustné zeminy na začátku úseku; délka x plocha v řezu</t>
  </si>
  <si>
    <t>32*11 "D.1.2.2.28.a Převádění vody - hutněný násyp z málo propustné zeminy na konci úseku; délka x plocha v řezu</t>
  </si>
  <si>
    <t>42*0,2 "D.1.2.2.28.a Převádění vody - zpětný zásyp výkopovým materiálem na začátku úseku; délka x plocha v řezu</t>
  </si>
  <si>
    <t>32*0,2 "D.1.2.2.28.a Převádění vody - zpětný zásyp výkopovým materiálem na konci úseku; délka x plocha v řezu</t>
  </si>
  <si>
    <t>42*8*0,1 "D.1.2.2.28.a Převádění vody - podsypová vyrovnávací vrstva na začátku úseku; délka x rozvinutá šířka x tloušťka</t>
  </si>
  <si>
    <t>32*8*0,1 "D.1.2.2.28.a Převádění vody - podsypová vyrovnávací vrstva na konci úseku; délka x rozvinutá šířka x tloušťka</t>
  </si>
  <si>
    <t>1946677795</t>
  </si>
  <si>
    <t>153126112</t>
  </si>
  <si>
    <t xml:space="preserve">Kleštiny nebo převázky pro hradicí stěny ze dřeva beraněné, nasazené nebo tabulové  z terénu opracování hranolů</t>
  </si>
  <si>
    <t>-601262219</t>
  </si>
  <si>
    <t>Kleštiny nebo převázky pro hradicí stěny ze dřeva beraněné, nasazené nebo tabulové z terénu opracování hranolů</t>
  </si>
  <si>
    <t>0,15*0,15*4,9*26 "D.1.2.2.28.a Převádění vody - příčný dřevěný trám; rozměr x počet</t>
  </si>
  <si>
    <t>153126121</t>
  </si>
  <si>
    <t xml:space="preserve">Kleštiny nebo převázky pro hradicí stěny ze dřeva beraněné, nasazené nebo tabulové  z terénu montáž</t>
  </si>
  <si>
    <t>1300003716</t>
  </si>
  <si>
    <t>Kleštiny nebo převázky pro hradicí stěny ze dřeva beraněné, nasazené nebo tabulové z terénu montáž</t>
  </si>
  <si>
    <t>60512135</t>
  </si>
  <si>
    <t>hranol stavební řezivo průřezu do 288cm2 do dl 6m</t>
  </si>
  <si>
    <t>159363276</t>
  </si>
  <si>
    <t>153126131</t>
  </si>
  <si>
    <t xml:space="preserve">Kleštiny nebo převázky pro hradicí stěny ze dřeva beraněné, nasazené nebo tabulové  z terénu demontáž</t>
  </si>
  <si>
    <t>-1569566382</t>
  </si>
  <si>
    <t>Kleštiny nebo převázky pro hradicí stěny ze dřeva beraněné, nasazené nebo tabulové z terénu demontáž</t>
  </si>
  <si>
    <t>1757465215</t>
  </si>
  <si>
    <t>2*(0,29*5*(12*5+1,2)) "D.1.2.2.28.a Převádění vody - vyplnění prostoru mezi dřevěnými trámy, dovoz z deponie a zpět; výška x šířka x délka</t>
  </si>
  <si>
    <t>2*(42*11) "D.1.2.2.28.a Převádění vody - hutněný násyp z málo propustné zeminy na začátku úseku, dovoz z deponie a zpět; délka x plocha v řezu</t>
  </si>
  <si>
    <t>2*(32*11) "D.1.2.2.28.a Převádění vody - hutněný násyp z málo propustné zeminy na konci úseku, dovoz z deponie a zpět; délka x plocha v řezu</t>
  </si>
  <si>
    <t>2*(42*0,2) "D.1.2.2.28.a Převádění vody - zpětný zásyp výkopovým materiálem na začátku úseku, dovoz z deponie a zpět; délka x plocha v řezu</t>
  </si>
  <si>
    <t>2*(32*0,2) "D.1.2.2.28.a Převádění vody - zpětný zásyp výkopovým materiálem na konci úseku, dovoz z deponie a zpět; délka x plocha v řezu</t>
  </si>
  <si>
    <t>1509642104</t>
  </si>
  <si>
    <t>0,29*5*(12*5+1,2) "D.1.2.2.28.a Převádění vody - vyplnění prostoru mezi dřevěnými trámy, nakládání materiálu na deponii; výška x šířka x délka</t>
  </si>
  <si>
    <t>42*11 "D.1.2.2.28.a Převádění vody - hutněný násyp z málo propustné zeminy na začátku úseku, nakládání materiálu na deponii; délka x plocha v řezu</t>
  </si>
  <si>
    <t>32*11 "D.1.2.2.28.a Převádění vody - hutněný násyp z málo propustné zeminy na konci úseku, nakládání materiálu na deponii; délka x plocha v řezu</t>
  </si>
  <si>
    <t>42*0,2 "D.1.2.2.28.a Převádění vody - zpětný zásyp výkopovým materiálem na začátku úseku, nakládání materiálu na deponii; délka x plocha v řezu</t>
  </si>
  <si>
    <t>32*0,2 "D.1.2.2.28.a Převádění vody - zpětný zásyp výkopovým materiálem na konci úseku, nakládání materiálu na deponii; délka x plocha v řezu</t>
  </si>
  <si>
    <t>171203111</t>
  </si>
  <si>
    <t xml:space="preserve">Uložení výkopku bez zhutnění  s hrubým rozhrnutím v rovině nebo na svahu do 1:5</t>
  </si>
  <si>
    <t>-1982017733</t>
  </si>
  <si>
    <t>Uložení výkopku bez zhutnění s hrubým rozhrnutím v rovině nebo na svahu do 1:5</t>
  </si>
  <si>
    <t>Poznámka k položce:_x000d_
- bude využit materiál určený po odtěžení na přísyp vzdušního líce hráze</t>
  </si>
  <si>
    <t>172103103</t>
  </si>
  <si>
    <t xml:space="preserve">Zřízení těsnícího jádra nebo těsnící vrstvy  zemních a kamenitých hrází přehradních a jiných vodních nádrží z hornin tř. 1 až 4, se zhutněním do 100 % PS - koef. C vodorovné šířky vrstvy přes 3 m</t>
  </si>
  <si>
    <t>1128749231</t>
  </si>
  <si>
    <t>Zřízení těsnícího jádra nebo těsnící vrstvy zemních a kamenitých hrází přehradních a jiných vodních nádrží z hornin tř. 1 až 4, se zhutněním do 100 % PS - koef. C vodorovné šířky vrstvy přes 3 m</t>
  </si>
  <si>
    <t>-1509264146</t>
  </si>
  <si>
    <t>R1151012</t>
  </si>
  <si>
    <t>Čerpání vody po celou dobu stavby při překročení kapacity koryta pro převádění vody, průsakových a dešťových vod, při mimořádných událostech, při situacích vyžadující čerpání z dalších důvodů, např. organizace práce, pracovní a technologické postupy zhoto</t>
  </si>
  <si>
    <t>-1061332282</t>
  </si>
  <si>
    <t>Čerpání vody po celou dobu stavby při překročení kapacity koryta pro převádění vody, průsakových a dešťových vod, při mimořádných událostech, při situacích vyžadující čerpání z dalších důvodů, např. organizace práce, pracovní a technologické postupy zhotovitele, koordinaci činností apod.</t>
  </si>
  <si>
    <t>-801844946</t>
  </si>
  <si>
    <t>986227306</t>
  </si>
  <si>
    <t xml:space="preserve">Poznámka k položce:_x000d_
- budou použity prefabrikáty  L dl. 5 m určené pro vzdušní líc hráze, po demontáži budou osazeny na vzdušním líci</t>
  </si>
  <si>
    <t>2*12*((1,2+0,98)*0,28*5,0) "D.1.2.2.28.a Převádění vody - osazení žb prefabrikátů; počet x objem 1 ks</t>
  </si>
  <si>
    <t>321321115</t>
  </si>
  <si>
    <t>817969610</t>
  </si>
  <si>
    <t>Konstrukce vodních staveb z betonu přehrad, jezů a plavebních komor, spodní stavby vodních elektráren, jader přehrad, odběrných věží a výpustných zařízení, opěrných zdí, šachet, šachtic a ostatních konstrukcí železového pro prostředí s mrazovými cykly tř. C 25/30</t>
  </si>
  <si>
    <t>(1,2+1,2)*(1,25+1,2)*0,28 "D.1.2.2.28.a Převádění vody - přechodový úsek v oblouku dobetonován; délka x (výška+šířka) x toušťka</t>
  </si>
  <si>
    <t>1171651200</t>
  </si>
  <si>
    <t>2*(1,2+1,2)*1,25 "D.1.2.2.28.a Převádění vody - přechodový úsek v oblouku dobetonován; obě strany x délka x výška</t>
  </si>
  <si>
    <t>-2069612162</t>
  </si>
  <si>
    <t>1110932281</t>
  </si>
  <si>
    <t>0,12*((1,2+1,2)*(1,25+1,2)*0,28) "D.1.2.2.28.a Převádění vody - přechodový úsek v oblouku dobetonován; 120 kg/m3 x délka x (výška+šířka) x toušťka</t>
  </si>
  <si>
    <t>451315114</t>
  </si>
  <si>
    <t xml:space="preserve">Podkladní a výplňové vrstvy z betonu prostého  tloušťky do 100 mm, z betonu C 12/15</t>
  </si>
  <si>
    <t>-1425696391</t>
  </si>
  <si>
    <t>Podkladní a výplňové vrstvy z betonu prostého tloušťky do 100 mm, z betonu C 12/15</t>
  </si>
  <si>
    <t>451315124</t>
  </si>
  <si>
    <t xml:space="preserve">Podkladní a výplňové vrstvy z betonu prostého  tloušťky do 150 mm, z betonu C 12/15</t>
  </si>
  <si>
    <t>81617458</t>
  </si>
  <si>
    <t>Podkladní a výplňové vrstvy z betonu prostého tloušťky do 150 mm, z betonu C 12/15</t>
  </si>
  <si>
    <t>457541111</t>
  </si>
  <si>
    <t xml:space="preserve">Filtrační vrstvy jakékoliv tloušťky a sklonu  ze štěrkodrti bez zhutnění, frakce od 0-22 do 0-63 mm</t>
  </si>
  <si>
    <t>481165143</t>
  </si>
  <si>
    <t>Filtrační vrstvy jakékoliv tloušťky a sklonu ze štěrkodrti bez zhutnění, frakce od 0-22 do 0-63 mm</t>
  </si>
  <si>
    <t>-1065395009</t>
  </si>
  <si>
    <t>-615863622</t>
  </si>
  <si>
    <t>(2*12)*3,6 "D.1.2.2.28.a Převádění vody - tmelení žb prefabrikátů; počet dílců x délka tmeleného obvodu</t>
  </si>
  <si>
    <t>985331117</t>
  </si>
  <si>
    <t>Dodatečné vlepování betonářské výztuže včetně vyvrtání a vyčištění otvoru cementovou aktivovanou maltou průměr výztuže 20 mm</t>
  </si>
  <si>
    <t>-1384256420</t>
  </si>
  <si>
    <t>(2*12*3+2)*(0,75+0,1+0,295) "D.1.2.2.28.a Převádění vody - kotvení žb prefabrikátů; (počet dílců x počet na dílec + 2 ks přechodový úsek) x délka</t>
  </si>
  <si>
    <t>31197009</t>
  </si>
  <si>
    <t>tyč závitová Zn bílý DIN 975 8.8 M20</t>
  </si>
  <si>
    <t>1961443731</t>
  </si>
  <si>
    <t>31111009</t>
  </si>
  <si>
    <t>matice přesná šestihranná Pz DIN 934-8 M20</t>
  </si>
  <si>
    <t>100 kus</t>
  </si>
  <si>
    <t>639075758</t>
  </si>
  <si>
    <t>(2*12*3+2)/100 "D.1.2.2.28.a Převádění vody - kotvení žb prefabrikátů; (počet dílců x počet na dílec + 2 ks přechodový úsek) / MJ</t>
  </si>
  <si>
    <t>31120009</t>
  </si>
  <si>
    <t>podložka DIN 125-A ZB D 20mm</t>
  </si>
  <si>
    <t>-2140492705</t>
  </si>
  <si>
    <t>R96011122</t>
  </si>
  <si>
    <t xml:space="preserve">Rozebrání (bourání) konstrukcí vodních staveb  z terénu, s naložením vybouraných hmot a suti na dopravní prostředek nebo s odklizením na hromady do vzdálenosti 20 m z dílců prefabrikovaných betonových a železobetonových</t>
  </si>
  <si>
    <t>-1539019946</t>
  </si>
  <si>
    <t>Rozebrání (bourání) konstrukcí vodních staveb z terénu, s naložením vybouraných hmot a suti na dopravní prostředek nebo s odklizením na hromady do vzdálenosti 20 m z dílců prefabrikovaných betonových a železobetonových</t>
  </si>
  <si>
    <t>2*12*((1,2+0,98)*0,28*5,0) "D.1.2.2.28.a Převádění vody - rozebrání žb prefabrikátů; počet x objem 1 ks</t>
  </si>
  <si>
    <t>-1663533847</t>
  </si>
  <si>
    <t>2,5*((1,2+1,2)*(1,25+1,2)*0,28) "D.1.2.2.28.a Převádění vody - přechodový úsek v oblouku dobetonován; hmotnost x délka x (výška+šířka) x toušťka</t>
  </si>
  <si>
    <t>2,5*5,6*(12*5+1,2)*0,1 "D.1.2.2.28.a Převádění vody - podkladní beton C12/15 pod prefabrikáty; obj. hmotnost x šířka x délka x tloušťka</t>
  </si>
  <si>
    <t>2,5*3,1*(12*5+1,2)*0,15 "D.1.2.2.28.a Převádění vody - podkladní beton C12/15 mezi prefabrikáty; obj. hmotnost x šířka x délka x tloušťka</t>
  </si>
  <si>
    <t>-1180230291</t>
  </si>
  <si>
    <t>1.2. - SO 01.2. Základová výpust</t>
  </si>
  <si>
    <t>-919736702</t>
  </si>
  <si>
    <t>22,4 "D.1.2.2.27 Výkresy tvaru - dilatační blok 7, D.1.2.2.9 Těsnění dilatační spáry - injektážní manžetová trubka; výška bloku</t>
  </si>
  <si>
    <t>32753883</t>
  </si>
  <si>
    <t>14,97*10 "D.1.2.2.27 Výkresy tvaru - dilatační blok 7, D.1.2.2.9 Těsnění dilatační spáry - odvodnění prac. spáry; délka bloku x počet pracovních spár</t>
  </si>
  <si>
    <t>14,97+1,31 "D.1.2.2.27 Výkresy tvaru - dilatační blok 7, D.1.2.2.9 Těsnění dilatační spáry - odtokový kanálek; výška bloku + šířka vývodu</t>
  </si>
  <si>
    <t>-886147837</t>
  </si>
  <si>
    <t>1 "D.1.2.2.27 Výkresy tvaru - dilatační blok 7, D.1.2.2.9 Těsnění dilatační spáry - vývod drenážního potrubí;</t>
  </si>
  <si>
    <t>-434903639</t>
  </si>
  <si>
    <t>-2018736284</t>
  </si>
  <si>
    <t>1602941330</t>
  </si>
  <si>
    <t>-122204413</t>
  </si>
  <si>
    <t>2665,54 "D.1.2.2.27 Výkresy tvaru - dilatační blok 7</t>
  </si>
  <si>
    <t>1105558024</t>
  </si>
  <si>
    <t>2665,54*(120/1000)*0,3 "Výztuž žb konstrukcí; objem betonu dle pol. 321321116 x 120 kg/m3 x 30% výztuže do 12 mm</t>
  </si>
  <si>
    <t>-300750575</t>
  </si>
  <si>
    <t>2665,54*(120/1000)*0,7 "Výztuž žb konstrukcí; objem betonu dle pol. 321321116 x 120 kg/m3 x 70% výztuže nad 12 mm</t>
  </si>
  <si>
    <t>Bednění konstrukcí z betonu železového vodních staveb přehrad - pohlednový beton včetně matrice a jejího vložení do bednění. Posuvné, včetně podpěrných konstrukcí, včetně odstranění.</t>
  </si>
  <si>
    <t>917253374</t>
  </si>
  <si>
    <t>Bednění konstrukcí z betonu železového vodních staveb přehrad - pohledový beton včetně matrice a jejího vložení do bednění. Posuvné, včetně podpěrných konstrukcí, včetně odstranění</t>
  </si>
  <si>
    <t>966,30 "D.1.2.2.27 Výkresy tvaru - dilatační blok 7</t>
  </si>
  <si>
    <t>510032240</t>
  </si>
  <si>
    <t>2370,48 "D.1.2.2.27 Výkresy tvaru - dilatační blok 7</t>
  </si>
  <si>
    <t>-2070739132</t>
  </si>
  <si>
    <t>20,20 "D.1.2.2.2. Podélný profil v ose hráze - šachta pro hrázové kyvadlo DN 800</t>
  </si>
  <si>
    <t>1876070097</t>
  </si>
  <si>
    <t>1853578163</t>
  </si>
  <si>
    <t>132790475</t>
  </si>
  <si>
    <t>-108883940</t>
  </si>
  <si>
    <t>14,97*10 "D.1.2.2.27 Výkresy tvaru - dilatační blok 7, D.1.2.2.9 Těsnění dilatační spáry; délka bloku x počet pracovních spár</t>
  </si>
  <si>
    <t>1454931278</t>
  </si>
  <si>
    <t>14,97+24,41 "D.1.2.2.27 Výkresy tvaru - dilatační blok 7, D.1.2.2.9 Těsnění dilatační spáry - těsnění primární; výška bloku + šířka bloku</t>
  </si>
  <si>
    <t>(7+10)*0,5 "D.1.2.2.27 Výkresy tvaru - dilatační blok 7, D.1.2.2.9 Těsnění dilatační spáry - horizontální propojení pásů; počet úrovní x délka</t>
  </si>
  <si>
    <t>24,41 "D.1.2.2.27 Výkresy tvaru - dilatační blok 7, D.1.2.2.9 Těsnění dilatační spáry - těsnění primární vodorovné pod kont. chodbou; šířka bloku</t>
  </si>
  <si>
    <t>-678624150</t>
  </si>
  <si>
    <t>2*24,4*14,97 "D.1.2.2.27 Výkresy tvaru - dilatační blok 7; obě strany x výška bloku x šířka bloku</t>
  </si>
  <si>
    <t>1354363110</t>
  </si>
  <si>
    <t>49518397</t>
  </si>
  <si>
    <t>2101765319</t>
  </si>
  <si>
    <t>Poznámka k položce:_x000d_
- pevnost v tahu min 370 kPa_x000d_
- pevnost v tlaku při deformaci 10% min 49 kPa, při 50% min 150 kPa_x000d_
¨- nasákoavost max 1%</t>
  </si>
  <si>
    <t>60,4 "D.1.2.2.27 Výkresy tvaru - dilatační blok 7, D.1.2.2.9 Těsnění dilatační spáry - spárová výplň; plocha dle CAD</t>
  </si>
  <si>
    <t>588742094</t>
  </si>
  <si>
    <t>14,97+24,41 "D.1.2.2.27 Výkresy tvaru - dilatační blok 7, D.1.2.2.9 Těsnění dilatační spáry - těsnění sekundární; výška bloku + šířka bloku</t>
  </si>
  <si>
    <t>1930983995</t>
  </si>
  <si>
    <t>1.3. - SO 01.3. Bezpečnostní přeliv</t>
  </si>
  <si>
    <t>-1423389994</t>
  </si>
  <si>
    <t>2665,8"z pol. hloubení jam v hornině tř. 5</t>
  </si>
  <si>
    <t>3162,6"z pol. dobývaání sypanin tř. 6</t>
  </si>
  <si>
    <t>1355,4 "z pol. dobývaání sypanin tř. 7</t>
  </si>
  <si>
    <t>115101201</t>
  </si>
  <si>
    <t>Čerpání vody na dopravní výšku do 10 m s uvažovaným průměrným přítokem do 500 l/min</t>
  </si>
  <si>
    <t>1623857748</t>
  </si>
  <si>
    <t>30*24</t>
  </si>
  <si>
    <t>121101101</t>
  </si>
  <si>
    <t xml:space="preserve">Sejmutí ornice nebo lesní půdy  s vodorovným přemístěním na hromady v místě upotřebení nebo na dočasné či trvalé skládky se složením, na vzdálenost do 50 m</t>
  </si>
  <si>
    <t>1850485884</t>
  </si>
  <si>
    <t>Sejmutí ornice nebo lesní půdy s vodorovným přemístěním na hromady v místě upotřebení nebo na dočasné či trvalé skládky se složením, na vzdálenost do 50 m</t>
  </si>
  <si>
    <t>4530,0*0,1 "sejmutí lesní hrabanky</t>
  </si>
  <si>
    <t>182158718</t>
  </si>
  <si>
    <t>3162,6 "příl. D.1.2.3.3</t>
  </si>
  <si>
    <t>1116377641</t>
  </si>
  <si>
    <t>590122398</t>
  </si>
  <si>
    <t>1355,4 "příl. D.1.2.3.3</t>
  </si>
  <si>
    <t>1800648570</t>
  </si>
  <si>
    <t>131301104</t>
  </si>
  <si>
    <t>Hloubení nezapažených jam a zářezů s urovnáním dna do předepsaného profilu a spádu v hornině tř. 4 přes 5 000 m3</t>
  </si>
  <si>
    <t>1409474085</t>
  </si>
  <si>
    <t>6220,2 "příl. D.1.2.3.3</t>
  </si>
  <si>
    <t>-453,0 "odečet lesní hrabanky</t>
  </si>
  <si>
    <t>131401104</t>
  </si>
  <si>
    <t>Hloubení nezapažených jam a zářezů s urovnáním dna do předepsaného profilu a spádu v hornině tř. 5 přes 5 000 m3</t>
  </si>
  <si>
    <t>343232211</t>
  </si>
  <si>
    <t>2665,8 "příl. D.1.2.3.3</t>
  </si>
  <si>
    <t>161101101</t>
  </si>
  <si>
    <t xml:space="preserve">Svislé přemístění výkopku  bez naložení do dopravní nádoby avšak s vyprázdněním dopravní nádoby na hromadu nebo do dopravního prostředku z horniny tř. 1 až 4, při hloubce výkopu přes 1 do 2,5 m</t>
  </si>
  <si>
    <t>-86427301</t>
  </si>
  <si>
    <t>Svislé přemístění výkopku bez naložení do dopravní nádoby avšak s vyprázdněním dopravní nádoby na hromadu nebo do dopravního prostředku z horniny tř. 1 až 4, při hloubce výkopu přes 1 do 2,5 m</t>
  </si>
  <si>
    <t>5767,2*0,03 " příl. č. 8 ceníku 800 -1</t>
  </si>
  <si>
    <t>161101151</t>
  </si>
  <si>
    <t xml:space="preserve">Svislé přemístění výkopku  bez naložení do dopravní nádoby avšak s vyprázdněním dopravní nádoby na hromadu nebo do dopravního prostředku z horniny tř. 5 až 7, při hloubce výkopu přes 1 do 2,5 m</t>
  </si>
  <si>
    <t>1953070352</t>
  </si>
  <si>
    <t>Svislé přemístění výkopku bez naložení do dopravní nádoby avšak s vyprázdněním dopravní nádoby na hromadu nebo do dopravního prostředku z horniny tř. 5 až 7, při hloubce výkopu přes 1 do 2,5 m</t>
  </si>
  <si>
    <t xml:space="preserve">(2665,8+3162,6+1355,4)*0,03  " příl. č. 8 ceníku 800 -1</t>
  </si>
  <si>
    <t>162000000R</t>
  </si>
  <si>
    <t>Likvidace přebytečné zeminy (tř. 1-4) podle platné legislativy,(do položky si zhotovitel zahrne náklady na přemístění, složení, urovnání, případně poplatek za skládku)</t>
  </si>
  <si>
    <t>-203939466</t>
  </si>
  <si>
    <t>5767,20 "přebytečná zemina tř,. 1-4</t>
  </si>
  <si>
    <t>-231863530</t>
  </si>
  <si>
    <t>5767,20 "na meziskládku</t>
  </si>
  <si>
    <t>590014733</t>
  </si>
  <si>
    <t>2665,8+3162,6+1355,4 "materiál z rýhy a výrubu na meziskládku</t>
  </si>
  <si>
    <t>1047,800 "z meziskládky, kámen pro rovnaninu</t>
  </si>
  <si>
    <t>195,080 "z meziskládky, kámen pro balvanitý skluz</t>
  </si>
  <si>
    <t>1222,80 "z meziskládky pro zásyp</t>
  </si>
  <si>
    <t>22132910</t>
  </si>
  <si>
    <t>1047,800 "kámen pro rovnaninu</t>
  </si>
  <si>
    <t>195,080 "kámen pro balvanitý skluz</t>
  </si>
  <si>
    <t>1222,80 "materiál pro zásyp</t>
  </si>
  <si>
    <t>171101131</t>
  </si>
  <si>
    <t xml:space="preserve">Uložení sypaniny do násypů  s rozprostřením sypaniny ve vrstvách a s hrubým urovnáním zhutněných s uzavřením povrchu násypu z hornin nesoudržných a soudržných střídavě ukládaných</t>
  </si>
  <si>
    <t>-1266093245</t>
  </si>
  <si>
    <t>Uložení sypaniny do násypů s rozprostřením sypaniny ve vrstvách a s hrubým urovnáním zhutněných s uzavřením povrchu násypu z hornin nesoudržných a soudržných střídavě ukládaných</t>
  </si>
  <si>
    <t>1222,8 "materiál z výrubu, příl. D.1.2.3.3</t>
  </si>
  <si>
    <t>181301114</t>
  </si>
  <si>
    <t>Rozprostření a urovnání ornice v rovině nebo ve svahu sklonu do 1:5 při souvislé ploše přes 500 m2, tl. vrstvy přes 200 do 250 mm</t>
  </si>
  <si>
    <t>88674163</t>
  </si>
  <si>
    <t xml:space="preserve">2120,0 "příl. D.1.2.3.5, prosypání kamene  lesní hrabankou</t>
  </si>
  <si>
    <t>-1034611181</t>
  </si>
  <si>
    <t>56,5 "na přelivné hraně</t>
  </si>
  <si>
    <t>593400000R</t>
  </si>
  <si>
    <t>Prefabrikovaný blok pro řelivnou hranu</t>
  </si>
  <si>
    <t>1056989130</t>
  </si>
  <si>
    <t>Poznámka k položce:_x000d_
prefabrikovaný blok bude zhotoven z betonu tř. C30/37, včetně dodávky prvků potřebných pro uložení kotvení prefabrikátů</t>
  </si>
  <si>
    <t>321213345</t>
  </si>
  <si>
    <t xml:space="preserve">Zdivo nadzákladové z lomového kamene vodních staveb  přehrad, jezů a plavebních komor, spodní stavby vodních elektráren, odběrných věží a výpustných zařízení, opěrných zdí, šachet, šachtic a ostatních konstrukcí obkladní z lomového kamene lomařsky upraven</t>
  </si>
  <si>
    <t>1844969791</t>
  </si>
  <si>
    <t>Zdivo nadzákladové z lomového kamene vodních staveb přehrad, jezů a plavebních komor, spodní stavby vodních elektráren, odběrných věží a výpustných zařízení, opěrných zdí, šachet, šachtic a ostatních konstrukcí obkladní z lomového kamene lomařsky upraveného s vyspárováním, na cementovou maltu</t>
  </si>
  <si>
    <t>využití kamene z výrubu, z ceníkové položky byla odečtena cena kamene</t>
  </si>
  <si>
    <t>237,12 "zídka ve vývaru</t>
  </si>
  <si>
    <t>-237,12*0,1 "odečet rubu betonové zdi</t>
  </si>
  <si>
    <t>321311116</t>
  </si>
  <si>
    <t>-34466414</t>
  </si>
  <si>
    <t>Konstrukce vodních staveb z betonu přehrad, jezů a plavebních komor, spodní stavby vodních elektráren, jader přehrad, odběrných věží a výpustných zařízení, opěrných zdí, šachet, šachtic a ostatních konstrukcí prostého pro prostředí s mrazovými cykly tř. C 30/37</t>
  </si>
  <si>
    <t>237,12*0,1 "rub zídky ve vývaru</t>
  </si>
  <si>
    <t>-2124669978</t>
  </si>
  <si>
    <t>beton C 30/37 XC4, XA1, XF4, příloha D.1.3.9-15</t>
  </si>
  <si>
    <t>55,927 "konstrukční díl 1</t>
  </si>
  <si>
    <t>23,131 "konstrukční díl 2</t>
  </si>
  <si>
    <t>23,836 "konstrukční díl 3</t>
  </si>
  <si>
    <t>23,131 "konstrukční díl 4</t>
  </si>
  <si>
    <t>23,490 "konstrukční díl 5</t>
  </si>
  <si>
    <t>19,929 "konstrukční díl 6</t>
  </si>
  <si>
    <t>19,929 "konstrukční díl 7</t>
  </si>
  <si>
    <t>19,929 "konstrukční díl 8</t>
  </si>
  <si>
    <t>19,929 "konstrukční díl 9</t>
  </si>
  <si>
    <t>22,317 "konstrukční díl 10</t>
  </si>
  <si>
    <t>39,224 "závěrný práh</t>
  </si>
  <si>
    <t>321321000R</t>
  </si>
  <si>
    <t>9263473</t>
  </si>
  <si>
    <t xml:space="preserve">Konstrukce vodních staveb z betonu přehrad, jezů a plavebních komor, spodní stavby vodních elektráren, jader přehrad, odběrných věží a výpustných zařízení, opěrných zdí, šachet, šachtic a ostatních konstrukcí železového pro prostředí s mrazovými cykly, složení dle přílohy PD "stanovení receptur betonů"
</t>
  </si>
  <si>
    <t>Poznámka k položce:_x000d_
včetně veškerých nákladů na čerpání betonové směsi v návbaznosti na technologický postup a rychlost betonáže zhotovitele</t>
  </si>
  <si>
    <t>295,048 "DÚ 11</t>
  </si>
  <si>
    <t>274,875 "DÚ 12</t>
  </si>
  <si>
    <t>292,031 "DÚ 13</t>
  </si>
  <si>
    <t>197011264</t>
  </si>
  <si>
    <t>dle tabulky výztuže, dilatační úseky. dále jen DÚ, příl. D.1.2.3.9-15</t>
  </si>
  <si>
    <t>0,506"DÚ 1</t>
  </si>
  <si>
    <t>0,506"DÚ 2</t>
  </si>
  <si>
    <t>0,506"DÚ 3</t>
  </si>
  <si>
    <t>0,506"DÚ 4</t>
  </si>
  <si>
    <t>0,506"DÚ 5</t>
  </si>
  <si>
    <t>0,440 "DÚ 6</t>
  </si>
  <si>
    <t>0,440 "DÚ 7</t>
  </si>
  <si>
    <t>0,440 "DÚ 8</t>
  </si>
  <si>
    <t>0,440 "DÚ 9</t>
  </si>
  <si>
    <t>0,426 "DÚ 10</t>
  </si>
  <si>
    <t>321361101</t>
  </si>
  <si>
    <t>-1323727375</t>
  </si>
  <si>
    <t>Výztuž železobetonových konstrukcí vodních staveb přehrad, jezů a plavebních komor, spodní stavby vodních elektráren, jader přehrad, odběrných věží a výpustných zařízení, opěrných zdí, šachet, šachtic a ostatních konstrukcí jednotlivé pruty průměru do 12 mm, z oceli 10 216 (E)</t>
  </si>
  <si>
    <t>dle tabulky výztuže, dilatační úseky. dále jen DÚ</t>
  </si>
  <si>
    <t>0,265 "DÚ 1</t>
  </si>
  <si>
    <t>0,143 "DÚ 2</t>
  </si>
  <si>
    <t>0,143 "DÚ 3</t>
  </si>
  <si>
    <t>0,143 "DÚ 4</t>
  </si>
  <si>
    <t>0,143 "DÚ 5</t>
  </si>
  <si>
    <t>0,140 "DÚ 6</t>
  </si>
  <si>
    <t>0,140 "DÚ 7</t>
  </si>
  <si>
    <t>0,140 "DÚ 8</t>
  </si>
  <si>
    <t>0,140 "DÚ 9</t>
  </si>
  <si>
    <t>0,140 "DÚ 10</t>
  </si>
  <si>
    <t>0,213 "DÚ 11</t>
  </si>
  <si>
    <t>0,213 "DÚ 12</t>
  </si>
  <si>
    <t>0,213 "DÚ 13</t>
  </si>
  <si>
    <t>1370101504</t>
  </si>
  <si>
    <t>7,958 "DÚ 1</t>
  </si>
  <si>
    <t>2,825 "DÚ 2</t>
  </si>
  <si>
    <t>2,825 "DÚ 3</t>
  </si>
  <si>
    <t>2,825 "DÚ 4</t>
  </si>
  <si>
    <t>2,825 "DÚ 5</t>
  </si>
  <si>
    <t>2,584 "DÚ 6</t>
  </si>
  <si>
    <t>2,584 "DÚ 7</t>
  </si>
  <si>
    <t>2,584 "DÚ 8</t>
  </si>
  <si>
    <t>2,584 "DÚ 9</t>
  </si>
  <si>
    <t>2,825 "DÚ 10</t>
  </si>
  <si>
    <t>27,405 "DÚ 11</t>
  </si>
  <si>
    <t>33,250 "DÚ 12</t>
  </si>
  <si>
    <t>31,067 "DÚ 13</t>
  </si>
  <si>
    <t>2,0 "přelivná hrana</t>
  </si>
  <si>
    <t>7,5 "závěrný práh</t>
  </si>
  <si>
    <t>1165720161</t>
  </si>
  <si>
    <t>kari síť 8x100/100, do podkladního bet. , dil. blok 11, 12 a 13</t>
  </si>
  <si>
    <t>56,0*0,006 "dilatační díl 11</t>
  </si>
  <si>
    <t>101,25*0,006 "dilatační díl 12</t>
  </si>
  <si>
    <t>87,0*0,006 "dilatační díl 13</t>
  </si>
  <si>
    <t>R0001</t>
  </si>
  <si>
    <t>Bednění konstrukcí vodních staveb rovinné - zřízení i odstranění, včetně matrice a jejího vložení do bednění</t>
  </si>
  <si>
    <t>451396680</t>
  </si>
  <si>
    <t>příloha D.1.3.9-15</t>
  </si>
  <si>
    <t xml:space="preserve"> 112,68 "dilatační díl 1</t>
  </si>
  <si>
    <t>57,823 "dilatační díl 2</t>
  </si>
  <si>
    <t>59,666 "dilatační díl 3</t>
  </si>
  <si>
    <t>57,823 "dilatační díl 4</t>
  </si>
  <si>
    <t>58,766 "dilatační díl 5</t>
  </si>
  <si>
    <t>49,011 "dilatační díl 6</t>
  </si>
  <si>
    <t>49,011 "dilatační díl 7</t>
  </si>
  <si>
    <t>49,011 "dilatační díl 8</t>
  </si>
  <si>
    <t>49,011 "dilatační díl 9</t>
  </si>
  <si>
    <t>55,48 "dilatační díl 10</t>
  </si>
  <si>
    <t>254,562 "dilatační díl 11</t>
  </si>
  <si>
    <t>186,325 "dilatační díl 12</t>
  </si>
  <si>
    <t>177,385 "dilatační díl 13</t>
  </si>
  <si>
    <t>164,184 "bednění závěrného prahu</t>
  </si>
  <si>
    <t>451312111</t>
  </si>
  <si>
    <t xml:space="preserve">Podklad pod dlažbu z betonu prostého  bez zvýšených nároků na prostředí tř. C 20/25 tl. přes 100 do 150 mm</t>
  </si>
  <si>
    <t>-1857148902</t>
  </si>
  <si>
    <t>Podklad pod dlažbu z betonu prostého bez zvýšených nároků na prostředí tř. C 20/25 tl. přes 100 do 150 mm</t>
  </si>
  <si>
    <t>446,73 "příl. D.1.2.3.5</t>
  </si>
  <si>
    <t>-704610648</t>
  </si>
  <si>
    <t>7,5735 "DÚ 1</t>
  </si>
  <si>
    <t>3,8475 "DÚ 2</t>
  </si>
  <si>
    <t>3,8475 "DÚ 3</t>
  </si>
  <si>
    <t>3,8475 "DÚ 4</t>
  </si>
  <si>
    <t>3,8475 "DÚ 5</t>
  </si>
  <si>
    <t>3,8475 "DÚ 6</t>
  </si>
  <si>
    <t>3,8475 "DÚ 7</t>
  </si>
  <si>
    <t>3,8475 "DÚ 8</t>
  </si>
  <si>
    <t>3,8475 "DÚ 9</t>
  </si>
  <si>
    <t>3,8475 "DÚ 10</t>
  </si>
  <si>
    <t>12,00 "DÚ 11</t>
  </si>
  <si>
    <t>19,2 "DÚ 12</t>
  </si>
  <si>
    <t>20,538 "DÚ 13</t>
  </si>
  <si>
    <t>14,4909 "závěrný práh</t>
  </si>
  <si>
    <t>Mezisoučet, podkladní beton</t>
  </si>
  <si>
    <t>21,5525 "DÚ 1</t>
  </si>
  <si>
    <t>47,62 "DÚ 2</t>
  </si>
  <si>
    <t>69,0325 "DÚ 3</t>
  </si>
  <si>
    <t>41,3045 "DÚ 4</t>
  </si>
  <si>
    <t>25,1205 "DÚ 5</t>
  </si>
  <si>
    <t>14,8305 "DÚ 6</t>
  </si>
  <si>
    <t>8,1715 "DÚ 7</t>
  </si>
  <si>
    <t>8,2 "DÚ 8</t>
  </si>
  <si>
    <t>6,9175 "DÚ 9</t>
  </si>
  <si>
    <t>11,08 "DÚ 10</t>
  </si>
  <si>
    <t>124,64 "DÚ 11</t>
  </si>
  <si>
    <t>124,78 "DÚ 12</t>
  </si>
  <si>
    <t>76,48 "DÚ 13</t>
  </si>
  <si>
    <t>60,826 " závěrný práh</t>
  </si>
  <si>
    <t>Mezisoučet, výplňový beton</t>
  </si>
  <si>
    <t>1658148717</t>
  </si>
  <si>
    <t>beton pro osazení kamenů C 20/25 S1</t>
  </si>
  <si>
    <t>168,3044 "výkaz, příloha D.1.2.3.9-15</t>
  </si>
  <si>
    <t>457311117</t>
  </si>
  <si>
    <t xml:space="preserve">Vyrovnávací nebo spádový beton včetně úpravy povrchu  C 25/30</t>
  </si>
  <si>
    <t>-1431917399</t>
  </si>
  <si>
    <t>Vyrovnávací nebo spádový beton včetně úpravy povrchu C 25/30</t>
  </si>
  <si>
    <t>pod základovou desku</t>
  </si>
  <si>
    <t>(7,10+2,15+8*5,70)*(0,6+2,55+0,7)*0,2</t>
  </si>
  <si>
    <t>výplňové klíny</t>
  </si>
  <si>
    <t>(1*(2,55+0,45)*8*(0,5+1,10)/2*2,0+8*(0,5+0,85)/2*1,2)*0,2</t>
  </si>
  <si>
    <t>pod dlažbu</t>
  </si>
  <si>
    <t>(15,0+14,30)*14,70*0,20</t>
  </si>
  <si>
    <t>463212111-R</t>
  </si>
  <si>
    <t>-2094051185</t>
  </si>
  <si>
    <t>Poznámka k položce:_x000d_
bude využit kámen z výrubu_x000d_
použita položka pro rovnaninu, odečet ceny za kámen</t>
  </si>
  <si>
    <t xml:space="preserve">z ceníkové položky byla odstraněna  cena kamene, kámen z výrubu</t>
  </si>
  <si>
    <t>1047,8 "příloha D.1.2.3.3</t>
  </si>
  <si>
    <t>463212191</t>
  </si>
  <si>
    <t xml:space="preserve">Rovnanina z lomového kamene upraveného, tříděného  Příplatek k cenám za vypracování líce</t>
  </si>
  <si>
    <t>-1027970263</t>
  </si>
  <si>
    <t>Rovnanina z lomového kamene upraveného, tříděného Příplatek k cenám za vypracování líce</t>
  </si>
  <si>
    <t>1725,0 "plocha rovnaniny ve vývaru</t>
  </si>
  <si>
    <t>825033605</t>
  </si>
  <si>
    <t>467510111-R</t>
  </si>
  <si>
    <t xml:space="preserve">Balvanitý skluz z lomového kamene  hmotnosti kamene jednotlivě přes 300 do 3000 kg s proštěrkováním tl. vrstvy 700 až 1200 mm</t>
  </si>
  <si>
    <t>-635043414</t>
  </si>
  <si>
    <t>Balvanitý skluz z lomového kamene hmotnosti kamene jednotlivě přes 300 do 3000 kg s proštěrkováním tl. vrstvy 700 až 1200 mm</t>
  </si>
  <si>
    <t>osazení kamenů do betonu,kameny z výrubu</t>
  </si>
  <si>
    <t xml:space="preserve">z ceníkové položky byla odstraněna  cena kamene</t>
  </si>
  <si>
    <t>195,0801 "příl. D.1.2.3.5</t>
  </si>
  <si>
    <t>931992100R</t>
  </si>
  <si>
    <t xml:space="preserve">Výplň dilatační spáry z polotuhé nenasákavé výztužné mřížky z polyetylénu tloušťky 30 mm_x000d_
</t>
  </si>
  <si>
    <t>351789787</t>
  </si>
  <si>
    <t xml:space="preserve">Výplň dilatační spáry z polotuhé nenasákavé výztužné mřížky z polyetylénu tloušťky 30 mm
</t>
  </si>
  <si>
    <t>Poznámka k položce:_x000d_
- pevnost v tahu min 370 kPa_x000d_
- pevnost v tlaku při deformaci 10% min 49 kPa, při 50% min 150 kPa_x000d_
- nasákavost max 1%</t>
  </si>
  <si>
    <t>-965015492</t>
  </si>
  <si>
    <t>1201269911</t>
  </si>
  <si>
    <t>systémový těsnicí profil z oboustranně povrstveného plechu</t>
  </si>
  <si>
    <t>9,25 "dilatační díl 1</t>
  </si>
  <si>
    <t>5,7 "dilatační díl 2</t>
  </si>
  <si>
    <t>5,7 "dilatační díl 3</t>
  </si>
  <si>
    <t>5,7 "dilatační díl 4</t>
  </si>
  <si>
    <t>5,7 "dilatační díl 5</t>
  </si>
  <si>
    <t>5,7 "dilatační díl 6</t>
  </si>
  <si>
    <t>5,7 "dilatační díl 7</t>
  </si>
  <si>
    <t>5,7 "dilatační díl 8</t>
  </si>
  <si>
    <t>5,7 "dilatační díl 9</t>
  </si>
  <si>
    <t>5,7 "dilatační díl 10</t>
  </si>
  <si>
    <t>16,0 "dilatační díl 11</t>
  </si>
  <si>
    <t>30,0 "dilatační díl 12</t>
  </si>
  <si>
    <t>28,6 "dilatační díl 13</t>
  </si>
  <si>
    <t>38,8 "dilatační díl 13</t>
  </si>
  <si>
    <t>1824135968</t>
  </si>
  <si>
    <t>pás PVC š. 400 mm dle DIN 1854 (18541-2) D500 DIN</t>
  </si>
  <si>
    <t>6,9 "dilatační pás 1 - 2</t>
  </si>
  <si>
    <t xml:space="preserve">5,25 "dilatační pás  2 - 3</t>
  </si>
  <si>
    <t xml:space="preserve">5,4 "dilatační pás   3 - 4</t>
  </si>
  <si>
    <t>5,25 "dilatační pás 4 - 5</t>
  </si>
  <si>
    <t>5,35 "dilatační pás 5 - 6</t>
  </si>
  <si>
    <t xml:space="preserve">4,6 "dilatační pás  6 - 7</t>
  </si>
  <si>
    <t xml:space="preserve">4,6 "dilatační pás  7 - 8</t>
  </si>
  <si>
    <t>4,6 "dilatační pás 8 - 9</t>
  </si>
  <si>
    <t xml:space="preserve">4,55 "dilatační pás  9 - 10</t>
  </si>
  <si>
    <t>pás PVC š. 500 mm dle DIN 1854 (18541-2) D500 DIN</t>
  </si>
  <si>
    <t>14,6 " dilatační pás 10 - 11</t>
  </si>
  <si>
    <t>17,6 " dilatační pás 11 - 12</t>
  </si>
  <si>
    <t xml:space="preserve">12,4 " dilatační pás  12 - 13</t>
  </si>
  <si>
    <t>941000000R</t>
  </si>
  <si>
    <t>Montáž a demontáž lešení včetně opotřebení</t>
  </si>
  <si>
    <t>kpl</t>
  </si>
  <si>
    <t>-952754115</t>
  </si>
  <si>
    <t>Poznámka k položce:_x000d_
položka obsahuju montáž a demontáž trubkového lešení po dobu výstavby přelivné hrany a opěrné zdi, lešení bude použito vždy v budovaném useku stavby, póte bude přesunuta na další úsek</t>
  </si>
  <si>
    <t>151589584</t>
  </si>
  <si>
    <t>1.4. - SO 1.4. Kácení</t>
  </si>
  <si>
    <t>1.4.1 - SO 01.4.1 Kácení mimo les</t>
  </si>
  <si>
    <t>111201101</t>
  </si>
  <si>
    <t xml:space="preserve">Odstranění křovin a stromů s odstraněním kořenů  průměru kmene do 100 mm do sklonu terénu 1 : 5, při celkové ploše do 1 000 m2</t>
  </si>
  <si>
    <t>998097415</t>
  </si>
  <si>
    <t>Odstranění křovin a stromů s odstraněním kořenů průměru kmene do 100 mm do sklonu terénu 1 : 5, při celkové ploše do 1 000 m2</t>
  </si>
  <si>
    <t>(2960,0+1690,0)*0,50 "50% z celkové plochy</t>
  </si>
  <si>
    <t>111250000R</t>
  </si>
  <si>
    <t xml:space="preserve">Likvidace dřevní hmoty z ořezaných větví stromů (křoví) podle platné legislativy (do položky si zhotovitel zahrne náklady na přemístění, složení, případně poplatek za skládku) </t>
  </si>
  <si>
    <t>530686761</t>
  </si>
  <si>
    <t>likvidace 2325 m2 křovin</t>
  </si>
  <si>
    <t>112201101</t>
  </si>
  <si>
    <t xml:space="preserve">Odstranění pařezů  s jejich vykopáním, vytrháním nebo odstřelením, s přesekáním kořenů průměru přes 100 do 300 mm</t>
  </si>
  <si>
    <t>-1219680950</t>
  </si>
  <si>
    <t>Odstranění pařezů s jejich vykopáním, vytrháním nebo odstřelením, s přesekáním kořenů průměru přes 100 do 300 mm</t>
  </si>
  <si>
    <t xml:space="preserve">59+5 "stromy byly zadavatelem pokáceny v předstihu v rámci přípravné fáze </t>
  </si>
  <si>
    <t>112201102</t>
  </si>
  <si>
    <t xml:space="preserve">Odstranění pařezů  s jejich vykopáním, vytrháním nebo odstřelením, s přesekáním kořenů průměru přes 300 do 500 mm</t>
  </si>
  <si>
    <t>1154925785</t>
  </si>
  <si>
    <t>Odstranění pařezů s jejich vykopáním, vytrháním nebo odstřelením, s přesekáním kořenů průměru přes 300 do 500 mm</t>
  </si>
  <si>
    <t xml:space="preserve">102+8 "stromy byly zadavatelem pokáceny v předstihu v rámci přípravné fáze </t>
  </si>
  <si>
    <t>112201103</t>
  </si>
  <si>
    <t xml:space="preserve">Odstranění pařezů  s jejich vykopáním, vytrháním nebo odstřelením, s přesekáním kořenů průměru přes 500 do 700 mm</t>
  </si>
  <si>
    <t>-618394072</t>
  </si>
  <si>
    <t>Odstranění pařezů s jejich vykopáním, vytrháním nebo odstřelením, s přesekáním kořenů průměru přes 500 do 700 mm</t>
  </si>
  <si>
    <t xml:space="preserve">7+6 "stromy byly zadavatelem pokáceny v předstihu v rámci přípravné fáze </t>
  </si>
  <si>
    <t>112201104</t>
  </si>
  <si>
    <t xml:space="preserve">Odstranění pařezů  s jejich vykopáním, vytrháním nebo odstřelením, s přesekáním kořenů průměru přes 700 do 900 mm</t>
  </si>
  <si>
    <t>-64846921</t>
  </si>
  <si>
    <t>Odstranění pařezů s jejich vykopáním, vytrháním nebo odstřelením, s přesekáním kořenů průměru přes 700 do 900 mm</t>
  </si>
  <si>
    <t xml:space="preserve">1+1 "stromy byly zadavatelem pokáceny v předstihu v rámci přípravné fáze </t>
  </si>
  <si>
    <t>162300000R</t>
  </si>
  <si>
    <t xml:space="preserve">Likvidace dřevní hmoty z pařezů podle platné legislativy (do položky si zhotovitel zahrne náklady na přemístění, složení,  případně poplatek za skládku)</t>
  </si>
  <si>
    <t>ks</t>
  </si>
  <si>
    <t>2006925738</t>
  </si>
  <si>
    <t>Likvidace dřevní hmoty z pařezů podle platné legislativy (do položky si zhotovitel zahrne náklady na přemístění, složení, případně poplatek za skládku)</t>
  </si>
  <si>
    <t>64+110+13+2 "z položek odstranění pařezů D 300, 500,700 a 900 mm</t>
  </si>
  <si>
    <t>1.4.2 - SO 01.4.2 Kácení - les</t>
  </si>
  <si>
    <t>-248345850</t>
  </si>
  <si>
    <t>počet stromů/pařezů určen dle přílohy č.2 ceníku Zemní práce</t>
  </si>
  <si>
    <t>porost starý, středně hustý, D kmenů přes 300 mm</t>
  </si>
  <si>
    <t>200 ks/1 ha, plocha 14867 m2, tj. 1,487*200 = 297,4 ks</t>
  </si>
  <si>
    <t xml:space="preserve">stromy byly zadavatelem pokáceny v předstihu v rámci přípravné fáze </t>
  </si>
  <si>
    <t>119+178</t>
  </si>
  <si>
    <t>-1414859644</t>
  </si>
  <si>
    <t>297 "z položky odstranění pařezů D 500 mm</t>
  </si>
  <si>
    <t>2 - SO 02 Rekonstrukce mostu</t>
  </si>
  <si>
    <t>02 - SO 02 - rekonstrukce mostu</t>
  </si>
  <si>
    <t>113107212</t>
  </si>
  <si>
    <t>Odstranění podkladů nebo krytů strojně plochy jednotlivě přes 200 m2 s přemístěním hmot na skládku na vzdálenost do 20 m nebo s naložením na dopravní prostředek z kameniva těženého, o tl. vrstvy přes 100 do 200 mm</t>
  </si>
  <si>
    <t>-966070286</t>
  </si>
  <si>
    <t>Plochy odečteny z grafického systému AutoCAD.</t>
  </si>
  <si>
    <t>Čerpání položky bude dle skutečného množství provedených prací na základě zápisu ve stavebním deníku a schválení TDI.</t>
  </si>
  <si>
    <t>"vozovkové vrstvy před mostem - předpoklad tl. - 0,20" 336,00</t>
  </si>
  <si>
    <t>"vozovkové vrstvy za mostem - předpoklad tl. - 0,20" 267,00</t>
  </si>
  <si>
    <t>113107244</t>
  </si>
  <si>
    <t>Odstranění podkladů nebo krytů strojně plochy jednotlivě přes 200 m2 s přemístěním hmot na skládku na vzdálenost do 20 m nebo s naložením na dopravní prostředek živičných, o tl. vrstvy přes 150 do 200 mm</t>
  </si>
  <si>
    <t>2012818015</t>
  </si>
  <si>
    <t>"asfaltem stmelené vrstvy před mostem - předpoklad tl. - 0,20" 302,00</t>
  </si>
  <si>
    <t>"asfaltem stmelené vrstvy za mostem - předpoklad tl. - 0,20" 234,00</t>
  </si>
  <si>
    <t>113154124</t>
  </si>
  <si>
    <t xml:space="preserve">Frézování živičného podkladu nebo krytu  s naložením na dopravní prostředek plochy do 500 m2 bez překážek v trase pruhu šířky přes 0,5 m do 1 m, tloušťky vrstvy 100 mm</t>
  </si>
  <si>
    <t>-1981078117</t>
  </si>
  <si>
    <t>Frézování živičného podkladu nebo krytu s naložením na dopravní prostředek plochy do 500 m2 bez překážek v trase pruhu šířky přes 0,5 m do 1 m, tloušťky vrstvy 100 mm</t>
  </si>
  <si>
    <t>Odkoupení zhotovitelem dle podmínek SOD a ZOP.</t>
  </si>
  <si>
    <t>645,00</t>
  </si>
  <si>
    <t>1589046744</t>
  </si>
  <si>
    <t>Plocha odečtena z grafického systému AutoCAD.</t>
  </si>
  <si>
    <t>"Vlevo před mostem" 0,15*1,30*(138,00+139,00)</t>
  </si>
  <si>
    <t>"Vpravo před mostem " 0,15*1,30*(131,00+117,00)</t>
  </si>
  <si>
    <t>"Vlevo za mostem " 0,15*1,30*274,00</t>
  </si>
  <si>
    <t>"Vpravo za mostem" 0,15*1,30*187,00</t>
  </si>
  <si>
    <t>122101102</t>
  </si>
  <si>
    <t xml:space="preserve">Odkopávky a prokopávky nezapažené  s přehozením výkopku na vzdálenost do 3 m nebo s naložením na dopravní prostředek v horninách tř. 1 a 2 přes 100 do 1 000 m3</t>
  </si>
  <si>
    <t>-1736360192</t>
  </si>
  <si>
    <t>Odkopávky a prokopávky nezapažené s přehozením výkopku na vzdálenost do 3 m nebo s naložením na dopravní prostředek v horninách tř. 1 a 2 přes 100 do 1 000 m3</t>
  </si>
  <si>
    <t>Vytvoření svahových stupňů na povrchu silničního tělesa před budováním zásypů gabionových zdí.</t>
  </si>
  <si>
    <t>"svahové stupně na svazích silničního tělesa" 0,50*(261,00+271,00+182,00+33,00)</t>
  </si>
  <si>
    <t>129203201</t>
  </si>
  <si>
    <t>Čištění otevřených koryt vodotečí s přehozením rozpojeného nánosu do 3 m nebo s naložením na dopravní prostředek při šířce původního dna přes 5 m a hloubce koryta do 5 m v hornině tř. 3</t>
  </si>
  <si>
    <t>-2104096127</t>
  </si>
  <si>
    <t>Zakryté rozměry odhadovány.</t>
  </si>
  <si>
    <t>"Vyčištění koryta pod klenbovým mostem" 0,30*132,00</t>
  </si>
  <si>
    <t>131101103</t>
  </si>
  <si>
    <t>Hloubení nezapažených jam a zářezů s urovnáním dna do předepsaného profilu a spádu v horninách tř. 1 a 2 přes 1 000 do 5 000 m3</t>
  </si>
  <si>
    <t>-1156296549</t>
  </si>
  <si>
    <t>Rozměry odečteny z grafického systému AutoCAD.</t>
  </si>
  <si>
    <t>"Výkop za opěrami rekonstrovaného mostu" 2*2,60*5,50*8,60</t>
  </si>
  <si>
    <t xml:space="preserve">"Výkop pro založení gabionu vlevo před mostem"  1,20*4,80*41,50+(4,20+1,50)/2*5,80*38,00</t>
  </si>
  <si>
    <t>"Výkop pro založení gabionu vpravo před mostem" 1,40*5,00*39,50+(4,80+3,50)/2*5,80*36,50</t>
  </si>
  <si>
    <t>"Výkop pro založení gabionu vlevo za mostem" 1,20*4,80*23,50+(4,20+1,50)/2*5,80*25,50</t>
  </si>
  <si>
    <t>"Výkop pro založení gabionu vpravo za mostem" 1,40*5,00*9,00+(4,80+3,50)/2*5,80*6,50</t>
  </si>
  <si>
    <t>"Výkop nad klenbou klenbového mostu" 9,50*6,50*3,50</t>
  </si>
  <si>
    <t>132101201</t>
  </si>
  <si>
    <t xml:space="preserve">Hloubení zapažených i nezapažených rýh šířky přes 600 do 2 000 mm  s urovnáním dna do předepsaného profilu a spádu v horninách tř. 1 a 2 do 100 m3</t>
  </si>
  <si>
    <t>-692908757</t>
  </si>
  <si>
    <t>Hloubení zapažených i nezapažených rýh šířky přes 600 do 2 000 mm s urovnáním dna do předepsaného profilu a spádu v horninách tř. 1 a 2 do 100 m3</t>
  </si>
  <si>
    <t>"stabilizační práh v patě schodiště" 0,60*1,20*2,10</t>
  </si>
  <si>
    <t>151711111</t>
  </si>
  <si>
    <t xml:space="preserve">Osazení ocelových zápor pro pažení hloubených vykopávek  do předem provedených vrtů se zabetonováním spodního konce, s příp. nutným obsypem zápory pískem délky od 0 do 8 m</t>
  </si>
  <si>
    <t>1224404072</t>
  </si>
  <si>
    <t>Osazení ocelových zápor pro pažení hloubených vykopávek do předem provedených vrtů se zabetonováním spodního konce, s příp. nutným obsypem zápory pískem délky od 0 do 8 m</t>
  </si>
  <si>
    <t>Celkem dle přesného návrhu v RDS dokumentaci dle požadavků zhotovitele, možný návrh je v rámci PDPS proveden ve výkopovém schématu mostu.</t>
  </si>
  <si>
    <t xml:space="preserve">Jedná se o předpokládané maximální kubatury prací. Skutečné množství prací bude upřesněno dle přesného návrhu v RDS dokumentaci a schváleno AD a TDI. </t>
  </si>
  <si>
    <t xml:space="preserve">Čerpání položky bude dle skutečného množství provedených prací na základě zápisu ve stavebním deníku a schválení TDI. </t>
  </si>
  <si>
    <t>Kompletní konstrukce svislých zápor - opotřebení, osazení vč. betonu, betonáže kořene, odstranění.</t>
  </si>
  <si>
    <t>Ocelové zápory HEB 140 z oceli S355 (33,7kg/bm)</t>
  </si>
  <si>
    <t>"Pažení u křídel stávajícího mostu" (3*4+6)*6,00</t>
  </si>
  <si>
    <t>130109740</t>
  </si>
  <si>
    <t>ocel profilová HE-B 140 jakost 11 375</t>
  </si>
  <si>
    <t>645182697</t>
  </si>
  <si>
    <t>Poznámka k položce:_x000d_
Hmotnost: 34,50 kg/m</t>
  </si>
  <si>
    <t>(3*4+6)*6,00*33,70*0,001</t>
  </si>
  <si>
    <t>151711131</t>
  </si>
  <si>
    <t>Vytažení ocelových zápor pro pažení délky od 0 do 8 m</t>
  </si>
  <si>
    <t>1779526437</t>
  </si>
  <si>
    <t>151712111</t>
  </si>
  <si>
    <t xml:space="preserve">Převázka ocelová pro ukotvení záporového pažení  pro jakoukoliv délku převázky zdvojená</t>
  </si>
  <si>
    <t>-1110661473</t>
  </si>
  <si>
    <t>Převázka ocelová pro ukotvení záporového pažení pro jakoukoliv délku převázky zdvojená</t>
  </si>
  <si>
    <t>Ocelové převázky 2xU 200 z oceli S355 (25,3kg/bm) s 20% rezervou na další prvky převázek</t>
  </si>
  <si>
    <t>"Převázky kotev zápor" 2*8*1,20*1,60</t>
  </si>
  <si>
    <t>151712121</t>
  </si>
  <si>
    <t>Odstranění ocelové převázky pro ukotvení záporového pažení jakékoliv délky převázky zdvojené</t>
  </si>
  <si>
    <t>1135104147</t>
  </si>
  <si>
    <t>151721111</t>
  </si>
  <si>
    <t xml:space="preserve">Pažení do ocelových zápor  bez ohledu na druh pažin, s odstraněním pažení, hloubky výkopu do 4 m</t>
  </si>
  <si>
    <t>969102537</t>
  </si>
  <si>
    <t>Pažení do ocelových zápor bez ohledu na druh pažin, s odstraněním pažení, hloubky výkopu do 4 m</t>
  </si>
  <si>
    <t>Výdřeva tloušťky 0,11 m mezi záporami.</t>
  </si>
  <si>
    <t>"Pažení u křídel stávajícího mostu" (3*4,50+7,50)*3,00</t>
  </si>
  <si>
    <t>153191121</t>
  </si>
  <si>
    <t xml:space="preserve">Těsnění hradicích stěn nepropustnou hrázkou  ze zhutněné sypaniny při stěně nebo nepropustnou výplní ze zhutněné sypaniny mezi stěnami zřízení</t>
  </si>
  <si>
    <t>-662992932</t>
  </si>
  <si>
    <t>Těsnění hradicích stěn nepropustnou hrázkou ze zhutněné sypaniny při stěně nebo nepropustnou výplní ze zhutněné sypaniny mezi stěnami zřízení</t>
  </si>
  <si>
    <t>Předpokládá se kombinace hrázky z výdřevy, fólie a jílovité zeminy v režii zhotovitele.</t>
  </si>
  <si>
    <t>Přesný tvar, poloha a skladba hrázek v režii zhotovitele.</t>
  </si>
  <si>
    <t>"Těsnící hrázka podél opěry 01 a přilehlých křídel" 85,00*1,00*2,00</t>
  </si>
  <si>
    <t>"Těsnící hrázka podél opěry 02 a přilehlých křídel" 63,00*1,00*2,00</t>
  </si>
  <si>
    <t>153191131</t>
  </si>
  <si>
    <t xml:space="preserve">Těsnění hradicích stěn nepropustnou hrázkou  ze zhutněné sypaniny při stěně nebo nepropustnou výplní ze zhutněné sypaniny mezi stěnami odstranění</t>
  </si>
  <si>
    <t>-560148596</t>
  </si>
  <si>
    <t>Těsnění hradicích stěn nepropustnou hrázkou ze zhutněné sypaniny při stěně nebo nepropustnou výplní ze zhutněné sypaniny mezi stěnami odstranění</t>
  </si>
  <si>
    <t>162401102</t>
  </si>
  <si>
    <t xml:space="preserve">Vodorovné přemístění výkopku nebo sypaniny po suchu  na obvyklém dopravním prostředku, bez naložení výkopku, avšak se složením bez rozhrnutí z horniny tř. 1 až 4 na vzdálenost přes 1 500 do 2 000 m</t>
  </si>
  <si>
    <t>-1642004225</t>
  </si>
  <si>
    <t>Vodorovné přemístění výkopku nebo sypaniny po suchu na obvyklém dopravním prostředku, bez naložení výkopku, avšak se složením bez rozhrnutí z horniny tř. 1 až 4 na vzdálenost přes 1 500 do 2 000 m</t>
  </si>
  <si>
    <t>148,57*2 "zemina pro zpětné zásypy na meziskládku a zpět</t>
  </si>
  <si>
    <t>778,225 " zemina pro zhut. násypy</t>
  </si>
  <si>
    <t>494942793</t>
  </si>
  <si>
    <t>"celkem pro položku 18230 ornice na meziskládku a zpět" 192,27*2</t>
  </si>
  <si>
    <t>-1097145038</t>
  </si>
  <si>
    <t>373,50+3260,65+1,512+39,60 "zemina z výkopu</t>
  </si>
  <si>
    <t xml:space="preserve">-147,571 "odečet pro pol. zásyp  jam</t>
  </si>
  <si>
    <t>-620626554</t>
  </si>
  <si>
    <t>Vytěžení zeminy z mezideponie na stavbě.</t>
  </si>
  <si>
    <t>"celkem pro položku 17411" 148,57</t>
  </si>
  <si>
    <t>"celkem pro položku 18230" 192,27</t>
  </si>
  <si>
    <t>778,225 "zemina pro zhutněné násypy</t>
  </si>
  <si>
    <t>1061504822</t>
  </si>
  <si>
    <t>"celkem pro položku 18230 ornice z meziskládky" 192,27</t>
  </si>
  <si>
    <t>171101101</t>
  </si>
  <si>
    <t xml:space="preserve">Uložení sypaniny do násypů  s rozprostřením sypaniny ve vrstvách a s hrubým urovnáním zhutněných s uzavřením povrchu násypu z hornin soudržných s předepsanou mírou zhutnění v procentech výsledků zkoušek Proctor-Standard (dále jen PS) na 95 % PS</t>
  </si>
  <si>
    <t>1534989017</t>
  </si>
  <si>
    <t>Uložení sypaniny do násypů s rozprostřením sypaniny ve vrstvách a s hrubým urovnáním zhutněných s uzavřením povrchu násypu z hornin soudržných s předepsanou mírou zhutnění v procentech výsledků zkoušek Proctor-Standard (dále jen PS) na 95 % PS</t>
  </si>
  <si>
    <t>Materiál "zemina vhodná pro budování náspu zemního tělesa" dle ČSN 73 6133 na dané ID dle materiálu.</t>
  </si>
  <si>
    <t>Materiál "zemina vhodná do aktivní zóny zemního tělesa" dle ČSN 73 6133 na dané ID dle materiálu v aktivní zóně pod zemní plání.</t>
  </si>
  <si>
    <t>"Násyp v místě mostního otvoru a mezi neubouranými křídly klenbového mostu" 17,50*6,10*4,30</t>
  </si>
  <si>
    <t>"Násyp v místě nad klenbou klenbového mostu" 10,50*9,50*3,20</t>
  </si>
  <si>
    <t>-1559218944</t>
  </si>
  <si>
    <t>Uvažuje se použití materiálu vytěženého na stavbě uloženého na mezideponii v režii zhotovitele, zemina označená jako "Zásyp základu".</t>
  </si>
  <si>
    <t>"Zásyp základu za opěrami pod těsnící fólií" 2*0,70*3,50*6,50</t>
  </si>
  <si>
    <t>"Zásyp před gabionovými zdmi" 0,90*1,10*(43,50+42,50+23,00+8,90)</t>
  </si>
  <si>
    <t>181951102</t>
  </si>
  <si>
    <t xml:space="preserve">Úprava pláně vyrovnáním výškových rozdílů  v hornině tř. 1 až 4 se zhutněním</t>
  </si>
  <si>
    <t>368426156</t>
  </si>
  <si>
    <t>Úprava pláně vyrovnáním výškových rozdílů v hornině tř. 1 až 4 se zhutněním</t>
  </si>
  <si>
    <t>"zemní pláň před mostem" 342,00</t>
  </si>
  <si>
    <t>"zemní pláň za mostem" 132,00</t>
  </si>
  <si>
    <t>182301122</t>
  </si>
  <si>
    <t>Rozprostření a urovnání ornice ve svahu sklonu přes 1:5 při souvislé ploše do 500 m2, tl. vrstvy přes 100 do 150 mm</t>
  </si>
  <si>
    <t>-334988641</t>
  </si>
  <si>
    <t xml:space="preserve">Předpokládá se rozprostření vrstvy tloušťky 0,05-0,15m. V rámci stavebního objektu bude rozprostřena veškerá humózní vrstva sejmutá v místě stavby </t>
  </si>
  <si>
    <t>192,27/0,15</t>
  </si>
  <si>
    <t>183405211</t>
  </si>
  <si>
    <t xml:space="preserve">Výsev trávníku hydroosevem  na ornici</t>
  </si>
  <si>
    <t>-1923994539</t>
  </si>
  <si>
    <t>Výsev trávníku hydroosevem na ornici</t>
  </si>
  <si>
    <t>1281,8</t>
  </si>
  <si>
    <t>005724740</t>
  </si>
  <si>
    <t>osivo směs travní krajinná-svahová</t>
  </si>
  <si>
    <t>-1601519393</t>
  </si>
  <si>
    <t>185803113</t>
  </si>
  <si>
    <t xml:space="preserve">Ošetření trávníku  jednorázové na svahu přes 1:2 do 1:1</t>
  </si>
  <si>
    <t>-564959234</t>
  </si>
  <si>
    <t>Ošetření trávníku jednorázové na svahu přes 1:2 do 1:1</t>
  </si>
  <si>
    <t>212341111</t>
  </si>
  <si>
    <t>Obetonování drenážních trub mezerovitým betonem</t>
  </si>
  <si>
    <t>-1678007104</t>
  </si>
  <si>
    <t>Z mezerovitého betonu dle TKP 18.</t>
  </si>
  <si>
    <t>"přechodové klíny" 2*(0,31+0,82)/2*5,10*6,50</t>
  </si>
  <si>
    <t>"celkem obetonování drenáže" 2*0,30*0,30*14</t>
  </si>
  <si>
    <t>"pata gabionu vlevo" 1,10*1,00*(42,00+22,00)</t>
  </si>
  <si>
    <t>"pata gabionu vlevo" 1,00*0,90*(40,00+8,00)</t>
  </si>
  <si>
    <t>212792312</t>
  </si>
  <si>
    <t>Odvodnění mostní opěry z plastových trub drenážní potrubí HDPE DN 160</t>
  </si>
  <si>
    <t>-2124456646</t>
  </si>
  <si>
    <t>Obetonování drenáže součástí položky 21234.1111 a lože 27331.1123.</t>
  </si>
  <si>
    <t>"vodorovná rubová drenáž opěry 1" 16,50</t>
  </si>
  <si>
    <t>"vodorovná rubová drenáž opěry 2" 15,00</t>
  </si>
  <si>
    <t>"drenáž za ponechaným křídlem" 1,20*8,50</t>
  </si>
  <si>
    <t>213141132</t>
  </si>
  <si>
    <t xml:space="preserve">Zřízení vrstvy z geotextilie  filtrační, separační, odvodňovací, ochranné, výztužné nebo protierozní ve sklonu přes 1:2 do 1:1, šířky přes 3 do 6 m</t>
  </si>
  <si>
    <t>1652470000</t>
  </si>
  <si>
    <t>Zřízení vrstvy z geotextilie filtrační, separační, odvodňovací, ochranné, výztužné nebo protierozní ve sklonu přes 1:2 do 1:1, šířky přes 3 do 6 m</t>
  </si>
  <si>
    <t>Separační geotextílie hm. min. 300 g/m2</t>
  </si>
  <si>
    <t>"rub gabionových zdí vlevo" 4,50*42,00+4,50*22,00+2*3,00*2,50</t>
  </si>
  <si>
    <t>"rub gabionových zdí vpravo" 5,50*40,00+5,50*7,00</t>
  </si>
  <si>
    <t>"rozhraní stávající silniční těleso - zásyp za opěrou gabionu vlevo" 10,50*(40,50+29,00)</t>
  </si>
  <si>
    <t>"rozhraní stávající silniční těleso - zásyp za opěrou gabionu vpravo" 11,50*(41,00+12,00)</t>
  </si>
  <si>
    <t>693111460</t>
  </si>
  <si>
    <t>geotextilie netkaná separační, ochranná, filtrační, drenážní PP 300g/m2</t>
  </si>
  <si>
    <t>-1608866539</t>
  </si>
  <si>
    <t>1900,75*1,15 "Přepočtené koeficientem množství</t>
  </si>
  <si>
    <t>224311114</t>
  </si>
  <si>
    <t>Maloprofilové vrty průběžným sacím vrtáním průměru přes 93 do 156 mm do úklonu 45° v hl 0 až 25 m v hornině tř. III a IV</t>
  </si>
  <si>
    <t>-33844689</t>
  </si>
  <si>
    <t xml:space="preserve">Zde se předpokládá vrtáním do průměru 150 mm. V případě použití většího průměru vrtáku zhotovitelem náklady na tuto činnost musí zhotovitel </t>
  </si>
  <si>
    <t>rozpustit do jednotkové ceny.</t>
  </si>
  <si>
    <t>2*(16+9)*9,50</t>
  </si>
  <si>
    <t>226111212</t>
  </si>
  <si>
    <t xml:space="preserve">Velkoprofilové vrty náběrovým vrtáním svislé nezapažené  průměru přes 400 do 450 mm, v hl přes 5 m v hornině tř. II</t>
  </si>
  <si>
    <t>-1241837563</t>
  </si>
  <si>
    <t>Velkoprofilové vrty náběrovým vrtáním svislé nezapažené průměru přes 400 do 450 mm, v hl přes 5 m v hornině tř. II</t>
  </si>
  <si>
    <t>Vrtání stávajícím silničním náspem.</t>
  </si>
  <si>
    <t>"Vrty pro zápory pažení" (3*4+6)*6,00</t>
  </si>
  <si>
    <t>226113112</t>
  </si>
  <si>
    <t xml:space="preserve">Velkoprofilové vrty náběrovým vrtáním svislé nezapažené  průměru přes 850 do 1050 mm, v hl od 0 do 5 m v hornině tř. II</t>
  </si>
  <si>
    <t>-1257912145</t>
  </si>
  <si>
    <t>Velkoprofilové vrty náběrovým vrtáním svislé nezapažené průměru přes 850 do 1050 mm, v hl od 0 do 5 m v hornině tř. II</t>
  </si>
  <si>
    <t>Třída vrtání je dle IG průzkumu v horní části pilot ve štěrcíchPředpokládané hluché vrtání není započteno v kubatuře položky, hluché vrtání je třeba</t>
  </si>
  <si>
    <t>zahrnout do nabídkové ceny.</t>
  </si>
  <si>
    <t>Předpokládá se pažení vrtu po celé délce. Vrtání částečně pod úrovní podzemní vody.</t>
  </si>
  <si>
    <t>Práce spojené se zřízením svahových svážnic pro přístup vrtné soupravy je třeba započítat do nabídkové ceny této položky!</t>
  </si>
  <si>
    <t>"piloty vlevo" (20+11)*3,00</t>
  </si>
  <si>
    <t>"piloty vpravo" (19+2)*2,00</t>
  </si>
  <si>
    <t>226113114</t>
  </si>
  <si>
    <t xml:space="preserve">Velkoprofilové vrty náběrovým vrtáním svislé nezapažené  průměru přes 850 do 1050 mm, v hl od 0 do 5 m v hornině tř. IV</t>
  </si>
  <si>
    <t>-2123814427</t>
  </si>
  <si>
    <t>Velkoprofilové vrty náběrovým vrtáním svislé nezapažené průměru přes 850 do 1050 mm, v hl od 0 do 5 m v hornině tř. IV</t>
  </si>
  <si>
    <t>Třída vrtání je dle IG průzkumu v dolní části pilot ve zvětralém skalním podloží granitů.</t>
  </si>
  <si>
    <t>Předpokládá se pažení vrtu s vetknutím výpažnice do skalního podloží. Vrtání pod úrovní podzemní vody.</t>
  </si>
  <si>
    <t>"piloty vlevo" (20+11)*1,00</t>
  </si>
  <si>
    <t>"piloty vpravo" (19+2)*1,00</t>
  </si>
  <si>
    <t>231112113</t>
  </si>
  <si>
    <t xml:space="preserve">Zřízení výplně pilot bez vytažení pažnic  nezapažených nebo zapažených bentonitovou suspenzí svislých z betonu železového, v hl od 0 do 10 m, při průměru piloty přes 650 do 1250 mm</t>
  </si>
  <si>
    <t>828835589</t>
  </si>
  <si>
    <t>Zřízení výplně pilot bez vytažení pažnic nezapažených nebo zapažených bentonitovou suspenzí svislých z betonu železového, v hl od 0 do 10 m, při průměru piloty přes 650 do 1250 mm</t>
  </si>
  <si>
    <t xml:space="preserve">Ve vypočtené kubatuře betonu je započtena pouze trvalá část pilot (případná kubatura ubourávané části pilot hluchého vrtání není započtena), </t>
  </si>
  <si>
    <t>ubourávaný beton v hluchém vrtání je třeba zahrnout do nabídkové ceny.</t>
  </si>
  <si>
    <t xml:space="preserve">Ve vypočtené kubatuře betonu nejsou zahrnuty dočasné šablony pilot, v případě požadavku zhotovitele na zřízení šablon pilot je třeba zahrnout náklady </t>
  </si>
  <si>
    <t>na šablony do nabídkové ceny.</t>
  </si>
  <si>
    <t xml:space="preserve">Ve vypočtené kubatuře se uvažuje průměr pilot 0,9m. Pokud bude průměr pilot odlišný vlivem jiné tloušťky použité výpažnice nebo vrtného nástroje, </t>
  </si>
  <si>
    <t>musí být náklady spojené s nárůstem kubatur zahrnuty do nabídkové ceny.</t>
  </si>
  <si>
    <t>"piloty vlevo" (20+11)*4,00</t>
  </si>
  <si>
    <t>"piloty vpravo" (19+2)*3,00</t>
  </si>
  <si>
    <t>589333330</t>
  </si>
  <si>
    <t>beton C 30/37 XF3 kamenivo frakce 0/22</t>
  </si>
  <si>
    <t>826333063</t>
  </si>
  <si>
    <t>"piloty vlevo" (20+11)*4,00*3,14*0,90*0,90/4</t>
  </si>
  <si>
    <t>"piloty vpravo" (19+2)*3,00*3,14*0,90*0,90/4</t>
  </si>
  <si>
    <t>231611114</t>
  </si>
  <si>
    <t xml:space="preserve">Výztuž pilot betonovaných do země  z oceli 10 505 (R)</t>
  </si>
  <si>
    <t>1687064049</t>
  </si>
  <si>
    <t>Výztuž pilot betonovaných do země z oceli 10 505 (R)</t>
  </si>
  <si>
    <t>předpoklad 0,160 t/m3 - výztuž dle návrhu v RDS dokumentaci</t>
  </si>
  <si>
    <t>"celkem předpoklad" 0,140*118,90</t>
  </si>
  <si>
    <t>273311123</t>
  </si>
  <si>
    <t>Základové konstrukce z betonu prostého desky ve výkopu nebo na hlavách pilot C 8/10</t>
  </si>
  <si>
    <t>1217051969</t>
  </si>
  <si>
    <t>beton C8/10-X0</t>
  </si>
  <si>
    <t>"pod opěry" 2*0,15*2,70*7,88</t>
  </si>
  <si>
    <t>"výplňový beton pod zavěšená křídla" 4*0,50*0,60*2,80</t>
  </si>
  <si>
    <t>"podkladní beton pod rubovou drenáž" 2*0,30*0,30*7,48</t>
  </si>
  <si>
    <t>"podkladní beton gabionů vlevo" 3,0*0,15*(42,00+22,00)</t>
  </si>
  <si>
    <t>"celkem základy gabionů vpravo" 3,00*0,15*(40,00+8,00)</t>
  </si>
  <si>
    <t>273354111</t>
  </si>
  <si>
    <t>Bednění základových konstrukcí desek zřízení</t>
  </si>
  <si>
    <t>1708454804</t>
  </si>
  <si>
    <t>"podkladní beton" (2,70*2+7,88*2)*0,20*2</t>
  </si>
  <si>
    <t>"podkladní beton gabion" (83,34+79,62+48,9+23,02)*0,15</t>
  </si>
  <si>
    <t>273354211</t>
  </si>
  <si>
    <t>Bednění základových konstrukcí desek odstranění bednění</t>
  </si>
  <si>
    <t>-1152769858</t>
  </si>
  <si>
    <t>273361116</t>
  </si>
  <si>
    <t>Výztuž základových konstrukcí desek z betonářské oceli 10 505 (R) nebo BSt 500</t>
  </si>
  <si>
    <t>-21407400</t>
  </si>
  <si>
    <t>předpoklad 0,100 t/m3 - výztuž dle návrhu v RDS dokumentaci</t>
  </si>
  <si>
    <t>"celkem předpoklad" 0,090*249,15</t>
  </si>
  <si>
    <t>274321118</t>
  </si>
  <si>
    <t>Základové konstrukce z betonu železového pásy, prahy, věnce a ostruhy ve výkopu nebo na hlavách pilot C 30/37</t>
  </si>
  <si>
    <t>-158978330</t>
  </si>
  <si>
    <t>beton C30/37-XF2,XD1,XC3 - vodostavebný beton</t>
  </si>
  <si>
    <t>"celkem základy gabionů vlevo" 2,70*0,80*(42,00+22,00)</t>
  </si>
  <si>
    <t>"celkem základy gabionů vpravo" 2,70*(0,68+0,95)/2*(40,00+8,00)</t>
  </si>
  <si>
    <t>beton C30/37-XF2,XD1,XC3</t>
  </si>
  <si>
    <t>"patky zábradlí gabionové zdi" (20+18+11+6)*3,14*0,35*0,35/4*1</t>
  </si>
  <si>
    <t>274354111</t>
  </si>
  <si>
    <t>Bednění základových konstrukcí pasů, prahů, věnců a ostruh zřízení</t>
  </si>
  <si>
    <t>-1465151020</t>
  </si>
  <si>
    <t>(82,74+78,87+48,00+12,40+11,29)*0,80</t>
  </si>
  <si>
    <t>274354211</t>
  </si>
  <si>
    <t>Bednění základových konstrukcí pasů, prahů, věnců a ostruh odstranění bednění</t>
  </si>
  <si>
    <t>1825455878</t>
  </si>
  <si>
    <t>275311127</t>
  </si>
  <si>
    <t>Základové konstrukce z betonu prostého patky a bloky ve výkopu nebo na hlavách pilot C 25/30</t>
  </si>
  <si>
    <t>1935407767</t>
  </si>
  <si>
    <t>beton C25/30-XF3,XC2</t>
  </si>
  <si>
    <t>"přechodové klíny za mostními závěry" 2*0,80*0,33*6,50</t>
  </si>
  <si>
    <t>283111112</t>
  </si>
  <si>
    <t xml:space="preserve">Zřízení ocelových, trubkových mikropilot  tlakové i tahové svislé nebo odklon od svislice do 60° část hladká, průměru přes 80 do 105 mm</t>
  </si>
  <si>
    <t>-1976331941</t>
  </si>
  <si>
    <t>Zřízení ocelových, trubkových mikropilot tlakové i tahové svislé nebo odklon od svislice do 60° část hladká, průměru přes 80 do 105 mm</t>
  </si>
  <si>
    <t>2*(16+9)*10,00</t>
  </si>
  <si>
    <t>140110660</t>
  </si>
  <si>
    <t>trubka ocelová bezešvá hladká jakost 11 353 89x10mm</t>
  </si>
  <si>
    <t>-640252193</t>
  </si>
  <si>
    <t>317171126</t>
  </si>
  <si>
    <t xml:space="preserve">Kotvení monolitického betonu římsy do mostovky  kotvou do vývrtu</t>
  </si>
  <si>
    <t>-1211774045</t>
  </si>
  <si>
    <t>Kotvení monolitického betonu římsy do mostovky kotvou do vývrtu</t>
  </si>
  <si>
    <t>kotvení ŽB římsy do stávající opěry - průměr výztuže 12mm, dl. 600mm, z toho 180 mm vlepení</t>
  </si>
  <si>
    <t>"kotvení říms do stávajících opěr" 2*3*28</t>
  </si>
  <si>
    <t>"kotvení říms do stávajícího nadezděného křídla" 2*26</t>
  </si>
  <si>
    <t>317321118</t>
  </si>
  <si>
    <t xml:space="preserve">Římsy ze železového betonu  C 30/37</t>
  </si>
  <si>
    <t>474502704</t>
  </si>
  <si>
    <t>Římsy ze železového betonu C 30/37</t>
  </si>
  <si>
    <t>beton C30/37-XF4,XD3,XC4</t>
  </si>
  <si>
    <t>"římsy podél vozovky" 2*(0,60*0,31+0,49*0,27)*24,20</t>
  </si>
  <si>
    <t>"římsy na stávajících opěrách" 2*1,20*0,30*9,00</t>
  </si>
  <si>
    <t>"římsa na nadezděném křídle" 0,80*0,30*7,70</t>
  </si>
  <si>
    <t>317353121</t>
  </si>
  <si>
    <t xml:space="preserve">Bednění mostní římsy  zřízení všech tvarů</t>
  </si>
  <si>
    <t>492383028</t>
  </si>
  <si>
    <t>Bednění mostní římsy zřízení všech tvarů</t>
  </si>
  <si>
    <t>"Římsa" (0,91+0,28)*24,20*2+0,31*4</t>
  </si>
  <si>
    <t>"Římsa pod mostem" (16,63+0,80+1,20+7,45+1,00+9,00+4,80*1,20+0,80+1,20)*0,30+(16,63+9,00)*0,15</t>
  </si>
  <si>
    <t>317353221</t>
  </si>
  <si>
    <t xml:space="preserve">Bednění mostní římsy  odstranění všech tvarů</t>
  </si>
  <si>
    <t>-468650769</t>
  </si>
  <si>
    <t>Bednění mostní římsy odstranění všech tvarů</t>
  </si>
  <si>
    <t>317361116</t>
  </si>
  <si>
    <t xml:space="preserve">Výztuž mostních železobetonových říms  z betonářské oceli 10 505 (R) nebo BSt 500</t>
  </si>
  <si>
    <t>-153610610</t>
  </si>
  <si>
    <t>Výztuž mostních železobetonových říms z betonářské oceli 10 505 (R) nebo BSt 500</t>
  </si>
  <si>
    <t>"výztuž římsy podél vozovky" 1,66</t>
  </si>
  <si>
    <t>"výztuž římsy na stávajících opěrách (předpoklad)" 0,85</t>
  </si>
  <si>
    <t>"výztuž římsy na nadezděném křídle (předpoklad)" 0,25</t>
  </si>
  <si>
    <t>327215141</t>
  </si>
  <si>
    <t>Opěrné zdi z drátokamenných gravitačních konstrukcí (gabionů) z lomového kamene neupraveného výplňového na sucho ze svařovaných panelů z ocelových sítí s povrchovou úpravou galfan</t>
  </si>
  <si>
    <t>-2099271788</t>
  </si>
  <si>
    <t>"vlevo před mostem" 1,00*2,50*32,00+0,50*2,50*10,00+1,00*1,50*42,30+1,00*1,00*38,60+0,80*1,00*2,00+0,50*1,00*2,20</t>
  </si>
  <si>
    <t>"vpravo před mostem" 1,00*2,50*40,00+1,50*1,00*38,30+1,00*1,00*36,60+0,80*0,80*32,70+1,00*1,00*2,30</t>
  </si>
  <si>
    <t>"vlevo za mostem" 1,00*2,50*22,00+1,00*1,50*22,00+1,00*1,00*22,00</t>
  </si>
  <si>
    <t>"vpravo za mostem" 1,00*3,00*4,00+2,00*1,00*8,00+1,50*1,00*6,00+1,00*1,00*4,00+0,80*0,80*2,00</t>
  </si>
  <si>
    <t>333375</t>
  </si>
  <si>
    <t>VÝZTUŽ MOST OPĚR A KŘÍDEL Z PŘEDP TYČÍ</t>
  </si>
  <si>
    <t>82733605</t>
  </si>
  <si>
    <t>Kompletní konstrukce ocelových táhel průměru 26,5 mm z vysokopevnostní oceli.</t>
  </si>
  <si>
    <t>"stažení zápor" 3,14*0,0265*0,0265/4*7,85*4*10</t>
  </si>
  <si>
    <t>334213111</t>
  </si>
  <si>
    <t>Zdivo pilířů, opěr a křídel mostů z lomového kamene štípaného nebo ručně vybíraného na maltu z nepravidelných kamenů objemu 1 kusu kamene do 0,02 m3</t>
  </si>
  <si>
    <t>1201017116</t>
  </si>
  <si>
    <t>Nadezdění stávajícího kolmého křídla mostu ze stejného materiálu, velikosti kamenů a způsobu jako stávající kamenné křídlo.</t>
  </si>
  <si>
    <t>1,00*(2,00+1,00)/2*8,00</t>
  </si>
  <si>
    <t>334323118</t>
  </si>
  <si>
    <t>Mostní opěry a úložné prahy z betonu železového C 30/37</t>
  </si>
  <si>
    <t>733005913</t>
  </si>
  <si>
    <t>beton dříků C30/37-XF2,XD1,XC3</t>
  </si>
  <si>
    <t>"rámové stojky opěr" 2*0,80*2,40*7,48+2*1,20*0,55*7,48</t>
  </si>
  <si>
    <t>334323218</t>
  </si>
  <si>
    <t>Mostní křídla a závěrné zídky z betonu železového C 30/37</t>
  </si>
  <si>
    <t>-1189506269</t>
  </si>
  <si>
    <t>"křídla pod pracovní spárou" 4*(1,20+2,55)/2*0,60*0,50</t>
  </si>
  <si>
    <t>"křídla nad pracovní spárou" 4*(4*1,22-1,46*0,65)*0,50</t>
  </si>
  <si>
    <t>334351112</t>
  </si>
  <si>
    <t xml:space="preserve">Bednění mostních opěr a úložných prahů ze systémového bednění  zřízení z překližek, pro železobeton</t>
  </si>
  <si>
    <t>-170934087</t>
  </si>
  <si>
    <t>Bednění mostních opěr a úložných prahů ze systémového bednění zřízení z překližek, pro železobeton</t>
  </si>
  <si>
    <t>(1,772*(6,48+1,20*2)+9,66)*2+0,225*1,60*10</t>
  </si>
  <si>
    <t>334351211</t>
  </si>
  <si>
    <t xml:space="preserve">Bednění mostních opěr a úložných prahů ze systémového bednění  odstranění z překližek</t>
  </si>
  <si>
    <t>-1172926593</t>
  </si>
  <si>
    <t>Bednění mostních opěr a úložných prahů ze systémového bednění odstranění z překližek</t>
  </si>
  <si>
    <t>334352111</t>
  </si>
  <si>
    <t xml:space="preserve">Bednění mostních křídel a závěrných zídek ze systémového bednění  zřízení z překližek</t>
  </si>
  <si>
    <t>-1589691241</t>
  </si>
  <si>
    <t>Bednění mostních křídel a závěrných zídek ze systémového bednění zřízení z překližek</t>
  </si>
  <si>
    <t>(5,55*2+3,65*0,50)*2*2</t>
  </si>
  <si>
    <t>334352211</t>
  </si>
  <si>
    <t xml:space="preserve">Bednění mostních křídel a závěrných zídek ze systémového bednění  odstranění z překližek</t>
  </si>
  <si>
    <t>-861924136</t>
  </si>
  <si>
    <t>Bednění mostních křídel a závěrných zídek ze systémového bednění odstranění z překližek</t>
  </si>
  <si>
    <t>334361226</t>
  </si>
  <si>
    <t xml:space="preserve">Výztuž betonářská mostních konstrukcí  opěr, úložných prahů, křídel, závěrných zídek, bloků ložisek, pilířů a sloupů z oceli 10 505 (R) nebo BSt 500 křídel, závěrných zdí</t>
  </si>
  <si>
    <t>-179160362</t>
  </si>
  <si>
    <t>Výztuž betonářská mostních konstrukcí opěr, úložných prahů, křídel, závěrných zídek, bloků ložisek, pilířů a sloupů z oceli 10 505 (R) nebo BSt 500 křídel, závěrných zdí</t>
  </si>
  <si>
    <t>"viz výkres výztuže" 8,817</t>
  </si>
  <si>
    <t>334791115</t>
  </si>
  <si>
    <t xml:space="preserve">Prostup v betonových zdech z plastových trub  průměru do DN 250</t>
  </si>
  <si>
    <t>-127349673</t>
  </si>
  <si>
    <t>Prostup v betonových zdech z plastových trub průměru do DN 250</t>
  </si>
  <si>
    <t>"prostupy gabionovou zdí" 7*2,00</t>
  </si>
  <si>
    <t>334791117</t>
  </si>
  <si>
    <t xml:space="preserve">Prostup v betonových zdech z plastových trub  průměru do DN 400</t>
  </si>
  <si>
    <t>-1747149843</t>
  </si>
  <si>
    <t>Prostup v betonových zdech z plastových trub průměru do DN 400</t>
  </si>
  <si>
    <t>"patky zábradlí na gabionové zdi DN 350 mm" (20+18+11+6)*1,00</t>
  </si>
  <si>
    <t>348171112</t>
  </si>
  <si>
    <t xml:space="preserve">Osazení mostního ocelového zábradlí  do bednění kapes říms</t>
  </si>
  <si>
    <t>-2065202327</t>
  </si>
  <si>
    <t>Osazení mostního ocelového zábradlí do bednění kapes říms</t>
  </si>
  <si>
    <t>Ocelové dvoumadlové zábradlí v.1,1m s kotevní deskou.</t>
  </si>
  <si>
    <t>Včetně kotvení do ŽB patek a do vrstvy polymerní malty dle TKP 18.</t>
  </si>
  <si>
    <t xml:space="preserve">Železobetonové patky včetně výztuže a plastové chráničky vykázány samostatně. </t>
  </si>
  <si>
    <t>"zábradlí na gabionové zdi" 37,50+35,00+22,00+6,50</t>
  </si>
  <si>
    <t>"zábradlí na ponechaném křídle mostu" 8,50</t>
  </si>
  <si>
    <t>553912130</t>
  </si>
  <si>
    <t>zábradelní díl VT1 Pz</t>
  </si>
  <si>
    <t>1085285363</t>
  </si>
  <si>
    <t>388995212</t>
  </si>
  <si>
    <t xml:space="preserve">Chránička kabelů v římse z trub HDPE  přes DN 80 do DN 110</t>
  </si>
  <si>
    <t>1004468901</t>
  </si>
  <si>
    <t>Chránička kabelů v římse z trub HDPE přes DN 80 do DN 110</t>
  </si>
  <si>
    <t>chráničky do říms z HDPE 110/94 mm</t>
  </si>
  <si>
    <t>"chráničky v římsách" 4*24,20</t>
  </si>
  <si>
    <t>421321128</t>
  </si>
  <si>
    <t xml:space="preserve">Mostní železobetonové nosné konstrukce deskové nebo klenbové, trámové, ostatní  deskové, z betonu C 30/37</t>
  </si>
  <si>
    <t>1024746276</t>
  </si>
  <si>
    <t>Mostní železobetonové nosné konstrukce deskové nebo klenbové, trámové, ostatní deskové, z betonu C 30/37</t>
  </si>
  <si>
    <t>Včetně ztraceného bednění mezi přírubami nosníků z cementotřískových desek a těsnění spár mezi přírubami nosníků.</t>
  </si>
  <si>
    <t>včetně pracovních úložných bloků pod nosníky</t>
  </si>
  <si>
    <t>"rámové rohy" 2*1,20*1,30*7,48-2*5*0,90*0,75*0,40</t>
  </si>
  <si>
    <t>"spřažená deska" 0,22*7,48*13,80</t>
  </si>
  <si>
    <t>421351131</t>
  </si>
  <si>
    <t xml:space="preserve">Bednění deskových konstrukcí mostů z betonu železového nebo předpjatého  zřízení boční stěny výšky do 350 mm</t>
  </si>
  <si>
    <t>770722756</t>
  </si>
  <si>
    <t>Bednění deskových konstrukcí mostů z betonu železového nebo předpjatého zřízení boční stěny výšky do 350 mm</t>
  </si>
  <si>
    <t>13,8*0,22*2</t>
  </si>
  <si>
    <t>421351231</t>
  </si>
  <si>
    <t xml:space="preserve">Bednění deskových konstrukcí mostů z betonu železového nebo předpjatého  odstranění boční stěny výšky do 350 mm</t>
  </si>
  <si>
    <t>118091899</t>
  </si>
  <si>
    <t>Bednění deskových konstrukcí mostů z betonu železového nebo předpjatého odstranění boční stěny výšky do 350 mm</t>
  </si>
  <si>
    <t>79</t>
  </si>
  <si>
    <t>421361226</t>
  </si>
  <si>
    <t xml:space="preserve">Výztuž deskových konstrukcí  z betonářské oceli 10 505 (R) nebo BSt 500 deskového mostu</t>
  </si>
  <si>
    <t>-1306067881</t>
  </si>
  <si>
    <t>Výztuž deskových konstrukcí z betonářské oceli 10 505 (R) nebo BSt 500 deskového mostu</t>
  </si>
  <si>
    <t>"viz výkres výztuže" 7,665</t>
  </si>
  <si>
    <t>80</t>
  </si>
  <si>
    <t>424127</t>
  </si>
  <si>
    <t>MOSTNÍ NOSNÍKY Z DÍLCŮ ŽELEZOBETONOVÝCH DO C50/60 (B60)</t>
  </si>
  <si>
    <t>1206161395</t>
  </si>
  <si>
    <t>"nosníky celkem" 5*(0,40*0,75*15,60-0,40*0,15*(6,50+3,65)+(0,10+0,08)/2*2*0,54*13,90)</t>
  </si>
  <si>
    <t>81</t>
  </si>
  <si>
    <t>431125</t>
  </si>
  <si>
    <t>Schodišťové konstrukce z dílců železobetonových do C30/37</t>
  </si>
  <si>
    <t>478178255</t>
  </si>
  <si>
    <t>schodišťové stupně C30/37-XF4,XC4</t>
  </si>
  <si>
    <t xml:space="preserve"> 36*0,20*0,60</t>
  </si>
  <si>
    <t>82</t>
  </si>
  <si>
    <t>2098826298</t>
  </si>
  <si>
    <t>Beton C20/25nXF3</t>
  </si>
  <si>
    <t>"podkladní beton pod zádlažbami za křídly mostu" 4*0,15*2*1</t>
  </si>
  <si>
    <t>"podkladní beton pod dlažbu podél křídel mostu" 4*0,15*1,30*0,50*5,20</t>
  </si>
  <si>
    <t>"podkladní beton pod schodiště" 0,15*1,30*1,10*10,80</t>
  </si>
  <si>
    <t>83</t>
  </si>
  <si>
    <t>451477121</t>
  </si>
  <si>
    <t xml:space="preserve">Podkladní vrstva plastbetonová  drenážní, tloušťky do 20 mm první vrstva</t>
  </si>
  <si>
    <t>-448619102</t>
  </si>
  <si>
    <t>Podkladní vrstva plastbetonová drenážní, tloušťky do 20 mm první vrstva</t>
  </si>
  <si>
    <t>Včetně hliníkového drenážního profilu 30x20mm dle ČSN EN 15088 pouze v příčném žebrr - celkové délky 6,0m</t>
  </si>
  <si>
    <t>"odvodňovací proužek podél říms mezi mostními závěry" 2*0,15*15,90</t>
  </si>
  <si>
    <t>"příčné žebro před mostním závěrem opěry 01" 0,075*5,50</t>
  </si>
  <si>
    <t>"rozšíření v místě odvodňovačů celoplošné izolace podél říms" 6*0,50*(0,50-0,15)</t>
  </si>
  <si>
    <t>"rozšíření v místě mostních odvodňovačů" 2*(0,60-0,35)*(0,60-0,40)</t>
  </si>
  <si>
    <t>84</t>
  </si>
  <si>
    <t>451477122</t>
  </si>
  <si>
    <t xml:space="preserve">Podkladní vrstva plastbetonová  drenážní, tloušťky do 20 mm každá další vrstva</t>
  </si>
  <si>
    <t>-1303014605</t>
  </si>
  <si>
    <t>Podkladní vrstva plastbetonová drenážní, tloušťky do 20 mm každá další vrstva</t>
  </si>
  <si>
    <t>"rozšíření v místě odvodňovačů celoplošné izolace podél říms" 6*0,50*(0,50-0,15)*2</t>
  </si>
  <si>
    <t>"rozšíření v místě mostních odvodňovačů" 2*(0,60-0,35)*(0,60-0,40)*5</t>
  </si>
  <si>
    <t>85</t>
  </si>
  <si>
    <t>458500000R</t>
  </si>
  <si>
    <t xml:space="preserve">Výplňové klíny za opěrou z kameniva hutněného po vrstvách  těženého</t>
  </si>
  <si>
    <t>-1532915558</t>
  </si>
  <si>
    <t>Výplňové klíny za opěrou z kameniva hutněného po vrstvách těženého</t>
  </si>
  <si>
    <t>Materiál "zásyp za opěrou" dle ČSN 73 6244 na dané ID dle materiálu.</t>
  </si>
  <si>
    <t>"Zásyp za opěrami" 2*1,60*3,00*6,50</t>
  </si>
  <si>
    <t>"Zásyp za křídly" 4*1,50*2,10*4,00</t>
  </si>
  <si>
    <t>"zásyp za gabiony vlevo" (2,50*3,70+0,50*5,50*3,50)*(40,50+29,00)</t>
  </si>
  <si>
    <t>"zásyp za gabiony vpravo" (3,60*4,10+(3,50+5,00)/2*2,90)*(41,00+12,00)</t>
  </si>
  <si>
    <t>86</t>
  </si>
  <si>
    <t>458501112</t>
  </si>
  <si>
    <t xml:space="preserve">Výplňové klíny za opěrou z kameniva hutněného po vrstvách  drceného</t>
  </si>
  <si>
    <t>-1273827125</t>
  </si>
  <si>
    <t>Výplňové klíny za opěrou z kameniva hutněného po vrstvách drceného</t>
  </si>
  <si>
    <t>Ochranný obsyp opěr dle ČSN 73 6244 - na ID 0,85</t>
  </si>
  <si>
    <t>"Obsyp za opěrami" 2*0,60*0,90*6,50</t>
  </si>
  <si>
    <t>"Obsyp za křídly" 4*0,60*1,20*4,00</t>
  </si>
  <si>
    <t>87</t>
  </si>
  <si>
    <t>462510000R</t>
  </si>
  <si>
    <t xml:space="preserve">Zához prostoru  z lomového kamene</t>
  </si>
  <si>
    <t>-591935399</t>
  </si>
  <si>
    <t>Zához prostoru z lomového kamene</t>
  </si>
  <si>
    <t>"svahy silničního tělesa vlevo před mostem" 1,20*0,60*299,00</t>
  </si>
  <si>
    <t>"svahy silničního tělesa vpravo před mostem" 1,20*0,60*217,00</t>
  </si>
  <si>
    <t>"svahy silničního tělesa vlevo za mostem" 1,20*0,60*186,00</t>
  </si>
  <si>
    <t>"svahy silničního tělesa vpravo za mostem" 1,20*0,60*168,00</t>
  </si>
  <si>
    <t>"před vyústěním uličních vpustí a skluzu" 4*0,50*2,00*2,00</t>
  </si>
  <si>
    <t>88</t>
  </si>
  <si>
    <t>465513256</t>
  </si>
  <si>
    <t xml:space="preserve">Dlažba svahu u mostních opěr z upraveného lomového žulového kamene  s vyspárováním maltou MC 25, šíře spáry 15 mm do betonového lože C 25/30 tloušťky 250 mm, plochy do 10 m2</t>
  </si>
  <si>
    <t>1377159947</t>
  </si>
  <si>
    <t>Dlažba svahu u mostních opěr z upraveného lomového žulového kamene s vyspárováním maltou MC 25, šíře spáry 15 mm do betonového lože C 25/30 tloušťky 250 mm, plochy do 10 m2</t>
  </si>
  <si>
    <t>Celkem dlažby opevnění a úprav pod mostem tl kamene 0,25m do podkladního betonu s vyspárováním z malty M25 XF4</t>
  </si>
  <si>
    <t>"podkladní beton pod zádlažbami za křídly mostu" 4*0,25*2*1</t>
  </si>
  <si>
    <t>"podkladní beton pod dlažbu podél křídel mostu" 4*0,25*1,30*0,50*5,20</t>
  </si>
  <si>
    <t>89</t>
  </si>
  <si>
    <t>564871111</t>
  </si>
  <si>
    <t xml:space="preserve">Podklad ze štěrkodrti ŠD  s rozprostřením a zhutněním, po zhutnění tl. 250 mm</t>
  </si>
  <si>
    <t>-1981073449</t>
  </si>
  <si>
    <t>Podklad ze štěrkodrti ŠD s rozprostřením a zhutněním, po zhutnění tl. 250 mm</t>
  </si>
  <si>
    <t>"vozovka před mostem" 343,00</t>
  </si>
  <si>
    <t>"vozovka za mostem" 271,00</t>
  </si>
  <si>
    <t>90</t>
  </si>
  <si>
    <t>567121114</t>
  </si>
  <si>
    <t>Podklad ze směsi stmelené cementem SC bez dilatačních spár, s rozprostřením a zhutněním SC C 3/4 (SC I), po zhutnění tl. 150 mm</t>
  </si>
  <si>
    <t>-1105088535</t>
  </si>
  <si>
    <t>"vozovka před mostem" 318,00</t>
  </si>
  <si>
    <t>"vozovka za mostem" 253,00</t>
  </si>
  <si>
    <t>91</t>
  </si>
  <si>
    <t>569831111</t>
  </si>
  <si>
    <t xml:space="preserve">Zpevnění krajnic nebo komunikací pro pěší  s rozprostřením a zhutněním, po zhutnění štěrkodrtí tl. 100 mm</t>
  </si>
  <si>
    <t>1363297992</t>
  </si>
  <si>
    <t>Zpevnění krajnic nebo komunikací pro pěší s rozprostřením a zhutněním, po zhutnění štěrkodrtí tl. 100 mm</t>
  </si>
  <si>
    <t>"krajnice před mostem" 121,00</t>
  </si>
  <si>
    <t>"krajnice za mostem" 74,00</t>
  </si>
  <si>
    <t>92</t>
  </si>
  <si>
    <t>573111113</t>
  </si>
  <si>
    <t>Postřik infiltrační PI z asfaltu silničního s posypem kamenivem, v množství 1,50 kg/m2</t>
  </si>
  <si>
    <t>-1450703718</t>
  </si>
  <si>
    <t>Postřik 1,5kg/m2 emulzní PIE dle ČSN 736129 na vrstvě kameniva zpevněného cementem.</t>
  </si>
  <si>
    <t>93</t>
  </si>
  <si>
    <t>573211109</t>
  </si>
  <si>
    <t>Postřik spojovací PS bez posypu kamenivem z asfaltu silničního, v množství 0,50 kg/m2</t>
  </si>
  <si>
    <t>-2110486679</t>
  </si>
  <si>
    <t>Postřik PSE - 0,4 kg/m2 dle ČSN 736129 pod ložnou i obrusnou vrstvou.</t>
  </si>
  <si>
    <t>"vozovka před mostem pod obrusnou vrstvou" 274,00</t>
  </si>
  <si>
    <t>"vozovka na mostě pod obrusnou vrstvou" 5,50*15,90</t>
  </si>
  <si>
    <t>"vozovka za mostem pod obrusnou vrstvou" 258,00</t>
  </si>
  <si>
    <t>"vozovka před mostem pod ložnou vrstvou" 288,00</t>
  </si>
  <si>
    <t>"vozovka na mostě pod ložnou vrstvou" 6,50*15,90</t>
  </si>
  <si>
    <t>"vozovka za mostem pod ložnou vrstvou" 271,00</t>
  </si>
  <si>
    <t>94</t>
  </si>
  <si>
    <t>577134141</t>
  </si>
  <si>
    <t xml:space="preserve">Asfaltový beton vrstva obrusná ACO 11 (ABS)  s rozprostřením a se zhutněním z modifikovaného asfaltu v pruhu šířky přes 3 m tl. 40 mm</t>
  </si>
  <si>
    <t>-619076320</t>
  </si>
  <si>
    <t>Asfaltový beton vrstva obrusná ACO 11 (ABS) s rozprostřením a se zhutněním z modifikovaného asfaltu v pruhu šířky přes 3 m tl. 40 mm</t>
  </si>
  <si>
    <t>Obrusná vrstva na mostě ACO 11+ dle ČSN EN 13108-1</t>
  </si>
  <si>
    <t>"vozovka před mostem" 274,00</t>
  </si>
  <si>
    <t>"vozovka na mostě" 5,50*15,90</t>
  </si>
  <si>
    <t>"vozovka za mostem" 258,00</t>
  </si>
  <si>
    <t>95</t>
  </si>
  <si>
    <t>577145142</t>
  </si>
  <si>
    <t xml:space="preserve">Asfaltový beton vrstva ložní ACL 16 (ABH)  s rozprostřením a zhutněním z modifikovaného asfaltu v pruhu šířky přes 3 m, po zhutnění tl. 50 mm</t>
  </si>
  <si>
    <t>39675811</t>
  </si>
  <si>
    <t>Asfaltový beton vrstva ložní ACL 16 (ABH) s rozprostřením a zhutněním z modifikovaného asfaltu v pruhu šířky přes 3 m, po zhutnění tl. 50 mm</t>
  </si>
  <si>
    <t>Ložní vrstva na mostě ACL 16+ dle ČSN EN 13108-1</t>
  </si>
  <si>
    <t>"vozovka na mostě" 6,50*15,90</t>
  </si>
  <si>
    <t>96</t>
  </si>
  <si>
    <t>577165142</t>
  </si>
  <si>
    <t xml:space="preserve">Asfaltový beton vrstva ložní ACL 16 (ABH)  s rozprostřením a zhutněním z modifikovaného asfaltu v pruhu šířky přes 3 m, po zhutnění tl. 70 mm</t>
  </si>
  <si>
    <t>-1865509214</t>
  </si>
  <si>
    <t>Asfaltový beton vrstva ložní ACL 16 (ABH) s rozprostřením a zhutněním z modifikovaného asfaltu v pruhu šířky přes 3 m, po zhutnění tl. 70 mm</t>
  </si>
  <si>
    <t>"vozovka před mostem" 288,00</t>
  </si>
  <si>
    <t>97</t>
  </si>
  <si>
    <t>578133232</t>
  </si>
  <si>
    <t xml:space="preserve">Litý asfalt MA 11 (LAS) s rozprostřením  z modifikovaného asfaltu v pruhu šířky přes 3 m tl. 35 mm</t>
  </si>
  <si>
    <t>1972589765</t>
  </si>
  <si>
    <t>Litý asfalt MA 11 (LAS) s rozprostřením z modifikovaného asfaltu v pruhu šířky přes 3 m tl. 35 mm</t>
  </si>
  <si>
    <t>Ochrana izolace na mostě MA 11 IV dle ČSN EN 13108-6:2008</t>
  </si>
  <si>
    <t>"vozovka na mostě" 6,20*15,90</t>
  </si>
  <si>
    <t>98</t>
  </si>
  <si>
    <t>578143133</t>
  </si>
  <si>
    <t xml:space="preserve">Litý asfalt MA 11 (LAS) s rozprostřením  z modifikovaného asfaltu v pruhu šířky do 3 m tl. 40 mm</t>
  </si>
  <si>
    <t>-120483039</t>
  </si>
  <si>
    <t>Litý asfalt MA 11 (LAS) s rozprostřením z modifikovaného asfaltu v pruhu šířky do 3 m tl. 40 mm</t>
  </si>
  <si>
    <t>"odvodňovací proužky podél říms na mostě" 2*0,50*28,00</t>
  </si>
  <si>
    <t>99</t>
  </si>
  <si>
    <t>628611102</t>
  </si>
  <si>
    <t xml:space="preserve">Nátěr mostních betonových konstrukcí  epoxidový 2x ochranný nepružný OS-B</t>
  </si>
  <si>
    <t>-1037470888</t>
  </si>
  <si>
    <t>Nátěr mostních betonových konstrukcí epoxidový 2x ochranný nepružný OS-B</t>
  </si>
  <si>
    <t>"Nátěr boků nosné konstrukce" 2*0,50*18,00</t>
  </si>
  <si>
    <t>"Nátěr boků křídel pod římsou" 4*0,35*5,20</t>
  </si>
  <si>
    <t>100</t>
  </si>
  <si>
    <t>628611131</t>
  </si>
  <si>
    <t xml:space="preserve">Nátěr mostních betonových konstrukcí  akrylátový na siloxanové a plasticko-elastické bázi 2x ochranný pružný OS-C (OS 4)</t>
  </si>
  <si>
    <t>-1175830625</t>
  </si>
  <si>
    <t>Nátěr mostních betonových konstrukcí akrylátový na siloxanové a plasticko-elastické bázi 2x ochranný pružný OS-C (OS 4)</t>
  </si>
  <si>
    <t>"římsy" 2*0,95*24,20</t>
  </si>
  <si>
    <t>101</t>
  </si>
  <si>
    <t>628635411</t>
  </si>
  <si>
    <t>Oprava spár zdiva z lomového kamene upraveného maltou cementovou s vysekáním a vyčištěním spar s naložení suti na dopravní prostředek nebo s odklizením na hromady do vzdálenosti 50 m hloubky spár přes 30 do 70 mm</t>
  </si>
  <si>
    <t>-1693030935</t>
  </si>
  <si>
    <t>Sanace ponechaných kamenných částí opěr mostu.</t>
  </si>
  <si>
    <t xml:space="preserve">Cílem není vyškrábání spár do hloubky, ale odstranění nezpevných částí. Odstranění uvolněných částí se provede do hloubky 30 mm tak, </t>
  </si>
  <si>
    <t xml:space="preserve">aby mohlo být provedeno doplnění spár vhodným materiálem. </t>
  </si>
  <si>
    <t>"přespárování líce a bočních ploch opěr - předpoklad 50%" 0,50*2*(6,50*4,50+2,50*1,20)</t>
  </si>
  <si>
    <t>"přespárování ponechaného křídla mostu - předpoklad 50%" 0,50*7,70*3,50</t>
  </si>
  <si>
    <t>102</t>
  </si>
  <si>
    <t>871313121</t>
  </si>
  <si>
    <t>Montáž kanalizačního potrubí z plastů z tvrdého PVC těsněných gumovým kroužkem v otevřeném výkopu ve sklonu do 20 % DN 160</t>
  </si>
  <si>
    <t>1841724066</t>
  </si>
  <si>
    <t>potrubí s DN 150</t>
  </si>
  <si>
    <t>"vyústění potrubí od uličních vpustí" 3*2,00</t>
  </si>
  <si>
    <t>103</t>
  </si>
  <si>
    <t>28614097</t>
  </si>
  <si>
    <t>trubka kanalizační žebrovaná PP vnitřní průměr 150mm, dl. 6m</t>
  </si>
  <si>
    <t>-520675670</t>
  </si>
  <si>
    <t>104</t>
  </si>
  <si>
    <t>895941311</t>
  </si>
  <si>
    <t xml:space="preserve">Zřízení vpusti kanalizační  uliční z betonových dílců typ UVB-50</t>
  </si>
  <si>
    <t>879003145</t>
  </si>
  <si>
    <t>Zřízení vpusti kanalizační uliční z betonových dílců typ UVB-50</t>
  </si>
  <si>
    <t>"uliční vpusti" 3</t>
  </si>
  <si>
    <t>105</t>
  </si>
  <si>
    <t>592238200</t>
  </si>
  <si>
    <t>vpusť uliční skruž betonová 290x500x50mm s osazením na kalový koš pro těžké naplaveniny</t>
  </si>
  <si>
    <t>1508494448</t>
  </si>
  <si>
    <t>106</t>
  </si>
  <si>
    <t>592238210</t>
  </si>
  <si>
    <t>vpusť uliční prstenec betonový 180x660x100mm</t>
  </si>
  <si>
    <t>929812616</t>
  </si>
  <si>
    <t>592238220</t>
  </si>
  <si>
    <t>vpusť uliční dno s výtokem betonové 626x495x50mm</t>
  </si>
  <si>
    <t>1334905784</t>
  </si>
  <si>
    <t>108</t>
  </si>
  <si>
    <t>55242320</t>
  </si>
  <si>
    <t>mříž vtoková litinová plochá 500x500mm</t>
  </si>
  <si>
    <t>443944983</t>
  </si>
  <si>
    <t>109</t>
  </si>
  <si>
    <t>911334122</t>
  </si>
  <si>
    <t>Zábradelní svodidla ocelová s osazením sloupků kotvením do římsy, se svodnicí úrovně zádržnosti H2 s výplní ze svislých tyčí</t>
  </si>
  <si>
    <t>-1014694515</t>
  </si>
  <si>
    <t>Zábradelní svodidlo se svislou výplní.</t>
  </si>
  <si>
    <t>"zábradelní svodidlo na mostě" 26+26</t>
  </si>
  <si>
    <t>110</t>
  </si>
  <si>
    <t>911381000R</t>
  </si>
  <si>
    <t xml:space="preserve">Silniční svodidlo betonové  jednostranné průběžné délky 2 m, výšky 0,8 m</t>
  </si>
  <si>
    <t>371252222</t>
  </si>
  <si>
    <t>Silniční svodidlo betonové jednostranné průběžné délky 2 m, výšky 0,8 m</t>
  </si>
  <si>
    <t>jednostranné ocel svodidlo, s úrovní zadržení H1 včetně napojení na mostní svodidlo a výškových náběhů</t>
  </si>
  <si>
    <t>"svodidla na předmostích" 40+42+22+21</t>
  </si>
  <si>
    <t>111</t>
  </si>
  <si>
    <t>912211111</t>
  </si>
  <si>
    <t xml:space="preserve">Montáž směrového sloupku  plastového s odrazkou prostým uložením bez betonového základu silničního</t>
  </si>
  <si>
    <t>1363875493</t>
  </si>
  <si>
    <t>Montáž směrového sloupku plastového s odrazkou prostým uložením bez betonového základu silničního</t>
  </si>
  <si>
    <t>"směrové sloupky modré mezi bílé sloupky (Z11e a Z11f)" 8</t>
  </si>
  <si>
    <t>112</t>
  </si>
  <si>
    <t>40445158</t>
  </si>
  <si>
    <t>sloupek směrový silniční plastový 1,2m</t>
  </si>
  <si>
    <t>1091982113</t>
  </si>
  <si>
    <t>113</t>
  </si>
  <si>
    <t>912211121</t>
  </si>
  <si>
    <t xml:space="preserve">Montáž směrového sloupku  plastového s odrazkou přišroubováním na svodidlo</t>
  </si>
  <si>
    <t>-200713841</t>
  </si>
  <si>
    <t>Montáž směrového sloupku plastového s odrazkou přišroubováním na svodidlo</t>
  </si>
  <si>
    <t>"směrové sloupky bílé (Z11a a Z11b)" 8</t>
  </si>
  <si>
    <t>"směrové sloupky modré (Z11e a Z11f)" 8</t>
  </si>
  <si>
    <t>114</t>
  </si>
  <si>
    <t>404451530</t>
  </si>
  <si>
    <t>sloupek svodidlový plastový</t>
  </si>
  <si>
    <t>987025896</t>
  </si>
  <si>
    <t>115</t>
  </si>
  <si>
    <t>914111111</t>
  </si>
  <si>
    <t xml:space="preserve">Montáž svislé dopravní značky základní  velikosti do 1 m2 objímkami na sloupky nebo konzoly</t>
  </si>
  <si>
    <t>-421274640</t>
  </si>
  <si>
    <t>Montáž svislé dopravní značky základní velikosti do 1 m2 objímkami na sloupky nebo konzoly</t>
  </si>
  <si>
    <t xml:space="preserve">Nové dopravní značení v prostoru křižovatky. </t>
  </si>
  <si>
    <t>"2xP6" 2</t>
  </si>
  <si>
    <t>116</t>
  </si>
  <si>
    <t>40444052</t>
  </si>
  <si>
    <t>značka dopravní svislá STOP FeZn NK P6 700mm</t>
  </si>
  <si>
    <t>1188851588</t>
  </si>
  <si>
    <t>117</t>
  </si>
  <si>
    <t>914112111</t>
  </si>
  <si>
    <t xml:space="preserve">Tabulka s označením evidenčního čísla mostu  na sloupek</t>
  </si>
  <si>
    <t>-1176191360</t>
  </si>
  <si>
    <t>Tabulka s označením evidenčního čísla mostu na sloupek</t>
  </si>
  <si>
    <t>"na předmostích objektu" 1+1</t>
  </si>
  <si>
    <t>118</t>
  </si>
  <si>
    <t>914511111</t>
  </si>
  <si>
    <t xml:space="preserve">Montáž sloupku dopravních značek  délky do 3,5 m do betonového základu</t>
  </si>
  <si>
    <t>-2074525679</t>
  </si>
  <si>
    <t>Montáž sloupku dopravních značek délky do 3,5 m do betonového základu</t>
  </si>
  <si>
    <t>119</t>
  </si>
  <si>
    <t>404452350</t>
  </si>
  <si>
    <t>sloupek pro dopravní značku Al D 60mm v 3,5m</t>
  </si>
  <si>
    <t>-1466164295</t>
  </si>
  <si>
    <t>120</t>
  </si>
  <si>
    <t>915121111</t>
  </si>
  <si>
    <t xml:space="preserve">Vodorovné dopravní značení stříkané barvou  vodící čára bílá šířky 250 mm souvislá základní</t>
  </si>
  <si>
    <t>-534058967</t>
  </si>
  <si>
    <t>Vodorovné dopravní značení stříkané barvou vodící čára bílá šířky 250 mm souvislá základní</t>
  </si>
  <si>
    <t>"V4" 95,00+85,00</t>
  </si>
  <si>
    <t>"V2b" 25,00</t>
  </si>
  <si>
    <t>121</t>
  </si>
  <si>
    <t>915221111</t>
  </si>
  <si>
    <t xml:space="preserve">Vodorovné dopravní značení stříkaným plastem  vodící čára bílá šířky 250 mm souvislá základní</t>
  </si>
  <si>
    <t>844340023</t>
  </si>
  <si>
    <t>Vodorovné dopravní značení stříkaným plastem vodící čára bílá šířky 250 mm souvislá základní</t>
  </si>
  <si>
    <t>122</t>
  </si>
  <si>
    <t>916131213</t>
  </si>
  <si>
    <t>Osazení silničního obrubníku betonového se zřízením lože, s vyplněním a zatřením spár cementovou maltou stojatého s boční opěrou z betonu prostého, do lože z betonu prostého</t>
  </si>
  <si>
    <t>726770248</t>
  </si>
  <si>
    <t>betonové obrubníky šířky 150 mm z betonu C35/45-XF4,XC4 do betonového lože C20/25nXF3</t>
  </si>
  <si>
    <t>"obrubníky kolem zádlažeb" 4*(2,00+2,00+1,50)</t>
  </si>
  <si>
    <t>"obrubníky podél schodiště" 2*1,30*10,80</t>
  </si>
  <si>
    <t>"obrubníky podél opevnění podél křídel" 4*1,30*5,20</t>
  </si>
  <si>
    <t>123</t>
  </si>
  <si>
    <t>59217031</t>
  </si>
  <si>
    <t>obrubník betonový silniční 1000x150x250mm</t>
  </si>
  <si>
    <t>-1177424754</t>
  </si>
  <si>
    <t>124</t>
  </si>
  <si>
    <t>919121223</t>
  </si>
  <si>
    <t xml:space="preserve">Utěsnění dilatačních spár zálivkou za studena  v cementobetonovém nebo živičném krytu včetně adhezního nátěru bez těsnicího profilu pod zálivkou, pro komůrky šířky 15 mm, hloubky 30 mm</t>
  </si>
  <si>
    <t>-1867620765</t>
  </si>
  <si>
    <t>Utěsnění dilatačních spár zálivkou za studena v cementobetonovém nebo živičném krytu včetně adhezního nátěru bez těsnicího profilu pod zálivkou, pro komůrky šířky 15 mm, hloubky 30 mm</t>
  </si>
  <si>
    <t>"podél odvodňovacích proužků" 4*28,00</t>
  </si>
  <si>
    <t>"napojení vozovky na stávající stav" 6,20+18,50</t>
  </si>
  <si>
    <t>"podélná spára vozovky" 90,00</t>
  </si>
  <si>
    <t>125</t>
  </si>
  <si>
    <t>919724131</t>
  </si>
  <si>
    <t>Drenážní geosyntetikum s tuhým jádrem laminované geotextilií a fólií</t>
  </si>
  <si>
    <t>-1403245431</t>
  </si>
  <si>
    <t>Těsnící fólie s dle požadavků ČSN 73 6244 v přechodových oblastech</t>
  </si>
  <si>
    <t>"za opěrami" 2*5,00*6,50</t>
  </si>
  <si>
    <t>126</t>
  </si>
  <si>
    <t>919735111</t>
  </si>
  <si>
    <t xml:space="preserve">Řezání stávajícího živičného krytu nebo podkladu  hloubky do 50 mm</t>
  </si>
  <si>
    <t>853701136</t>
  </si>
  <si>
    <t>Řezání stávajícího živičného krytu nebo podkladu hloubky do 50 mm</t>
  </si>
  <si>
    <t>127</t>
  </si>
  <si>
    <t>1584085582</t>
  </si>
  <si>
    <t>Kompletní konstrukce EMZ závěrů.</t>
  </si>
  <si>
    <t>"na konci nosné konstrukce" 2*0,30*0,125*6,50</t>
  </si>
  <si>
    <t>"podél křídel" 4*0,10*0,11*4</t>
  </si>
  <si>
    <t>931942111</t>
  </si>
  <si>
    <t xml:space="preserve">Odstranění dilatačního zařízení  šířky dilatace do 60 mm</t>
  </si>
  <si>
    <t>1487813569</t>
  </si>
  <si>
    <t>Odstranění dilatačního zařízení šířky dilatace do 60 mm</t>
  </si>
  <si>
    <t>Odkup zhotovitelem za cenu šrotu.S likvidací zhotovitelem částí, které se neuplatní jako šrot s odkupem.</t>
  </si>
  <si>
    <t>"mostní závěry" 2*8,00</t>
  </si>
  <si>
    <t>129</t>
  </si>
  <si>
    <t>931994121</t>
  </si>
  <si>
    <t xml:space="preserve">Těsnění spáry betonové konstrukce pásy, profily, tmely  profilem, spáry styčné u prefa dílců mikrotenovým pryžovým</t>
  </si>
  <si>
    <t>-356112061</t>
  </si>
  <si>
    <t>Těsnění spáry betonové konstrukce pásy, profily, tmely profilem, spáry styčné u prefa dílců mikrotenovým pryžovým</t>
  </si>
  <si>
    <t>"Předtěsnění - profil z pěnového polyethylénu pr. 15 mm podél říms" 2*28,00</t>
  </si>
  <si>
    <t>130</t>
  </si>
  <si>
    <t>935112111</t>
  </si>
  <si>
    <t>Osazení betonového příkopového žlabu s vyplněním a zatřením spár cementovou maltou s ložem tl. 100 mm z betonu prostého z betonových příkopových tvárnic šířky do 500 mm</t>
  </si>
  <si>
    <t>647002604</t>
  </si>
  <si>
    <t>tvárnice z betonu C30/37-XF4,XC4 do betonového lože C25/30nXF3</t>
  </si>
  <si>
    <t>"skluzy na předmostích" 1,30*(8,40+6,50+8,50+12,50)</t>
  </si>
  <si>
    <t>"žlaby za gabiony" 36,00+33,50+28,50</t>
  </si>
  <si>
    <t>131</t>
  </si>
  <si>
    <t>59227029</t>
  </si>
  <si>
    <t>žlabovka příkopová betonová 500x680x60mm</t>
  </si>
  <si>
    <t>302963982</t>
  </si>
  <si>
    <t>144,67*2 "Přepočtené koeficientem množství</t>
  </si>
  <si>
    <t>132</t>
  </si>
  <si>
    <t>936172124</t>
  </si>
  <si>
    <t xml:space="preserve">Osazení kovových doplňků mostního vybavení jednotlivě  ocelové konstrukce do 100 kg</t>
  </si>
  <si>
    <t>1183179008</t>
  </si>
  <si>
    <t>Osazení kovových doplňků mostního vybavení jednotlivě ocelové konstrukce do 100 kg</t>
  </si>
  <si>
    <t>kompletní konstrukce kotvení říms vč. dodávky, PKO, vrtů, vlepení</t>
  </si>
  <si>
    <t>"celkem kotvy říms" 24</t>
  </si>
  <si>
    <t>133</t>
  </si>
  <si>
    <t>936941121</t>
  </si>
  <si>
    <t xml:space="preserve">Odvodňovač izolace mostovky  osazení do plastbetonu, odvodňovače nerezového</t>
  </si>
  <si>
    <t>1918029811</t>
  </si>
  <si>
    <t>Odvodňovač izolace mostovky osazení do plastbetonu, odvodňovače nerezového</t>
  </si>
  <si>
    <t>"komplet odvodňovače celoplošné izolace" 6</t>
  </si>
  <si>
    <t>134</t>
  </si>
  <si>
    <t>936541</t>
  </si>
  <si>
    <t>Mostní odvodňovací trubka (povrchů izolace) z nerez ocelí</t>
  </si>
  <si>
    <t>KUS</t>
  </si>
  <si>
    <t>-1282613791</t>
  </si>
  <si>
    <t>135</t>
  </si>
  <si>
    <t>936942122</t>
  </si>
  <si>
    <t xml:space="preserve">Osazení mostní vpusti a prodlužovací tvarovky  vpusti, velikosti 300/500 mm</t>
  </si>
  <si>
    <t>1596483532</t>
  </si>
  <si>
    <t>Osazení mostní vpusti a prodlužovací tvarovky vpusti, velikosti 300/500 mm</t>
  </si>
  <si>
    <t>"komplet mostní odvodňovače " 2</t>
  </si>
  <si>
    <t>136</t>
  </si>
  <si>
    <t>936532</t>
  </si>
  <si>
    <t>Mostní odvodňovací souprava 500x300mm</t>
  </si>
  <si>
    <t>1554727977</t>
  </si>
  <si>
    <t>137</t>
  </si>
  <si>
    <t>961021112</t>
  </si>
  <si>
    <t>Bourání mostních konstrukcí základů z kamene nebo cihel</t>
  </si>
  <si>
    <t>1569984099</t>
  </si>
  <si>
    <t>"opěry rekonstruovaného mostu" 2*7,00*2,00*0,70</t>
  </si>
  <si>
    <t>"podélná křídla rekonstruovaného mostu" 2*6,00*1,50*1,20</t>
  </si>
  <si>
    <t>"kolmé křídlo rekonstruovaného mostu" 10,20*1,00*(3,00+1,50)/2</t>
  </si>
  <si>
    <t>"opevnění svahového kužele rekonstruovaného mostu" 1,30*0,40*32,00</t>
  </si>
  <si>
    <t>"opevnění svahu mezi mosty" 1,30*0,40*22,00</t>
  </si>
  <si>
    <t>"poprsní zdi klenbového mostu"2*8,50*1,50*5,00</t>
  </si>
  <si>
    <t>"klenba klenbového mostu " 0,80*6,00*8,50</t>
  </si>
  <si>
    <t>"křídla (včetně základů pod gabiony) klenbového mostu" 4*1,50*6,00*4,50</t>
  </si>
  <si>
    <t>138</t>
  </si>
  <si>
    <t>961040000R</t>
  </si>
  <si>
    <t>Bourání mostních konstrukcí základů z prostého betonu</t>
  </si>
  <si>
    <t>35106424</t>
  </si>
  <si>
    <t>"kolmé křídlo rekonstruovaného mostu (včetně základu)" 5,00*5,50*1,00+5,00*2,00*2,00</t>
  </si>
  <si>
    <t>"základ zděného křídla mostu rekonstruovaného mostu" 10,50*2,00*2,00</t>
  </si>
  <si>
    <t>"opevnění svahového kužele rekonstruovaného mostu" 0,60*1,30*18,00</t>
  </si>
  <si>
    <t>"obetonování rubu klenby" 0,50*6,00*8,50</t>
  </si>
  <si>
    <t>139</t>
  </si>
  <si>
    <t>961051000R</t>
  </si>
  <si>
    <t>Bourání mostních konstrukcí základů ze železového betonu</t>
  </si>
  <si>
    <t>-381198633</t>
  </si>
  <si>
    <t>"římsy na rekonstruovaném mostě" 2*21,00*(0,82*0,30+0,45*0,20)</t>
  </si>
  <si>
    <t>"závěrné zídky na rekonstruovaném mostě" 2*8,00*0,90*0,60</t>
  </si>
  <si>
    <t>"úložné prahy rekonstruovaném mostě" 2*8,00*1,30*1,90</t>
  </si>
  <si>
    <t>"opěry rekonstruovaného mostu" 2*3,00*2,00*0,70</t>
  </si>
  <si>
    <t>"podélná křídla rekonstruovaného mostu" 4*6,00*2,50*1,20</t>
  </si>
  <si>
    <t>"skluz podél křídla rekonstruovaného mostu" 0,25*1,50*7,50</t>
  </si>
  <si>
    <t>"římsy poprsních zdí klenbového mostu" 2*8,50*1,20*0,50+8,50*0,90*0,20</t>
  </si>
  <si>
    <t>"římsy křídel klenbového mostu" 4*0,80*0,20*1,30*5,00</t>
  </si>
  <si>
    <t>"betonový trám na poprsní zdi klenbového mostu vlevo" 1,50*0,50*8,50</t>
  </si>
  <si>
    <t>"obetonování čela klenby a křídel vlevo" 0,10*(21,00+2*28,00)</t>
  </si>
  <si>
    <t>140</t>
  </si>
  <si>
    <t>963051000R</t>
  </si>
  <si>
    <t>Bourání mostních konstrukcí nosných konstrukcí ze železového betonu</t>
  </si>
  <si>
    <t>-406782178</t>
  </si>
  <si>
    <t>Nosníky MPD pro světlost 12m. Nosníky jsou podélně předpjaté a vzájemně příčně sepnuté. Přesná kubatura betonu dílců převzata z typových podkladů.</t>
  </si>
  <si>
    <t>"krajní nosníky" 2*3,62</t>
  </si>
  <si>
    <t>"střední nosníky" 7*4,70</t>
  </si>
  <si>
    <t>141</t>
  </si>
  <si>
    <t>966005311</t>
  </si>
  <si>
    <t>Rozebrání a odstranění silničního zábradlí a ocelových svodidel s přemístěním hmot na skládku na vzdálenost do 10 m nebo s naložením na dopravní prostředek, se zásypem jam po odstraněných sloupcích a s jeho zhutněním svodidla včetně sloupků, s jednou pásn</t>
  </si>
  <si>
    <t>-526608439</t>
  </si>
  <si>
    <t>Rozebrání a odstranění silničního zábradlí a ocelových svodidel s přemístěním hmot na skládku na vzdálenost do 10 m nebo s naložením na dopravní prostředek, se zásypem jam po odstraněných sloupcích a s jeho zhutněním svodidla včetně sloupků, s jednou pásnicí silničního</t>
  </si>
  <si>
    <t>Odkup zhotovitelem za cenu šrotu dle SOD a ZOP.</t>
  </si>
  <si>
    <t>"svodidla na předmostích" 22,50+13,00+22,50+24,00+13,00+20,50</t>
  </si>
  <si>
    <t>142</t>
  </si>
  <si>
    <t>966006132</t>
  </si>
  <si>
    <t xml:space="preserve">Odstranění dopravních nebo orientačních značek se sloupkem  s uložením hmot na vzdálenost do 20 m nebo s naložením na dopravní prostředek, se zásypem jam a jeho zhutněním s betonovou patkou</t>
  </si>
  <si>
    <t>518393832</t>
  </si>
  <si>
    <t>Odstranění dopravních nebo orientačních značek se sloupkem s uložením hmot na vzdálenost do 20 m nebo s naložením na dopravní prostředek, se zásypem jam a jeho zhutněním s betonovou patkou</t>
  </si>
  <si>
    <t>Součástí je odstranění i založení DZ včetně odvozu a likvidace v režii dodavatele.</t>
  </si>
  <si>
    <t>"1xP4" 1</t>
  </si>
  <si>
    <t>143</t>
  </si>
  <si>
    <t>966008211</t>
  </si>
  <si>
    <t>Bourání odvodňovacího žlabu s odklizením a uložením vybouraného materiálu na skládku na vzdálenost do 10 m nebo s naložením na dopravní prostředek z betonových příkopových tvárnic nebo desek šířky do 500 mm</t>
  </si>
  <si>
    <t>-1387328844</t>
  </si>
  <si>
    <t>"žlabovky za křídly klenbového mostu" 4*1,30*7,00</t>
  </si>
  <si>
    <t>"žlabovky za křídlem rekonstruovaného mostu" 1,30*4,00+10,00</t>
  </si>
  <si>
    <t>144</t>
  </si>
  <si>
    <t>966075211</t>
  </si>
  <si>
    <t>Demontáž částí ocelového zábradlí mostů svařovaného nebo šroubovaného, hmotnosti do 50 kg</t>
  </si>
  <si>
    <t>955827531</t>
  </si>
  <si>
    <t>"zábradlí na klenbovém mostě" 2*8,50*10,00</t>
  </si>
  <si>
    <t>"zábradlí na rekonstruovaném mostě" 2*20,50*10,00</t>
  </si>
  <si>
    <t>145</t>
  </si>
  <si>
    <t>967043121</t>
  </si>
  <si>
    <t xml:space="preserve">Odsekání vrstvy vyrovnávacího betonu na nosné konstrukci mostů  tl. do 300 mm</t>
  </si>
  <si>
    <t>-1142945532</t>
  </si>
  <si>
    <t>Odsekání vrstvy vyrovnávacího betonu na nosné konstrukci mostů tl. do 300 mm</t>
  </si>
  <si>
    <t>"na MPD nosnících" 8,00*13,50</t>
  </si>
  <si>
    <t>146</t>
  </si>
  <si>
    <t>97817</t>
  </si>
  <si>
    <t>ODSTRANĚNÍ MOSTNÍ IZOLACE</t>
  </si>
  <si>
    <t>-1979808389</t>
  </si>
  <si>
    <t>"na nosné konstrukci rekonstruovaného mostu" 8,00*13,50</t>
  </si>
  <si>
    <t>"rub závěrných zídek a úložných prahů rekonstruovaného mostu" 2*8,00*2,50</t>
  </si>
  <si>
    <t>"na klenbě klenbového mostu" 6,00*8,50</t>
  </si>
  <si>
    <t>147</t>
  </si>
  <si>
    <t>985131111</t>
  </si>
  <si>
    <t>Očištění ploch stěn, rubu kleneb a podlah tlakovou vodou</t>
  </si>
  <si>
    <t>621637972</t>
  </si>
  <si>
    <t xml:space="preserve">Položka zahrnuje očištění stávajících povrchů ponechaných konstrukcí mostu. Očištění bude provedeno dle TeP dodavatele. </t>
  </si>
  <si>
    <t>V tomto stupni se uvažuje možnost očištění buď tlakovou vodou, nebo na sucho křemičitým pískem dle výběru zhotovitele.</t>
  </si>
  <si>
    <t>Předpokládá se očištění tlakovou vodou 50% ploch.</t>
  </si>
  <si>
    <t>"líce a boční plochy kamenných opěr - předpoklad 50%" 0,50*2*(6,50*4,50+2,50*1,20)</t>
  </si>
  <si>
    <t>"líc ponechaného křídla mostu - předpoklad 50%" 0,50*7,70*3,50</t>
  </si>
  <si>
    <t>"líc a boční plochy betonových opěr - předpoklad 50%" 0,50*2*(3*4,50+2,50*1,20)</t>
  </si>
  <si>
    <t>148</t>
  </si>
  <si>
    <t>985131211</t>
  </si>
  <si>
    <t>Očištění ploch stěn, rubu kleneb a podlah tryskání pískem sušeným</t>
  </si>
  <si>
    <t>-658239583</t>
  </si>
  <si>
    <t>149</t>
  </si>
  <si>
    <t>985311111</t>
  </si>
  <si>
    <t>Reprofilace betonu sanačními maltami na cementové bázi ručně stěn, tloušťky do 10 mm</t>
  </si>
  <si>
    <t>-741146118</t>
  </si>
  <si>
    <t>Sanace ponechaných betonových částí opěr mostu.</t>
  </si>
  <si>
    <t>"líc a boční plochy opěr - předpoklad 30%" 0,30*2*(3*4,50+2,50*1,20)</t>
  </si>
  <si>
    <t>150</t>
  </si>
  <si>
    <t>985311113</t>
  </si>
  <si>
    <t>Reprofilace betonu sanačními maltami na cementové bázi ručně stěn, tloušťky přes 20 do 30 mm</t>
  </si>
  <si>
    <t>1397475490</t>
  </si>
  <si>
    <t>"líc a boční plochy opěr - předpoklad 40%" 0,40*2*(3*4,50+2,50*1,20)</t>
  </si>
  <si>
    <t>151</t>
  </si>
  <si>
    <t>985311115</t>
  </si>
  <si>
    <t>Reprofilace betonu sanačními maltami na cementové bázi ručně stěn, tloušťky přes 40 do 50 mm</t>
  </si>
  <si>
    <t>1833413129</t>
  </si>
  <si>
    <t>152</t>
  </si>
  <si>
    <t>985312111</t>
  </si>
  <si>
    <t>Stěrka k vyrovnání ploch reprofilovaného betonu stěn, tloušťky do 2 mm</t>
  </si>
  <si>
    <t>-243632452</t>
  </si>
  <si>
    <t>Nátěr ponechaných betonových částí opěr mostu.</t>
  </si>
  <si>
    <t>"líc a boční plochy opěr" 2*(3*4,50+2,50*1,20)</t>
  </si>
  <si>
    <t>153</t>
  </si>
  <si>
    <t>985321211</t>
  </si>
  <si>
    <t>Ochranný nátěr betonářské výztuže 1 vrstva tloušťky 1 mm na epoxidové bázi stěn, líce kleneb a podhledů</t>
  </si>
  <si>
    <t>-123480766</t>
  </si>
  <si>
    <t>Nátěr ponechaných betonových částí opěr mostu s krytím výztuže menším než 5mm.</t>
  </si>
  <si>
    <t>154</t>
  </si>
  <si>
    <t>997210000R</t>
  </si>
  <si>
    <t>Likvidace vybouraných hmot podle platné legislativy (do položky si zhotovitel zahrne náklady na přemístění, složení, urovnání, případně poplatek za skládku)</t>
  </si>
  <si>
    <t>-309739300</t>
  </si>
  <si>
    <t>155</t>
  </si>
  <si>
    <t>998214111</t>
  </si>
  <si>
    <t xml:space="preserve">Přesun hmot pro mosty montované z dílců železobetonových nebo předpjatých  vodorovná dopravní vzdálenost do 100 m výška mostu do 20 m</t>
  </si>
  <si>
    <t>-2142430077</t>
  </si>
  <si>
    <t>Přesun hmot pro mosty montované z dílců železobetonových nebo předpjatých vodorovná dopravní vzdálenost do 100 m výška mostu do 20 m</t>
  </si>
  <si>
    <t>156</t>
  </si>
  <si>
    <t>711141559</t>
  </si>
  <si>
    <t xml:space="preserve">Provedení izolace proti zemní vlhkosti pásy přitavením  NAIP na ploše vodorovné V</t>
  </si>
  <si>
    <t>1582344329</t>
  </si>
  <si>
    <t>Provedení izolace proti zemní vlhkosti pásy přitavením NAIP na ploše vodorovné V</t>
  </si>
  <si>
    <t xml:space="preserve">Ochrana pod římsami asfaltovými pásy s Al-vložkou </t>
  </si>
  <si>
    <t>"pod římsami" 2*0,65*24,20</t>
  </si>
  <si>
    <t>157</t>
  </si>
  <si>
    <t>62836110</t>
  </si>
  <si>
    <t>pás asfaltový natavitelný oxidovaný tl. 4mm s vložkou z hliníkové fólie / hliníkové fólie s textilií, se spalitelnou PE folií nebo jemnozrnným minerálním posypem</t>
  </si>
  <si>
    <t>714079327</t>
  </si>
  <si>
    <t>31,46*1,15 "Přepočtené koeficientem množství</t>
  </si>
  <si>
    <t>158</t>
  </si>
  <si>
    <t>711142559</t>
  </si>
  <si>
    <t xml:space="preserve">Provedení izolace proti zemní vlhkosti pásy přitavením  NAIP na ploše svislé S</t>
  </si>
  <si>
    <t>1351129388</t>
  </si>
  <si>
    <t>Provedení izolace proti zemní vlhkosti pásy přitavením NAIP na ploše svislé S</t>
  </si>
  <si>
    <t>"rub opěr" 2*4,00*6,50</t>
  </si>
  <si>
    <t>"rub křídel" 4*(1,80*4,00-0,50*2,80*1,20)</t>
  </si>
  <si>
    <t>159</t>
  </si>
  <si>
    <t>628321340</t>
  </si>
  <si>
    <t>pás asfaltový natavitelný oxidovaný tl. 4,0mm typu V60 S40 s vložkou ze skleněné rohože, s jemnozrnným minerálním posypem</t>
  </si>
  <si>
    <t>2010933504</t>
  </si>
  <si>
    <t>74,08*1,2 "Přepočtené koeficientem množství</t>
  </si>
  <si>
    <t>160</t>
  </si>
  <si>
    <t>711341564</t>
  </si>
  <si>
    <t xml:space="preserve">Provedení izolace mostovek pásy přitavením  NAIP</t>
  </si>
  <si>
    <t>-136246169</t>
  </si>
  <si>
    <t>Provedení izolace mostovek pásy přitavením NAIP</t>
  </si>
  <si>
    <t>"nosná konstrukce" 7,48*16,20</t>
  </si>
  <si>
    <t>"povrch křídel" 4*4*0,50</t>
  </si>
  <si>
    <t>161</t>
  </si>
  <si>
    <t>628521230r</t>
  </si>
  <si>
    <t>pásy s modifikovaným asfaltem vložka PE rouno minerální jemnozrnný posyp tl 4mm</t>
  </si>
  <si>
    <t>-1279354044</t>
  </si>
  <si>
    <t>129,176*1,15 "Přepočtené koeficientem množství</t>
  </si>
  <si>
    <t>162</t>
  </si>
  <si>
    <t>711491172</t>
  </si>
  <si>
    <t xml:space="preserve">Provedení izolace proti povrchové a podpovrchové tlakové vodě ostatní  na ploše vodorovné V z textilií, vrstva ochranná</t>
  </si>
  <si>
    <t>-2102164517</t>
  </si>
  <si>
    <t>Provedení izolace proti povrchové a podpovrchové tlakové vodě ostatní na ploše vodorovné V z textilií, vrstva ochranná</t>
  </si>
  <si>
    <t>ochranná geotextílie asfaltových pásů min. 600 g/m2</t>
  </si>
  <si>
    <t>"ochrana izolace spodní stavby" 74,08</t>
  </si>
  <si>
    <t>ochranná geotextílie těsnící fólie min. 300 g/m2</t>
  </si>
  <si>
    <t>"ochrana těsnící fólie" 2*65,00</t>
  </si>
  <si>
    <t>163</t>
  </si>
  <si>
    <t>693111010</t>
  </si>
  <si>
    <t>geotextilie netkaná separační, filtrační, ochranná s převahou recyklovaných PES vláken 300g/m3</t>
  </si>
  <si>
    <t>-2107802815</t>
  </si>
  <si>
    <t>130*1,05 "Přepočtené koeficientem množství</t>
  </si>
  <si>
    <t>164</t>
  </si>
  <si>
    <t>693111050</t>
  </si>
  <si>
    <t>geotextilie netkaná separační, filtrační, ochranná s převahou recyklovaných PES vláken 600g/m3</t>
  </si>
  <si>
    <t>-1222461946</t>
  </si>
  <si>
    <t>74*1,05 "Přepočtené koeficientem množství</t>
  </si>
  <si>
    <t>165</t>
  </si>
  <si>
    <t>998711201</t>
  </si>
  <si>
    <t xml:space="preserve">Přesun hmot pro izolace proti vodě, vlhkosti a plynům  stanovený procentní sazbou (%) z ceny vodorovná dopravní vzdálenost do 50 m v objektech výšky do 6 m</t>
  </si>
  <si>
    <t>%</t>
  </si>
  <si>
    <t>-757047354</t>
  </si>
  <si>
    <t>Přesun hmot pro izolace proti vodě, vlhkosti a plynům stanovený procentní sazbou (%) z ceny vodorovná dopravní vzdálenost do 50 m v objektech výšky do 6 m</t>
  </si>
  <si>
    <t>2.2 - SO 02.2. Kácení</t>
  </si>
  <si>
    <t>998155528</t>
  </si>
  <si>
    <t xml:space="preserve">Porosty dřevin ve svazích silničního tělesa. </t>
  </si>
  <si>
    <t>"celkem plochy křovin" 400,00</t>
  </si>
  <si>
    <t>-234863799</t>
  </si>
  <si>
    <t>likvidace větví z 12 stromů a 400 m2 křovin</t>
  </si>
  <si>
    <t>112101102</t>
  </si>
  <si>
    <t>Odstranění stromů s odřezáním kmene a s odvětvením listnatých, průměru kmene přes 300 do 500 mm</t>
  </si>
  <si>
    <t>1222436841</t>
  </si>
  <si>
    <t xml:space="preserve">Kácení stromů v místě svahů silninčího tělesa. </t>
  </si>
  <si>
    <t>112101104</t>
  </si>
  <si>
    <t>Odstranění stromů s odřezáním kmene a s odvětvením listnatých, průměru kmene přes 700 do 900 mm</t>
  </si>
  <si>
    <t>1563601025</t>
  </si>
  <si>
    <t>112101105</t>
  </si>
  <si>
    <t>Odstranění stromů s odřezáním kmene a s odvětvením listnatých, průměru kmene přes 900 do 1100 mm</t>
  </si>
  <si>
    <t>1189306425</t>
  </si>
  <si>
    <t xml:space="preserve">Kácení stromu na vtoku do objektu. </t>
  </si>
  <si>
    <t>-2023116190</t>
  </si>
  <si>
    <t>1643402265</t>
  </si>
  <si>
    <t>112201105</t>
  </si>
  <si>
    <t xml:space="preserve">Odstranění pařezů  s jejich vykopáním, vytrháním nebo odstřelením, s přesekáním kořenů průměru přes 900 mm</t>
  </si>
  <si>
    <t>132365653</t>
  </si>
  <si>
    <t>Odstranění pařezů s jejich vykopáním, vytrháním nebo odstřelením, s přesekáním kořenů průměru přes 900 mm</t>
  </si>
  <si>
    <t>Likvidace dřevní hmoty z pařezů podle platné legislativy,(do položky si zhotovitel zahrne náklady na přemístění,složení,případně poplatek za skládku)</t>
  </si>
  <si>
    <t>-2047899184</t>
  </si>
  <si>
    <t>8+4+1 "pařezy D do 500, 900 mm a přes 900 mm</t>
  </si>
  <si>
    <t>3 - SO 03 Opatření na ochranu vodních zdrojů</t>
  </si>
  <si>
    <t>3.1 - SO 3.1 Těsnicí přísyp</t>
  </si>
  <si>
    <t>113106292</t>
  </si>
  <si>
    <t>Rozebrání dlažeb a dílců vozovek a ploch s přemístěním hmot na skládku na vzdálenost do 3 m nebo s naložením na dopravní prostředek, s jakoukoliv výplní spár strojně plochy jednotlivě přes 50 m2 do 200 m2 ze silničních dílců jakýchkoliv rozměrů, s ložem z</t>
  </si>
  <si>
    <t>-1258023427</t>
  </si>
  <si>
    <t>Rozebrání dlažeb a dílců vozovek a ploch s přemístěním hmot na skládku na vzdálenost do 3 m nebo s naložením na dopravní prostředek, s jakoukoliv výplní spár strojně plochy jednotlivě přes 50 m2 do 200 m2 ze silničních dílců jakýchkoliv rozměrů, s ložem z kameniva nebo živice se spárami zalitými cementovou maltou</t>
  </si>
  <si>
    <t>35,0*3,0 "panely přístupové cesty</t>
  </si>
  <si>
    <t>113107151</t>
  </si>
  <si>
    <t>Odstranění podkladů nebo krytů strojně plochy jednotlivě přes 50 m2 do 200 m2 s přemístěním hmot na skládku na vzdálenost do 20 m nebo s naložením na dopravní prostředek z kameniva těženého, o tl. vrstvy do 100 mm</t>
  </si>
  <si>
    <t>175760689</t>
  </si>
  <si>
    <t>35,0*3,0 "podklad pod panely</t>
  </si>
  <si>
    <t>1467871220</t>
  </si>
  <si>
    <t xml:space="preserve">1725,0*0,2  "příloha D.3.1.</t>
  </si>
  <si>
    <t>35,0*4,0*0,2 "pro přístupovou cestu</t>
  </si>
  <si>
    <t>122201103</t>
  </si>
  <si>
    <t xml:space="preserve">Odkopávky a prokopávky nezapažené  s přehozením výkopku na vzdálenost do 3 m nebo s naložením na dopravní prostředek v hornině tř. 3 přes 1 000 do 5 000 m3</t>
  </si>
  <si>
    <t>-1933174992</t>
  </si>
  <si>
    <t>Odkopávky a prokopávky nezapažené s přehozením výkopku na vzdálenost do 3 m nebo s naložením na dopravní prostředek v hornině tř. 3 přes 1 000 do 5 000 m3</t>
  </si>
  <si>
    <t xml:space="preserve">1390,0  "příloha D.3.1.</t>
  </si>
  <si>
    <t>280,0 "navážka</t>
  </si>
  <si>
    <t>122201109</t>
  </si>
  <si>
    <t xml:space="preserve">Odkopávky a prokopávky nezapažené  s přehozením výkopku na vzdálenost do 3 m nebo s naložením na dopravní prostředek v hornině tř. 3 Příplatek k cenám za lepivost horniny tř. 3</t>
  </si>
  <si>
    <t>-867334876</t>
  </si>
  <si>
    <t>Odkopávky a prokopávky nezapažené s přehozením výkopku na vzdálenost do 3 m nebo s naložením na dopravní prostředek v hornině tř. 3 Příplatek k cenám za lepivost horniny tř. 3</t>
  </si>
  <si>
    <t>Poznámka k položce:_x000d_
Lepivost 30%</t>
  </si>
  <si>
    <t>1670,0*0,3</t>
  </si>
  <si>
    <t>122201403</t>
  </si>
  <si>
    <t xml:space="preserve">Vykopávky v zemnících na suchu  s přehozením výkopku na vzdálenost do 3 m nebo s naložením na dopravní prostředek v hornině tř. 3 přes 1 000 do 5 000 m3</t>
  </si>
  <si>
    <t>-1163432420</t>
  </si>
  <si>
    <t>Vykopávky v zemnících na suchu s přehozením výkopku na vzdálenost do 3 m nebo s naložením na dopravní prostředek v hornině tř. 3 přes 1 000 do 5 000 m3</t>
  </si>
  <si>
    <t>950,0 "zemina F4-CS</t>
  </si>
  <si>
    <t>700,0 "zemina G3-G-F</t>
  </si>
  <si>
    <t>122201409</t>
  </si>
  <si>
    <t xml:space="preserve">Vykopávky v zemnících na suchu  s přehozením výkopku na vzdálenost do 3 m nebo s naložením na dopravní prostředek v hornině tř. 3 Příplatek k cenám za lepivost horniny tř. 3</t>
  </si>
  <si>
    <t>1332072823</t>
  </si>
  <si>
    <t>Vykopávky v zemnících na suchu s přehozením výkopku na vzdálenost do 3 m nebo s naložením na dopravní prostředek v hornině tř. 3 Příplatek k cenám za lepivost horniny tř. 3</t>
  </si>
  <si>
    <t>1650,0*0,3</t>
  </si>
  <si>
    <t>976349561</t>
  </si>
  <si>
    <t>2*373,0 "přemístění ornice na meziskládku (zemník) a zpět</t>
  </si>
  <si>
    <t>1650262835</t>
  </si>
  <si>
    <t>2*1390,0"přemístění zeminy z odkopávky na meziskládku a zpět</t>
  </si>
  <si>
    <t>110173434</t>
  </si>
  <si>
    <t>373,0 "ornice z meziskládky</t>
  </si>
  <si>
    <t>1439823030</t>
  </si>
  <si>
    <t>1390,0 "zemina z meziskládky</t>
  </si>
  <si>
    <t>-2060881205</t>
  </si>
  <si>
    <t>1390,0+700,0 "zemina z odkopávky a ze zemníku zemina G3-G-F</t>
  </si>
  <si>
    <t>172103102</t>
  </si>
  <si>
    <t xml:space="preserve">Zřízení těsnícího jádra nebo těsnící vrstvy  zemních a kamenitých hrází přehradních a jiných vodních nádrží z hornin tř. 1 až 4, se zhutněním do 100 % PS - koef. C vodorovné šířky vrstvy přes 1 do 3 m</t>
  </si>
  <si>
    <t>-207752811</t>
  </si>
  <si>
    <t>Zřízení těsnícího jádra nebo těsnící vrstvy zemních a kamenitých hrází přehradních a jiných vodních nádrží z hornin tř. 1 až 4, se zhutněním do 100 % PS - koef. C vodorovné šířky vrstvy přes 1 do 3 m</t>
  </si>
  <si>
    <t>950,0 "zemina F4-CS, příloha D.3.1</t>
  </si>
  <si>
    <t>181301103</t>
  </si>
  <si>
    <t>Rozprostření a urovnání ornice v rovině nebo ve svahu sklonu do 1:5 při souvislé ploše do 500 m2, tl. vrstvy přes 150 do 200 mm</t>
  </si>
  <si>
    <t>-56122151</t>
  </si>
  <si>
    <t>112,0*2,0 "koruna hráze</t>
  </si>
  <si>
    <t>35,0*4,0 "po přístupové cestě</t>
  </si>
  <si>
    <t>788890030</t>
  </si>
  <si>
    <t>35,0*4,0 "pro přístupové cestě</t>
  </si>
  <si>
    <t>00572470</t>
  </si>
  <si>
    <t>osivo směs travní univerzál</t>
  </si>
  <si>
    <t>401699744</t>
  </si>
  <si>
    <t>364*0,015 "Přepočtené koeficientem množství</t>
  </si>
  <si>
    <t>181411122</t>
  </si>
  <si>
    <t>Založení trávníku na půdě předem připravené plochy do 1000 m2 výsevem včetně utažení lučního na svahu přes 1:5 do 1:2</t>
  </si>
  <si>
    <t>1934214833</t>
  </si>
  <si>
    <t>1501,0 "boky hráze</t>
  </si>
  <si>
    <t>425075186</t>
  </si>
  <si>
    <t>1501*0,015 "Přepočtené koeficientem množství</t>
  </si>
  <si>
    <t>181951101</t>
  </si>
  <si>
    <t xml:space="preserve">Úprava pláně vyrovnáním výškových rozdílů  v hornině tř. 1 až 4 bez zhutnění</t>
  </si>
  <si>
    <t>621337640</t>
  </si>
  <si>
    <t>Úprava pláně vyrovnáním výškových rozdílů v hornině tř. 1 až 4 bez zhutnění</t>
  </si>
  <si>
    <t>182201101</t>
  </si>
  <si>
    <t xml:space="preserve">Svahování trvalých svahů do projektovaných profilů  s potřebným přemístěním výkopku při svahování násypů v jakékoliv hornině</t>
  </si>
  <si>
    <t>4638321</t>
  </si>
  <si>
    <t>Svahování trvalých svahů do projektovaných profilů s potřebným přemístěním výkopku při svahování násypů v jakékoliv hornině</t>
  </si>
  <si>
    <t>1725,0 "urovnání celého přísypu (koruny i svahů)</t>
  </si>
  <si>
    <t>-224,0 "odečet plochy koruny hráze</t>
  </si>
  <si>
    <t>182301133</t>
  </si>
  <si>
    <t>Rozprostření a urovnání ornice ve svahu sklonu přes 1:5 při souvislé ploše přes 500 m2, tl. vrstvy přes 150 do 200 mm</t>
  </si>
  <si>
    <t>582666489</t>
  </si>
  <si>
    <t>211531111</t>
  </si>
  <si>
    <t xml:space="preserve">Výplň kamenivem do rýh odvodňovacích žeber nebo trativodů  bez zhutnění, s úpravou povrchu výplně kamenivem hrubým drceným frakce 16 až 63 mm</t>
  </si>
  <si>
    <t>-390039418</t>
  </si>
  <si>
    <t>Výplň kamenivem do rýh odvodňovacích žeber nebo trativodů bez zhutnění, s úpravou povrchu výplně kamenivem hrubým drceným frakce 16 až 63 mm</t>
  </si>
  <si>
    <t>260,0 "patní drén, frakce 16 - 32 mm</t>
  </si>
  <si>
    <t>211971110</t>
  </si>
  <si>
    <t xml:space="preserve">Zřízení opláštění výplně z geotextilie odvodňovacích žeber nebo trativodů  v rýze nebo zářezu se stěnami šikmými o sklonu do 1:2</t>
  </si>
  <si>
    <t>1052022466</t>
  </si>
  <si>
    <t>Zřízení opláštění výplně z geotextilie odvodňovacích žeber nebo trativodů v rýze nebo zářezu se stěnami šikmými o sklonu do 1:2</t>
  </si>
  <si>
    <t>1430,00 "patní drén, příloha D.3.1</t>
  </si>
  <si>
    <t>MTM.69366072</t>
  </si>
  <si>
    <t>textilie GEOFILTEX 73 Z 73/50 500 g/m2 do š 8,8 m</t>
  </si>
  <si>
    <t>939799810</t>
  </si>
  <si>
    <t>212755215</t>
  </si>
  <si>
    <t xml:space="preserve">Trativody bez lože z drenážních trubek  plastových flexibilních D 125 mm</t>
  </si>
  <si>
    <t>-1965193713</t>
  </si>
  <si>
    <t>Trativody bez lože z drenážních trubek plastových flexibilních D 125 mm</t>
  </si>
  <si>
    <t>82,0 "příloha D.3.1</t>
  </si>
  <si>
    <t>564211112</t>
  </si>
  <si>
    <t xml:space="preserve">Podklad nebo podsyp ze štěrkopísku ŠP  s rozprostřením, vlhčením a zhutněním, po zhutnění tl. 60 mm</t>
  </si>
  <si>
    <t>-842500466</t>
  </si>
  <si>
    <t>Podklad nebo podsyp ze štěrkopísku ŠP s rozprostřením, vlhčením a zhutněním, po zhutnění tl. 60 mm</t>
  </si>
  <si>
    <t>35,0*4,0*0,2 "pod panely přístupové cesty</t>
  </si>
  <si>
    <t>584121111</t>
  </si>
  <si>
    <t xml:space="preserve">Osazení silničních dílců ze železového betonu  s podkladem z kameniva těženého do tl. 40 mm jakéhokoliv druhu a velikosti, na plochu jednotlivě přes 50 do 200 m2</t>
  </si>
  <si>
    <t>785132337</t>
  </si>
  <si>
    <t>Osazení silničních dílců ze železového betonu s podkladem z kameniva těženého do tl. 40 mm jakéhokoliv druhu a velikosti, na plochu jednotlivě přes 50 do 200 m2</t>
  </si>
  <si>
    <t>35,0*3,0 " přístupová cesta</t>
  </si>
  <si>
    <t>RDB.0007280.URS</t>
  </si>
  <si>
    <t>panel silniční IDZ 2/490 300x100x15 cm</t>
  </si>
  <si>
    <t>-687468325</t>
  </si>
  <si>
    <t>871311101</t>
  </si>
  <si>
    <t>Montáž vodovodního potrubí z plastů v otevřeném výkopu z tvrdého PVC s integrovaným těsněnim SDR 11/PN10 D 160 x 6,2 mm</t>
  </si>
  <si>
    <t>1778844723</t>
  </si>
  <si>
    <t>28610003</t>
  </si>
  <si>
    <t>trubka tlaková hrdlovaná vodovodní PVC dl 6m DN 150</t>
  </si>
  <si>
    <t>-1113894979</t>
  </si>
  <si>
    <t>62,0 "trubka PVC DN 150 PERFOROVANÁ, s atestem na trvalý kontakt s pitnou vodou</t>
  </si>
  <si>
    <t>997220000R</t>
  </si>
  <si>
    <t>-1643749869</t>
  </si>
  <si>
    <t>-848960804</t>
  </si>
  <si>
    <t>3.2 - SO 3.2 Opatření v prostoru vodního zdroje</t>
  </si>
  <si>
    <t>OST - Ostatní</t>
  </si>
  <si>
    <t>VRN - Vedlejší rozpočtové náklady</t>
  </si>
  <si>
    <t>-1118835513</t>
  </si>
  <si>
    <t>"odčerpávání dešťové vody ze základové jímky po dobu realizace, předpoklad 10 deštivých dnů" 60*24</t>
  </si>
  <si>
    <t>115101301</t>
  </si>
  <si>
    <t>Pohotovost záložní čerpací soupravy pro dopravní výšku do 10 m s uvažovaným průměrným přítokem do 500 l/min</t>
  </si>
  <si>
    <t>den</t>
  </si>
  <si>
    <t>-363407657</t>
  </si>
  <si>
    <t>"předpoklad výstavby během 60 dnů" 60</t>
  </si>
  <si>
    <t>-1735785315</t>
  </si>
  <si>
    <t xml:space="preserve">125,0*0,2  "příloha D.3.1.</t>
  </si>
  <si>
    <t>533905671</t>
  </si>
  <si>
    <t xml:space="preserve">230,0  "příloha D.3.1.</t>
  </si>
  <si>
    <t>411068277</t>
  </si>
  <si>
    <t>230,0*0,3</t>
  </si>
  <si>
    <t>1580808992</t>
  </si>
  <si>
    <t>200,0 "zemina G3-G-F</t>
  </si>
  <si>
    <t>132201201</t>
  </si>
  <si>
    <t xml:space="preserve">Hloubení zapažených i nezapažených rýh šířky přes 600 do 2 000 mm  s urovnáním dna do předepsaného profilu a spádu v hornině tř. 3 do 100 m3</t>
  </si>
  <si>
    <t>-51776691</t>
  </si>
  <si>
    <t>Hloubení zapažených i nezapažených rýh šířky přes 600 do 2 000 mm s urovnáním dna do předepsaného profilu a spádu v hornině tř. 3 do 100 m3</t>
  </si>
  <si>
    <t>60,0*0,15 "pro žlabovky</t>
  </si>
  <si>
    <t>1194278083</t>
  </si>
  <si>
    <t>230,0+9,0 "zemina z odkopávky do zemníku</t>
  </si>
  <si>
    <t>200,0 "zemina G3-G-F, zemina ze zemníku pro zásyp kolem obj.</t>
  </si>
  <si>
    <t>436962728</t>
  </si>
  <si>
    <t>2*25,0 "přemístění ornice na meziskládku a zpět</t>
  </si>
  <si>
    <t>702358965</t>
  </si>
  <si>
    <t>25,0 "ornice z meziskládky</t>
  </si>
  <si>
    <t>1352285994</t>
  </si>
  <si>
    <t>200,0 "příloha D.3.1</t>
  </si>
  <si>
    <t>571607586</t>
  </si>
  <si>
    <t>125,0 "příloha D.3.1.</t>
  </si>
  <si>
    <t>646193399</t>
  </si>
  <si>
    <t>1244982193</t>
  </si>
  <si>
    <t>125*0,015 "Přepočtené koeficientem množství</t>
  </si>
  <si>
    <t>-66016876</t>
  </si>
  <si>
    <t>60,0*0,60 "tvarování dna pod podkladní vrstvu</t>
  </si>
  <si>
    <t>-1625833336</t>
  </si>
  <si>
    <t>22,0 "drenážní obsyp kolem jímky, frakce 16 - 32 mm</t>
  </si>
  <si>
    <t>926533574</t>
  </si>
  <si>
    <t>120,0 "opláštění drenážního obsypu, příloha D.3.1</t>
  </si>
  <si>
    <t>1481597236</t>
  </si>
  <si>
    <t>273311127</t>
  </si>
  <si>
    <t>Základové konstrukce z betonu prostého desky ve výkopu nebo na hlavách pilot C 25/30</t>
  </si>
  <si>
    <t>-1793387669</t>
  </si>
  <si>
    <t>2,78*4,28*0,15 "příloha D.3.1., pod sběrnou šachtu</t>
  </si>
  <si>
    <t>1915467984</t>
  </si>
  <si>
    <t>(2,78+4,28)*0,15*2</t>
  </si>
  <si>
    <t>-250748041</t>
  </si>
  <si>
    <t>320101113-R</t>
  </si>
  <si>
    <t>Osazení betonových a železobetonových prefabrikátů hmotnosti jednotlivě přes 5 000 do 7 000 kg</t>
  </si>
  <si>
    <t>803011782</t>
  </si>
  <si>
    <t>Poznámka k položce:_x000d_
použita položka 320101113, změna měrné jednotky na ks</t>
  </si>
  <si>
    <t>příloha D.3.2.9.</t>
  </si>
  <si>
    <t xml:space="preserve">2 " zákrytová deska + horní díl komory" </t>
  </si>
  <si>
    <t>5923120814</t>
  </si>
  <si>
    <t>Zákrytová deska obdélníková včetně rámu poklopu</t>
  </si>
  <si>
    <t>846763508</t>
  </si>
  <si>
    <t>příloha D.3.2.9. Vnější rozměry desky 1,98 m x 3,48 m x 0,25 m; v desce budou připraveny 2 prostupy - čtvercový 1,0 x 1,0 m; kruhový D 0,6 m</t>
  </si>
  <si>
    <t>5923120824</t>
  </si>
  <si>
    <t>Nástavec obdélníkový</t>
  </si>
  <si>
    <t>-697983346</t>
  </si>
  <si>
    <t>"horní polovina stěn komory - nástavec na dnový díl. Vnější rozměry 1,98 m x 3,48 m x 1,45 m; tloušťka stěn 0,14 m; jedna dělící příčka" 1</t>
  </si>
  <si>
    <t>320101114-R</t>
  </si>
  <si>
    <t>2087772134</t>
  </si>
  <si>
    <t>1 "prefabrikovaná šachta: dno, D+M</t>
  </si>
  <si>
    <t>594000000R</t>
  </si>
  <si>
    <t>Prefabrikovaná šachta obdélníková dno beton C30/37 XF3</t>
  </si>
  <si>
    <t>-395628152</t>
  </si>
  <si>
    <t>"prefabrikovaný dnový díl komory, vnější rozměry 1,98 m x 3,48 m y 2,0 m; tloušťka stěn 0,14 m " 1</t>
  </si>
  <si>
    <t>545431042</t>
  </si>
  <si>
    <t>1,2 "výtokové čelo, příloha D.3.1.</t>
  </si>
  <si>
    <t>2,2 "protivztlaková pojistka, příloha D.3.1.</t>
  </si>
  <si>
    <t>0,6 "protiprůsakové žebro, příloha D.3.1.</t>
  </si>
  <si>
    <t>2086208199</t>
  </si>
  <si>
    <t>(1,33*2,2)*2+2*(0,4*1,33) "výtokové čelo, příloha D.3.1.</t>
  </si>
  <si>
    <t>0,7*(4,08+4,08+1,98+1,98) "protivztlaková pojistka, příloha D.3.1.</t>
  </si>
  <si>
    <t>2*1,4*0,82+2*0,6*0,82 "protiprůsakové žebro, příloha D.3.1.</t>
  </si>
  <si>
    <t>-1484270131</t>
  </si>
  <si>
    <t>18,68</t>
  </si>
  <si>
    <t>1605558682</t>
  </si>
  <si>
    <t>67,5*0,000395 "pruty profil 8 mm (do protiprůsakového žebra a protivztlakové pojistce)</t>
  </si>
  <si>
    <t>15*0,3*0,000617" roxor profil 10 mm , 15 ks, dl 0,3 m - kotvy přichycení potrubí</t>
  </si>
  <si>
    <t>35*0,4*0,000617 "roxor profil 10 mm , 35 ks, dl 0,4 m - kotvy protivztlakové pojistky</t>
  </si>
  <si>
    <t>-1893813786</t>
  </si>
  <si>
    <t>38,0*0,01235 "síť 100/100/10 (do obetonování potrubí, výtokové čelo, protiprůsakové žebro)</t>
  </si>
  <si>
    <t>451504111</t>
  </si>
  <si>
    <t xml:space="preserve">Zřízení podkladní vrstvy z kameniva pod dlažbu  tl. do 100 mm</t>
  </si>
  <si>
    <t>706492617</t>
  </si>
  <si>
    <t>Zřízení podkladní vrstvy z kameniva pod dlažbu tl. do 100 mm</t>
  </si>
  <si>
    <t>60,0*0,6 "pod žlabovky, frakce 0 - 8 mm</t>
  </si>
  <si>
    <t>452111111</t>
  </si>
  <si>
    <t>Osazení betonových dílců pražců pod potrubí v otevřeném výkopu, průřezové plochy do 25000 mm2</t>
  </si>
  <si>
    <t>-1392149787</t>
  </si>
  <si>
    <t>PFB.10700221</t>
  </si>
  <si>
    <t>Podkladky pod hrdlové trouby TBX-Q 60-80/15/17</t>
  </si>
  <si>
    <t>-1068908196</t>
  </si>
  <si>
    <t>16 "příloha D.3.1.</t>
  </si>
  <si>
    <t>452321161</t>
  </si>
  <si>
    <t>Podkladní a zajišťovací konstrukce z betonu železového v otevřeném výkopu desky pod potrubí, stoky a drobné objekty z betonu tř. C 25/30</t>
  </si>
  <si>
    <t>-1847680272</t>
  </si>
  <si>
    <t>16,0*0,78*0,1 "pod potrubí</t>
  </si>
  <si>
    <t>464511111</t>
  </si>
  <si>
    <t xml:space="preserve">Pohoz dna nebo svahů jakékoliv tloušťky  z lomového kamene neupraveného tříděného z terénu</t>
  </si>
  <si>
    <t>1056925521</t>
  </si>
  <si>
    <t>Pohoz dna nebo svahů jakékoliv tloušťky z lomového kamene neupraveného tříděného z terénu</t>
  </si>
  <si>
    <t xml:space="preserve">0,4 "hmotnosti do 80 kg,  pod výtokovým čelem</t>
  </si>
  <si>
    <t>871265231</t>
  </si>
  <si>
    <t>Kanalizační potrubí z tvrdého PVC v otevřeném výkopu ve sklonu do 20 %, hladkého plnostěnného jednovrstvého, tuhost třídy SN 10 DN 110</t>
  </si>
  <si>
    <t>-485835157</t>
  </si>
  <si>
    <t>27,50 "odpadní potrubí z okapu a sklepu čerp. st., z kalové jímky</t>
  </si>
  <si>
    <t>-1572105109</t>
  </si>
  <si>
    <t>2,3+3,4 "potrubí pro pitnou vodu</t>
  </si>
  <si>
    <t>208178398</t>
  </si>
  <si>
    <t>871315231</t>
  </si>
  <si>
    <t>Kanalizační potrubí z tvrdého PVC v otevřeném výkopu ve sklonu do 20 %, hladkého plnostěnného jednovrstvého, tuhost třídy SN 10 DN 160</t>
  </si>
  <si>
    <t>1792850627</t>
  </si>
  <si>
    <t>5,0 "potrubí z bezp. přelivu studny</t>
  </si>
  <si>
    <t>899101113</t>
  </si>
  <si>
    <t>Osazení poklopů litinových a ocelových bez rámů hmotnosti jednotlivě do 50 kg</t>
  </si>
  <si>
    <t>741550681</t>
  </si>
  <si>
    <t>28661932r</t>
  </si>
  <si>
    <t>poklop šachtový kompozitový DN 600 pro třídu zatížení A15</t>
  </si>
  <si>
    <t>1239872442</t>
  </si>
  <si>
    <t>47246r</t>
  </si>
  <si>
    <t>Poklop kompozitový pochozí 1000x1000 pro třídu zatížení A15</t>
  </si>
  <si>
    <t>980709285</t>
  </si>
  <si>
    <t>871350420</t>
  </si>
  <si>
    <t>Montáž kanalizačního potrubí z plastů z polypropylenu PP korugovaného nebo žebrovaného SN 12 DN 200</t>
  </si>
  <si>
    <t>-1576505289</t>
  </si>
  <si>
    <t>16,20 "odpadní potrubí z komory</t>
  </si>
  <si>
    <t>28617267</t>
  </si>
  <si>
    <t>trubka kanalizační PP korugovaná DN 200x6000 mm SN 12</t>
  </si>
  <si>
    <t>-1895638497</t>
  </si>
  <si>
    <t>871360420</t>
  </si>
  <si>
    <t>Montáž kanalizačního potrubí z plastů z polypropylenu PP korugovaného nebo žebrovaného SN 12 DN 250</t>
  </si>
  <si>
    <t>-1346011739</t>
  </si>
  <si>
    <t>16,2 "odpadní potrubí z komory</t>
  </si>
  <si>
    <t>28617268</t>
  </si>
  <si>
    <t>trubka kanalizační PP korugovaná DN 250x6000 mm SN 12</t>
  </si>
  <si>
    <t>-656278186</t>
  </si>
  <si>
    <t>16,20</t>
  </si>
  <si>
    <t>877265211</t>
  </si>
  <si>
    <t xml:space="preserve">Montáž tvarovek na kanalizačním potrubí z trub z plastu  z tvrdého PVC nebo z polypropylenu v otevřeném výkopu jednoosých DN 110</t>
  </si>
  <si>
    <t>-928926158</t>
  </si>
  <si>
    <t>Montáž tvarovek na kanalizačním potrubí z trub z plastu z tvrdého PVC nebo z polypropylenu v otevřeném výkopu jednoosých DN 110</t>
  </si>
  <si>
    <t>7 " kolena 30 stupnu</t>
  </si>
  <si>
    <t>2 " kolena 45 stupnu</t>
  </si>
  <si>
    <t>28611351</t>
  </si>
  <si>
    <t>koleno kanalizační PVC KG 110x45°</t>
  </si>
  <si>
    <t>865857251</t>
  </si>
  <si>
    <t>28611350</t>
  </si>
  <si>
    <t>koleno kanalizace PVC KG 110x30°</t>
  </si>
  <si>
    <t>-847936345</t>
  </si>
  <si>
    <t>877315211</t>
  </si>
  <si>
    <t xml:space="preserve">Montáž tvarovek na kanalizačním potrubí z trub z plastu  z tvrdého PVC nebo z polypropylenu v otevřeném výkopu jednoosých DN 160</t>
  </si>
  <si>
    <t>1950165593</t>
  </si>
  <si>
    <t>Montáž tvarovek na kanalizačním potrubí z trub z plastu z tvrdého PVC nebo z polypropylenu v otevřeném výkopu jednoosých DN 160</t>
  </si>
  <si>
    <t>28611360</t>
  </si>
  <si>
    <t>koleno kanalizace PVC KG 160x30°</t>
  </si>
  <si>
    <t>-1028589835</t>
  </si>
  <si>
    <t>877355211</t>
  </si>
  <si>
    <t xml:space="preserve">Montáž tvarovek na kanalizačním potrubí z trub z plastu  z tvrdého PVC nebo z polypropylenu v otevřeném výkopu jednoosých DN 200</t>
  </si>
  <si>
    <t>1530115294</t>
  </si>
  <si>
    <t>Montáž tvarovek na kanalizačním potrubí z trub z plastu z tvrdého PVC nebo z polypropylenu v otevřeném výkopu jednoosých DN 200</t>
  </si>
  <si>
    <t>28611366</t>
  </si>
  <si>
    <t>koleno kanalizace PVC KG 200x45°</t>
  </si>
  <si>
    <t>1554152791</t>
  </si>
  <si>
    <t>877315221</t>
  </si>
  <si>
    <t xml:space="preserve">Montáž tvarovek na kanalizačním potrubí z trub z plastu  z tvrdého PVC nebo z polypropylenu v otevřeném výkopu dvouosých DN 160</t>
  </si>
  <si>
    <t>1535300775</t>
  </si>
  <si>
    <t>Montáž tvarovek na kanalizačním potrubí z trub z plastu z tvrdého PVC nebo z polypropylenu v otevřeném výkopu dvouosých DN 160</t>
  </si>
  <si>
    <t>28611429</t>
  </si>
  <si>
    <t>odbočka kanalizační plastová s hrdlem KG 160/160/87°</t>
  </si>
  <si>
    <t>-1823007743</t>
  </si>
  <si>
    <t>891385211-R</t>
  </si>
  <si>
    <t>Montáž vodovodních armatur na potrubí koncových klapek přírubových DN 100</t>
  </si>
  <si>
    <t>-209576454</t>
  </si>
  <si>
    <t>HLE.HL71001</t>
  </si>
  <si>
    <t>Koncová - "žabí" klapka DN100 s klapkou z nerezové oceli a hrdlem pro plastové potrubí</t>
  </si>
  <si>
    <t>-714310767</t>
  </si>
  <si>
    <t>891311222</t>
  </si>
  <si>
    <t>Montáž vodovodních armatur na potrubí šoupátek nebo klapek uzavíracích v šachtách s ručním kolečkem DN 150</t>
  </si>
  <si>
    <t>-872992355</t>
  </si>
  <si>
    <t>HWL.3600150000r</t>
  </si>
  <si>
    <t>DESKOVÉ VŘETENOVÉ ŠOUPĚ 150</t>
  </si>
  <si>
    <t>-1706610268</t>
  </si>
  <si>
    <t>891351112</t>
  </si>
  <si>
    <t>Montáž vodovodních armatur na potrubí šoupátek nebo klapek uzavíracích v otevřeném výkopu nebo v šachtách s osazením zemní soupravy (bez poklopů) DN 200</t>
  </si>
  <si>
    <t>-678567860</t>
  </si>
  <si>
    <t>HLE.HL7200</t>
  </si>
  <si>
    <t>Koncová - "žabí" klapka DN200 s klapkou z nerezové oceli a hrdlem pro plastové potrubí</t>
  </si>
  <si>
    <t>-562245420</t>
  </si>
  <si>
    <t>891351222</t>
  </si>
  <si>
    <t>Montáž vodovodních armatur na potrubí šoupátek nebo klapek uzavíracích v šachtách s ručním kolečkem DN 200</t>
  </si>
  <si>
    <t>2033925544</t>
  </si>
  <si>
    <t>HWL.360020000010r</t>
  </si>
  <si>
    <t>DESKOVÉ VŘETENOVÉ ŠOUPĚ 200</t>
  </si>
  <si>
    <t>1276399003</t>
  </si>
  <si>
    <t>891361112</t>
  </si>
  <si>
    <t>Montáž vodovodních armatur na potrubí šoupátek nebo klapek uzavíracích v otevřeném výkopu nebo v šachtách s osazením zemní soupravy (bez poklopů) DN 250</t>
  </si>
  <si>
    <t>-494781518</t>
  </si>
  <si>
    <t>HLE.HL72001</t>
  </si>
  <si>
    <t>Koncová - "žabí" klapka DN250 s klapkou z nerezové oceli a hrdlem pro plastové potrubí</t>
  </si>
  <si>
    <t>1699929733</t>
  </si>
  <si>
    <t>891361222</t>
  </si>
  <si>
    <t>Montáž vodovodních armatur na potrubí šoupátek nebo klapek uzavíracích v šachtách s ručním kolečkem DN 250</t>
  </si>
  <si>
    <t>1979050509</t>
  </si>
  <si>
    <t>HWL.360025000006r</t>
  </si>
  <si>
    <t>DESKOVÉ VŘETENOVÉ ŠOUPĚ 250</t>
  </si>
  <si>
    <t>-172524792</t>
  </si>
  <si>
    <t>-1076353516</t>
  </si>
  <si>
    <t>5 "jímací šachta</t>
  </si>
  <si>
    <t>-937492311</t>
  </si>
  <si>
    <t>899304111</t>
  </si>
  <si>
    <t>Osazení poklopů železobetonových včetně rámů jakékoliv hmotnosti</t>
  </si>
  <si>
    <t>2023975774</t>
  </si>
  <si>
    <t>LGB.1693320</t>
  </si>
  <si>
    <t>deska betonová zákrytová studniční TBH 120/7 cm (pro skruž D 100 cm)</t>
  </si>
  <si>
    <t>-1080282638</t>
  </si>
  <si>
    <t>899623171</t>
  </si>
  <si>
    <t>Obetonování potrubí nebo zdiva stok betonem prostým v otevřeném výkopu, beton tř. C 25/30</t>
  </si>
  <si>
    <t>452976989</t>
  </si>
  <si>
    <t>4,80 "příloha D.3.2.1.</t>
  </si>
  <si>
    <t>899643111</t>
  </si>
  <si>
    <t>Bednění pro obetonování potrubí v otevřeném výkopu</t>
  </si>
  <si>
    <t>146400939</t>
  </si>
  <si>
    <t>2*16,0*0,82</t>
  </si>
  <si>
    <t>935111211</t>
  </si>
  <si>
    <t>Osazení betonového příkopového žlabu s vyplněním a zatřením spár cementovou maltou s ložem tl. 100 mm z kameniva těženého nebo štěrkopísku z betonových příkopových tvárnic šířky přes 500 do 800 mm</t>
  </si>
  <si>
    <t>1514686580</t>
  </si>
  <si>
    <t>60,0</t>
  </si>
  <si>
    <t>1377544853</t>
  </si>
  <si>
    <t>936311111</t>
  </si>
  <si>
    <t xml:space="preserve">Zabetonování potrubí uloženého ve vynechaných otvorech  ve dně nebo ve stěnách nádrží, z betonu se zvýšenými nároky na prostředí o ploše otvoru do 0,25 m2</t>
  </si>
  <si>
    <t>-1641226609</t>
  </si>
  <si>
    <t>Zabetonování potrubí uloženého ve vynechaných otvorech ve dně nebo ve stěnách nádrží, z betonu se zvýšenými nároky na prostředí o ploše otvoru do 0,25 m2</t>
  </si>
  <si>
    <t>(PI*0,14*(0,11*0,11-0,085*0,085))*1 " prostup DN150; 1x</t>
  </si>
  <si>
    <t>(PI*0,14*(0,08*0,08-0,055*0,055))*3 " prostup DN100; 3x</t>
  </si>
  <si>
    <t>(PI*0,14*(0,135*0,135-0,105*0,105))*1 "prostup DN200, 1x</t>
  </si>
  <si>
    <t>(PI*0,14*(0,155*0,155-0,13*0,13))*1 "prostup DN250, 1x</t>
  </si>
  <si>
    <t>953943122</t>
  </si>
  <si>
    <t xml:space="preserve">Osazování drobných kovových předmětů  výrobků ostatních jinde neuvedených do betonu se zajištěním polohy k bednění či k výztuži před zabetonováním hmotnosti přes 1 do 5 kg/kus</t>
  </si>
  <si>
    <t>-1984452972</t>
  </si>
  <si>
    <t>Osazování drobných kovových předmětů výrobků ostatních jinde neuvedených do betonu se zajištěním polohy k bednění či k výztuži před zabetonováním hmotnosti přes 1 do 5 kg/kus</t>
  </si>
  <si>
    <t>2 "madla</t>
  </si>
  <si>
    <t>15 " profil L 50 x 3 mm, (21/1,4=15 ks)</t>
  </si>
  <si>
    <t>551470712r</t>
  </si>
  <si>
    <t>madlo sprchové nerezové pravé/levé 750x450mm</t>
  </si>
  <si>
    <t>680438928</t>
  </si>
  <si>
    <t>13010218</t>
  </si>
  <si>
    <t>tyč ocelová plochá jakost 11 375 50x5mm</t>
  </si>
  <si>
    <t>-593740990</t>
  </si>
  <si>
    <t>21,0*0,00118 " 15 ks * 1,4 m - přichycení potrubí</t>
  </si>
  <si>
    <t>44983021r</t>
  </si>
  <si>
    <t xml:space="preserve">žebřík výstupový jednoduchý přímý _x000d_
_x000d_
_x000d_
žebříky budou ke stěně upevněny pomocí 6 ks ocelových pasů (50 x 5 mm) ohnutých do tvaru L, každý pas bude do stěny šachty ukotven 2 chemickými kotvami.  </t>
  </si>
  <si>
    <t>-2105632509</t>
  </si>
  <si>
    <t xml:space="preserve">žebřík výstupový jednoduchý přímý 
žebříky budou ke stěně upevněny pomocí 6 ks ocelových pasů (50 x 5 mm) ohnutých do tvaru L, každý pas bude do stěny šachty ukotven 2 chemickými kotvami.  </t>
  </si>
  <si>
    <t>2 "kompozitový žebřík l = 3,2 m</t>
  </si>
  <si>
    <t>953961114</t>
  </si>
  <si>
    <t xml:space="preserve">Kotvy chemické s vyvrtáním otvoru  do betonu, železobetonu nebo tvrdého kamene tmel, velikost M 16, hloubka 125 mm</t>
  </si>
  <si>
    <t>895331895</t>
  </si>
  <si>
    <t>Kotvy chemické s vyvrtáním otvoru do betonu, železobetonu nebo tvrdého kamene tmel, velikost M 16, hloubka 125 mm</t>
  </si>
  <si>
    <t>15*2 " pro uchycení potrubí</t>
  </si>
  <si>
    <t>953961116</t>
  </si>
  <si>
    <t xml:space="preserve">Kotvy chemické s vyvrtáním otvoru  do betonu, železobetonu nebo tvrdého kamene tmel, velikost M 24, hloubka 210 mm</t>
  </si>
  <si>
    <t>491321473</t>
  </si>
  <si>
    <t>Kotvy chemické s vyvrtáním otvoru do betonu, železobetonu nebo tvrdého kamene tmel, velikost M 24, hloubka 210 mm</t>
  </si>
  <si>
    <t>35" protivztlaková pojistka</t>
  </si>
  <si>
    <t>977151123</t>
  </si>
  <si>
    <t>Jádrové vrty diamantovými korunkami do stavebních materiálů (železobetonu, betonu, cihel, obkladů, dlažeb, kamene) průměru přes 130 do 150 mm</t>
  </si>
  <si>
    <t>446663137</t>
  </si>
  <si>
    <t>1*0,12 " Jímka</t>
  </si>
  <si>
    <t>1*0,12 " Studna</t>
  </si>
  <si>
    <t>977000000R</t>
  </si>
  <si>
    <t>Dotěsnění otvoru kolem potrubí v betonové stěně</t>
  </si>
  <si>
    <t>-1038509856</t>
  </si>
  <si>
    <t>Poznámka k položce:_x000d_
bude použito segmentové prostupové těsnění</t>
  </si>
  <si>
    <t>-679315512</t>
  </si>
  <si>
    <t>OST</t>
  </si>
  <si>
    <t>Ostatní</t>
  </si>
  <si>
    <t>R 001</t>
  </si>
  <si>
    <t>Mobilní čerpací jednotka</t>
  </si>
  <si>
    <t>1943064129</t>
  </si>
  <si>
    <t>Poznámka k položce:_x000d_
maximální čerpané množství 5 l/s, výtlačná výška 10 m, příkon 400 W, 230 V</t>
  </si>
  <si>
    <t>1" pro situaci, kdy bude nutné čerpat zahrázové vody do prostoru naplněné zátopy poldru, čerpané množství 4 l/s, výtlačná výška 10 m</t>
  </si>
  <si>
    <t>R 002</t>
  </si>
  <si>
    <t>Minimální technické parametry: 400 W, 230V</t>
  </si>
  <si>
    <t>1010836823</t>
  </si>
  <si>
    <t>VRN</t>
  </si>
  <si>
    <t>Vedlejší rozpočtové náklady</t>
  </si>
  <si>
    <t>R002</t>
  </si>
  <si>
    <t>Manipulace s kalovou jímkou během výstavby</t>
  </si>
  <si>
    <t>1024</t>
  </si>
  <si>
    <t>-1133711599</t>
  </si>
  <si>
    <t xml:space="preserve">Poznámka k položce:_x000d_
položka obsahuje vyjmutí stávající kalové jímky a opětovné osazení kalové jímky,  viz. PD</t>
  </si>
  <si>
    <t>3.3 - SO 3.3 Ochranný příkop</t>
  </si>
  <si>
    <t>-963291075</t>
  </si>
  <si>
    <t>288,0*0,15 " 288 m, průřezová plocha odtěžené zeminy v rýze 0,15 m3/mb</t>
  </si>
  <si>
    <t>-1124408096</t>
  </si>
  <si>
    <t>-172714555</t>
  </si>
  <si>
    <t>288,0*0,60 "tvarování dna pod podkladní vrstvu</t>
  </si>
  <si>
    <t>-59024268</t>
  </si>
  <si>
    <t>288,0*0,6 "pod žlabovky, frakce 0 - 8 mm</t>
  </si>
  <si>
    <t>465921115</t>
  </si>
  <si>
    <t xml:space="preserve">Kladení dlažby  z betonových nebo železobetonových desek a tvárnic na sucho na plochách vodorovných nebo ve sklonu hmotnosti do 60 kg s vyplněním spár pískem tl. do 100 mm</t>
  </si>
  <si>
    <t>1504003375</t>
  </si>
  <si>
    <t>Kladení dlažby z betonových nebo železobetonových desek a tvárnic na sucho na plochách vodorovných nebo ve sklonu hmotnosti do 60 kg s vyplněním spár pískem tl. do 100 mm</t>
  </si>
  <si>
    <t>288,0*0,6</t>
  </si>
  <si>
    <t>-23915612</t>
  </si>
  <si>
    <t>288</t>
  </si>
  <si>
    <t>-1952401306</t>
  </si>
  <si>
    <t>3.4 - SO 3.4 Oplocení</t>
  </si>
  <si>
    <t>131111359</t>
  </si>
  <si>
    <t>Vrtání jamek pro plotové sloupky Příplatek k cenám -1331 až -1343 za vrtání v kamenité nebo kořeny prorostlé půdě</t>
  </si>
  <si>
    <t>-1184197487</t>
  </si>
  <si>
    <t>137*0,6</t>
  </si>
  <si>
    <t>131151342</t>
  </si>
  <si>
    <t>Vrtání jamek pro plotové sloupky strojně průměru přes 100 do 200 mm</t>
  </si>
  <si>
    <t>-1650742394</t>
  </si>
  <si>
    <t>338171123</t>
  </si>
  <si>
    <t>Montáž sloupků a vzpěr plotových ocelových trubkových nebo profilovaných výšky do 2,60 m se zabetonováním do 0,08 m3 do připravených jamek</t>
  </si>
  <si>
    <t>1117953080</t>
  </si>
  <si>
    <t>137 "příl. D.3.2.1.</t>
  </si>
  <si>
    <t>55342255</t>
  </si>
  <si>
    <t>sloupek plotový průběžný Pz a komaxitový 2500/38x1,5mm</t>
  </si>
  <si>
    <t>-267472280</t>
  </si>
  <si>
    <t>348401130</t>
  </si>
  <si>
    <t>Montáž oplocení z pletiva strojového s napínacími dráty přes 1,6 do 2,0 m</t>
  </si>
  <si>
    <t>1006995394</t>
  </si>
  <si>
    <t>31327513</t>
  </si>
  <si>
    <t>pletivo drátěné plastifikované se čtvercovými oky 55/2,5mm v 1600mm</t>
  </si>
  <si>
    <t>-724815468</t>
  </si>
  <si>
    <t>966052111</t>
  </si>
  <si>
    <t>Bourání plotových sloupků a vzpěr železobetonových výšky do 2,5 m zasypaných zeminou</t>
  </si>
  <si>
    <t>-1165721743</t>
  </si>
  <si>
    <t>137 "sloupky stávajícího oplocení</t>
  </si>
  <si>
    <t>966071822</t>
  </si>
  <si>
    <t xml:space="preserve">Rozebrání oplocení z pletiva  drátěného se čtvercovými oky, výšky přes 1,6 do 2,0 m</t>
  </si>
  <si>
    <t>-1971433172</t>
  </si>
  <si>
    <t>Rozebrání oplocení z pletiva drátěného se čtvercovými oky, výšky přes 1,6 do 2,0 m</t>
  </si>
  <si>
    <t>340,0 "stávající drátěné pletivo</t>
  </si>
  <si>
    <t>-1564908077</t>
  </si>
  <si>
    <t>8,241</t>
  </si>
  <si>
    <t>998232110</t>
  </si>
  <si>
    <t xml:space="preserve">Přesun hmot pro oplocení  se svislou nosnou konstrukcí zděnou z cihel, tvárnic, bloků, popř. kovovou nebo dřevěnou vodorovná dopravní vzdálenost do 50 m, pro oplocení výšky do 3 m</t>
  </si>
  <si>
    <t>-350638241</t>
  </si>
  <si>
    <t>Přesun hmot pro oplocení se svislou nosnou konstrukcí zděnou z cihel, tvárnic, bloků, popř. kovovou nebo dřevěnou vodorovná dopravní vzdálenost do 50 m, pro oplocení výšky do 3 m</t>
  </si>
  <si>
    <t xml:space="preserve">3.5 - SO 3.5  Kácení</t>
  </si>
  <si>
    <t>111201102</t>
  </si>
  <si>
    <t xml:space="preserve">Odstranění křovin a stromů s odstraněním kořenů  průměru kmene do 100 mm do sklonu terénu 1 : 5, při celkové ploše přes 1 000 do 10 000 m2</t>
  </si>
  <si>
    <t>-313581511</t>
  </si>
  <si>
    <t>Odstranění křovin a stromů s odstraněním kořenů průměru kmene do 100 mm do sklonu terénu 1 : 5, při celkové ploše přes 1 000 do 10 000 m2</t>
  </si>
  <si>
    <t>2800,0 "příloha D.3.2.1.</t>
  </si>
  <si>
    <t>895711159</t>
  </si>
  <si>
    <t>likvidace větví z 204 stromů a 2800 m2 křoví</t>
  </si>
  <si>
    <t>112101101</t>
  </si>
  <si>
    <t>Odstranění stromů s odřezáním kmene a s odvětvením listnatých, průměru kmene přes 100 do 300 mm</t>
  </si>
  <si>
    <t>-1896669408</t>
  </si>
  <si>
    <t>204 "spočítáno v terénu</t>
  </si>
  <si>
    <t>950036206</t>
  </si>
  <si>
    <t>204</t>
  </si>
  <si>
    <t>44984661</t>
  </si>
  <si>
    <t>5 - SO 05 Objekty v zátopě, nová výstavba</t>
  </si>
  <si>
    <t>5.1 - SO 05a - Objekt č.p.23 k.ú. Perálec</t>
  </si>
  <si>
    <t>-1639621326</t>
  </si>
  <si>
    <t>50,77*0,2</t>
  </si>
  <si>
    <t>167101101</t>
  </si>
  <si>
    <t xml:space="preserve">Nakládání, skládání a překládání neulehlého výkopku nebo sypaniny  nakládání, množství do 100 m3, z hornin tř. 1 až 4</t>
  </si>
  <si>
    <t>1655545001</t>
  </si>
  <si>
    <t>Nakládání, skládání a překládání neulehlého výkopku nebo sypaniny nakládání, množství do 100 m3, z hornin tř. 1 až 4</t>
  </si>
  <si>
    <t>50,77*0,2"ornice</t>
  </si>
  <si>
    <t>-371056110</t>
  </si>
  <si>
    <t>50,77*0,5</t>
  </si>
  <si>
    <t>2049322329</t>
  </si>
  <si>
    <t>25,385</t>
  </si>
  <si>
    <t>983144716</t>
  </si>
  <si>
    <t>25,385*0,015 "Přepočtené koeficientem množství</t>
  </si>
  <si>
    <t>2126209319</t>
  </si>
  <si>
    <t>-125699688</t>
  </si>
  <si>
    <t>182301121</t>
  </si>
  <si>
    <t>Rozprostření a urovnání ornice ve svahu sklonu přes 1:5 při souvislé ploše do 500 m2, tl. vrstvy do 100 mm</t>
  </si>
  <si>
    <t>-2128987697</t>
  </si>
  <si>
    <t>978000000R</t>
  </si>
  <si>
    <t>Odpojení objektu od inženýrských sítí</t>
  </si>
  <si>
    <t>1118636549</t>
  </si>
  <si>
    <t>Poznámka k položce:_x000d_
vodovod</t>
  </si>
  <si>
    <t>981011112</t>
  </si>
  <si>
    <t xml:space="preserve">Demolice budov  postupným rozebíráním dřevěných ostatních, oboustranně obitých, případně omítnutých</t>
  </si>
  <si>
    <t>1827745502</t>
  </si>
  <si>
    <t>Demolice budov postupným rozebíráním dřevěných ostatních, oboustranně obitých, případně omítnutých</t>
  </si>
  <si>
    <t>11,475 "kolna</t>
  </si>
  <si>
    <t>981011315</t>
  </si>
  <si>
    <t xml:space="preserve">Demolice budov  postupným rozebíráním z cihel, kamene, smíšeného nebo hrázděného zdiva, tvárnic na maltu vápennou nebo vápenocementovou s podílem konstrukcí přes 25 do 30 %</t>
  </si>
  <si>
    <t>448610543</t>
  </si>
  <si>
    <t>Demolice budov postupným rozebíráním z cihel, kamene, smíšeného nebo hrázděného zdiva, tvárnic na maltu vápennou nebo vápenocementovou s podílem konstrukcí přes 25 do 30 %</t>
  </si>
  <si>
    <t>981011413</t>
  </si>
  <si>
    <t xml:space="preserve">Demolice budov  postupným rozebíráním z cihel, kamene, tvárnic na maltu cementovou nebo z betonu prostého s podílem konstrukcí přes 15 do 20 %</t>
  </si>
  <si>
    <t>507023790</t>
  </si>
  <si>
    <t>Demolice budov postupným rozebíráním z cihel, kamene, tvárnic na maltu cementovou nebo z betonu prostého s podílem konstrukcí přes 15 do 20 %</t>
  </si>
  <si>
    <t>7,15 "terasa</t>
  </si>
  <si>
    <t>997000000R</t>
  </si>
  <si>
    <t xml:space="preserve">Likvidace suti podle platné legislativy (do položky si zhotovitel zahrne náklady na přemístění, složení,  případně poplatek za skládku)</t>
  </si>
  <si>
    <t>-1237173755</t>
  </si>
  <si>
    <t>Likvidace suti podle platné legislativy (do položky si zhotovitel zahrne náklady na přemístění, složení, případně poplatek za skládku)</t>
  </si>
  <si>
    <t>997013111</t>
  </si>
  <si>
    <t xml:space="preserve">Vnitrostaveništní doprava suti a vybouraných hmot  vodorovně do 50 m svisle s použitím mechanizace pro budovy a haly výšky do 6 m</t>
  </si>
  <si>
    <t>952221492</t>
  </si>
  <si>
    <t>Vnitrostaveništní doprava suti a vybouraných hmot vodorovně do 50 m svisle s použitím mechanizace pro budovy a haly výšky do 6 m</t>
  </si>
  <si>
    <t xml:space="preserve">5.2 - SO 05b - Objekt č.p.17  k.ú., Miřetín</t>
  </si>
  <si>
    <t>1196092891</t>
  </si>
  <si>
    <t>(235,0+235,0)*0,2"ornice</t>
  </si>
  <si>
    <t>1525188960</t>
  </si>
  <si>
    <t>-830908399</t>
  </si>
  <si>
    <t>471,0*0,5</t>
  </si>
  <si>
    <t>648189044</t>
  </si>
  <si>
    <t>235,0</t>
  </si>
  <si>
    <t>724786300</t>
  </si>
  <si>
    <t>235*0,015 "Přepočtené koeficientem množství</t>
  </si>
  <si>
    <t>102813701</t>
  </si>
  <si>
    <t>-1212579767</t>
  </si>
  <si>
    <t>324342930</t>
  </si>
  <si>
    <t>89920995R</t>
  </si>
  <si>
    <t>Odčerpání odpadních vod včetně likvidace</t>
  </si>
  <si>
    <t>-1195478600</t>
  </si>
  <si>
    <t>85246876</t>
  </si>
  <si>
    <t>Poznámka k položce:_x000d_
telefon,čerpadla,rozvod vody</t>
  </si>
  <si>
    <t>981011111</t>
  </si>
  <si>
    <t xml:space="preserve">Demolice budov  postupným rozebíráním dřevěných lehkých jednostranně obitých</t>
  </si>
  <si>
    <t>1657101078</t>
  </si>
  <si>
    <t>Demolice budov postupným rozebíráním dřevěných lehkých jednostranně obitých</t>
  </si>
  <si>
    <t>151,085 " kolna na dřevo</t>
  </si>
  <si>
    <t>981011311</t>
  </si>
  <si>
    <t xml:space="preserve">Demolice budov  postupným rozebíráním z cihel, kamene, smíšeného nebo hrázděného zdiva, tvárnic na maltu vápennou nebo vápenocementovou s podílem konstrukcí do 10 %</t>
  </si>
  <si>
    <t>-1578535610</t>
  </si>
  <si>
    <t>Demolice budov postupným rozebíráním z cihel, kamene, smíšeného nebo hrázděného zdiva, tvárnic na maltu vápennou nebo vápenocementovou s podílem konstrukcí do 10 %</t>
  </si>
  <si>
    <t>1100,0 "stodoly</t>
  </si>
  <si>
    <t>981011316</t>
  </si>
  <si>
    <t xml:space="preserve">Demolice budov  postupným rozebíráním z cihel, kamene, smíšeného nebo hrázděného zdiva, tvárnic na maltu vápennou nebo vápenocementovou s podílem konstrukcí přes 30 do 35 %</t>
  </si>
  <si>
    <t>1730410373</t>
  </si>
  <si>
    <t>Demolice budov postupným rozebíráním z cihel, kamene, smíšeného nebo hrázděného zdiva, tvárnic na maltu vápennou nebo vápenocementovou s podílem konstrukcí přes 30 do 35 %</t>
  </si>
  <si>
    <t>3595,7-(1100,0+151,085) "hlavní budova (odečet stodoly a kůlny)</t>
  </si>
  <si>
    <t>981013713</t>
  </si>
  <si>
    <t xml:space="preserve">Demolice budov  těžkými mechanizačními prostředky z monolitického nebo montovaného železobetonu včetně výplňového zdiva, s podílem konstrukcí přes 15 do 20 %</t>
  </si>
  <si>
    <t>1857773634</t>
  </si>
  <si>
    <t>Demolice budov těžkými mechanizačními prostředky z monolitického nebo montovaného železobetonu včetně výplňového zdiva, s podílem konstrukcí přes 15 do 20 %</t>
  </si>
  <si>
    <t>16,32 "jímka, studna</t>
  </si>
  <si>
    <t>-1656668533</t>
  </si>
  <si>
    <t>26,50</t>
  </si>
  <si>
    <t>-1805818907</t>
  </si>
  <si>
    <t>1701,746</t>
  </si>
  <si>
    <t>-1335171476</t>
  </si>
  <si>
    <t>5.3 - SO 05c - Objekt č.p.52 k.ú., Miřetín</t>
  </si>
  <si>
    <t xml:space="preserve">    765 - Krytina skládaná</t>
  </si>
  <si>
    <t>1188448873</t>
  </si>
  <si>
    <t>(82,50+82,50)*0,2 "ornice</t>
  </si>
  <si>
    <t>-1106982792</t>
  </si>
  <si>
    <t>(82,50+82,50)*0,2"ornice</t>
  </si>
  <si>
    <t>-1851749037</t>
  </si>
  <si>
    <t>165,0*0,5</t>
  </si>
  <si>
    <t>1951746282</t>
  </si>
  <si>
    <t>82,50</t>
  </si>
  <si>
    <t>805204054</t>
  </si>
  <si>
    <t>82,5*0,015 "Přepočtené koeficientem množství</t>
  </si>
  <si>
    <t>-1833977231</t>
  </si>
  <si>
    <t>1139875204</t>
  </si>
  <si>
    <t>778007548</t>
  </si>
  <si>
    <t>1096447527</t>
  </si>
  <si>
    <t>208186675</t>
  </si>
  <si>
    <t>Poznámka k položce:_x000d_
telefon,voda ze studny, jímka</t>
  </si>
  <si>
    <t>425414349</t>
  </si>
  <si>
    <t>54,0 " kolny na dřevo</t>
  </si>
  <si>
    <t>-1649722972</t>
  </si>
  <si>
    <t>29,379 "terasa</t>
  </si>
  <si>
    <t>2039450156</t>
  </si>
  <si>
    <t>952,925 "hlavní budova</t>
  </si>
  <si>
    <t>-1580947485</t>
  </si>
  <si>
    <t>4,0 "studna, jímka</t>
  </si>
  <si>
    <t>-15887639</t>
  </si>
  <si>
    <t>12,0</t>
  </si>
  <si>
    <t>-1345448900</t>
  </si>
  <si>
    <t>627,594</t>
  </si>
  <si>
    <t>-7,499 "odečet hmotnosti azbestové krytiny</t>
  </si>
  <si>
    <t>-1615427047</t>
  </si>
  <si>
    <t>997100000R</t>
  </si>
  <si>
    <t>-1695043095</t>
  </si>
  <si>
    <t>7,499 " azbestová krytina</t>
  </si>
  <si>
    <t>765</t>
  </si>
  <si>
    <t>Krytina skládaná</t>
  </si>
  <si>
    <t>765000000R</t>
  </si>
  <si>
    <t>Demontáž azbestocementové krytiny postupným rozebíráním</t>
  </si>
  <si>
    <t>2029134743</t>
  </si>
  <si>
    <t>2*15,0*7,60</t>
  </si>
  <si>
    <t xml:space="preserve">5.4 - SO 05d - Objekt č.p.43  k.ú., Perálec</t>
  </si>
  <si>
    <t>-1359110471</t>
  </si>
  <si>
    <t>(117,5+117,50)*0,2"ornice</t>
  </si>
  <si>
    <t>-520589205</t>
  </si>
  <si>
    <t>(117,5+117,50)*0,2 "ornice</t>
  </si>
  <si>
    <t>-224127769</t>
  </si>
  <si>
    <t>235,0*0,5</t>
  </si>
  <si>
    <t>-1417547773</t>
  </si>
  <si>
    <t>117,50</t>
  </si>
  <si>
    <t>28476935</t>
  </si>
  <si>
    <t>117,5*0,015 "Přepočtené koeficientem množství</t>
  </si>
  <si>
    <t>-1841441275</t>
  </si>
  <si>
    <t>-1532664176</t>
  </si>
  <si>
    <t>-250592602</t>
  </si>
  <si>
    <t>-1668463215</t>
  </si>
  <si>
    <t>-71225704</t>
  </si>
  <si>
    <t>Poznámka k položce:_x000d_
telefon, čerpadla, rozvody,jímka</t>
  </si>
  <si>
    <t>981011314</t>
  </si>
  <si>
    <t xml:space="preserve">Demolice budov  postupným rozebíráním z cihel, kamene, smíšeného nebo hrázděného zdiva, tvárnic na maltu vápennou nebo vápenocementovou s podílem konstrukcí přes 20 do 25 %</t>
  </si>
  <si>
    <t>1020482035</t>
  </si>
  <si>
    <t>Demolice budov postupným rozebíráním z cihel, kamene, smíšeného nebo hrázděného zdiva, tvárnic na maltu vápennou nebo vápenocementovou s podílem konstrukcí přes 20 do 25 %</t>
  </si>
  <si>
    <t>176,462 " kolna zděná</t>
  </si>
  <si>
    <t>1996028153</t>
  </si>
  <si>
    <t>677,006 "stodola</t>
  </si>
  <si>
    <t>207270292</t>
  </si>
  <si>
    <t>1483,5-(677,006+176,462) "hlavní budova (odečet stodoly a zděné kůlny)</t>
  </si>
  <si>
    <t>938620326</t>
  </si>
  <si>
    <t>16,70 "terasa, studna</t>
  </si>
  <si>
    <t>367752296</t>
  </si>
  <si>
    <t>946099522</t>
  </si>
  <si>
    <t>597,494</t>
  </si>
  <si>
    <t>1005981566</t>
  </si>
  <si>
    <t>5.5 - SO 05e Soubor objektů dětského tábora, k.ú. Miřetín</t>
  </si>
  <si>
    <t>1809254964</t>
  </si>
  <si>
    <t>293,30*0,2 "ornice</t>
  </si>
  <si>
    <t>1328281992</t>
  </si>
  <si>
    <t>-1786457636</t>
  </si>
  <si>
    <t>293,30</t>
  </si>
  <si>
    <t>-894283066</t>
  </si>
  <si>
    <t>-432343260</t>
  </si>
  <si>
    <t>293,3*0,015 "Přepočtené koeficientem množství</t>
  </si>
  <si>
    <t>-1028930818</t>
  </si>
  <si>
    <t>724378051</t>
  </si>
  <si>
    <t>-544665811</t>
  </si>
  <si>
    <t>999,82 "hlavní budova, sklad, chatky, sociální zařízení</t>
  </si>
  <si>
    <t>1186566923</t>
  </si>
  <si>
    <t>92,523 "jímka WC, terasa</t>
  </si>
  <si>
    <t>1283161008</t>
  </si>
  <si>
    <t>56,50 "jímka, stěny a dno</t>
  </si>
  <si>
    <t>-1315020942</t>
  </si>
  <si>
    <t>260,82</t>
  </si>
  <si>
    <t>1549660994</t>
  </si>
  <si>
    <t>6 - SO 06 Revitalizace Martinického potoka</t>
  </si>
  <si>
    <t>6.1 - SO 06.1 Ústí do Krounky - hospodářský přejezd 1</t>
  </si>
  <si>
    <t>115001102</t>
  </si>
  <si>
    <t>Převedení vody potrubím průměru DN přes 100 do 150</t>
  </si>
  <si>
    <t>-447870520</t>
  </si>
  <si>
    <t>4*5,0 "pro betonování zajišťovacích prahů</t>
  </si>
  <si>
    <t>-652614025</t>
  </si>
  <si>
    <t>4*2*24 "pro betonování zajišťovacích prahů</t>
  </si>
  <si>
    <t>1385679421</t>
  </si>
  <si>
    <t>6,84 "z tabulky výkaz kub.,výkop v korytě</t>
  </si>
  <si>
    <t>70,93 "z tabulky výkaz kub. a příčných řezů ramenem</t>
  </si>
  <si>
    <t>36,00 "z tabulky výkaz kub.,výkop pro stabilizaci, D.6.3.3.</t>
  </si>
  <si>
    <t>2,0"z tabulky výkaz kub.,výkop pro stabilizaci, D.6.3.4.</t>
  </si>
  <si>
    <t>-1161844250</t>
  </si>
  <si>
    <t>115,770*0,30 "lepivost 30%</t>
  </si>
  <si>
    <t>-2034205122</t>
  </si>
  <si>
    <t>4,44 "rýha pro práh č.1</t>
  </si>
  <si>
    <t>4,02 "rýha pro práh č.2</t>
  </si>
  <si>
    <t>4,80 "rýha pro práh č.3</t>
  </si>
  <si>
    <t>5,16 "rýha pro práh č.4</t>
  </si>
  <si>
    <t>132201209</t>
  </si>
  <si>
    <t xml:space="preserve">Hloubení zapažených i nezapažených rýh šířky přes 600 do 2 000 mm  s urovnáním dna do předepsaného profilu a spádu v hornině tř. 3 Příplatek k cenám za lepivost horniny tř. 3</t>
  </si>
  <si>
    <t>451887138</t>
  </si>
  <si>
    <t>Hloubení zapažených i nezapažených rýh šířky přes 600 do 2 000 mm s urovnáním dna do předepsaného profilu a spádu v hornině tř. 3 Příplatek k cenám za lepivost horniny tř. 3</t>
  </si>
  <si>
    <t>18,42*0,3 "lepivost 30%</t>
  </si>
  <si>
    <t>1236128735</t>
  </si>
  <si>
    <t>115,77+18,42-(8,22+3,6) "přebytečná zemina</t>
  </si>
  <si>
    <t>162501151</t>
  </si>
  <si>
    <t xml:space="preserve">Vodorovné přemístění výkopku nebo sypaniny po suchu  na obvyklém dopravním prostředku, bez naložení výkopku, avšak se složením bez rozhrnutí z horniny tř. 5 až 7 na vzdálenost přes 2 000 do 2 500 m</t>
  </si>
  <si>
    <t>-1431023207</t>
  </si>
  <si>
    <t>Vodorovné přemístění výkopku nebo sypaniny po suchu na obvyklém dopravním prostředku, bez naložení výkopku, avšak se složením bez rozhrnutí z horniny tř. 5 až 7 na vzdálenost přes 2 000 do 2 500 m</t>
  </si>
  <si>
    <t>100,76+26,60 "doprava záhozového kamene z výrubu</t>
  </si>
  <si>
    <t>990762284</t>
  </si>
  <si>
    <t>100,76+26,60 "nakládání záhozového kamene z výrubu</t>
  </si>
  <si>
    <t>1322895793</t>
  </si>
  <si>
    <t>3,6 "z tabulky výkaz kub., zpětný zásyp</t>
  </si>
  <si>
    <t>171103101</t>
  </si>
  <si>
    <t xml:space="preserve">Zemní hrázky přívodních a odpadních melioračních kanálů  zhutňované po vrstvách tloušťky 200 mm, s přemístěním sypaniny do 20 m nebo s jejím přehozením do 3 m z hornin tř. 1 až 4</t>
  </si>
  <si>
    <t>-1475126181</t>
  </si>
  <si>
    <t>Zemní hrázky přívodních a odpadních melioračních kanálů zhutňované po vrstvách tloušťky 200 mm, s přemístěním sypaniny do 20 m nebo s jejím přehozením do 3 m z hornin tř. 1 až 4</t>
  </si>
  <si>
    <t xml:space="preserve">4*0,5 "jímky pro převedení vody při betonování  prahů</t>
  </si>
  <si>
    <t>-901151811</t>
  </si>
  <si>
    <t>2,28 "kolem prahu č. 1</t>
  </si>
  <si>
    <t>1,74 "kolem prahu č. 2</t>
  </si>
  <si>
    <t>1,92 "kolem prahu č. 3</t>
  </si>
  <si>
    <t>2,28 "kolem prahu č. 4</t>
  </si>
  <si>
    <t>182101101</t>
  </si>
  <si>
    <t xml:space="preserve">Svahování trvalých svahů do projektovaných profilů  s potřebným přemístěním výkopku při svahování v zářezech v hornině tř. 1 až 4</t>
  </si>
  <si>
    <t>-2098932754</t>
  </si>
  <si>
    <t>Svahování trvalých svahů do projektovaných profilů s potřebným přemístěním výkopku při svahování v zářezech v hornině tř. 1 až 4</t>
  </si>
  <si>
    <t>280,0 "z tabulky výkaz kub., modeláž koryta</t>
  </si>
  <si>
    <t>200,0 "z tabulky výkaz kub., modeláž slepého ramene</t>
  </si>
  <si>
    <t>213311142</t>
  </si>
  <si>
    <t xml:space="preserve">Polštáře zhutněné pod základy  ze štěrkopísku netříděného</t>
  </si>
  <si>
    <t>-1340381912</t>
  </si>
  <si>
    <t>Polštáře zhutněné pod základy ze štěrkopísku netříděného</t>
  </si>
  <si>
    <t>0,32 "pod práh č.1, příloha D.6.3.3, PF 2</t>
  </si>
  <si>
    <t>0,345 "pod práh č.2, příloha D.6.3.3, PF 6</t>
  </si>
  <si>
    <t>0,405 "pod práh č.3, příloha D.6.3.3, PF 7</t>
  </si>
  <si>
    <t>0,495 "pod práh č.4, příloha D.6.3.3, PF 11</t>
  </si>
  <si>
    <t>451571111</t>
  </si>
  <si>
    <t xml:space="preserve">Lože pod dlažby  ze štěrkopísků, tl. vrstvy do 100 mm</t>
  </si>
  <si>
    <t>-427870082</t>
  </si>
  <si>
    <t>Lože pod dlažby ze štěrkopísků, tl. vrstvy do 100 mm</t>
  </si>
  <si>
    <t>15,75/0,1 "podle tabulky výkaz kub. a příl. D.6.8.3., pod stabilizaci</t>
  </si>
  <si>
    <t>452318510</t>
  </si>
  <si>
    <t>Zajišťovací práh z betonu prostého se zvýšenými nároky na prostředí na dně a ve svahu melioračních kanálů s patkami nebo bez patek</t>
  </si>
  <si>
    <t>1892318454</t>
  </si>
  <si>
    <t>1,45 "práh č.1, příl. D.6.3.3 PF 2</t>
  </si>
  <si>
    <t>1,575 "práh č.2, příl. D.6.3.3 PF 6</t>
  </si>
  <si>
    <t>2,625 "práh č.3, příl. D.6.3.3 PF 7</t>
  </si>
  <si>
    <t>3,255 "práh č.4, příl. D.6.3.3 PF 11</t>
  </si>
  <si>
    <t>462511270-R</t>
  </si>
  <si>
    <t xml:space="preserve">Zához z lomového kamene neupraveného záhozového  bez proštěrkování z terénu, hmotnosti jednotlivých kamenů do 200 kg</t>
  </si>
  <si>
    <t>571657822</t>
  </si>
  <si>
    <t>Zához z lomového kamene neupraveného záhozového bez proštěrkování z terénu, hmotnosti jednotlivých kamenů do 200 kg</t>
  </si>
  <si>
    <t>Poznámka k položce:_x000d_
bude využit kámen z výrubu</t>
  </si>
  <si>
    <t>využití kameniva z výskytu, z ceníkové položky byla odečtena cena kamene</t>
  </si>
  <si>
    <t>24,60 " z tabulky výkaz kub. a příl. D.6.3.3.,PF1, ústí do Krounky</t>
  </si>
  <si>
    <t>2,0 " z tabulky výkaz kub. a příl. D.6.3.4., ústí ramene</t>
  </si>
  <si>
    <t>462512270-R</t>
  </si>
  <si>
    <t xml:space="preserve">Zához z lomového kamene neupraveného záhozového  s proštěrkováním z terénu, hmotnosti jednotlivých kamenů do 200 kg</t>
  </si>
  <si>
    <t>885807741</t>
  </si>
  <si>
    <t>Zához z lomového kamene neupraveného záhozového s proštěrkováním z terénu, hmotnosti jednotlivých kamenů do 200 kg</t>
  </si>
  <si>
    <t>100,76 "z tabulky výkaz kub., kameny hmotnosti do 80 kg</t>
  </si>
  <si>
    <t>462519002</t>
  </si>
  <si>
    <t xml:space="preserve">Zához z lomového kamene neupraveného záhozového  Příplatek k cenám za urovnání viditelných ploch záhozu z kamene, hmotnosti jednotlivých kamenů do 200 kg</t>
  </si>
  <si>
    <t>822128508</t>
  </si>
  <si>
    <t>Zához z lomového kamene neupraveného záhozového Příplatek k cenám za urovnání viditelných ploch záhozu z kamene, hmotnosti jednotlivých kamenů do 200 kg</t>
  </si>
  <si>
    <t>201,50 "kámen do 80 kg</t>
  </si>
  <si>
    <t>49,20 "kámen do 200 kg</t>
  </si>
  <si>
    <t>4,0 "kámen do 200 kg u ústí ramene</t>
  </si>
  <si>
    <t>464541112</t>
  </si>
  <si>
    <t xml:space="preserve">Pohoz dna nebo svahů jakékoliv tloušťky  ze štěrkodrtí, z terénu, frakce do 125 mm</t>
  </si>
  <si>
    <t>-2046295751</t>
  </si>
  <si>
    <t>Pohoz dna nebo svahů jakékoliv tloušťky ze štěrkodrtí, z terénu, frakce do 125 mm</t>
  </si>
  <si>
    <t>Poznámka k položce:_x000d_
Přirozený substrát říčního dna (valouny, štěrk, štěrkopísek)</t>
  </si>
  <si>
    <t>pohoz nad záhozem hmotnosti do 200 kg</t>
  </si>
  <si>
    <t>49,20*0,1 "kámen do 200 kg</t>
  </si>
  <si>
    <t>4,0*0,1 "kámen do 200 kg u ústí ramene</t>
  </si>
  <si>
    <t>998332011</t>
  </si>
  <si>
    <t xml:space="preserve">Přesun hmot pro úpravy vodních toků a kanály, hráze rybníků apod.  dopravní vzdálenost do 500 m</t>
  </si>
  <si>
    <t>1183523594</t>
  </si>
  <si>
    <t>Přesun hmot pro úpravy vodních toků a kanály, hráze rybníků apod. dopravní vzdálenost do 500 m</t>
  </si>
  <si>
    <t>6.2 - SO 06.2 Hospodářský přejezd 1 - u Krchovky</t>
  </si>
  <si>
    <t>-1342817599</t>
  </si>
  <si>
    <t>23,0 "z tabulky výkaz kub.,výkop koryta a tůní</t>
  </si>
  <si>
    <t>1466348769</t>
  </si>
  <si>
    <t>23,0*0,30 "lepivost 30%</t>
  </si>
  <si>
    <t>-1948558364</t>
  </si>
  <si>
    <t>23,0 "přebytečná zemina</t>
  </si>
  <si>
    <t>-82192769</t>
  </si>
  <si>
    <t>1480,0 "z tabulky výkaz kub., modeláž koryta</t>
  </si>
  <si>
    <t>464571124</t>
  </si>
  <si>
    <t xml:space="preserve">Pohoz dna nebo svahů jakékoliv tloušťky  z kameniva těženého hrubého, z terénu, frakce do 125 mm</t>
  </si>
  <si>
    <t>1460078000</t>
  </si>
  <si>
    <t>Pohoz dna nebo svahů jakékoliv tloušťky z kameniva těženého hrubého, z terénu, frakce do 125 mm</t>
  </si>
  <si>
    <t xml:space="preserve">117,0 "z  tabulky kubatur, dnu brodů</t>
  </si>
  <si>
    <t>1120189556</t>
  </si>
  <si>
    <t>6.3 - SO 06.3 U Krchovky - silniční most</t>
  </si>
  <si>
    <t>114203101</t>
  </si>
  <si>
    <t>Rozebrání dlažeb nebo záhozů s naložením na dopravní prostředek dlažeb z lomového kamene nebo betonových tvárnic na sucho nebo se spárami vyplněnými pískem nebo drnem</t>
  </si>
  <si>
    <t>-1987982728</t>
  </si>
  <si>
    <t>312,5 "z tabulky výkaz kub., stávající opevnění koryta</t>
  </si>
  <si>
    <t>-1243185156</t>
  </si>
  <si>
    <t>1*5,0 "pro betonování zajišťovacího prahu</t>
  </si>
  <si>
    <t>471926542</t>
  </si>
  <si>
    <t>1*2*24 "pro betonování zajišťovacího prahu</t>
  </si>
  <si>
    <t>120901122</t>
  </si>
  <si>
    <t>Bourání konstrukcí v odkopávkách a prokopávkách s přemístěním suti na hromady na vzdálenost do 20 m nebo s naložením na dopravní prostředek ručně z betonu prostého prokládaného kamenem</t>
  </si>
  <si>
    <t>-535783912</t>
  </si>
  <si>
    <t>13,5 "stávající zajišťovací prahy</t>
  </si>
  <si>
    <t>6,0 "stávající kamenné prahy v tůni</t>
  </si>
  <si>
    <t>-1741467080</t>
  </si>
  <si>
    <t>17165,0*0,2" změřeno z přílohy D.6.4.1</t>
  </si>
  <si>
    <t>122201104</t>
  </si>
  <si>
    <t xml:space="preserve">Odkopávky a prokopávky nezapažené  s přehozením výkopku na vzdálenost do 3 m nebo s naložením na dopravní prostředek v hornině tř. 3 přes 5 000 m3</t>
  </si>
  <si>
    <t>924045807</t>
  </si>
  <si>
    <t>Odkopávky a prokopávky nezapažené s přehozením výkopku na vzdálenost do 3 m nebo s naložením na dopravní prostředek v hornině tř. 3 přes 5 000 m3</t>
  </si>
  <si>
    <t xml:space="preserve">6108,0 "z tabulky kub.,  pro novou nivu</t>
  </si>
  <si>
    <t>560,51 "z tabulky kub., pro stabilizaci nivy</t>
  </si>
  <si>
    <t>2131,4 " v nivě pro uložení ornice</t>
  </si>
  <si>
    <t>-1588359454</t>
  </si>
  <si>
    <t>8799,91*0,3 "lepivost 30%</t>
  </si>
  <si>
    <t>-1823249391</t>
  </si>
  <si>
    <t xml:space="preserve">722,5 "z tabulky výkaz kub.,výkop  revital. koryta</t>
  </si>
  <si>
    <t>531,25 "z tabulky výkaz kub.,pro stabilizaci brodů</t>
  </si>
  <si>
    <t>154,0"z tabulky výkaz kub., tůně v nivě</t>
  </si>
  <si>
    <t>17,5"z tabulky výkaz kub., pro stabilizaci začátku sanace toku 1</t>
  </si>
  <si>
    <t xml:space="preserve">18,5"z tabulky výkaz kub., pro stabilizaci křížení nivy se sanovaným korytem  1 km 0,313</t>
  </si>
  <si>
    <t>30,0"z tabulky výkaz kub., pro stabilizaci křížení nivy se sanovaným korytem 1 km 0,342</t>
  </si>
  <si>
    <t>40,5"z tabulky výkaz kub., pro stabilizaci křížení nivy se sanovaným korytem 1 km 0,436</t>
  </si>
  <si>
    <t>109,2"z tabulky výkaz kub., pro stabilizaci brodu</t>
  </si>
  <si>
    <t xml:space="preserve">20,25 " z tabulky výkaz kub., pro stabilizaci křížení nivy se sanovaným korytem  2 km 0,00</t>
  </si>
  <si>
    <t xml:space="preserve">37,50 "z tabulky výkaz kub., pro stabilizaci křížení nivy se sanovaným korytem  2 km 0,551</t>
  </si>
  <si>
    <t xml:space="preserve">36,50 "z tabulky výkaz kub., pro stabilizaci křížení nivy se sanovaným korytem  2 km 0,579</t>
  </si>
  <si>
    <t xml:space="preserve">20,0"z tabulky výkaz kub., pro stabilizaci křížení nivy se sanovaným korytem  2 km 0,768 a výtoku z nivního koryta</t>
  </si>
  <si>
    <t>14,0"z tabulky výkaz kub., pro stabilizaci nátoku do nivního koryta</t>
  </si>
  <si>
    <t>25,0"z tabulky výkaz kub., pro stabilizaci přechodu do stávajícího koryta - horní úsek</t>
  </si>
  <si>
    <t>1,5+1,95+2,25+2,55+2,25" pro jílové těsnění sanace toku 1, 2, 3, 4 a 5</t>
  </si>
  <si>
    <t xml:space="preserve">1,2 "přívodní koryto do tůní </t>
  </si>
  <si>
    <t>1,2 "odpadní koryto z tůně</t>
  </si>
  <si>
    <t>42,0 "z tabulky výkaz kub., sediment ze dna nivního koryta</t>
  </si>
  <si>
    <t>-480764360</t>
  </si>
  <si>
    <t>1831,60*0,30 "lepivost 30%</t>
  </si>
  <si>
    <t>-2005874534</t>
  </si>
  <si>
    <t>5,7*0,4 "rýha pro práh na konci úpravy</t>
  </si>
  <si>
    <t>-1527508966</t>
  </si>
  <si>
    <t>2,28*0,3 "lepivost 30%</t>
  </si>
  <si>
    <t>Likvidace přebytečné zeminy podle platné legislativy, naložení,přemístění, složení a poplatek za skládku</t>
  </si>
  <si>
    <t>-687174902</t>
  </si>
  <si>
    <t>8799,91+1831,60+2,28-(2614,03+244,03+0,57) "přebytečná zemina</t>
  </si>
  <si>
    <t>-623252256</t>
  </si>
  <si>
    <t xml:space="preserve">(14206,0+60,0)*0,15 "ornice pro rozprostření z meziskládky </t>
  </si>
  <si>
    <t>1065548093</t>
  </si>
  <si>
    <t>2614,03*2 "zemina pro hutněné násypy na meziskládku a zpět</t>
  </si>
  <si>
    <t>162301102</t>
  </si>
  <si>
    <t xml:space="preserve">Vodorovné přemístění výkopku nebo sypaniny po suchu  na obvyklém dopravním prostředku, bez naložení výkopku, avšak se složením bez rozhrnutí z horniny tř. 1 až 4 na vzdálenost přes 500 do 1 000 m</t>
  </si>
  <si>
    <t>-1022161382</t>
  </si>
  <si>
    <t>Vodorovné přemístění výkopku nebo sypaniny po suchu na obvyklém dopravním prostředku, bez naložení výkopku, avšak se složením bez rozhrnutí z horniny tř. 1 až 4 na vzdálenost přes 500 do 1 000 m</t>
  </si>
  <si>
    <t>3433,0-2139,60 "přebytečná ornice k dalšímu využití</t>
  </si>
  <si>
    <t>1237815588</t>
  </si>
  <si>
    <t>931,86 "doprava záhozového kamene z výrubu</t>
  </si>
  <si>
    <t>162301152</t>
  </si>
  <si>
    <t xml:space="preserve">Vodorovné přemístění výkopku nebo sypaniny po suchu  na obvyklém dopravním prostředku, bez naložení výkopku, avšak se složením bez rozhrnutí z horniny tř. 5 až 7 na vzdálenost přes 500 do 1 000 m</t>
  </si>
  <si>
    <t>-428771982</t>
  </si>
  <si>
    <t>Vodorovné přemístění výkopku nebo sypaniny po suchu na obvyklém dopravním prostředku, bez naložení výkopku, avšak se složením bez rozhrnutí z horniny tř. 5 až 7 na vzdálenost přes 500 do 1 000 m</t>
  </si>
  <si>
    <t xml:space="preserve">doprava k drtičce pro recyklaci </t>
  </si>
  <si>
    <t>312,5 "rozebrané stávající opevnění koryta</t>
  </si>
  <si>
    <t>19,5 "vybourané stabilizační prahy</t>
  </si>
  <si>
    <t>982900826</t>
  </si>
  <si>
    <t>3433,0 "ornice z meziskládky</t>
  </si>
  <si>
    <t>-345889299</t>
  </si>
  <si>
    <t>2614,03 "zemina pro hutněné násypy z meziskládky</t>
  </si>
  <si>
    <t>-1435893469</t>
  </si>
  <si>
    <t>931,86 "nakládání záhozového kamene z výrubu</t>
  </si>
  <si>
    <t>2113682883</t>
  </si>
  <si>
    <t>312,5 "dle kubatury rozebraného opevnění</t>
  </si>
  <si>
    <t>509,73 "z tabulky výkaz kub., zasypání stávajícího koryta úsek 1</t>
  </si>
  <si>
    <t>1379,0 "z tabulky výkaz kub., zasypání stávajícího koryta úsek 2</t>
  </si>
  <si>
    <t>185,0 "z tabulky výkaz kub., zasypání stávajícího koryta v trase revitalizace</t>
  </si>
  <si>
    <t>57,80 "násyp do koryta - zaústění 1</t>
  </si>
  <si>
    <t>170,0 "zpětný násyp v pracovních výkopech v brodech</t>
  </si>
  <si>
    <t>172102101</t>
  </si>
  <si>
    <t xml:space="preserve">Zřízení těsnící výplně z vhodné sypaniny  s přemístěním sypaniny ze vzdálenosti do 10 m, avšak bez dodání sypaniny, s příp. nutným kropením se zhutněním do 100 % PS nebo I(d) 0,9</t>
  </si>
  <si>
    <t>1909587702</t>
  </si>
  <si>
    <t>Zřízení těsnící výplně z vhodné sypaniny s přemístěním sypaniny ze vzdálenosti do 10 m, avšak bez dodání sypaniny, s příp. nutným kropením se zhutněním do 100 % PS nebo I(d) 0,9</t>
  </si>
  <si>
    <t>12,375 " jílové těsnění 1 - sanace toku 1</t>
  </si>
  <si>
    <t>21,85" jílové těsnění 2 - sanace toku 1</t>
  </si>
  <si>
    <t>24,70" jílové těsnění 3 - sanace toku 2</t>
  </si>
  <si>
    <t>31,825" jílové těsnění 4 - sanace toku 2</t>
  </si>
  <si>
    <t>20,90" jílové těsnění 5 - sanace toku 2</t>
  </si>
  <si>
    <t>10364100R</t>
  </si>
  <si>
    <t>jílovitá zemina</t>
  </si>
  <si>
    <t>255402484</t>
  </si>
  <si>
    <t>specifikace zeminy viz. TZ</t>
  </si>
  <si>
    <t>111,65*1,8</t>
  </si>
  <si>
    <t>902973572</t>
  </si>
  <si>
    <t>5,7*0,1"kolem stabilizačního prahu</t>
  </si>
  <si>
    <t>181301112</t>
  </si>
  <si>
    <t>Rozprostření a urovnání ornice v rovině nebo ve svahu sklonu do 1:5 při souvislé ploše přes 500 m2, tl. vrstvy přes 100 do 150 mm</t>
  </si>
  <si>
    <t>-940509054</t>
  </si>
  <si>
    <t>14206,0 "z tabulky výkaz kub., do nové nivy</t>
  </si>
  <si>
    <t>950,0"z tabulky výkaz kub., sanace koryta úsek 1</t>
  </si>
  <si>
    <t>1944,0 "z tabulky výkaz kub., sanace koryta úsek 2</t>
  </si>
  <si>
    <t>-159380838</t>
  </si>
  <si>
    <t>17990,0 "z tabulky výkaz kub.,urovnání nové nivy</t>
  </si>
  <si>
    <t>100,0 "z tabulky výkaz kub.,urovnání dna -zaústění 1</t>
  </si>
  <si>
    <t>987,0 "z tabulky výkaz kub.,sanované koryto 1</t>
  </si>
  <si>
    <t>2035,0 "z tabulky výkaz kub.,sanované koryto 2</t>
  </si>
  <si>
    <t>1972786123</t>
  </si>
  <si>
    <t>1088,0 "z tabulky výkaz kub., úprava nivy</t>
  </si>
  <si>
    <t>2805,0 "z tabulky výkaz kub., modeláž koryta</t>
  </si>
  <si>
    <t>385,0 " z tabulky výkaz kub.,modeláž tůní</t>
  </si>
  <si>
    <t>400,0 " z tabulky výkaz kub.,nivní koryto</t>
  </si>
  <si>
    <t>8,0 "z tabulky výkaz kub., přívodní koryto</t>
  </si>
  <si>
    <t>1399233716</t>
  </si>
  <si>
    <t>60,0 "z tabulky výkaz kub., zaústění 1</t>
  </si>
  <si>
    <t>-541328901</t>
  </si>
  <si>
    <t>60,0"koryto, zaústění 1</t>
  </si>
  <si>
    <t>-584665793</t>
  </si>
  <si>
    <t xml:space="preserve">1,71 "práh na konci úpravy - zaústění 1, příl. D.6.4.5 </t>
  </si>
  <si>
    <t>-902546040</t>
  </si>
  <si>
    <t>560,51 " z tabulky výkaz kub. a příl. D.6.8.2., stabilizace nivy</t>
  </si>
  <si>
    <t>17,5" z tabulky výkaz kub. a příl. D.6.4.9., stabilizace začátku sanace toku 1</t>
  </si>
  <si>
    <t>18,5" z tabulky výkaz kub. a příl. D.6.4.9., stabilizace křížení nivy s korytem 1 km 0,313</t>
  </si>
  <si>
    <t>30,0" z tabulky výkaz kub. a příl. D.6.4.9., stabilizace křížení nivy s korytem 1 km 0,342</t>
  </si>
  <si>
    <t>40,5" z tabulky výkaz kub. a příl. D.6.4.9., stabilizace křížení nivy s korytem 1 km 0,436</t>
  </si>
  <si>
    <t>109,2" z tabulky výkaz kub. a příl. D.6.4.9., stabilizace brodu</t>
  </si>
  <si>
    <t>20,25" z tabulky výkaz kub. a příl. D.6.4.9., stabilizace křížení nivy s korytem 2 km 0,0</t>
  </si>
  <si>
    <t>37,50" z tabulky výkaz kub. a příl. D.6.4.9., stabilizace křížení nivy s korytem 2 km 0,551</t>
  </si>
  <si>
    <t>36,50" z tabulky výkaz kub. a příl. D.6.4.9., stabilizace křížení nivy s korytem 2 km 0,579</t>
  </si>
  <si>
    <t>20,0" z tabulky výkaz kub. a příl. D.6.4.9., stabilizace křížení nivy s korytem 2 km 0,768 a výtoku z nivního koryta</t>
  </si>
  <si>
    <t>14,0" z tabulky výkaz kub. a příl. D.6.4.9., stabilizace nátoku do nivního koryta</t>
  </si>
  <si>
    <t>25,0" z tabulky výkaz kub. a příl. D.6.4.9., stabilizace přechodu do stávajícího koryta - horní úsek</t>
  </si>
  <si>
    <t xml:space="preserve">1,2" z tabulky výkaz kub. a příl. D.6.4.1., stabilizace přívodního koryta do tůní </t>
  </si>
  <si>
    <t xml:space="preserve">1,2" z tabulky výkaz kub. a příl. D.6.4.1., stabilizace odpadního koryta z tůní </t>
  </si>
  <si>
    <t>613404336</t>
  </si>
  <si>
    <t>875,8 " z tabulky výkaz kub. a příl. D.6.8.2., stabilizace nivy</t>
  </si>
  <si>
    <t>35,0" z tabulky výkaz kub. a příl. D.6.4.9., stabilizace začátku sanace toku 1</t>
  </si>
  <si>
    <t>37,0" z tabulky výkaz kub. a příl. D.6.4.9., stabilizace křížení nivy s korytem 1 km 0,313</t>
  </si>
  <si>
    <t>60,0" z tabulky výkaz kub. a příl. D.6.4.9., stabilizace křížení nivy s korytem 1 km 0,342</t>
  </si>
  <si>
    <t>81,0" z tabulky výkaz kub. a příl. D.6.4.9., stabilizace křížení nivy s korytem 1 km 0,436</t>
  </si>
  <si>
    <t>156,0" z tabulky výkaz kub. a příl. D.6.4.9., stabilizace brodu</t>
  </si>
  <si>
    <t>40,50" z tabulky výkaz kub. a příl. D.6.4.9., stabilizace křížení nivy s korytem 2 km 0,0</t>
  </si>
  <si>
    <t>75,0" z tabulky výkaz kub. a příl. D.6.4.9., stabilizace křížení nivy s korytem 2 km 0,551</t>
  </si>
  <si>
    <t>73,0" z tabulky výkaz kub. a příl. D.6.4.9., stabilizace křížení nivy s korytem 2 km 0,579</t>
  </si>
  <si>
    <t>40,0" z tabulky výkaz kub. a příl. D.6.4.9., stabilizace křížení nivy s korytem 2 km 0,768 a výtoku z nivního koryta</t>
  </si>
  <si>
    <t>28,0" z tabulky výkaz kub. a příl. D.6.4.9., stabilizace nátoku do nivního koryta</t>
  </si>
  <si>
    <t>50,0" z tabulky výkaz kub. a příl. D.6.4.9., stabilizace přechodu do stávajícího koryta - horní úsek</t>
  </si>
  <si>
    <t xml:space="preserve">8,0" z tabulky výkaz kub. a příl. D.6.4.1., stabilizace přívodního koryta do tůní </t>
  </si>
  <si>
    <t xml:space="preserve">8,0" z tabulky výkaz kub. a příl. D.6.4.1., stabilizace odpadního koryta z tůní </t>
  </si>
  <si>
    <t>-2012295795</t>
  </si>
  <si>
    <t>361,25 "stabilizace brodů</t>
  </si>
  <si>
    <t>997006006</t>
  </si>
  <si>
    <t xml:space="preserve">Drcení stavebního odpadu z demolic  s dopravou na vzdálenost do 100 m a naložením do drtícího zařízení ze zdiva betonového</t>
  </si>
  <si>
    <t>519641609</t>
  </si>
  <si>
    <t>Drcení stavebního odpadu z demolic s dopravou na vzdálenost do 100 m a naložením do drtícího zařízení ze zdiva betonového</t>
  </si>
  <si>
    <t>628683928</t>
  </si>
  <si>
    <t>6.4 - SO 06.4 Silniční most - hospodářský přejezd 2</t>
  </si>
  <si>
    <t>1884018516</t>
  </si>
  <si>
    <t>137,5 "z tabulky výkaz kub., stávající opevnění koryta</t>
  </si>
  <si>
    <t>380754039</t>
  </si>
  <si>
    <t>2450*0,2" změřeno z přílohy D.6.5.1</t>
  </si>
  <si>
    <t>-599783207</t>
  </si>
  <si>
    <t>249,45 "prostor pro uložení ornice v nivě</t>
  </si>
  <si>
    <t xml:space="preserve">711,0 "z tabulky kub.,  pro novou nivu</t>
  </si>
  <si>
    <t>147,39 "z tabulky kub., pro stabilizaci nivy, příl. D.6.8.2.</t>
  </si>
  <si>
    <t>-1110534044</t>
  </si>
  <si>
    <t>1107,84*0,3 "lepivost 30%</t>
  </si>
  <si>
    <t>-23658933</t>
  </si>
  <si>
    <t xml:space="preserve">225,25 "z tabulky výkaz kub.,výkop  revital. koryta</t>
  </si>
  <si>
    <t>165,63 "z tabulky výkaz kub.,pro stabilizaci brodů</t>
  </si>
  <si>
    <t xml:space="preserve">7,5"z tabulky výkaz kub., pro stabilizaci začátku revitalizace toku </t>
  </si>
  <si>
    <t>10,0"z tabulky výkaz kub., pro stabilizaci konce úseku revitalizace toku</t>
  </si>
  <si>
    <t>-660637672</t>
  </si>
  <si>
    <t>408,38*0,30 "lepivost 30%</t>
  </si>
  <si>
    <t>-1872536005</t>
  </si>
  <si>
    <t>1107,84+408,38-393,40 "přebytečná zemina</t>
  </si>
  <si>
    <t>1762227319</t>
  </si>
  <si>
    <t>490,0-392,50 "přebytek ornice k dalšímu využití</t>
  </si>
  <si>
    <t>893770330</t>
  </si>
  <si>
    <t>2617,0*0,15 "ornice pro pohumusování, z meziskládky</t>
  </si>
  <si>
    <t>-227803314</t>
  </si>
  <si>
    <t>2*393,40 "zemina pro hutněné násypy na meziskládku a z meziskládky</t>
  </si>
  <si>
    <t>-1263296440</t>
  </si>
  <si>
    <t>164,89 "doprava záhozového kamene z výrubu</t>
  </si>
  <si>
    <t>-385659997</t>
  </si>
  <si>
    <t>k drtičce pro recyklaci</t>
  </si>
  <si>
    <t>137,5 "rozebrané stávající opevnění koryta</t>
  </si>
  <si>
    <t>1257718310</t>
  </si>
  <si>
    <t>490,0 "ornice z meziskládky</t>
  </si>
  <si>
    <t>210947183</t>
  </si>
  <si>
    <t>393,40 "zemina pro zhut. násypy z meziskládky</t>
  </si>
  <si>
    <t>-1326811818</t>
  </si>
  <si>
    <t>164,89 "nakládání záhozového kamene z výrubu</t>
  </si>
  <si>
    <t>-1097703493</t>
  </si>
  <si>
    <t>137,50 "doplnění prostoru po rozebraném opevnění</t>
  </si>
  <si>
    <t>53,0 "z tabulky výkaz kub., dosypání u brodů</t>
  </si>
  <si>
    <t>202,9 "z tabulky výkaz kub., zasypání stávajícího koryta v trase revitalizace</t>
  </si>
  <si>
    <t>-620413229</t>
  </si>
  <si>
    <t>1663,0 "z tabulky výkaz kub., do nové nivy</t>
  </si>
  <si>
    <t>954,0 "z tabulky výkaz kub., trasa zasypaného koryta</t>
  </si>
  <si>
    <t>-596055463</t>
  </si>
  <si>
    <t>3187,0 "z tabulky výkaz kub.,urovnání nové nivy</t>
  </si>
  <si>
    <t>-1282044828</t>
  </si>
  <si>
    <t>408,0 "z tabulky výkaz kub., úprava nivy</t>
  </si>
  <si>
    <t>874,5 "z tabulky výkaz kub., modeláž koryta</t>
  </si>
  <si>
    <t>-376405019</t>
  </si>
  <si>
    <t>147,39 " z tabulky výkaz kub. a příl. D.6.8.2., stabilizace nivy</t>
  </si>
  <si>
    <t>7,5" z tabulky výkaz kub. a příl. D.6.4.9., stabilizace začátku sanace toku 1</t>
  </si>
  <si>
    <t>10,0" z tabulky výkaz kub. a příl. D.6.4.9., stabilizace na konci revitalizace</t>
  </si>
  <si>
    <t>1078141964</t>
  </si>
  <si>
    <t>230,3 " z tabulky výkaz kub. a příl. D.6.8.2., stabilizace nivy</t>
  </si>
  <si>
    <t>15,0" z tabulky výkaz kub. a příl. D.6.4.9., stabilizace začátku revitalizace</t>
  </si>
  <si>
    <t>20,0" z tabulky výkaz kub. a příl. D.6.4.9., stabilizace konce revitalizace</t>
  </si>
  <si>
    <t>-649425975</t>
  </si>
  <si>
    <t>15,0*0,1" z tabulky výkaz kub. a příl. D.6.4.9., na stabilizaci začátku revitalizace</t>
  </si>
  <si>
    <t>20,0*0,1" z tabulky výkaz kub. a příl. D.6.4.9., na stabilizaci konce revitalizace</t>
  </si>
  <si>
    <t>112,63 "stabilizace brodů</t>
  </si>
  <si>
    <t>-1430815296</t>
  </si>
  <si>
    <t>-998421395</t>
  </si>
  <si>
    <t>6.5 - SO 06.5 Hospodářský přejezd 2 - odbočení z původního koryta</t>
  </si>
  <si>
    <t>1553011322</t>
  </si>
  <si>
    <t>121101102</t>
  </si>
  <si>
    <t xml:space="preserve">Sejmutí ornice nebo lesní půdy  s vodorovným přemístěním na hromady v místě upotřebení nebo na dočasné či trvalé skládky se složením, na vzdálenost přes 50 do 100 m</t>
  </si>
  <si>
    <t>-1759627516</t>
  </si>
  <si>
    <t>Sejmutí ornice nebo lesní půdy s vodorovným přemístěním na hromady v místě upotřebení nebo na dočasné či trvalé skládky se složením, na vzdálenost přes 50 do 100 m</t>
  </si>
  <si>
    <t>23660,0*0,2" změřeno z přílohy D.6.6.1</t>
  </si>
  <si>
    <t>-93716629</t>
  </si>
  <si>
    <t xml:space="preserve">2541,0 "z tabulky kub.,  pro novou nivu</t>
  </si>
  <si>
    <t>509,38 "z tabulky kub., pro stabilizaci nivy, příl. D.6.8.2.</t>
  </si>
  <si>
    <t>-713022038</t>
  </si>
  <si>
    <t>3050,38*0,3 "lepivost 30%</t>
  </si>
  <si>
    <t>261340474</t>
  </si>
  <si>
    <t xml:space="preserve">850,0 "z tabulky výkaz kub.,výkop  revital. koryta, příl. D.8.3.</t>
  </si>
  <si>
    <t>176,40 "z tabuky kub. a příl. D.6.6.1., výkop tůní v nivě</t>
  </si>
  <si>
    <t>625,0 "z tabulky výkaz kub.,pro stabilizaci brodů</t>
  </si>
  <si>
    <t xml:space="preserve">60,25"z tabulky výkaz kub., pro stabilizaci sanaci toku  1</t>
  </si>
  <si>
    <t xml:space="preserve">126,0"z tabulky výkaz kub., pro stabilizaci sanaci toku  2</t>
  </si>
  <si>
    <t>19,0"z tabulky výkaz kub., pro stabilizaci odbočení koryta do revitalizované nivy, příl.D.6.6.11</t>
  </si>
  <si>
    <t>3,2+2,4+2,25+2,1+2,1"z tabulky výkaz kub., pro jílové těsnění 1 až 5, příl. D.6.6.1.</t>
  </si>
  <si>
    <t>27,50"z tabulky výkaz kub., výkop koryta-zaústění 1, příl. D.6.6.1.</t>
  </si>
  <si>
    <t>9,0"z tabulky výkaz kub., výkop koryta-zaústění 2, příl. D.6.6.1.</t>
  </si>
  <si>
    <t>-1123979208</t>
  </si>
  <si>
    <t>1905,20*0,30 "lepivost 30%</t>
  </si>
  <si>
    <t>-416317646</t>
  </si>
  <si>
    <t>3050,38+1905,20-1611,93"přebytečná zemina</t>
  </si>
  <si>
    <t>-1785463172</t>
  </si>
  <si>
    <t>4732,0-3343,65 "přebytečná ornice k dalšímu využití</t>
  </si>
  <si>
    <t>2114222854</t>
  </si>
  <si>
    <t>2*1611,93 "zemina pro zhutněné násypy na meziskládku a zpět</t>
  </si>
  <si>
    <t>1806041215</t>
  </si>
  <si>
    <t>714,63 "doprava záhozového kamene z výrubu</t>
  </si>
  <si>
    <t>1190595291</t>
  </si>
  <si>
    <t>přemístění k drtičce</t>
  </si>
  <si>
    <t>1840922490</t>
  </si>
  <si>
    <t>22468,0*0,15 "nakládání ornice z meziskládky</t>
  </si>
  <si>
    <t>1834967912</t>
  </si>
  <si>
    <t>714,63 "nakládání záhozového kamene z výrubu</t>
  </si>
  <si>
    <t>-692242283</t>
  </si>
  <si>
    <t>312,50 " doplnění prostoru po rozebraném opevnění</t>
  </si>
  <si>
    <t>200,0 "z tabulky výkaz kub., zasypání u brodů, příl.D.6.8.3.</t>
  </si>
  <si>
    <t>498,0 "z tabulky výkaz kub., zasypání stávajícího koryta úsek 1</t>
  </si>
  <si>
    <t>499,43 "z tabulky výkaz kub., zasypání stávajícího koryta úsek 2</t>
  </si>
  <si>
    <t>102,0 "z tabulky výkaz kub., sanace stávajícího koryta v trase revitalizace</t>
  </si>
  <si>
    <t>-1094312788</t>
  </si>
  <si>
    <t>23,5 " jílové těsnění 1 - sanace toku 1</t>
  </si>
  <si>
    <t>18,0" jílové těsnění 2 - sanace toku 1</t>
  </si>
  <si>
    <t>17,25" jílové těsnění 3 - sanace toku 2</t>
  </si>
  <si>
    <t>10,40" jílové těsnění 4 - sanace toku 2</t>
  </si>
  <si>
    <t>10,075" jílové těsnění 5 - sanace toku 2</t>
  </si>
  <si>
    <t>1448235395</t>
  </si>
  <si>
    <t>79,225*1,8</t>
  </si>
  <si>
    <t>-1296726955</t>
  </si>
  <si>
    <t>20212,0 "z tabulky výkaz kub., do nové nivy</t>
  </si>
  <si>
    <t>934,0 "z tabulky výkaz kub., trasa zasypaného koryta-úsek 1</t>
  </si>
  <si>
    <t>1322,0 "z tabulky výkaz kub., trasa zasypaného koryta-úsek 2</t>
  </si>
  <si>
    <t>-969839283</t>
  </si>
  <si>
    <t>25227,0 "z tabulky výkaz kub.,urovnání nové nivy</t>
  </si>
  <si>
    <t>1154,0 "z tabulky výkaz kub.,urovnání zasypaného koryta 1</t>
  </si>
  <si>
    <t>1679,0 "z tabulky výkaz kub.,urovnání zasypaného koryta 2</t>
  </si>
  <si>
    <t>452439177</t>
  </si>
  <si>
    <t>416,0 "z tabulky výkaz kub., úprava nivy</t>
  </si>
  <si>
    <t>3300,0 "z tabulky výkaz kub., modeláž koryta, příl. D.6.8.3.</t>
  </si>
  <si>
    <t>441,0 "z tabulky výkaz kub., modeláž tůní, příl. D.6.6.1.</t>
  </si>
  <si>
    <t>120,5 "z tabulky výkaz kub., pod stabilizaci sanace toku 1, příl. D.6.6.9.</t>
  </si>
  <si>
    <t>252,0 "z tabulky výkaz kub., pod stabilizaci sanace toku 2, příl. D.6.6.9.</t>
  </si>
  <si>
    <t>200,0 "z tabulky výkaz kub., modelováví koryta-zaústění 1, příl. D.6.6.1.</t>
  </si>
  <si>
    <t>54,0 "z tabulky výkaz kub., modelováví koryta-zaústění 2, příl. D.6.6.1.</t>
  </si>
  <si>
    <t>-1796508982</t>
  </si>
  <si>
    <t>509,38 " z tabulky výkaz kub. a příl. D.6.6.1., D6.6.9., stabilizace nivy</t>
  </si>
  <si>
    <t xml:space="preserve">60,25" z tabulky výkaz kub. a příl. D.6.6.1., stabilizace  sanace toku 1</t>
  </si>
  <si>
    <t xml:space="preserve">126,0" z tabulky výkaz kub. a příl. D.6.6.1., D.6.6.11., stabilizace  sanace toku 2</t>
  </si>
  <si>
    <t>19,0" z tabulky výkaz kub. a příl. D.6.6.1., D.6.6.11., stabilizace odbočení toku do nivy</t>
  </si>
  <si>
    <t>-1175149648</t>
  </si>
  <si>
    <t>795,9 " z tabulky výkaz kub. a příl. D.6.6.1., D6.6.9., stabilizace nivy</t>
  </si>
  <si>
    <t xml:space="preserve">120,5" z tabulky výkaz kub. a příl. D.6.6.1., stabilizace  sanace toku 1</t>
  </si>
  <si>
    <t xml:space="preserve">252,0" z tabulky výkaz kub. a příl. D.6.6.1., D.6.6.11., stabilizace  sanace toku 2</t>
  </si>
  <si>
    <t>38,0" z tabulky výkaz kub. a příl. D.6.6.1., D.6.6.11., stabilizace odbočení toku do nivy</t>
  </si>
  <si>
    <t>353600651</t>
  </si>
  <si>
    <t>425,0 "stabilizace brodů</t>
  </si>
  <si>
    <t>38,0*0,1" z tabulky výkaz kub. a příl. D.6.6.1., D.6.6.11., stabilizace odbočení toku do nivy</t>
  </si>
  <si>
    <t>1047524230</t>
  </si>
  <si>
    <t>329395839</t>
  </si>
  <si>
    <t>6.6 - SO 06.6 Kácení</t>
  </si>
  <si>
    <t>277197507</t>
  </si>
  <si>
    <t>150,0 "pro úsek 1 -5</t>
  </si>
  <si>
    <t>-417901917</t>
  </si>
  <si>
    <t>likvidace větví z 296 stromů a 150 m2 křovin</t>
  </si>
  <si>
    <t>-1903397077</t>
  </si>
  <si>
    <t>spočítáno v terénu</t>
  </si>
  <si>
    <t>5 "pro úsek 1</t>
  </si>
  <si>
    <t>10 "pro úsek 2</t>
  </si>
  <si>
    <t>195 "pro úsek 3</t>
  </si>
  <si>
    <t>33 "pro úsek 4</t>
  </si>
  <si>
    <t>53 "pro úsek 5</t>
  </si>
  <si>
    <t>252495588</t>
  </si>
  <si>
    <t>296</t>
  </si>
  <si>
    <t>1830132494</t>
  </si>
  <si>
    <t>6.7 - SO 06.7 Rekonstrukce drenážního systému</t>
  </si>
  <si>
    <t xml:space="preserve">6.7.1 - SO 06.7.1  Svodný drén A</t>
  </si>
  <si>
    <t>1479209341</t>
  </si>
  <si>
    <t>4*24 "z tabulky výkazu výměr</t>
  </si>
  <si>
    <t>354829951</t>
  </si>
  <si>
    <t>1698948257</t>
  </si>
  <si>
    <t>10,0 " z tabulky výkazu kub.</t>
  </si>
  <si>
    <t>-844316104</t>
  </si>
  <si>
    <t xml:space="preserve"> z tabulky výkazu kub.</t>
  </si>
  <si>
    <t>0,99" pro stabilizaci koryta</t>
  </si>
  <si>
    <t>0,30" pro uložení drenážní výusti</t>
  </si>
  <si>
    <t>1154557817</t>
  </si>
  <si>
    <t>Poznámka k položce:_x000d_
lepivost 30%</t>
  </si>
  <si>
    <t>1,290*0,3</t>
  </si>
  <si>
    <t>132200000R</t>
  </si>
  <si>
    <t>Průzkumná rýha</t>
  </si>
  <si>
    <t>-1079027167</t>
  </si>
  <si>
    <t>132201203</t>
  </si>
  <si>
    <t xml:space="preserve">Hloubení zapažených i nezapažených rýh šířky přes 600 do 2 000 mm  s urovnáním dna do předepsaného profilu a spádu v hornině tř. 3 přes 1 000 do 5 000 m3</t>
  </si>
  <si>
    <t>985848531</t>
  </si>
  <si>
    <t>Hloubení zapažených i nezapažených rýh šířky přes 600 do 2 000 mm s urovnáním dna do předepsaného profilu a spádu v hornině tř. 3 přes 1 000 do 5 000 m3</t>
  </si>
  <si>
    <t>74,0 " z tabulky výkazu kub.</t>
  </si>
  <si>
    <t>9,75 "pro pomocný drén</t>
  </si>
  <si>
    <t>1*3,5*0,5*0,5 "následná úprava šachty</t>
  </si>
  <si>
    <t>-82635418</t>
  </si>
  <si>
    <t>83,75*0,3</t>
  </si>
  <si>
    <t>151811131</t>
  </si>
  <si>
    <t>Zřízení pažicích boxů pro pažení a rozepření stěn rýh podzemního vedení hloubka výkopu do 4 m, šířka do 1,2 m</t>
  </si>
  <si>
    <t>1361287074</t>
  </si>
  <si>
    <t>145,0+19,50 " z tabulky výkazu kub.</t>
  </si>
  <si>
    <t>151811231</t>
  </si>
  <si>
    <t>Odstranění pažicích boxů pro pažení a rozepření stěn rýh podzemního vedení hloubka výkopu do 4 m, šířka do 1,2 m</t>
  </si>
  <si>
    <t>454137017</t>
  </si>
  <si>
    <t>164,50 "dle pol zřízení</t>
  </si>
  <si>
    <t>162600000R.2</t>
  </si>
  <si>
    <t>Likvidace přebytečné zeminy podle platné legislativy, položka obsahuje přemístění,složení a urovnání</t>
  </si>
  <si>
    <t>-237089235</t>
  </si>
  <si>
    <t xml:space="preserve">1,29+83,75-42,50 "přebytečná zemina </t>
  </si>
  <si>
    <t>-1*3,14*0,5*0,5*0,5 "pro následnou úpravu terénu nad šachtou</t>
  </si>
  <si>
    <t>-192249962</t>
  </si>
  <si>
    <t>0,6 " těsnicí clony</t>
  </si>
  <si>
    <t>-315938203</t>
  </si>
  <si>
    <t>0,6*1,8</t>
  </si>
  <si>
    <t>-1285531886</t>
  </si>
  <si>
    <t>33,0 "zásyp rýh, z tabulky výkazu kub.</t>
  </si>
  <si>
    <t>9,0 "obsyp šachet, z tabulky výkazu kub.</t>
  </si>
  <si>
    <t>0,5 "obsyp výusti</t>
  </si>
  <si>
    <t>1*3,14*0,5*0,5*0,5 "následná úprava terénu nad šachtou</t>
  </si>
  <si>
    <t>175151101</t>
  </si>
  <si>
    <t>Obsypání potrubí strojně sypaninou z vhodných hornin tř. 1 až 4 nebo materiálem připraveným podél výkopu ve vzdálenosti do 3 m od jeho kraje, pro jakoukoliv hloubku výkopu a míru zhutnění bez prohození sypaniny</t>
  </si>
  <si>
    <t>1839483772</t>
  </si>
  <si>
    <t>18,0 " z tabulky výkazu kub.</t>
  </si>
  <si>
    <t>58337310</t>
  </si>
  <si>
    <t>štěrkopísek frakce 0/4</t>
  </si>
  <si>
    <t>-512374537</t>
  </si>
  <si>
    <t>18*2 "Přepočtené koeficientem množství</t>
  </si>
  <si>
    <t>181151331</t>
  </si>
  <si>
    <t>Plošná úprava terénu v zemině tř. 1 až 4 s urovnáním povrchu bez doplnění ornice souvislé plochy přes 500 m2 při nerovnostech terénu přes 150 do 200 mm v rovině nebo na svahu do 1:5</t>
  </si>
  <si>
    <t>-846519773</t>
  </si>
  <si>
    <t>65,0*3,0</t>
  </si>
  <si>
    <t>1*3,0*3,0 "následná úprava šachty</t>
  </si>
  <si>
    <t>181301102</t>
  </si>
  <si>
    <t>Rozprostření a urovnání ornice v rovině nebo ve svahu sklonu do 1:5 při souvislé ploše do 500 m2, tl. vrstvy přes 100 do 150 mm</t>
  </si>
  <si>
    <t>2109311028</t>
  </si>
  <si>
    <t>72,0</t>
  </si>
  <si>
    <t>1514602634</t>
  </si>
  <si>
    <t>972629094</t>
  </si>
  <si>
    <t>204*0,015 "Přepočtené koeficientem množství</t>
  </si>
  <si>
    <t>211561111</t>
  </si>
  <si>
    <t xml:space="preserve">Výplň kamenivem do rýh odvodňovacích žeber nebo trativodů  bez zhutnění, s úpravou povrchu výplně kamenivem hrubým drceným frakce 4 až 16 mm</t>
  </si>
  <si>
    <t>20272047</t>
  </si>
  <si>
    <t>Výplň kamenivem do rýh odvodňovacích žeber nebo trativodů bez zhutnění, s úpravou povrchu výplně kamenivem hrubým drceným frakce 4 až 16 mm</t>
  </si>
  <si>
    <t>9,75 " z tabulky výkazu kub., pomocný drén</t>
  </si>
  <si>
    <t>-297725917</t>
  </si>
  <si>
    <t>65,0 " pomocný drén</t>
  </si>
  <si>
    <t>213141111</t>
  </si>
  <si>
    <t xml:space="preserve">Zřízení vrstvy z geotextilie  filtrační, separační, odvodňovací, ochranné, výztužné nebo protierozní v rovině nebo ve sklonu do 1:5, šířky do 3 m</t>
  </si>
  <si>
    <t>1371726451</t>
  </si>
  <si>
    <t>Zřízení vrstvy z geotextilie filtrační, separační, odvodňovací, ochranné, výztužné nebo protierozní v rovině nebo ve sklonu do 1:5, šířky do 3 m</t>
  </si>
  <si>
    <t>1,0*1,5*1,5 "následná úprava šachty</t>
  </si>
  <si>
    <t>69311169</t>
  </si>
  <si>
    <t>geotextilie PP s ÚV stabilizací 200g/m2</t>
  </si>
  <si>
    <t>-1625531511</t>
  </si>
  <si>
    <t>2,25*1,15 "Přepočtené koeficientem množství</t>
  </si>
  <si>
    <t>-636566941</t>
  </si>
  <si>
    <t>14,4*0,006 "výztuž k obetonování potrubí , z tabulky výkazu kub.</t>
  </si>
  <si>
    <t>451573111</t>
  </si>
  <si>
    <t>Lože pod potrubí, stoky a drobné objekty v otevřeném výkopu z písku a štěrkopísku do 63 mm</t>
  </si>
  <si>
    <t>-823158644</t>
  </si>
  <si>
    <t>lože pod potrubí, šachty avýust</t>
  </si>
  <si>
    <t>6,0+1,0+0,03 " z tabulky výkazu kub.</t>
  </si>
  <si>
    <t>462511270</t>
  </si>
  <si>
    <t>-1458385194</t>
  </si>
  <si>
    <t>0,99 " z tabulky výkazu kub., stabilizace koryta</t>
  </si>
  <si>
    <t>-694319515</t>
  </si>
  <si>
    <t>3,30 " z tabulky výkazu kub.</t>
  </si>
  <si>
    <t>871355221</t>
  </si>
  <si>
    <t>Kanalizační potrubí z tvrdého PVC v otevřeném výkopu ve sklonu do 20 %, hladkého plnostěnného jednovrstvého, tuhost třídy SN 8 DN 200</t>
  </si>
  <si>
    <t>-1705443807</t>
  </si>
  <si>
    <t>65,0+2,0 " z tabulky kubatur</t>
  </si>
  <si>
    <t>1*2,5 "připojení nezjištěných drénů</t>
  </si>
  <si>
    <t>-963279244</t>
  </si>
  <si>
    <t>TSS.TECHNPR80</t>
  </si>
  <si>
    <t>tvarovka průchodka TECHNODREN P 200</t>
  </si>
  <si>
    <t>62719293</t>
  </si>
  <si>
    <t>3+1+1 "z tabulky kub.</t>
  </si>
  <si>
    <t>877355221</t>
  </si>
  <si>
    <t xml:space="preserve">Montáž tvarovek na kanalizačním potrubí z trub z plastu  z tvrdého PVC nebo z polypropylenu v otevřeném výkopu dvouosých DN 200</t>
  </si>
  <si>
    <t>1024620946</t>
  </si>
  <si>
    <t>Montáž tvarovek na kanalizačním potrubí z trub z plastu z tvrdého PVC nebo z polypropylenu v otevřeném výkopu dvouosých DN 200</t>
  </si>
  <si>
    <t xml:space="preserve">1+2 " z tabulky výkazu kub., napojení  drénů</t>
  </si>
  <si>
    <t>PPL.KGB20015</t>
  </si>
  <si>
    <t>Koleno 15° kanalizační Pipelife KG DN200 PVC</t>
  </si>
  <si>
    <t>1385621270</t>
  </si>
  <si>
    <t>28611430</t>
  </si>
  <si>
    <t>odbočka kanalizační plastová s hrdlem KG 200/110/87°</t>
  </si>
  <si>
    <t>-1295485021</t>
  </si>
  <si>
    <t>23170001</t>
  </si>
  <si>
    <t>pěna montážní PUR nízkoexpanzní</t>
  </si>
  <si>
    <t>litr</t>
  </si>
  <si>
    <t>-1224362685</t>
  </si>
  <si>
    <t>1 "napojení sběrných drénů</t>
  </si>
  <si>
    <t>117076030</t>
  </si>
  <si>
    <t>1 "následné vyjmutí horní skruže</t>
  </si>
  <si>
    <t>59225332</t>
  </si>
  <si>
    <t>skruž betonová studňová kruhová D80x99x8 cm</t>
  </si>
  <si>
    <t>-1921651927</t>
  </si>
  <si>
    <t>4-1</t>
  </si>
  <si>
    <t>592253320</t>
  </si>
  <si>
    <t>1429077435</t>
  </si>
  <si>
    <t>1 "skruž pro následné vyjmutí</t>
  </si>
  <si>
    <t>894414111</t>
  </si>
  <si>
    <t>Osazení betonových nebo železobetonových dílců pro šachty skruží základových (dno)</t>
  </si>
  <si>
    <t>184601080</t>
  </si>
  <si>
    <t>5922433980</t>
  </si>
  <si>
    <t>dno betonové šachty drenážní přímé DN 800, v. 1000</t>
  </si>
  <si>
    <t>1551909430</t>
  </si>
  <si>
    <t>-1170499322</t>
  </si>
  <si>
    <t xml:space="preserve">1*2  "pro následnou úpravu šachty</t>
  </si>
  <si>
    <t>59225780</t>
  </si>
  <si>
    <t>deska betonová zákrytová na skruž půlená 118x7,5 cm</t>
  </si>
  <si>
    <t>907166035</t>
  </si>
  <si>
    <t>5922434880</t>
  </si>
  <si>
    <t>těsnění elastomerové pro spojení šachetních dílů DN 800</t>
  </si>
  <si>
    <t>-731717690</t>
  </si>
  <si>
    <t>895641112-R</t>
  </si>
  <si>
    <t xml:space="preserve">Zřízení drenážní výustě typové z betonových prefabrikovaných dílců  </t>
  </si>
  <si>
    <t>786477403</t>
  </si>
  <si>
    <t xml:space="preserve">Zřízení drenážní výustě typové z betonových prefabrikovaných dílců </t>
  </si>
  <si>
    <t>1 " z tabulky výkazu kub.</t>
  </si>
  <si>
    <t>592238501</t>
  </si>
  <si>
    <t>prefabrikované výtokové čelo DN 200</t>
  </si>
  <si>
    <t>-103444102</t>
  </si>
  <si>
    <t>0,5*2 "Přepočtené koeficientem množství</t>
  </si>
  <si>
    <t>899623141</t>
  </si>
  <si>
    <t>Obetonování potrubí nebo zdiva stok betonem prostým v otevřeném výkopu, beton tř. C 12/15</t>
  </si>
  <si>
    <t>1774257800</t>
  </si>
  <si>
    <t>2*0,01 "obetonování napojení sběrného drénu</t>
  </si>
  <si>
    <t>977151126</t>
  </si>
  <si>
    <t>Jádrové vrty diamantovými korunkami do stavebních materiálů (železobetonu, betonu, cihel, obkladů, dlažeb, kamene) průměru přes 200 do 225 mm</t>
  </si>
  <si>
    <t>-1275001503</t>
  </si>
  <si>
    <t>3*0,2+1*0,2 " z tabulky kub.</t>
  </si>
  <si>
    <t>44983021</t>
  </si>
  <si>
    <t>žebřík výstupový jednoduchý přímý z eloxovaného hliníku dl 4m</t>
  </si>
  <si>
    <t>740509380</t>
  </si>
  <si>
    <t>998312021</t>
  </si>
  <si>
    <t xml:space="preserve">Přesun hmot pro odvodnění drenáží  s výplní rýh dopravní vzdálenost do 1 000 m</t>
  </si>
  <si>
    <t>-303038895</t>
  </si>
  <si>
    <t>Přesun hmot pro odvodnění drenáží s výplní rýh dopravní vzdálenost do 1 000 m</t>
  </si>
  <si>
    <t xml:space="preserve">6.7.2 - SO 06.7.2  Svodný drén B</t>
  </si>
  <si>
    <t>2082352561</t>
  </si>
  <si>
    <t>-1766323575</t>
  </si>
  <si>
    <t>1000437809</t>
  </si>
  <si>
    <t>26,0 " z tabulky výkazu kub.</t>
  </si>
  <si>
    <t>1986599570</t>
  </si>
  <si>
    <t>0,69" pro stabilizaci koryta</t>
  </si>
  <si>
    <t>1908638082</t>
  </si>
  <si>
    <t>0,99*0,3</t>
  </si>
  <si>
    <t>561947658</t>
  </si>
  <si>
    <t>1004466478</t>
  </si>
  <si>
    <t>145,0 " z tabulky výkazu kub.</t>
  </si>
  <si>
    <t>17,7 "pro pomocný drén</t>
  </si>
  <si>
    <t>2*3,5*0,5*0,5 "následná úprava šachet</t>
  </si>
  <si>
    <t>-748071764</t>
  </si>
  <si>
    <t>162,70*0,3</t>
  </si>
  <si>
    <t>1641712976</t>
  </si>
  <si>
    <t>299,0+35,40 " z tabulky výkazu kub.</t>
  </si>
  <si>
    <t>2113598303</t>
  </si>
  <si>
    <t>334,40 "dle pol zřízení</t>
  </si>
  <si>
    <t>-754508865</t>
  </si>
  <si>
    <t xml:space="preserve">0,99+162,70-85,50 "přebytečná zemina </t>
  </si>
  <si>
    <t>-2*3,14*0,5*0,5*0,5 "pro následnou úpravu terénu nad šachtou</t>
  </si>
  <si>
    <t>1094924634</t>
  </si>
  <si>
    <t>1,2 " těsnicí clony</t>
  </si>
  <si>
    <t>698796735</t>
  </si>
  <si>
    <t>1,2*1,8 " specifikace zeminy viz. TZ</t>
  </si>
  <si>
    <t>665914904</t>
  </si>
  <si>
    <t>70,0 "zásyp rýh, z tabulky výkazu kub.</t>
  </si>
  <si>
    <t>15,0 "obsyp šachet, z tabulky výkazu kub.</t>
  </si>
  <si>
    <t>2*3,14*0,5*0,5*0,5 "následná úprava terénu nad šachtou</t>
  </si>
  <si>
    <t>2*3,5*0,5*0,5 "následná úprava šachty</t>
  </si>
  <si>
    <t>680317017</t>
  </si>
  <si>
    <t>38,0 " z tabulky výkazu kub.</t>
  </si>
  <si>
    <t>-1430131177</t>
  </si>
  <si>
    <t>38*2 "Přepočtené koeficientem množství</t>
  </si>
  <si>
    <t>-905516784</t>
  </si>
  <si>
    <t>118,0*3,0</t>
  </si>
  <si>
    <t>2*3,0*3,0 "následná úprava šachty</t>
  </si>
  <si>
    <t>1485235135</t>
  </si>
  <si>
    <t>130,0 " z tabulky kubatur</t>
  </si>
  <si>
    <t>223606492</t>
  </si>
  <si>
    <t>2010677279</t>
  </si>
  <si>
    <t>372*0,015 "Přepočtené koeficientem množství</t>
  </si>
  <si>
    <t>835557451</t>
  </si>
  <si>
    <t>17,7 " z tabulky výkazu kub., pomocný drén</t>
  </si>
  <si>
    <t>212755213</t>
  </si>
  <si>
    <t xml:space="preserve">Trativody bez lože z drenážních trubek  plastových flexibilních D 80 mm</t>
  </si>
  <si>
    <t>-2096763000</t>
  </si>
  <si>
    <t>Trativody bez lože z drenážních trubek plastových flexibilních D 80 mm</t>
  </si>
  <si>
    <t>3*1,5 " z tabulky výkazu kub., napojenísběrného drénu</t>
  </si>
  <si>
    <t>1366654536</t>
  </si>
  <si>
    <t>118,0 "pomocný drén</t>
  </si>
  <si>
    <t>-330622865</t>
  </si>
  <si>
    <t>2,0*1,5*1,5 "následná úprava šachty</t>
  </si>
  <si>
    <t>652391302</t>
  </si>
  <si>
    <t>4,5*1,15 "Přepočtené koeficientem množství</t>
  </si>
  <si>
    <t>1687330894</t>
  </si>
  <si>
    <t>lože pod potrubí, šachty a výust</t>
  </si>
  <si>
    <t>12,0+2,0+0,03 " z tabulky výkazu kub.</t>
  </si>
  <si>
    <t>-980841017</t>
  </si>
  <si>
    <t>0,69 " z tabulky výkazu kub., stabilizace koryta</t>
  </si>
  <si>
    <t>-275479776</t>
  </si>
  <si>
    <t>2,30 " z tabulky výkazu kub.</t>
  </si>
  <si>
    <t>235616024</t>
  </si>
  <si>
    <t>118,0+2*2,0 "z tabulky výkaz kubatur</t>
  </si>
  <si>
    <t>-1544062466</t>
  </si>
  <si>
    <t>-1077632432</t>
  </si>
  <si>
    <t>7 +2+1 "z tabulky kub.</t>
  </si>
  <si>
    <t>-732059052</t>
  </si>
  <si>
    <t xml:space="preserve">3+2 " z tabulky výkazu kub., napojení  drénů</t>
  </si>
  <si>
    <t>-577948525</t>
  </si>
  <si>
    <t>-812520961</t>
  </si>
  <si>
    <t>1854537463</t>
  </si>
  <si>
    <t>-319558067</t>
  </si>
  <si>
    <t>8+2</t>
  </si>
  <si>
    <t>2 "následné vyjmutí horní skruže</t>
  </si>
  <si>
    <t>8051341</t>
  </si>
  <si>
    <t>8-2</t>
  </si>
  <si>
    <t>575383061</t>
  </si>
  <si>
    <t>2 "skruž pro následné vyjmutí</t>
  </si>
  <si>
    <t>592254600</t>
  </si>
  <si>
    <t>skruž betonová studňová kruhová D80x50x9 cm</t>
  </si>
  <si>
    <t>1874655769</t>
  </si>
  <si>
    <t>235293869</t>
  </si>
  <si>
    <t>1979631933</t>
  </si>
  <si>
    <t>-326682408</t>
  </si>
  <si>
    <t xml:space="preserve">2*2  "pro následnou úpravu šachty</t>
  </si>
  <si>
    <t>-2094762950</t>
  </si>
  <si>
    <t>444509255</t>
  </si>
  <si>
    <t>-805390185</t>
  </si>
  <si>
    <t>-274625971</t>
  </si>
  <si>
    <t>-574348878</t>
  </si>
  <si>
    <t>3*0,01 "obetonování napojení sběrného drénu</t>
  </si>
  <si>
    <t>-1576176174</t>
  </si>
  <si>
    <t>7*0,2+2*0,2 " z tabulky kub.</t>
  </si>
  <si>
    <t>1787591259</t>
  </si>
  <si>
    <t xml:space="preserve">6.7.3 - SO 06.7.3  Svodný drén C</t>
  </si>
  <si>
    <t>438768142</t>
  </si>
  <si>
    <t>8*24 "z tabulky výkazu výměr</t>
  </si>
  <si>
    <t>-362847565</t>
  </si>
  <si>
    <t>1945641251</t>
  </si>
  <si>
    <t>166,0 " z tabulky výkazu kub.</t>
  </si>
  <si>
    <t>1892856669</t>
  </si>
  <si>
    <t>6,3 " pro stabilizaci koryta</t>
  </si>
  <si>
    <t>2,20" pro odtokové koryto</t>
  </si>
  <si>
    <t>-1236407611</t>
  </si>
  <si>
    <t>8,8*0,3</t>
  </si>
  <si>
    <t>383271620</t>
  </si>
  <si>
    <t>-935917263</t>
  </si>
  <si>
    <t>173,0 " z tabulky výkazu kub.</t>
  </si>
  <si>
    <t>23,2 "pro pomocný drén</t>
  </si>
  <si>
    <t>-463590957</t>
  </si>
  <si>
    <t>196,20*0,3</t>
  </si>
  <si>
    <t>48240154</t>
  </si>
  <si>
    <t>370,0+46,50 " z tabulky výkazu kub.</t>
  </si>
  <si>
    <t>-986973178</t>
  </si>
  <si>
    <t>416,50 "dle pol zřízení</t>
  </si>
  <si>
    <t>340915008</t>
  </si>
  <si>
    <t xml:space="preserve">8,80+196,20-97,50 "přebytečná zemina </t>
  </si>
  <si>
    <t>2140196375</t>
  </si>
  <si>
    <t>1,8 " těsnicí clony</t>
  </si>
  <si>
    <t>909269801</t>
  </si>
  <si>
    <t>1,8*1,8 " specifikace zeminy viz. TZ</t>
  </si>
  <si>
    <t>-304939076</t>
  </si>
  <si>
    <t>81,0 "zásyp rýh, z tabulky výkazu kub.</t>
  </si>
  <si>
    <t>16,0 "obsyp šachet, z tabulky výkazu kub.</t>
  </si>
  <si>
    <t>-1058252862</t>
  </si>
  <si>
    <t>50,0 " z tabulky výkazu kub.</t>
  </si>
  <si>
    <t>-2046072041</t>
  </si>
  <si>
    <t>50*2 "Přepočtené koeficientem množství</t>
  </si>
  <si>
    <t>1081431933</t>
  </si>
  <si>
    <t>155,0*3,0</t>
  </si>
  <si>
    <t>-1603804650</t>
  </si>
  <si>
    <t>166,0 " z tabulky kubatur</t>
  </si>
  <si>
    <t>-556411502</t>
  </si>
  <si>
    <t>-1777334410</t>
  </si>
  <si>
    <t>483*0,015 "Přepočtené koeficientem množství</t>
  </si>
  <si>
    <t>1091158954</t>
  </si>
  <si>
    <t>23,20 " z tabulky výkazu kub., pomocný drén</t>
  </si>
  <si>
    <t>-2059968122</t>
  </si>
  <si>
    <t>3*1,5 " z tabulky výkazu kub., napojení sběrného drénu</t>
  </si>
  <si>
    <t>-1347737772</t>
  </si>
  <si>
    <t>155,0 "pomocný drén</t>
  </si>
  <si>
    <t>1901789005</t>
  </si>
  <si>
    <t>1484991610</t>
  </si>
  <si>
    <t>-1153879022</t>
  </si>
  <si>
    <t>16,0+2,0+0,03 " z tabulky výkazu kub.</t>
  </si>
  <si>
    <t>-649452200</t>
  </si>
  <si>
    <t>6,3 " z tabulky výkazu kub., stabilizace koryta</t>
  </si>
  <si>
    <t>1529324305</t>
  </si>
  <si>
    <t>21,0 " z tabulky výkazu kub.</t>
  </si>
  <si>
    <t>871265211</t>
  </si>
  <si>
    <t>Kanalizační potrubí z tvrdého PVC v otevřeném výkopu ve sklonu do 20 %, hladkého plnostěnného jednovrstvého, tuhost třídy SN 4 DN 110</t>
  </si>
  <si>
    <t>2035479313</t>
  </si>
  <si>
    <t>3*2,0 " z tabulky kubatur</t>
  </si>
  <si>
    <t>2*2,5 "připojení nezjištěných drénů</t>
  </si>
  <si>
    <t>309357046</t>
  </si>
  <si>
    <t>155,0 "z tabulky výkaz kubatur</t>
  </si>
  <si>
    <t>-429376168</t>
  </si>
  <si>
    <t>7+1+3</t>
  </si>
  <si>
    <t>-18596087</t>
  </si>
  <si>
    <t>7 +1"z tabulky kub.</t>
  </si>
  <si>
    <t>TSS.TECHNPR150</t>
  </si>
  <si>
    <t>tvarovka průchodka TECHNODREN P 100</t>
  </si>
  <si>
    <t>-177325459</t>
  </si>
  <si>
    <t>-437073181</t>
  </si>
  <si>
    <t xml:space="preserve">3+3 " z tabulky výkazu kub., napojení  drénů</t>
  </si>
  <si>
    <t>1723118820</t>
  </si>
  <si>
    <t>PPL.KGB10015</t>
  </si>
  <si>
    <t>Koleno 15° kanalizační Pipelife KG DN100 PVC</t>
  </si>
  <si>
    <t>1425598126</t>
  </si>
  <si>
    <t>-966504586</t>
  </si>
  <si>
    <t>2 "napojení sběrných drénů</t>
  </si>
  <si>
    <t>1903433850</t>
  </si>
  <si>
    <t>8+1</t>
  </si>
  <si>
    <t>389117155</t>
  </si>
  <si>
    <t>-1547268137</t>
  </si>
  <si>
    <t>714807961</t>
  </si>
  <si>
    <t>1477929341</t>
  </si>
  <si>
    <t>-1787358903</t>
  </si>
  <si>
    <t>-1208701329</t>
  </si>
  <si>
    <t>1990183571</t>
  </si>
  <si>
    <t>385527997</t>
  </si>
  <si>
    <t>-943701480</t>
  </si>
  <si>
    <t>1784297866</t>
  </si>
  <si>
    <t>257024207</t>
  </si>
  <si>
    <t>864379656</t>
  </si>
  <si>
    <t>7*0,2+3*0,2 " z tabulky kub.</t>
  </si>
  <si>
    <t>-1787084528</t>
  </si>
  <si>
    <t xml:space="preserve">6.7.4 - SO 06.7.4  Svodný drén D</t>
  </si>
  <si>
    <t>442576415</t>
  </si>
  <si>
    <t>-1640807144</t>
  </si>
  <si>
    <t>-1274638895</t>
  </si>
  <si>
    <t>14,0 " z tabulky výkazu kub.</t>
  </si>
  <si>
    <t>1694508087</t>
  </si>
  <si>
    <t>12,60 " pro stabilizaci koryta</t>
  </si>
  <si>
    <t>0,60 " pro uložení drenážní výusti</t>
  </si>
  <si>
    <t>10,00"odtokové koryto</t>
  </si>
  <si>
    <t>-1783391501</t>
  </si>
  <si>
    <t>23,20*0,3</t>
  </si>
  <si>
    <t>-822141000</t>
  </si>
  <si>
    <t>-322581746</t>
  </si>
  <si>
    <t>78,0 " z tabulky výkazu kub.</t>
  </si>
  <si>
    <t>9,0 "pro pomocný drén</t>
  </si>
  <si>
    <t>949387932</t>
  </si>
  <si>
    <t>87,0*0,3</t>
  </si>
  <si>
    <t>-1249812816</t>
  </si>
  <si>
    <t>157,0+18,0 " z tabulky výkazu kub.</t>
  </si>
  <si>
    <t>-1346671749</t>
  </si>
  <si>
    <t>175,0 "dle pol zřízení</t>
  </si>
  <si>
    <t>-917455604</t>
  </si>
  <si>
    <t xml:space="preserve">23,20+87,0-50,0 "přebytečná zemina </t>
  </si>
  <si>
    <t>-891778343</t>
  </si>
  <si>
    <t>0,9 " těsnicí clony</t>
  </si>
  <si>
    <t>1650449268</t>
  </si>
  <si>
    <t>0,9*1,8 " specifikace zeminy viz. TZ</t>
  </si>
  <si>
    <t>1470140151</t>
  </si>
  <si>
    <t>39,0 "zásyp rýh, z tabulky výkazu kub.</t>
  </si>
  <si>
    <t>10,0 "obsyp šachet, z tabulky výkazu kub.</t>
  </si>
  <si>
    <t>1,0 "obsyp výusti</t>
  </si>
  <si>
    <t>1490024421</t>
  </si>
  <si>
    <t>19,0 " z tabulky výkazu kub.</t>
  </si>
  <si>
    <t>1833821701</t>
  </si>
  <si>
    <t>19*2 "Přepočtené koeficientem množství</t>
  </si>
  <si>
    <t>-51014575</t>
  </si>
  <si>
    <t>60,0*3,0</t>
  </si>
  <si>
    <t>-693473396</t>
  </si>
  <si>
    <t>66,0 " z tabulky kubatur</t>
  </si>
  <si>
    <t>-930283476</t>
  </si>
  <si>
    <t>358017754</t>
  </si>
  <si>
    <t>189*0,015 "Přepočtené koeficientem množství</t>
  </si>
  <si>
    <t>2015340034</t>
  </si>
  <si>
    <t>9,0 " z tabulky výkazu kub., pomocný drén</t>
  </si>
  <si>
    <t>1561092899</t>
  </si>
  <si>
    <t>2*1,5 " z tabulky výkazu kub., napojenísběrného drénu</t>
  </si>
  <si>
    <t>1860805821</t>
  </si>
  <si>
    <t>60,0 "pomocný drén</t>
  </si>
  <si>
    <t>1997261397</t>
  </si>
  <si>
    <t>-1374980472</t>
  </si>
  <si>
    <t>1629881170</t>
  </si>
  <si>
    <t>19,0+1,0+0,06 " z tabulky výkazu kub.</t>
  </si>
  <si>
    <t>1553352908</t>
  </si>
  <si>
    <t>15,0 " z tabulky výkazu kub., stabilizace koryta</t>
  </si>
  <si>
    <t>-750643867</t>
  </si>
  <si>
    <t>673269520</t>
  </si>
  <si>
    <t>60,0+2*2,0 "z tabulky výkaz kubatur</t>
  </si>
  <si>
    <t>600449815</t>
  </si>
  <si>
    <t>3 +2+2"z tabulky kub.</t>
  </si>
  <si>
    <t>-984457176</t>
  </si>
  <si>
    <t>-403788745</t>
  </si>
  <si>
    <t xml:space="preserve">2+2 " z tabulky výkazu kub., napojení  drénů</t>
  </si>
  <si>
    <t>48370290</t>
  </si>
  <si>
    <t>1730461218</t>
  </si>
  <si>
    <t>-689220323</t>
  </si>
  <si>
    <t>-943316214</t>
  </si>
  <si>
    <t>3+2+1</t>
  </si>
  <si>
    <t>152210467</t>
  </si>
  <si>
    <t>3-1</t>
  </si>
  <si>
    <t>1990700967</t>
  </si>
  <si>
    <t>59225460</t>
  </si>
  <si>
    <t>443058134</t>
  </si>
  <si>
    <t>1974654576</t>
  </si>
  <si>
    <t>785043113</t>
  </si>
  <si>
    <t>-1981456170</t>
  </si>
  <si>
    <t>-762646173</t>
  </si>
  <si>
    <t>-768430617</t>
  </si>
  <si>
    <t>-1286234452</t>
  </si>
  <si>
    <t>2022873981</t>
  </si>
  <si>
    <t>2 " z tabulky výkazu kub.</t>
  </si>
  <si>
    <t>1797768479</t>
  </si>
  <si>
    <t>2*2 "Přepočtené koeficientem množství</t>
  </si>
  <si>
    <t>2018779504</t>
  </si>
  <si>
    <t>-625719177</t>
  </si>
  <si>
    <t>3*0,2+2*0,2 " z tabulky kub.</t>
  </si>
  <si>
    <t>454509193</t>
  </si>
  <si>
    <t xml:space="preserve">6.7.5 - SO 06.7.5  Svodný drén E</t>
  </si>
  <si>
    <t>-1489300697</t>
  </si>
  <si>
    <t>30*24 "z tabulky výkazu výměr</t>
  </si>
  <si>
    <t>992301755</t>
  </si>
  <si>
    <t>545789373</t>
  </si>
  <si>
    <t>297,0 " z tabulky výkazu kub.</t>
  </si>
  <si>
    <t>-1194808180</t>
  </si>
  <si>
    <t>2,88 " pro stabilizaci koryta</t>
  </si>
  <si>
    <t>0,34" pro odtokové koryto</t>
  </si>
  <si>
    <t>-782200193</t>
  </si>
  <si>
    <t>3,52*0,3</t>
  </si>
  <si>
    <t>1303248790</t>
  </si>
  <si>
    <t>-557083929</t>
  </si>
  <si>
    <t>919,0 " z tabulky výkazu kub.</t>
  </si>
  <si>
    <t>140,0 "pro pomocný drén</t>
  </si>
  <si>
    <t>13*3,5*0,5*0,5 "následná úprava šachet</t>
  </si>
  <si>
    <t>-1797832022</t>
  </si>
  <si>
    <t>1059,0*0,3</t>
  </si>
  <si>
    <t>874151418</t>
  </si>
  <si>
    <t>2226,0+279,0 " z tabulky výkazu kub.</t>
  </si>
  <si>
    <t>-1839127729</t>
  </si>
  <si>
    <t>2505,0"dle pol zřízení</t>
  </si>
  <si>
    <t>213764024</t>
  </si>
  <si>
    <t xml:space="preserve">3,52+1070,375-434,50 "přebytečná zemina </t>
  </si>
  <si>
    <t>-13*3,14*0,5*0,5*0,5 "pro následnou úpravu terénu nad šachtou</t>
  </si>
  <si>
    <t>-1966815153</t>
  </si>
  <si>
    <t>15,0" těsnicí clony</t>
  </si>
  <si>
    <t>-248749284</t>
  </si>
  <si>
    <t>15,0*1,8 " specifikace zeminy viz. TZ</t>
  </si>
  <si>
    <t>-1601420826</t>
  </si>
  <si>
    <t>359,0 "zásyp rýh, z tabulky výkazu kub.</t>
  </si>
  <si>
    <t>75,0 "obsyp šachet, z tabulky výkazu kub.</t>
  </si>
  <si>
    <t>13*3,14*0,5*0,5*0,5 "následná úprava terénu nad šachtou</t>
  </si>
  <si>
    <t>13*3,5*0,5*0,5 "následná úprava šachty</t>
  </si>
  <si>
    <t>-896289460</t>
  </si>
  <si>
    <t>469510243</t>
  </si>
  <si>
    <t>297*2 "Přepočtené koeficientem množství</t>
  </si>
  <si>
    <t>-1991415066</t>
  </si>
  <si>
    <t>930,0*3,0</t>
  </si>
  <si>
    <t>13*3,0*3,0 "následná úprava šachty</t>
  </si>
  <si>
    <t>181301105</t>
  </si>
  <si>
    <t>Rozprostření a urovnání ornice v rovině nebo ve svahu sklonu do 1:5 při souvislé ploše do 500 m2, tl. vrstvy přes 250 do 300 mm</t>
  </si>
  <si>
    <t>-838121790</t>
  </si>
  <si>
    <t>987,0 " z tabulky kubatur</t>
  </si>
  <si>
    <t>686170113</t>
  </si>
  <si>
    <t>-1445992276</t>
  </si>
  <si>
    <t>2907*0,015 "Přepočtené koeficientem množství</t>
  </si>
  <si>
    <t>-1174137708</t>
  </si>
  <si>
    <t>140,0 " z tabulky výkazu kub., pomocný drén</t>
  </si>
  <si>
    <t>776010421</t>
  </si>
  <si>
    <t>30*1,5 " z tabulky výkazu kub., napojení sběrného drénu</t>
  </si>
  <si>
    <t>688906217</t>
  </si>
  <si>
    <t>930,0 "pomocný drén</t>
  </si>
  <si>
    <t>1348739900</t>
  </si>
  <si>
    <t>13,0*1,5*1,5 "následná úprava šachty</t>
  </si>
  <si>
    <t>1621002271</t>
  </si>
  <si>
    <t>29,25*1,15 "Přepočtené koeficientem množství</t>
  </si>
  <si>
    <t>336430484</t>
  </si>
  <si>
    <t>92,0+11,0+0,03 " z tabulky výkazu kub.</t>
  </si>
  <si>
    <t>-836962506</t>
  </si>
  <si>
    <t>2,88 " z tabulky výkazu kub., stabilizace koryta</t>
  </si>
  <si>
    <t>-417813335</t>
  </si>
  <si>
    <t>9,6 " z tabulky výkazu kub.</t>
  </si>
  <si>
    <t>1962619322</t>
  </si>
  <si>
    <t>930,0+4*2,0 "z tabulky výkaz kubatur</t>
  </si>
  <si>
    <t>8*2,5 "připojení nezjištěných drénů</t>
  </si>
  <si>
    <t>-1012859211</t>
  </si>
  <si>
    <t>41+4+1 "z tabulky kub.</t>
  </si>
  <si>
    <t>-1230494278</t>
  </si>
  <si>
    <t>-1483675460</t>
  </si>
  <si>
    <t xml:space="preserve">30+4 " z tabulky výkazu kub., napojení  drénů</t>
  </si>
  <si>
    <t>107854713</t>
  </si>
  <si>
    <t>-560064879</t>
  </si>
  <si>
    <t>20757114</t>
  </si>
  <si>
    <t>8 "napojení sběrných drénů</t>
  </si>
  <si>
    <t>1214001133</t>
  </si>
  <si>
    <t>40+2+3</t>
  </si>
  <si>
    <t>13 "následné vyjmutí horní skruže</t>
  </si>
  <si>
    <t>1456193078</t>
  </si>
  <si>
    <t>40-13</t>
  </si>
  <si>
    <t>967764787</t>
  </si>
  <si>
    <t>13 "skruž pro následné vyjmutí</t>
  </si>
  <si>
    <t>244489879</t>
  </si>
  <si>
    <t>1786636310</t>
  </si>
  <si>
    <t>568756437</t>
  </si>
  <si>
    <t>-1873184566</t>
  </si>
  <si>
    <t>1439740431</t>
  </si>
  <si>
    <t xml:space="preserve">13*2  "pro následnou úpravu šachty</t>
  </si>
  <si>
    <t>1034408143</t>
  </si>
  <si>
    <t>-1602238500</t>
  </si>
  <si>
    <t>-294297809</t>
  </si>
  <si>
    <t>850336455</t>
  </si>
  <si>
    <t>1881685632</t>
  </si>
  <si>
    <t>30*0,01 "obetonování napojení sběrného drénu</t>
  </si>
  <si>
    <t>14*0,01 "zaslepení drénů</t>
  </si>
  <si>
    <t>198127967</t>
  </si>
  <si>
    <t>41*0,2+4*0,2 " z tabulky kub.</t>
  </si>
  <si>
    <t>-1488046561</t>
  </si>
  <si>
    <t xml:space="preserve">6.7.6 - SO 06.7.6  Svodný drén F</t>
  </si>
  <si>
    <t>546120440</t>
  </si>
  <si>
    <t>615574726</t>
  </si>
  <si>
    <t>-1507453039</t>
  </si>
  <si>
    <t>53,0 " z tabulky výkazu kub.</t>
  </si>
  <si>
    <t>-354829111</t>
  </si>
  <si>
    <t>4,62 " pro stabilizaci koryta</t>
  </si>
  <si>
    <t>0,9" pro odtokové koryto</t>
  </si>
  <si>
    <t>-44458669</t>
  </si>
  <si>
    <t>5,82*0,3</t>
  </si>
  <si>
    <t>-83721027</t>
  </si>
  <si>
    <t>-1790430473</t>
  </si>
  <si>
    <t>151,0 " z tabulky výkazu kub.</t>
  </si>
  <si>
    <t>24,0 "pro pomocný drén</t>
  </si>
  <si>
    <t>1*3,5*0,5*0,5 "následná úprava šachet</t>
  </si>
  <si>
    <t>-1914928834</t>
  </si>
  <si>
    <t>175,0*0,3</t>
  </si>
  <si>
    <t>127768759</t>
  </si>
  <si>
    <t>347,0+47,40 " z tabulky výkazu kub.</t>
  </si>
  <si>
    <t>909964302</t>
  </si>
  <si>
    <t>394,40 "dle pol zřízení</t>
  </si>
  <si>
    <t>162600000R.1</t>
  </si>
  <si>
    <t>1001732719</t>
  </si>
  <si>
    <t xml:space="preserve">5,82+175,0-73,50 "přebytečná zemina </t>
  </si>
  <si>
    <t>-3*3,14*0,5*0,5*0,5 "pro následnou úpravu terénu nad šachtou</t>
  </si>
  <si>
    <t>374627597</t>
  </si>
  <si>
    <t>2,4 " těsnicí clony</t>
  </si>
  <si>
    <t>513549828</t>
  </si>
  <si>
    <t>2,4*1,8 " specifikace zeminy viz. TZ</t>
  </si>
  <si>
    <t>1571199598</t>
  </si>
  <si>
    <t>52,0 "zásyp rýh, z tabulky výkazu kub.</t>
  </si>
  <si>
    <t>21,0 "obsyp šachet, z tabulky výkazu kub.</t>
  </si>
  <si>
    <t>3*3,14*0,5*0,5*0,5 "následná úprava terénu nad šachtou</t>
  </si>
  <si>
    <t>3*3,5*0,5*0,5 "následná úprava šachty</t>
  </si>
  <si>
    <t>1468171867</t>
  </si>
  <si>
    <t>-1943907134</t>
  </si>
  <si>
    <t>186102371</t>
  </si>
  <si>
    <t>158,0*3,0</t>
  </si>
  <si>
    <t>3*3,0*3,0 "následná úprava šachty</t>
  </si>
  <si>
    <t>-2039421419</t>
  </si>
  <si>
    <t>175,0 " z tabulky kubatur</t>
  </si>
  <si>
    <t>-1102881248</t>
  </si>
  <si>
    <t>801018451</t>
  </si>
  <si>
    <t>501*0,015 "Přepočtené koeficientem množství</t>
  </si>
  <si>
    <t>1307717477</t>
  </si>
  <si>
    <t>24,00 " z tabulky výkazu kub., pomocný drén</t>
  </si>
  <si>
    <t>-1677744443</t>
  </si>
  <si>
    <t>2*1,5 " z tabulky výkazu kub., napojení sběrného drénu</t>
  </si>
  <si>
    <t>-29214364</t>
  </si>
  <si>
    <t>158,0 "pomocný drén</t>
  </si>
  <si>
    <t>713710913</t>
  </si>
  <si>
    <t>3,0*1,5*1,5 "následná úprava šachty</t>
  </si>
  <si>
    <t>212932856</t>
  </si>
  <si>
    <t>6,75*1,15 "Přepočtené koeficientem množství</t>
  </si>
  <si>
    <t>1726386363</t>
  </si>
  <si>
    <t>16,0+3,0+0,03 " z tabulky výkazu kub.</t>
  </si>
  <si>
    <t>-1174062285</t>
  </si>
  <si>
    <t>4,62 " z tabulky výkazu kub., stabilizace koryta</t>
  </si>
  <si>
    <t>-1490133280</t>
  </si>
  <si>
    <t>15,40" z tabulky výkazu kub.</t>
  </si>
  <si>
    <t>190487399</t>
  </si>
  <si>
    <t>1*2,0 " z tabulky kubatur</t>
  </si>
  <si>
    <t>328576437</t>
  </si>
  <si>
    <t>158,0 "z tabulky výkaz kubatur</t>
  </si>
  <si>
    <t>1565281610</t>
  </si>
  <si>
    <t>11+1+1</t>
  </si>
  <si>
    <t>1584039313</t>
  </si>
  <si>
    <t>11+1"z tabulky kub.</t>
  </si>
  <si>
    <t>1621054261</t>
  </si>
  <si>
    <t>-85690983</t>
  </si>
  <si>
    <t>-947490797</t>
  </si>
  <si>
    <t>1174471586</t>
  </si>
  <si>
    <t>82554865</t>
  </si>
  <si>
    <t>1631871128</t>
  </si>
  <si>
    <t>9+3+3</t>
  </si>
  <si>
    <t>3 "následné vyjmutí horní skruže</t>
  </si>
  <si>
    <t>-1857240923</t>
  </si>
  <si>
    <t>9-3</t>
  </si>
  <si>
    <t>1973650071</t>
  </si>
  <si>
    <t>3 "skruž pro následné vyjmutí</t>
  </si>
  <si>
    <t>1571584501</t>
  </si>
  <si>
    <t>839506677</t>
  </si>
  <si>
    <t>-593356479</t>
  </si>
  <si>
    <t>751135874</t>
  </si>
  <si>
    <t>1007160821</t>
  </si>
  <si>
    <t xml:space="preserve">3*2  "pro následnou úpravu šachty</t>
  </si>
  <si>
    <t>-1054479012</t>
  </si>
  <si>
    <t>1222338698</t>
  </si>
  <si>
    <t>810668369</t>
  </si>
  <si>
    <t>751610342</t>
  </si>
  <si>
    <t>282467975</t>
  </si>
  <si>
    <t>1711853731</t>
  </si>
  <si>
    <t>11*0,2+1*0,2 " z tabulky kub.</t>
  </si>
  <si>
    <t>739719199</t>
  </si>
  <si>
    <t xml:space="preserve">6.7.7 - SO 06.7.7  Svodný drén G</t>
  </si>
  <si>
    <t>1413911304</t>
  </si>
  <si>
    <t>6*24 "z tabulky výkazu výměr</t>
  </si>
  <si>
    <t>1791218526</t>
  </si>
  <si>
    <t>-270437588</t>
  </si>
  <si>
    <t>2003645655</t>
  </si>
  <si>
    <t>15,09" pro stabilizaci koryta</t>
  </si>
  <si>
    <t>9,3 "odtokové koryto</t>
  </si>
  <si>
    <t>231366510</t>
  </si>
  <si>
    <t>24,69*0,3</t>
  </si>
  <si>
    <t>-1921380265</t>
  </si>
  <si>
    <t>85834632</t>
  </si>
  <si>
    <t>290,0" z tabulky výkazu kub.</t>
  </si>
  <si>
    <t>1367266481</t>
  </si>
  <si>
    <t>307,70*0,3</t>
  </si>
  <si>
    <t>1172125067</t>
  </si>
  <si>
    <t>347,0+34,50 " z tabulky výkazu kub.</t>
  </si>
  <si>
    <t>158508745</t>
  </si>
  <si>
    <t>381,50 "dle pol zřízení</t>
  </si>
  <si>
    <t>-727195162</t>
  </si>
  <si>
    <t xml:space="preserve">24,69+307,7-68,50 "přebytečná zemina </t>
  </si>
  <si>
    <t>497012046</t>
  </si>
  <si>
    <t>1767753201</t>
  </si>
  <si>
    <t>1200033673</t>
  </si>
  <si>
    <t>805177602</t>
  </si>
  <si>
    <t>37,0 " z tabulky výkazu kub.</t>
  </si>
  <si>
    <t>10505035</t>
  </si>
  <si>
    <t>37*2 "Přepočtené koeficientem množství</t>
  </si>
  <si>
    <t>-168506639</t>
  </si>
  <si>
    <t>115,0*3,0</t>
  </si>
  <si>
    <t>-919046684</t>
  </si>
  <si>
    <t>127,0 " z tabulky kubatur</t>
  </si>
  <si>
    <t>1393028549</t>
  </si>
  <si>
    <t>1433987428</t>
  </si>
  <si>
    <t>363*0,015 "Přepočtené koeficientem množství</t>
  </si>
  <si>
    <t>1978915679</t>
  </si>
  <si>
    <t>17,0 " z tabulky výkazu kub., pomocný drén</t>
  </si>
  <si>
    <t>1091032032</t>
  </si>
  <si>
    <t>115,0 "pomocný drén</t>
  </si>
  <si>
    <t>1875092588</t>
  </si>
  <si>
    <t>-236207918</t>
  </si>
  <si>
    <t>-613500966</t>
  </si>
  <si>
    <t>1134135933</t>
  </si>
  <si>
    <t>15,09 " z tabulky výkazu kub., stabilizace koryta</t>
  </si>
  <si>
    <t>1433472540</t>
  </si>
  <si>
    <t>50,30 " z tabulky výkazu kub.</t>
  </si>
  <si>
    <t>-1882955436</t>
  </si>
  <si>
    <t>115,0+2*2,0 "z tabulky výkaz kubatur</t>
  </si>
  <si>
    <t>55762731</t>
  </si>
  <si>
    <t>106129345</t>
  </si>
  <si>
    <t>-272132906</t>
  </si>
  <si>
    <t xml:space="preserve">2 " z tabulky výkazu kub., napojení  drénů</t>
  </si>
  <si>
    <t>-303730359</t>
  </si>
  <si>
    <t>1435914608</t>
  </si>
  <si>
    <t>-143872887</t>
  </si>
  <si>
    <t>6+2+4</t>
  </si>
  <si>
    <t>-838441215</t>
  </si>
  <si>
    <t>6-2</t>
  </si>
  <si>
    <t>-1606462070</t>
  </si>
  <si>
    <t>-744911831</t>
  </si>
  <si>
    <t>-1837944117</t>
  </si>
  <si>
    <t>173990371</t>
  </si>
  <si>
    <t>-1738151084</t>
  </si>
  <si>
    <t>-1809183435</t>
  </si>
  <si>
    <t>-1579311343</t>
  </si>
  <si>
    <t>-600120938</t>
  </si>
  <si>
    <t>-970203004</t>
  </si>
  <si>
    <t>-1842070859</t>
  </si>
  <si>
    <t>-2031369885</t>
  </si>
  <si>
    <t xml:space="preserve">2*0,01 "obetonování napojení  drénu</t>
  </si>
  <si>
    <t>-697857994</t>
  </si>
  <si>
    <t>7*0,2+2*0,2+1*0,2 " z tabulky kub.</t>
  </si>
  <si>
    <t>411739201</t>
  </si>
  <si>
    <t xml:space="preserve">6.7.8 - SO 06.7.8  Svodný drén H</t>
  </si>
  <si>
    <t>1426233854</t>
  </si>
  <si>
    <t>-409730659</t>
  </si>
  <si>
    <t>625356713</t>
  </si>
  <si>
    <t>-1480659799</t>
  </si>
  <si>
    <t>37,50" pro stabilizaci koryta</t>
  </si>
  <si>
    <t>34,0 "odtokové koryto</t>
  </si>
  <si>
    <t>1050441188</t>
  </si>
  <si>
    <t>71,80*0,3</t>
  </si>
  <si>
    <t>1715834432</t>
  </si>
  <si>
    <t>-1479358653</t>
  </si>
  <si>
    <t>81,0" z tabulky výkazu kub.</t>
  </si>
  <si>
    <t>11,0"pro pomocný drén</t>
  </si>
  <si>
    <t>-1615273386</t>
  </si>
  <si>
    <t>92,0*0,3</t>
  </si>
  <si>
    <t>2003353669</t>
  </si>
  <si>
    <t>164,0+22,8" z tabulky výkazu kub.</t>
  </si>
  <si>
    <t>-1433236727</t>
  </si>
  <si>
    <t>186,80 "dle pol zřízení</t>
  </si>
  <si>
    <t>-50690071</t>
  </si>
  <si>
    <t xml:space="preserve">71,80+92,0-43,5 "přebytečná zemina </t>
  </si>
  <si>
    <t>265220555</t>
  </si>
  <si>
    <t>-888131606</t>
  </si>
  <si>
    <t>1751887972</t>
  </si>
  <si>
    <t>31,0 "zásyp rýh, z tabulky výkazu kub.</t>
  </si>
  <si>
    <t>12,0 "obsyp šachet, z tabulky výkazu kub.</t>
  </si>
  <si>
    <t>-1057258775</t>
  </si>
  <si>
    <t>24,0 " z tabulky výkazu kub.</t>
  </si>
  <si>
    <t>-460642971</t>
  </si>
  <si>
    <t>24*2 "Přepočtené koeficientem množství</t>
  </si>
  <si>
    <t>1063722</t>
  </si>
  <si>
    <t>76,0*3,0</t>
  </si>
  <si>
    <t>863848558</t>
  </si>
  <si>
    <t>86,0 " z tabulky kubatur</t>
  </si>
  <si>
    <t>-1356749658</t>
  </si>
  <si>
    <t>584274881</t>
  </si>
  <si>
    <t>237*0,015 "Přepočtené koeficientem množství</t>
  </si>
  <si>
    <t>2061957905</t>
  </si>
  <si>
    <t>11,0 " z tabulky výkazu kub., pomocný drén</t>
  </si>
  <si>
    <t>1007523157</t>
  </si>
  <si>
    <t>76,0 "pomocný drén</t>
  </si>
  <si>
    <t>311806314</t>
  </si>
  <si>
    <t>-1300066244</t>
  </si>
  <si>
    <t>1422602504</t>
  </si>
  <si>
    <t>8,0+1,5+0,03 " z tabulky výkazu kub.</t>
  </si>
  <si>
    <t>1387964066</t>
  </si>
  <si>
    <t>37,5 " z tabulky výkazu kub., stabilizace koryta</t>
  </si>
  <si>
    <t>1793335355</t>
  </si>
  <si>
    <t>125,0" z tabulky výkazu kub.</t>
  </si>
  <si>
    <t>-2140719162</t>
  </si>
  <si>
    <t>76,0+1*2,0 "z tabulky výkaz kubatur</t>
  </si>
  <si>
    <t>-382719996</t>
  </si>
  <si>
    <t>5 +1+1 "z tabulky kub.</t>
  </si>
  <si>
    <t>-507123613</t>
  </si>
  <si>
    <t>-1522010918</t>
  </si>
  <si>
    <t xml:space="preserve">1 " z tabulky výkazu kub., napojení  drénů</t>
  </si>
  <si>
    <t>1635959121</t>
  </si>
  <si>
    <t>-1129825782</t>
  </si>
  <si>
    <t>-519836518</t>
  </si>
  <si>
    <t>4+2+2</t>
  </si>
  <si>
    <t>206179864</t>
  </si>
  <si>
    <t>1818134954</t>
  </si>
  <si>
    <t>979081669</t>
  </si>
  <si>
    <t>1340028961</t>
  </si>
  <si>
    <t>-484178570</t>
  </si>
  <si>
    <t>-194241734</t>
  </si>
  <si>
    <t>1550144012</t>
  </si>
  <si>
    <t>226126697</t>
  </si>
  <si>
    <t>-109424572</t>
  </si>
  <si>
    <t>1727880912</t>
  </si>
  <si>
    <t>669718076</t>
  </si>
  <si>
    <t>-1641426624</t>
  </si>
  <si>
    <t xml:space="preserve">1*0,01 "obetonování napojení  drénu</t>
  </si>
  <si>
    <t>-2121269235</t>
  </si>
  <si>
    <t>5*0,2+1*0,2 " z tabulky kub.</t>
  </si>
  <si>
    <t>201596730</t>
  </si>
  <si>
    <t xml:space="preserve">6.7.9 - SO 06.7.9  Svodnice I</t>
  </si>
  <si>
    <t>140360256</t>
  </si>
  <si>
    <t>4 "z tabulky výkazu výměr</t>
  </si>
  <si>
    <t>-534621235</t>
  </si>
  <si>
    <t>3,9" pro stabilizaci koryta</t>
  </si>
  <si>
    <t>1,8 "odtokové koryto</t>
  </si>
  <si>
    <t>2109448304</t>
  </si>
  <si>
    <t>6,0*0,3</t>
  </si>
  <si>
    <t>-1875507692</t>
  </si>
  <si>
    <t xml:space="preserve">6,0-0,5 "přebytečná zemina </t>
  </si>
  <si>
    <t>-1397520700</t>
  </si>
  <si>
    <t>960017825</t>
  </si>
  <si>
    <t>3,0*3,0</t>
  </si>
  <si>
    <t>-1216216661</t>
  </si>
  <si>
    <t>586855233</t>
  </si>
  <si>
    <t>9*0,015 "Přepočtené koeficientem množství</t>
  </si>
  <si>
    <t>-1989662472</t>
  </si>
  <si>
    <t>lože pod výust</t>
  </si>
  <si>
    <t>0,03 " z tabulky výkazu kub.</t>
  </si>
  <si>
    <t>-317606796</t>
  </si>
  <si>
    <t>3,9 " z tabulky výkazu kub., stabilizace koryta</t>
  </si>
  <si>
    <t>-2108895987</t>
  </si>
  <si>
    <t>13,0" z tabulky výkazu kub.</t>
  </si>
  <si>
    <t>-564177779</t>
  </si>
  <si>
    <t>2,0 "z tabulky výkaz kubatur</t>
  </si>
  <si>
    <t>-2060367605</t>
  </si>
  <si>
    <t>1 "z tabulky kub.</t>
  </si>
  <si>
    <t>-825566571</t>
  </si>
  <si>
    <t>-1674980213</t>
  </si>
  <si>
    <t>-70664960</t>
  </si>
  <si>
    <t>-401408797</t>
  </si>
  <si>
    <t>1087073395</t>
  </si>
  <si>
    <t>1843091578</t>
  </si>
  <si>
    <t>-462724341</t>
  </si>
  <si>
    <t>1189080498</t>
  </si>
  <si>
    <t>107 - SO 107 Obslužné komunikace</t>
  </si>
  <si>
    <t>SO 107 - Komunikace</t>
  </si>
  <si>
    <t>107.1 - SO 107.1 Vedlejší polní cesta (P 4,00/20)</t>
  </si>
  <si>
    <t>119001213</t>
  </si>
  <si>
    <t>Zemina promísená s vápnem na deponii za účelem zlepšení jejích mechanických vlastností do zásypů inženýrských sítí a stavebních objektů v množství z objemové hmotnosti zeminy po zhutnění přes 1,5 do 2 %</t>
  </si>
  <si>
    <t>2023781951</t>
  </si>
  <si>
    <t>technologická úprava převlhčené zeminy z důvodu snížení její přirozené vlhkosti</t>
  </si>
  <si>
    <t>428,0*0,2</t>
  </si>
  <si>
    <t>1220429062</t>
  </si>
  <si>
    <t>1888,0*0,2 "přil. C .1.2.1.1, C.1.2.4.1 a C.1.2.3.1</t>
  </si>
  <si>
    <t>122202203</t>
  </si>
  <si>
    <t xml:space="preserve">Odkopávky a prokopávky nezapažené pro silnice  s přemístěním výkopku v příčných profilech na vzdálenost do 15 m nebo s naložením na dopravní prostředek v hornině tř. 3 přes 1 000 do 5 000 m3</t>
  </si>
  <si>
    <t>-507160777</t>
  </si>
  <si>
    <t>Odkopávky a prokopávky nezapažené pro silnice s přemístěním výkopku v příčných profilech na vzdálenost do 15 m nebo s naložením na dopravní prostředek v hornině tř. 3 přes 1 000 do 5 000 m3</t>
  </si>
  <si>
    <t>1405,71 "přil. C .1.2.1.1, C.1.2.4.1 a C.1.2.3.1</t>
  </si>
  <si>
    <t>122202209</t>
  </si>
  <si>
    <t xml:space="preserve">Odkopávky a prokopávky nezapažené pro silnice  s přemístěním výkopku v příčných profilech na vzdálenost do 15 m nebo s naložením na dopravní prostředek v hornině tř. 3 Příplatek k cenám za lepivost horniny tř. 3</t>
  </si>
  <si>
    <t>75991984</t>
  </si>
  <si>
    <t>Odkopávky a prokopávky nezapažené pro silnice s přemístěním výkopku v příčných profilech na vzdálenost do 15 m nebo s naložením na dopravní prostředek v hornině tř. 3 Příplatek k cenám za lepivost horniny tř. 3</t>
  </si>
  <si>
    <t>1405,71*0,1"Lepivost 10%</t>
  </si>
  <si>
    <t>122803101</t>
  </si>
  <si>
    <t xml:space="preserve">Dobývání sypanin pro kamenité hráze nebo kamenité části smíšených hrází na suchu  hromadnými odstřely clonovými nebo plošnými v hornině tř. 5</t>
  </si>
  <si>
    <t>-1350763268</t>
  </si>
  <si>
    <t>Dobývání sypanin pro kamenité hráze nebo kamenité části smíšených hrází na suchu hromadnými odstřely clonovými nebo plošnými v hornině tř. 5</t>
  </si>
  <si>
    <t xml:space="preserve">228,0  "přil. C .1.2.1.1, C.1.2.4.1 a C.1.2.3.1</t>
  </si>
  <si>
    <t>-1638506358</t>
  </si>
  <si>
    <t>132401101</t>
  </si>
  <si>
    <t xml:space="preserve">Hloubení zapažených i nezapažených rýh šířky do 600 mm  s urovnáním dna do předepsaného profilu a spádu v hornině tř. 5 pro jakékoliv množství</t>
  </si>
  <si>
    <t>-1581891480</t>
  </si>
  <si>
    <t>Hloubení zapažených i nezapažených rýh šířky do 600 mm s urovnáním dna do předepsaného profilu a spádu v hornině tř. 5 pro jakékoliv množství</t>
  </si>
  <si>
    <t>9,0*0,6*0,46 "pro drenáž</t>
  </si>
  <si>
    <t>6,9*0,6*0,46 " pro PVC D 200 mm</t>
  </si>
  <si>
    <t>133401101</t>
  </si>
  <si>
    <t xml:space="preserve">Hloubení zapažených i nezapažených šachet  s případným nutným přemístěním výkopku ve výkopišti v hornině tř. 5 pro jakýkoliv objem výkopu</t>
  </si>
  <si>
    <t>2059107880</t>
  </si>
  <si>
    <t>Hloubení zapažených i nezapažených šachet s případným nutným přemístěním výkopku ve výkopišti v hornině tř. 5 pro jakýkoliv objem výkopu</t>
  </si>
  <si>
    <t>1,8*1,1*1,6 "pro horskou vpust</t>
  </si>
  <si>
    <t>718590427</t>
  </si>
  <si>
    <t>přebytečná ornice</t>
  </si>
  <si>
    <t>377,60-166,0*0,15 "přil. C .1.2.1.1, C.1.2.4.1 a C.1.2.3.1</t>
  </si>
  <si>
    <t>1115507039</t>
  </si>
  <si>
    <t>228,0+4,388+3,168 "k drtičce</t>
  </si>
  <si>
    <t>1430,66*0,15+1610,607*0,2 "od drtičky k místu využití - zřízení komunikací</t>
  </si>
  <si>
    <t>15,05 "od drtičky k místu využití - zřízení krajnic</t>
  </si>
  <si>
    <t>162600000R</t>
  </si>
  <si>
    <t>-771883985</t>
  </si>
  <si>
    <t xml:space="preserve">1405,71 "přebytečná zemina </t>
  </si>
  <si>
    <t>181411123</t>
  </si>
  <si>
    <t>Založení trávníku na půdě předem připravené plochy do 1000 m2 výsevem včetně utažení lučního na svahu přes 1:2 do 1:1</t>
  </si>
  <si>
    <t>-1756664797</t>
  </si>
  <si>
    <t>166,0 "přil. C .1.2.1.5, C.1.2.4.5 a C.1.2.3.5</t>
  </si>
  <si>
    <t>575713523</t>
  </si>
  <si>
    <t>166*0,015 "Přepočtené koeficientem množství</t>
  </si>
  <si>
    <t>-1905740145</t>
  </si>
  <si>
    <t>428,0 "přil. C .1.2.1.1, C.1.2.4.1 a C.1.2.3.1</t>
  </si>
  <si>
    <t>182301132</t>
  </si>
  <si>
    <t>Rozprostření a urovnání ornice ve svahu sklonu přes 1:5 při souvislé ploše přes 500 m2, tl. vrstvy přes 100 do 150 mm</t>
  </si>
  <si>
    <t>527782196</t>
  </si>
  <si>
    <t>166,0 "přil. C .1.2.1.1, C.1.2.4.1 a C.1.2.3.1</t>
  </si>
  <si>
    <t>211571111</t>
  </si>
  <si>
    <t xml:space="preserve">Výplň kamenivem do rýh odvodňovacích žeber nebo trativodů  bez zhutnění, s úpravou povrchu výplně štěrkopískem tříděným</t>
  </si>
  <si>
    <t>-1708343909</t>
  </si>
  <si>
    <t>Výplň kamenivem do rýh odvodňovacích žeber nebo trativodů bez zhutnění, s úpravou povrchu výplně štěrkopískem tříděným</t>
  </si>
  <si>
    <t>38,367 "kolem trativodu</t>
  </si>
  <si>
    <t>1,5 "obsyp odv. detail 1</t>
  </si>
  <si>
    <t>212755216</t>
  </si>
  <si>
    <t xml:space="preserve">Trativody bez lože z drenážních trubek  plastových flexibilních D 160 mm</t>
  </si>
  <si>
    <t>323979530</t>
  </si>
  <si>
    <t>Trativody bez lože z drenážních trubek plastových flexibilních D 160 mm</t>
  </si>
  <si>
    <t>189,0 "přil. C .1.2.1.1, C.1.2.4.1 a C.1.2.3.1</t>
  </si>
  <si>
    <t>-560113434</t>
  </si>
  <si>
    <t>226,80 "přil. C .1.2.1.1, C.1.2.4.1 a C.1.2.3.1</t>
  </si>
  <si>
    <t>-290312285</t>
  </si>
  <si>
    <t>226,8*1,15 "Přepočtené koeficientem množství</t>
  </si>
  <si>
    <t>1786551294</t>
  </si>
  <si>
    <t xml:space="preserve">134,0  "protierozní opatření</t>
  </si>
  <si>
    <t>61894012</t>
  </si>
  <si>
    <t>síť protierozní z kokosových vláken 400g/m2</t>
  </si>
  <si>
    <t>-602193476</t>
  </si>
  <si>
    <t>134,0</t>
  </si>
  <si>
    <t>134*1,15 "Přepočtené koeficientem množství</t>
  </si>
  <si>
    <t>451317777</t>
  </si>
  <si>
    <t xml:space="preserve">Podklad nebo lože pod dlažbu (přídlažbu)  v ploše vodorovné nebo ve sklonu do 1:5, tloušťky od 50 do 100 mm z betonu prostého</t>
  </si>
  <si>
    <t>2025350710</t>
  </si>
  <si>
    <t>Podklad nebo lože pod dlažbu (přídlažbu) v ploše vodorovné nebo ve sklonu do 1:5, tloušťky od 50 do 100 mm z betonu prostého</t>
  </si>
  <si>
    <t>1,5*1,5 "pod dlažbu vývaru</t>
  </si>
  <si>
    <t>457311114</t>
  </si>
  <si>
    <t xml:space="preserve">Vyrovnávací nebo spádový beton včetně úpravy povrchu  C 12/15</t>
  </si>
  <si>
    <t>1921412128</t>
  </si>
  <si>
    <t>Vyrovnávací nebo spádový beton včetně úpravy povrchu C 12/15</t>
  </si>
  <si>
    <t>1,34*0,72*0,1 "pod horskou vpust</t>
  </si>
  <si>
    <t>0,7*0,8*0,1 "pod prafabrikované čelo</t>
  </si>
  <si>
    <t>465511511</t>
  </si>
  <si>
    <t>Dlažba z lomového kamene upraveného vodorovná nebo plocha ve sklonu do 1:2 s dodáním hmot do cementové malty, s vyplněním spár a s vyspárováním cementovou maltou v ploše do 20 m2, tl. 200 mm</t>
  </si>
  <si>
    <t>1859564765</t>
  </si>
  <si>
    <t>1,5*1,5 " dlažba vývaru</t>
  </si>
  <si>
    <t>564752111</t>
  </si>
  <si>
    <t xml:space="preserve">Podklad nebo kryt z vibrovaného štěrku VŠ  s rozprostřením, vlhčením a zhutněním, po zhutnění tl. 150 mm</t>
  </si>
  <si>
    <t>498484184</t>
  </si>
  <si>
    <t>Podklad nebo kryt z vibrovaného štěrku VŠ s rozprostřením, vlhčením a zhutněním, po zhutnění tl. 150 mm</t>
  </si>
  <si>
    <t>Poznámka k položce:_x000d_
pro konstrukci bude využito drcené kamenivo z výskytu (od drtičky)</t>
  </si>
  <si>
    <t>z ceníkové položky byla odečtena cena kameniva</t>
  </si>
  <si>
    <t>342,10*4,182 "přil. C .1.2.1.1, C.1.2.4.1 a C.1.2.3.1</t>
  </si>
  <si>
    <t>564861111</t>
  </si>
  <si>
    <t xml:space="preserve">Podklad ze štěrkodrti ŠD  s rozprostřením a zhutněním, po zhutnění tl. 200 mm</t>
  </si>
  <si>
    <t>595972921</t>
  </si>
  <si>
    <t>Podklad ze štěrkodrti ŠD s rozprostřením a zhutněním, po zhutnění tl. 200 mm</t>
  </si>
  <si>
    <t>342,10*4,708 "přil. C .1.2.1.1, C.1.2.4.1 a C.1.2.3.1</t>
  </si>
  <si>
    <t>565135121</t>
  </si>
  <si>
    <t xml:space="preserve">Asfaltový beton vrstva podkladní ACP 16 (obalované kamenivo střednězrnné - OKS)  s rozprostřením a zhutněním v pruhu šířky přes 3 m, po zhutnění tl. 50 mm</t>
  </si>
  <si>
    <t>237024148</t>
  </si>
  <si>
    <t>Asfaltový beton vrstva podkladní ACP 16 (obalované kamenivo střednězrnné - OKS) s rozprostřením a zhutněním v pruhu šířky přes 3 m, po zhutnění tl. 50 mm</t>
  </si>
  <si>
    <t>342,10*3,616 "přil. C .1.2.1.1, C.1.2.4.1 a C.1.2.3.1</t>
  </si>
  <si>
    <t>569903311</t>
  </si>
  <si>
    <t xml:space="preserve">Zřízení zemních krajnic z hornin jakékoliv třídy  se zhutněním</t>
  </si>
  <si>
    <t>1706488456</t>
  </si>
  <si>
    <t>Zřízení zemních krajnic z hornin jakékoliv třídy se zhutněním</t>
  </si>
  <si>
    <t>15,05 "z rozdrceného kameniva dovezeného od drtičky</t>
  </si>
  <si>
    <t>573111112</t>
  </si>
  <si>
    <t>Postřik infiltrační PI z asfaltu silničního s posypem kamenivem, v množství 1,00 kg/m2</t>
  </si>
  <si>
    <t>-327074153</t>
  </si>
  <si>
    <t>342,1*3,539"přil. C .1.2.1.1, C.1.2.4.1 a C.1.2.3.1</t>
  </si>
  <si>
    <t>1517129872</t>
  </si>
  <si>
    <t>342,1*3,539 "přil. C .1.2.1.1, C.1.2.4.1 a C.1.2.3.1</t>
  </si>
  <si>
    <t>577134221</t>
  </si>
  <si>
    <t xml:space="preserve">Asfaltový beton vrstva obrusná ACO 11 (ABS)  s rozprostřením a se zhutněním z nemodifikovaného asfaltu v pruhu šířky přes 3 m tř. II, po zhutnění tl. 40 mm</t>
  </si>
  <si>
    <t>-1643745232</t>
  </si>
  <si>
    <t>Asfaltový beton vrstva obrusná ACO 11 (ABS) s rozprostřením a se zhutněním z nemodifikovaného asfaltu v pruhu šířky přes 3 m tř. II, po zhutnění tl. 40 mm</t>
  </si>
  <si>
    <t>342,10*3,539 "přil. C .1.2.1.1, C.1.2.4.1 a C.1.2.3.1</t>
  </si>
  <si>
    <t>1061577849</t>
  </si>
  <si>
    <t>6,9 "odv. detail 1</t>
  </si>
  <si>
    <t>-1248927573</t>
  </si>
  <si>
    <t>1 "osazení horské vpusti</t>
  </si>
  <si>
    <t xml:space="preserve">1 "osazení prefabrikovaného čela </t>
  </si>
  <si>
    <t>PFB.1110210</t>
  </si>
  <si>
    <t>Horská vpusť HBV 65/127/150</t>
  </si>
  <si>
    <t>1497523039</t>
  </si>
  <si>
    <t>Poznámka k položce:_x000d_
1240/620/1530</t>
  </si>
  <si>
    <t>59227027-R</t>
  </si>
  <si>
    <t>betonové prefabrikované čelo vnější pro PVC potrubí D 200</t>
  </si>
  <si>
    <t>-1808951042</t>
  </si>
  <si>
    <t>PFB.0004005OZ</t>
  </si>
  <si>
    <t>Mříž kompozitní s rámem PREFAGRID 60 B 125</t>
  </si>
  <si>
    <t>-1193011317</t>
  </si>
  <si>
    <t>Poznámka k položce:_x000d_
1200/600</t>
  </si>
  <si>
    <t>1675945218</t>
  </si>
  <si>
    <t>40444101</t>
  </si>
  <si>
    <t>značka dopravní svislá zákazová B FeZn JAC 500mm</t>
  </si>
  <si>
    <t>1877297452</t>
  </si>
  <si>
    <t>Poznámka k položce:_x000d_
Zákaz vjezdu</t>
  </si>
  <si>
    <t>40444230</t>
  </si>
  <si>
    <t>značka dopravní svislá FeZn NK 500x500mm</t>
  </si>
  <si>
    <t>-1588986143</t>
  </si>
  <si>
    <t>Poznámka k položce:_x000d_
Doplňková E13</t>
  </si>
  <si>
    <t>40445240</t>
  </si>
  <si>
    <t>patka pro sloupek Al D 60mm</t>
  </si>
  <si>
    <t>-564436747</t>
  </si>
  <si>
    <t>-1302141649</t>
  </si>
  <si>
    <t>40445235</t>
  </si>
  <si>
    <t>6869749</t>
  </si>
  <si>
    <t>935112211</t>
  </si>
  <si>
    <t>Osazení betonového příkopového žlabu s vyplněním a zatřením spár cementovou maltou s ložem tl. 100 mm z betonu prostého z betonových příkopových tvárnic šířky přes 500 do 800 mm</t>
  </si>
  <si>
    <t>1317659497</t>
  </si>
  <si>
    <t>189,0</t>
  </si>
  <si>
    <t>32134222</t>
  </si>
  <si>
    <t>977151125</t>
  </si>
  <si>
    <t>Jádrové vrty diamantovými korunkami do stavebních materiálů (železobetonu, betonu, cihel, obkladů, dlažeb, kamene) průměru přes 180 do 200 mm</t>
  </si>
  <si>
    <t>-215411811</t>
  </si>
  <si>
    <t>1*0,12</t>
  </si>
  <si>
    <t>977151127</t>
  </si>
  <si>
    <t>Jádrové vrty diamantovými korunkami do stavebních materiálů (železobetonu, betonu, cihel, obkladů, dlažeb, kamene) průměru přes 225 do 250 mm</t>
  </si>
  <si>
    <t>1913924825</t>
  </si>
  <si>
    <t>936311111-R</t>
  </si>
  <si>
    <t>Zabetonování potrubí ve vynechaných otvorech sanační maltou se zvýšenými nároky pl otvoru 0,25 m2</t>
  </si>
  <si>
    <t>-693712139</t>
  </si>
  <si>
    <t>vyplnění mezikruží vložených potrubí</t>
  </si>
  <si>
    <t>1*(PI*0,12*(0,1*0,1-0,08*0,08))</t>
  </si>
  <si>
    <t>1*(PI*0,12*(0,125*0,125-0,1*0,1))</t>
  </si>
  <si>
    <t>997006005.1</t>
  </si>
  <si>
    <t xml:space="preserve">Drcení stavebního odpadu z demolic  s dopravou na vzdálenost do 100 m a naložením do drtícího zařízení materiálu kamenného a smíšeného</t>
  </si>
  <si>
    <t>-465112583</t>
  </si>
  <si>
    <t>Drcení stavebního odpadu z demolic s dopravou na vzdálenost do 100 m a naložením do drtícího zařízení materiálu kamenného a smíšeného</t>
  </si>
  <si>
    <t>Poznámka k položce:_x000d_
Drcení odtěžené skály, měrná hmotnost 2,0 t/m3</t>
  </si>
  <si>
    <t>(1430,66*0,15+1610,607*0,2)*2,0 "drcení kameniva pro výstavbu komunikací</t>
  </si>
  <si>
    <t>15,05*2,0 "drcení kameniva pro zřízení zemních krajnic</t>
  </si>
  <si>
    <t>546636406</t>
  </si>
  <si>
    <t>107.2 - SO 107.2 Vedlejší polní cesta (P 4,00/20)</t>
  </si>
  <si>
    <t>122302203</t>
  </si>
  <si>
    <t xml:space="preserve">Odkopávky a prokopávky nezapažené pro silnice  s přemístěním výkopku v příčných profilech na vzdálenost do 15 m nebo s naložením na dopravní prostředek v hornině tř. 4 přes 1 000 do 5 000 m3</t>
  </si>
  <si>
    <t>1119953603</t>
  </si>
  <si>
    <t>Odkopávky a prokopávky nezapažené pro silnice s přemístěním výkopku v příčných profilech na vzdálenost do 15 m nebo s naložením na dopravní prostředek v hornině tř. 4 přes 1 000 do 5 000 m3</t>
  </si>
  <si>
    <t>602,0 "přil. C .1.2.1.2, C.1.2.4.2 a C.1.2.3.2</t>
  </si>
  <si>
    <t>122302209</t>
  </si>
  <si>
    <t xml:space="preserve">Odkopávky a prokopávky nezapažené pro silnice  s přemístěním výkopku v příčných profilech na vzdálenost do 15 m nebo s naložením na dopravní prostředek v hornině tř. 4 Příplatek k cenám za lepivost horniny tř. 4</t>
  </si>
  <si>
    <t>1648684842</t>
  </si>
  <si>
    <t>Odkopávky a prokopávky nezapažené pro silnice s přemístěním výkopku v příčných profilech na vzdálenost do 15 m nebo s naložením na dopravní prostředek v hornině tř. 4 Příplatek k cenám za lepivost horniny tř. 4</t>
  </si>
  <si>
    <t>602,0*0,1"Lepivost 10%</t>
  </si>
  <si>
    <t>21402557</t>
  </si>
  <si>
    <t xml:space="preserve">102,0  "přil. C .1.2.1.2, C.1.2.4.2 a C.1.2.3.2</t>
  </si>
  <si>
    <t>1305502789</t>
  </si>
  <si>
    <t>132301101</t>
  </si>
  <si>
    <t xml:space="preserve">Hloubení zapažených i nezapažených rýh šířky do 600 mm  s urovnáním dna do předepsaného profilu a spádu v hornině tř. 4 do 100 m3</t>
  </si>
  <si>
    <t>-1796509984</t>
  </si>
  <si>
    <t>Hloubení zapažených i nezapažených rýh šířky do 600 mm s urovnáním dna do předepsaného profilu a spádu v hornině tř. 4 do 100 m3</t>
  </si>
  <si>
    <t>26,0*0,6*0,46 " pro PVC D 200 mm</t>
  </si>
  <si>
    <t>-1054938118</t>
  </si>
  <si>
    <t>29,5*0,6*0,46 "pro drenáž</t>
  </si>
  <si>
    <t>1160974129</t>
  </si>
  <si>
    <t>ornice z meziskládky</t>
  </si>
  <si>
    <t>(1680,0+431,0)*0,1 "přil. C .1.2.1.2, C.1.2.4.2 a C.1.2.3.2</t>
  </si>
  <si>
    <t>513435072</t>
  </si>
  <si>
    <t>2515,0 "pro násypy</t>
  </si>
  <si>
    <t xml:space="preserve">102,0+8,142 "odtěžená skála, přemístění  k drtičce</t>
  </si>
  <si>
    <t>1011,964*0,15+1011,964*0,20 " kamenivo od drtičky k místu využití-výstavba komunikace</t>
  </si>
  <si>
    <t>0,497 " kamenivo od drtičky k místu využití-zřízení zemních krajnic</t>
  </si>
  <si>
    <t>-466564167</t>
  </si>
  <si>
    <t xml:space="preserve">602,0 "přebytečná zemina </t>
  </si>
  <si>
    <t>-2035909743</t>
  </si>
  <si>
    <t>(1680,0+431,0)*0,1 "ornice z meziskládky</t>
  </si>
  <si>
    <t>171101121</t>
  </si>
  <si>
    <t xml:space="preserve">Uložení sypaniny do násypů  s rozprostřením sypaniny ve vrstvách a s hrubým urovnáním zhutněných s uzavřením povrchu násypu z hornin nesoudržných kamenitých</t>
  </si>
  <si>
    <t>-1044708523</t>
  </si>
  <si>
    <t>Uložení sypaniny do násypů s rozprostřením sypaniny ve vrstvách a s hrubým urovnáním zhutněných s uzavřením povrchu násypu z hornin nesoudržných kamenitých</t>
  </si>
  <si>
    <t xml:space="preserve">2515,0 "po vrstvách  max. 0,2 m</t>
  </si>
  <si>
    <t>1487526651</t>
  </si>
  <si>
    <t>1680,0+431,0"přil. C .1.2.1.2, C.1.2.4.2 a C.1.2.3.2</t>
  </si>
  <si>
    <t>-1916205597</t>
  </si>
  <si>
    <t>2111*0,015 "Přepočtené koeficientem množství</t>
  </si>
  <si>
    <t>977537662</t>
  </si>
  <si>
    <t>695,0 "přil. C .1.2.1.2, C.1.2.4.2 a C.1.2.3.2</t>
  </si>
  <si>
    <t>182301131</t>
  </si>
  <si>
    <t>Rozprostření a urovnání ornice ve svahu sklonu přes 1:5 při souvislé ploše přes 500 m2, tl. vrstvy do 100 mm</t>
  </si>
  <si>
    <t>326704062</t>
  </si>
  <si>
    <t>1680,0+431,0 "přil. C .1.2.1.2, C.1.2.4.2 a C.1.2.3.2</t>
  </si>
  <si>
    <t>-1795457847</t>
  </si>
  <si>
    <t>17,052 "kolem trativodu</t>
  </si>
  <si>
    <t>7,0 "obsyp odv. detail 2</t>
  </si>
  <si>
    <t>-1129356631</t>
  </si>
  <si>
    <t>84,0 "přil. C .1.2.1.2, C.1.2.4.1 a C.1.2.3.2</t>
  </si>
  <si>
    <t>611608064</t>
  </si>
  <si>
    <t>100,80 "přil. C .1.2.1.2, C.1.2.4.2 a C.1.2.3.2</t>
  </si>
  <si>
    <t>-291429321</t>
  </si>
  <si>
    <t>100,8*1,15 "Přepočtené koeficientem množství</t>
  </si>
  <si>
    <t>905533685</t>
  </si>
  <si>
    <t>804,0 "protierozní opatření</t>
  </si>
  <si>
    <t>-614480784</t>
  </si>
  <si>
    <t>804,0</t>
  </si>
  <si>
    <t>804*1,15 "Přepočtené koeficientem množství</t>
  </si>
  <si>
    <t>-576350010</t>
  </si>
  <si>
    <t>531470073</t>
  </si>
  <si>
    <t>3,0*1,4*0,3 "stabilizace vyústění do toku</t>
  </si>
  <si>
    <t>-737252940</t>
  </si>
  <si>
    <t>3,0*1,4 "stabilizace vyústění do toku</t>
  </si>
  <si>
    <t>564752111-R</t>
  </si>
  <si>
    <t>162149370</t>
  </si>
  <si>
    <t>540,0 "přil. C .1.2.1.2, C.1.2.4.2 a C.1.2.3.2, servisní plocha</t>
  </si>
  <si>
    <t>112,91*4,18 "přil. C .1.2.1.2, C.1.2.4.2 a C.1.2.3.2, komunikace</t>
  </si>
  <si>
    <t>564861111-R</t>
  </si>
  <si>
    <t>1254363044</t>
  </si>
  <si>
    <t>-1023575067</t>
  </si>
  <si>
    <t>-1712135076</t>
  </si>
  <si>
    <t>z rozdrceného kameniva dovezeného z jiných SO</t>
  </si>
  <si>
    <t>0,497 "komunikace</t>
  </si>
  <si>
    <t>-322552563</t>
  </si>
  <si>
    <t>-435301678</t>
  </si>
  <si>
    <t>540,0"přil. C .1.2.1.2, C.1.2.4.2 a C.1.2.3.2, servisní plocha</t>
  </si>
  <si>
    <t>1452286996</t>
  </si>
  <si>
    <t>597361111</t>
  </si>
  <si>
    <t>Svodnice vody ocelová šířky 95 mm, kotvená do betonu</t>
  </si>
  <si>
    <t>-2079941691</t>
  </si>
  <si>
    <t>2*5,5 "přil. C .1.2.1.2, C.1.2.4.2, C.1.2.5.8 a C.1.2.3.2</t>
  </si>
  <si>
    <t>-1713131893</t>
  </si>
  <si>
    <t>26,0 "odv. detail 2</t>
  </si>
  <si>
    <t>28611364</t>
  </si>
  <si>
    <t>koleno kanalizace PVC KG 200x15°</t>
  </si>
  <si>
    <t>-301711574</t>
  </si>
  <si>
    <t>28611365</t>
  </si>
  <si>
    <t>koleno kanalizace PVC KG 200x30°</t>
  </si>
  <si>
    <t>-1601866580</t>
  </si>
  <si>
    <t>676660859</t>
  </si>
  <si>
    <t>1432759232</t>
  </si>
  <si>
    <t>-1843122939</t>
  </si>
  <si>
    <t>224107996</t>
  </si>
  <si>
    <t>1262815722</t>
  </si>
  <si>
    <t>911332111</t>
  </si>
  <si>
    <t>Silniční svodidlo s osazením sloupků zaberaněním dřevoocelové úroveň zádržnosti N2 vzdálenosti sloupků do 2 m jednostranné</t>
  </si>
  <si>
    <t>1046220323</t>
  </si>
  <si>
    <t>105,2</t>
  </si>
  <si>
    <t>-12,0 "odečet náběhů</t>
  </si>
  <si>
    <t>911332211</t>
  </si>
  <si>
    <t>Silniční svodidlo s osazením sloupků zaberaněním dřevoocelové náběh jednostranný, délky do 4 m</t>
  </si>
  <si>
    <t>-1824320000</t>
  </si>
  <si>
    <t>3*4,0</t>
  </si>
  <si>
    <t>-1558100923</t>
  </si>
  <si>
    <t xml:space="preserve">84,0+18,5 "komunikace 107.2 </t>
  </si>
  <si>
    <t>21,9" u servisní plochy</t>
  </si>
  <si>
    <t>1207075332</t>
  </si>
  <si>
    <t>124,0</t>
  </si>
  <si>
    <t>MEA.140554</t>
  </si>
  <si>
    <t>rošty MEARIN Expert 150, s bezšroubovým uchycením STARFIX, Můstkový D400, oka 12/150, litina, dl. 500 mm</t>
  </si>
  <si>
    <t>-1106478878</t>
  </si>
  <si>
    <t>644140126</t>
  </si>
  <si>
    <t>-413813271</t>
  </si>
  <si>
    <t>265744166</t>
  </si>
  <si>
    <t>-1573464604</t>
  </si>
  <si>
    <t>(1011,964*0,15+1011,964*0,20)*2,0 "drcení kameniva pro výstavbu komunikací</t>
  </si>
  <si>
    <t>0,497*2,0 "drcení kameniva pro zřízení krjnic</t>
  </si>
  <si>
    <t>-1910846161</t>
  </si>
  <si>
    <t>107.3 - SO 107.3 Vedlejší polní cesta (P 4,00/20)</t>
  </si>
  <si>
    <t>728215529</t>
  </si>
  <si>
    <t>1270,0 "přil. C .1.2.1.3, C.1.2.4.3 a C.1.2.3.3</t>
  </si>
  <si>
    <t>-144,0 "odečet skály</t>
  </si>
  <si>
    <t>-1418301675</t>
  </si>
  <si>
    <t>1270,0*0,1"Lepivost 10%</t>
  </si>
  <si>
    <t>-788481268</t>
  </si>
  <si>
    <t xml:space="preserve">144,0  "přil. C .1.2.1.3, C.1.2.4.3 a C.1.2.3.3</t>
  </si>
  <si>
    <t>-1067547629</t>
  </si>
  <si>
    <t>2125916762</t>
  </si>
  <si>
    <t>29,2*0,6*0,46 "pro drenáž</t>
  </si>
  <si>
    <t>-1689462911</t>
  </si>
  <si>
    <t>(480,0+488,0)*0,1 "přil. C .1.2.1.3, C.1.2.4.3 a C.1.2.3.3</t>
  </si>
  <si>
    <t>-1725050646</t>
  </si>
  <si>
    <t>144,0+8,059 "odtěžená skála, přemístění k drtičce</t>
  </si>
  <si>
    <t>899,0 " kamenivo od drtičky k místu uložení - násyp</t>
  </si>
  <si>
    <t>889,0*0,15+954,72*0,2 "od drtičky k místu využití - komunikace</t>
  </si>
  <si>
    <t>5,47"od drtičky k místu využití - zřízení zemních krajnic</t>
  </si>
  <si>
    <t>-766851585</t>
  </si>
  <si>
    <t xml:space="preserve">1126,0"přebytečná zemina </t>
  </si>
  <si>
    <t>233377066</t>
  </si>
  <si>
    <t>(480,0+488,0)*0,1 "ornice z meziskládky</t>
  </si>
  <si>
    <t>1953965575</t>
  </si>
  <si>
    <t xml:space="preserve">899,0 "po vrstvách  max. 0,2 m</t>
  </si>
  <si>
    <t>1455996764</t>
  </si>
  <si>
    <t>480,0+488,0"přil. C .1.2.1.3, C.1.2.4.3 a C.1.2.3.3</t>
  </si>
  <si>
    <t>2111381747</t>
  </si>
  <si>
    <t>968*0,015 "Přepočtené koeficientem množství</t>
  </si>
  <si>
    <t>327374445</t>
  </si>
  <si>
    <t>681,0 "přil. C .1.2.1.3, C.1.2.4.3 a C.1.2.3.3</t>
  </si>
  <si>
    <t>388663647</t>
  </si>
  <si>
    <t>480,0+488,0 "přil. C .1.2.1.2, C.1.2.4.2 a C.1.2.3.2</t>
  </si>
  <si>
    <t>-1050343638</t>
  </si>
  <si>
    <t>26,593 "kolem trativodu</t>
  </si>
  <si>
    <t>1132302218</t>
  </si>
  <si>
    <t>131,0 "přil. C .1.2.1.2, C.1.2.4.1 a C.1.2.3.2</t>
  </si>
  <si>
    <t>-1008219963</t>
  </si>
  <si>
    <t>157,2 "přil. C .1.2.1.3, C.1.2.4.3 a C.1.2.3.3</t>
  </si>
  <si>
    <t>-1247641927</t>
  </si>
  <si>
    <t>157,2*1,15 "Přepočtené koeficientem množství</t>
  </si>
  <si>
    <t>-731234371</t>
  </si>
  <si>
    <t>510,0 "protierozní opatření</t>
  </si>
  <si>
    <t>1087782006</t>
  </si>
  <si>
    <t>510,0</t>
  </si>
  <si>
    <t>510*1,15 "Přepočtené koeficientem množství</t>
  </si>
  <si>
    <t>564752111.1-R</t>
  </si>
  <si>
    <t>1628757732</t>
  </si>
  <si>
    <t>369,0 "přil. C .1.2.1.3, C.1.2.4.3 a C.1.2.3.3, servisní plocha</t>
  </si>
  <si>
    <t>520,28 "přil. C .1.2.1.3, C.1.2.4.3 a C.1.2.3.3, komunikace</t>
  </si>
  <si>
    <t>564861111.1-R</t>
  </si>
  <si>
    <t>-153646797</t>
  </si>
  <si>
    <t>585,72 "přil. C .1.2.1.3, C.1.2.4.3 a C.1.2.3.3, komunikace</t>
  </si>
  <si>
    <t>-298418565</t>
  </si>
  <si>
    <t>124,4*3,616 "přil. C .1.2.1.3, C.1.2.4.3 a C.1.2.3.3, komunikace</t>
  </si>
  <si>
    <t>567951111</t>
  </si>
  <si>
    <t xml:space="preserve">Podklad z mezerovitého betonu MCB  tl. 300 mm</t>
  </si>
  <si>
    <t>-1026873787</t>
  </si>
  <si>
    <t>Podklad z mezerovitého betonu MCB tl. 300 mm</t>
  </si>
  <si>
    <t>2*16,8*0,375 "přechodové klíny-napojení k hrázi</t>
  </si>
  <si>
    <t>-2135319233</t>
  </si>
  <si>
    <t xml:space="preserve">5,47 " z rozdrceného kameniva </t>
  </si>
  <si>
    <t>-1682760815</t>
  </si>
  <si>
    <t>447,88 "přil. C .1.2.1.3, C.1.2.4.3 a C.1.2.3.3, komunikace</t>
  </si>
  <si>
    <t>460393487</t>
  </si>
  <si>
    <t>440,29 "přil. C .1.2.1.3, C.1.2.4.3 a C.1.2.3.3, komunikace</t>
  </si>
  <si>
    <t>273078898</t>
  </si>
  <si>
    <t>1376702270</t>
  </si>
  <si>
    <t>2*5,0 "přil. C .1.2.1.3, C.1.2.4.3 a C.1.2.3.3</t>
  </si>
  <si>
    <t>331020792</t>
  </si>
  <si>
    <t>64,3</t>
  </si>
  <si>
    <t>-4,0 "odečet náběhu</t>
  </si>
  <si>
    <t>-478736003</t>
  </si>
  <si>
    <t>1*4,0</t>
  </si>
  <si>
    <t>-650896769</t>
  </si>
  <si>
    <t>741159514</t>
  </si>
  <si>
    <t>448655325</t>
  </si>
  <si>
    <t>728839368</t>
  </si>
  <si>
    <t>Poznámka k položce:_x000d_
Výstražná cedule Zákaz vstupu</t>
  </si>
  <si>
    <t>320025770</t>
  </si>
  <si>
    <t>1+1+1</t>
  </si>
  <si>
    <t>914431112</t>
  </si>
  <si>
    <t xml:space="preserve">Montáž dopravního zrcadla  na sloupky nebo konzoly velikosti do 1 m2</t>
  </si>
  <si>
    <t>747640012</t>
  </si>
  <si>
    <t>Montáž dopravního zrcadla na sloupky nebo konzoly velikosti do 1 m2</t>
  </si>
  <si>
    <t>40445204</t>
  </si>
  <si>
    <t>zrcadlo dopravní čtvercové 800x1000mm</t>
  </si>
  <si>
    <t>-1320428295</t>
  </si>
  <si>
    <t>-1958136541</t>
  </si>
  <si>
    <t>924852840</t>
  </si>
  <si>
    <t>916111112</t>
  </si>
  <si>
    <t xml:space="preserve">Osazení silniční obruby z dlažebních kostek v jedné řadě  s ložem tl. přes 50 do 100 mm, s vyplněním a zatřením spár cementovou maltou z velkých kostek bez boční opěry, do lože z betonu prostého tř. C 12/15</t>
  </si>
  <si>
    <t>1204030651</t>
  </si>
  <si>
    <t>Osazení silniční obruby z dlažebních kostek v jedné řadě s ložem tl. přes 50 do 100 mm, s vyplněním a zatřením spár cementovou maltou z velkých kostek bez boční opěry, do lože z betonu prostého tř. C 12/15</t>
  </si>
  <si>
    <t>2 řady kostek , asfaltový sjezd</t>
  </si>
  <si>
    <t xml:space="preserve">2*3,5  "přil. C .1.2.1.3, C.1.2.4.3 a C.1.2.3.3</t>
  </si>
  <si>
    <t>1668619501</t>
  </si>
  <si>
    <t>131,0</t>
  </si>
  <si>
    <t>2021357189</t>
  </si>
  <si>
    <t>997006005</t>
  </si>
  <si>
    <t xml:space="preserve">Drcení stavebního odpadu z demolic  s dopravou na vzdálenost do 100 m a naložením do drtícího zařízení ze zdiva cihelného, kamenného a smíšeného</t>
  </si>
  <si>
    <t>334511483</t>
  </si>
  <si>
    <t>Drcení stavebního odpadu z demolic s dopravou na vzdálenost do 100 m a naložením do drtícího zařízení ze zdiva cihelného, kamenného a smíšeného</t>
  </si>
  <si>
    <t>(889,0*0,15+954,72*0,2)*2,0 "drcení kameniva pro výstavbu komunikací</t>
  </si>
  <si>
    <t>5,47*2,0 "drcení kameniva pro zřízení zemních krajnic</t>
  </si>
  <si>
    <t>2011544091</t>
  </si>
  <si>
    <t xml:space="preserve">107.4 - SO 107.4  Vedlejší polní cesta (P 4,00/20)</t>
  </si>
  <si>
    <t>113107342</t>
  </si>
  <si>
    <t>Odstranění podkladů nebo krytů strojně plochy jednotlivě do 50 m2 s přemístěním hmot na skládku na vzdálenost do 3 m nebo s naložením na dopravní prostředek živičných, o tl. vrstvy přes 50 do 100 mm</t>
  </si>
  <si>
    <t>1358531293</t>
  </si>
  <si>
    <t>7,50 "stávající silnice (napojení)</t>
  </si>
  <si>
    <t>657271887</t>
  </si>
  <si>
    <t>3124,0*0,2 "přílohy C.1.2.1.4 , C.1.2.2.4, C.1,2.3.4 a C.1.2.4.4</t>
  </si>
  <si>
    <t>-120648174</t>
  </si>
  <si>
    <t>881,0 "přílohy C.1.2.1.4 , C.1.2.2.4, C.1,2.3.4 a C.1.2.4.4</t>
  </si>
  <si>
    <t>-1994263913</t>
  </si>
  <si>
    <t>881,0*0,1"Lepivost 10%</t>
  </si>
  <si>
    <t>1329561306</t>
  </si>
  <si>
    <t>30,0 "pro stabilizaci brodu</t>
  </si>
  <si>
    <t>-1469229058</t>
  </si>
  <si>
    <t>30,0*0,1 "lepivost 10%</t>
  </si>
  <si>
    <t>1219737644</t>
  </si>
  <si>
    <t>20,53 "přílohy C.1.2.1.4 , C.1.2.2.4, C.1,2.3.4 a C.1.2.4.4</t>
  </si>
  <si>
    <t>-859222196</t>
  </si>
  <si>
    <t>20,53*0,1 "lepivost 10%</t>
  </si>
  <si>
    <t>-2069669455</t>
  </si>
  <si>
    <t xml:space="preserve"> doprava kamene od drtičky pro využití  pro stabilizaci brodu</t>
  </si>
  <si>
    <t>39,0+9,0</t>
  </si>
  <si>
    <t>-104784973</t>
  </si>
  <si>
    <t>798,40*0,15+1741,74*0,2+2798,432*0,2 "od drtičky pro využití - výstavba komunikace</t>
  </si>
  <si>
    <t>19,91 "od drtičky pro využití - zřízení zemních krajnic</t>
  </si>
  <si>
    <t>1593603051</t>
  </si>
  <si>
    <t>ornice z meziskládky z SO 107,1</t>
  </si>
  <si>
    <t>394,0*0,15 "přílohy C.1.2.1.4 , C.1.2.2.4, C.1,2.3.4 a C.1.2.4.4</t>
  </si>
  <si>
    <t>1641093936</t>
  </si>
  <si>
    <t>881,0 "přebytečná zemina z odkopávky</t>
  </si>
  <si>
    <t>20,53-15,40 "přebytečná zemina z rýhy pro propustek</t>
  </si>
  <si>
    <t>30,0 "zemina vykopaná z brodu</t>
  </si>
  <si>
    <t>-874203343</t>
  </si>
  <si>
    <t>394,0*0,15 "ornice z meziskládky</t>
  </si>
  <si>
    <t>-1323539578</t>
  </si>
  <si>
    <t>15,4"kolem propustku</t>
  </si>
  <si>
    <t>1607296963</t>
  </si>
  <si>
    <t>394,0 " přílohy C.1.2.1.4 , C.1.2.2.4, C.1,2.3.4 a C.1.2.4.4</t>
  </si>
  <si>
    <t>1916218615</t>
  </si>
  <si>
    <t>394*0,015 "Přepočtené koeficientem množství</t>
  </si>
  <si>
    <t>-555224182</t>
  </si>
  <si>
    <t>2698,0 "přílohy C.1.2.1.4 , C.1.2.2.4, C.1,2.3.4 a C.1.2.4.4</t>
  </si>
  <si>
    <t>426,0 "přílohy C.1.2.1.4 , C.1.2.2.4, C.1,2.3.4 a C.1.2.4.4, servisní plocha</t>
  </si>
  <si>
    <t>325059466</t>
  </si>
  <si>
    <t>125,0 "přil. C .1.2.1.4, C.1.2.4.4 a C.1.2.3.4, příkop</t>
  </si>
  <si>
    <t>714938356</t>
  </si>
  <si>
    <t>394,0 "přílohy C.1.2.1.4 , C.1.2.2.4, C.1,2.3.4 a C.1.2.4.4</t>
  </si>
  <si>
    <t>275311124</t>
  </si>
  <si>
    <t>Základové konstrukce z betonu prostého patky a bloky ve výkopu nebo na hlavách pilot C 12/15</t>
  </si>
  <si>
    <t>1661751343</t>
  </si>
  <si>
    <t>2*0,2*0,2*0,4 "obetonování směrových sloupků</t>
  </si>
  <si>
    <t>451571411</t>
  </si>
  <si>
    <t>Podklad pod dlažbu z kameniva tl. do 100 mm</t>
  </si>
  <si>
    <t>148112180</t>
  </si>
  <si>
    <t>podklad z štěrkodrti pod rovnaninu u propustku</t>
  </si>
  <si>
    <t>2*7,0"přílohy C.1.2.1.4 , C.1.2.2.4, C.1,2.3.4 a C.1.2.4.4</t>
  </si>
  <si>
    <t>463211153-R</t>
  </si>
  <si>
    <t>Rovnanina z lomového kamene neupraveného pro podélné i příčné objekty objemu přes 3 m3 z kamene tříděného, s urovnáním líce a vyklínováním spár úlomky kamene hmotnost jednotlivých kamenů přes 200 do 500 kg</t>
  </si>
  <si>
    <t>377108193</t>
  </si>
  <si>
    <t>Poznámka k položce:_x000d_
použití kamene z výrubu_x000d_
použita položka pro rovnaninu, odečet ceny za kámen</t>
  </si>
  <si>
    <t>použití kamene z výrubu z ceníkové položky byla odečtena cena kamene</t>
  </si>
  <si>
    <t>stabilizace brodu</t>
  </si>
  <si>
    <t>116,0*0,3 "přílohy C.1.2.1.4 , C.1.2.2.4, C.1,2.3.4 a C.1.2.4.4</t>
  </si>
  <si>
    <t>stabilizace u propustku</t>
  </si>
  <si>
    <t>2*7,0*0,3</t>
  </si>
  <si>
    <t>opevnění svahu u brodu</t>
  </si>
  <si>
    <t>7,0*0,3</t>
  </si>
  <si>
    <t>463211158-R</t>
  </si>
  <si>
    <t>Rovnanina z lomového kamene neupraveného pro podélné i příčné objekty objemu přes 3 m3 z kamene tříděného, s urovnáním líce, hmotnost jednotlivých kamenů přes 500 kg</t>
  </si>
  <si>
    <t>359281109</t>
  </si>
  <si>
    <t>Poznámka k položce:_x000d_
použití kamene z výrubu_x000d_
použita položka pro rovnaninu, odečet ceny za kámen_x000d_
bez vyklínování</t>
  </si>
  <si>
    <t>stabilizační paty brodu, použití kamene z výrubu</t>
  </si>
  <si>
    <t>z ceníkové položky byla odečtena cena kamene</t>
  </si>
  <si>
    <t>2*10,0*0,45</t>
  </si>
  <si>
    <t>475932226</t>
  </si>
  <si>
    <t>80,0*4,18 "přil. C .1.2.1.4, C.1.2.4.4 a C.1.2.3.4, sjezd</t>
  </si>
  <si>
    <t>38,0 "rozšíření sjezdu</t>
  </si>
  <si>
    <t xml:space="preserve">63,9/0,15 "přil. C .1.2.1.4, C.1.2.4.4 a C.1.2.3.4, servisní  plocha</t>
  </si>
  <si>
    <t>564762111-R</t>
  </si>
  <si>
    <t xml:space="preserve">Podklad nebo kryt z vibrovaného štěrku VŠ  s rozprostřením, vlhčením a zhutněním, po zhutnění tl. 200 mm</t>
  </si>
  <si>
    <t>-2077823064</t>
  </si>
  <si>
    <t>Podklad nebo kryt z vibrovaného štěrku VŠ s rozprostřením, vlhčením a zhutněním, po zhutnění tl. 200 mm</t>
  </si>
  <si>
    <t>452,40*3,85"přil. C .1.2.1.4, C.1.2.4.4 a C.1.2.3.4, polní cesta</t>
  </si>
  <si>
    <t>-406740811</t>
  </si>
  <si>
    <t>80,0*4,71 "přil. C .1.2.1.4, C.1.2.4.4 a C.1.2.3.4, sjezd</t>
  </si>
  <si>
    <t>452,40*4,43 "přil. C .1.2.1.4, C.1.2.4.4 a C.1.2.3.4, polní cesta</t>
  </si>
  <si>
    <t>85,20/0,2"servisní plocha</t>
  </si>
  <si>
    <t>-46,5 "odečet podkladu z betonového recyklátu</t>
  </si>
  <si>
    <t>564961315</t>
  </si>
  <si>
    <t xml:space="preserve">Podklad nebo podsyp z betonového recyklátu  s rozprostřením a zhutněním, po zhutnění tl. 200 mm</t>
  </si>
  <si>
    <t>1253668765</t>
  </si>
  <si>
    <t>Podklad nebo podsyp z betonového recyklátu s rozprostřením a zhutněním, po zhutnění tl. 200 mm</t>
  </si>
  <si>
    <t>9,30/0,20 "rozdrcený beton z vybouraného propustku</t>
  </si>
  <si>
    <t>1097665891</t>
  </si>
  <si>
    <t>288,0 "přil. C .1.2.1.4, C.1.2.4.4 a C.1.2.3.4, sjezd</t>
  </si>
  <si>
    <t>426,0 "servisní plocha</t>
  </si>
  <si>
    <t>-1700065608</t>
  </si>
  <si>
    <t>19,91</t>
  </si>
  <si>
    <t>915144894</t>
  </si>
  <si>
    <t>426,0 "přil. C .1.2.1.4, C.1.2.4.4 a C.1.2.3.4, servisní plocha</t>
  </si>
  <si>
    <t>573211108</t>
  </si>
  <si>
    <t>Postřik spojovací PS bez posypu kamenivem z asfaltu silničního, v množství 0,40 kg/m2</t>
  </si>
  <si>
    <t>-1722625204</t>
  </si>
  <si>
    <t>2*7,50 "napojení na stávající silnici</t>
  </si>
  <si>
    <t>2084213308</t>
  </si>
  <si>
    <t>280,0 "přil. C .1.2.1.4, C.1.2.4.4 a C.1.2.3.4, sjezd</t>
  </si>
  <si>
    <t>577134211</t>
  </si>
  <si>
    <t xml:space="preserve">Asfaltový beton vrstva obrusná ACO 11 (ABS)  s rozprostřením a se zhutněním z nemodifikovaného asfaltu v pruhu šířky do 3 m tř. II, po zhutnění tl. 40 mm</t>
  </si>
  <si>
    <t>-1572142995</t>
  </si>
  <si>
    <t>Asfaltový beton vrstva obrusná ACO 11 (ABS) s rozprostřením a se zhutněním z nemodifikovaného asfaltu v pruhu šířky do 3 m tř. II, po zhutnění tl. 40 mm</t>
  </si>
  <si>
    <t>7,50 "napojení na stávající silnici</t>
  </si>
  <si>
    <t>-642967670</t>
  </si>
  <si>
    <t>-889735224</t>
  </si>
  <si>
    <t>3*5,9 "přil. C .1.2.1.4, C.1.2.4.4 a C.1.2.3.4</t>
  </si>
  <si>
    <t>-1345176794</t>
  </si>
  <si>
    <t>výztuž obetonování propustku 100x100x8</t>
  </si>
  <si>
    <t>12,80*0,006 "přílohy C.1.2.1.4 , C.1.2.2.4, C.1,2.3.4 a C.1.2.4.4</t>
  </si>
  <si>
    <t>-2368949</t>
  </si>
  <si>
    <t>585615273</t>
  </si>
  <si>
    <t>2 "směrový sloupek Z11 g červený</t>
  </si>
  <si>
    <t>-762277633</t>
  </si>
  <si>
    <t>2+2</t>
  </si>
  <si>
    <t>529712222</t>
  </si>
  <si>
    <t>1 " B1</t>
  </si>
  <si>
    <t>40444110</t>
  </si>
  <si>
    <t>značka dopravní svislá zákazová B FeZn JAC 700mm</t>
  </si>
  <si>
    <t>223104350</t>
  </si>
  <si>
    <t>2,0 "zákaz stání, B29</t>
  </si>
  <si>
    <t>1175925853</t>
  </si>
  <si>
    <t>1 "E13</t>
  </si>
  <si>
    <t>-882249610</t>
  </si>
  <si>
    <t>1+2</t>
  </si>
  <si>
    <t>914111121</t>
  </si>
  <si>
    <t xml:space="preserve">Montáž svislé dopravní značky základní  velikosti do 2 m2 objímkami na sloupky nebo konzoly</t>
  </si>
  <si>
    <t>1910106559</t>
  </si>
  <si>
    <t>Montáž svislé dopravní značky základní velikosti do 2 m2 objímkami na sloupky nebo konzoly</t>
  </si>
  <si>
    <t>40444270</t>
  </si>
  <si>
    <t>značka dopravní svislá FeZn NK 1000x1500mm</t>
  </si>
  <si>
    <t>873191368</t>
  </si>
  <si>
    <t>2,0 " značka IP 22</t>
  </si>
  <si>
    <t>-2079966207</t>
  </si>
  <si>
    <t>-389195219</t>
  </si>
  <si>
    <t>1123567673</t>
  </si>
  <si>
    <t xml:space="preserve">2*15,4  "přil. C .1.2.1.4, C.1.2.4.4 a C.1.2.3.4</t>
  </si>
  <si>
    <t>58381007</t>
  </si>
  <si>
    <t>kostka dlažební žula drobná 8/10</t>
  </si>
  <si>
    <t>771039635</t>
  </si>
  <si>
    <t>15,4*0,16</t>
  </si>
  <si>
    <t>919411111</t>
  </si>
  <si>
    <t xml:space="preserve">Čelo propustku  včetně římsy z betonu prostého bez zvláštních nároků na prostředí, pro propustek z trub DN 300 až 500 mm</t>
  </si>
  <si>
    <t>-496433590</t>
  </si>
  <si>
    <t>Čelo propustku včetně římsy z betonu prostého bez zvláštních nároků na prostředí, pro propustek z trub DN 300 až 500 mm</t>
  </si>
  <si>
    <t>919521120</t>
  </si>
  <si>
    <t xml:space="preserve">Zřízení silničního propustku z trub betonových nebo železobetonových  DN 400 mm</t>
  </si>
  <si>
    <t>764554438</t>
  </si>
  <si>
    <t>Zřízení silničního propustku z trub betonových nebo železobetonových DN 400 mm</t>
  </si>
  <si>
    <t>8,08 "přílohy C.1.2.1.4 , C.1.2.2.4, C.1,2.3.4 a C.1.2.4.4</t>
  </si>
  <si>
    <t>59222010</t>
  </si>
  <si>
    <t>trouba ŽB hrdlová DN 400</t>
  </si>
  <si>
    <t>-1993472451</t>
  </si>
  <si>
    <t>1 "přílohy C.1.2.1.4 , C.1.2.2.4, C.1,2.3.4 a C.1.2.4.4</t>
  </si>
  <si>
    <t>592220101</t>
  </si>
  <si>
    <t>trouba železobetonová hrdlová přímá s integrovaným spojem 40X250 cm</t>
  </si>
  <si>
    <t>912758960</t>
  </si>
  <si>
    <t>59222022R</t>
  </si>
  <si>
    <t xml:space="preserve">zkrácená trouba přímá železobet. s integrovaným těsněním  40</t>
  </si>
  <si>
    <t>-1664205692</t>
  </si>
  <si>
    <t xml:space="preserve">Podkladky pod hrdlové trouby </t>
  </si>
  <si>
    <t>1475757824</t>
  </si>
  <si>
    <t>6"přílohy C.1.2.1.4 , C.1.2.2.4, C.1,2.3.4 a C.1.2.4.4</t>
  </si>
  <si>
    <t>919535558</t>
  </si>
  <si>
    <t xml:space="preserve">Obetonování trubního propustku  betonem prostým bez zvýšených nároků na prostředí tř. C 20/25</t>
  </si>
  <si>
    <t>693473599</t>
  </si>
  <si>
    <t>Obetonování trubního propustku betonem prostým bez zvýšených nároků na prostředí tř. C 20/25</t>
  </si>
  <si>
    <t>3,14 "přílohy C.1.2.1.4 , C.1.2.2.4, C.1,2.3.4 a C.1.2.4.4</t>
  </si>
  <si>
    <t>919732211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</si>
  <si>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</si>
  <si>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1623524499</t>
  </si>
  <si>
    <t>16,90 "napojení na stávající komunikaci</t>
  </si>
  <si>
    <t>919735112</t>
  </si>
  <si>
    <t xml:space="preserve">Řezání stávajícího živičného krytu nebo podkladu  hloubky přes 50 do 100 mm</t>
  </si>
  <si>
    <t>-522694729</t>
  </si>
  <si>
    <t>Řezání stávajícího živičného krytu nebo podkladu hloubky přes 50 do 100 mm</t>
  </si>
  <si>
    <t>962041211</t>
  </si>
  <si>
    <t>Bourání mostních konstrukcí zdiva a pilířů z prostého betonu</t>
  </si>
  <si>
    <t>612013103</t>
  </si>
  <si>
    <t xml:space="preserve">2*3,0 "čela stávajícího propustku </t>
  </si>
  <si>
    <t>966008112</t>
  </si>
  <si>
    <t xml:space="preserve">Bourání trubního propustku  s odklizením a uložením vybouraného materiálu na skládku na vzdálenost do 3 m nebo s naložením na dopravní prostředek z trub DN přes 300 do 500 mm</t>
  </si>
  <si>
    <t>-2071493285</t>
  </si>
  <si>
    <t>Bourání trubního propustku s odklizením a uložením vybouraného materiálu na skládku na vzdálenost do 3 m nebo s naložením na dopravní prostředek z trub DN přes 300 do 500 mm</t>
  </si>
  <si>
    <t>4,4 "stávající propustek</t>
  </si>
  <si>
    <t>-1442759517</t>
  </si>
  <si>
    <t>(798,40*0,15+1741,74*0,2+2798,432*0,2)*2,0 "drcení kameniva pro výstavbu komunikací</t>
  </si>
  <si>
    <t>19,91*2,0 "drcení kameniva pro zřízení zemních krajnic</t>
  </si>
  <si>
    <t>1599560935</t>
  </si>
  <si>
    <t>2096740215</t>
  </si>
  <si>
    <t>1,65 "odstraněný asfalt</t>
  </si>
  <si>
    <t>-1039524137</t>
  </si>
  <si>
    <t xml:space="preserve">107.7 - SO 107.7  Vedlejší polní cesta (P 4,00/20)</t>
  </si>
  <si>
    <t>1065885027</t>
  </si>
  <si>
    <t>5 "pro zajištění rozhledových poměrů u asfaltového sjezdu</t>
  </si>
  <si>
    <t>-1555436151</t>
  </si>
  <si>
    <t>5 "dle pol. odstranění stromů</t>
  </si>
  <si>
    <t>-1285182255</t>
  </si>
  <si>
    <t>7,30 "stávající silnice (napojení)</t>
  </si>
  <si>
    <t>528673309</t>
  </si>
  <si>
    <t>2383,0*0,2</t>
  </si>
  <si>
    <t>1225335349</t>
  </si>
  <si>
    <t>2699,0*0,2 "přil. C .1.2.1.5, C.1.2.4.5 a C.1.2.3.5</t>
  </si>
  <si>
    <t>606430926</t>
  </si>
  <si>
    <t>606,41 "přil. C .1.2.1.5, C.1.2.4.5 a C.1.2.3.5</t>
  </si>
  <si>
    <t>2122741121</t>
  </si>
  <si>
    <t>606,4*0,1"Lepivost 10%</t>
  </si>
  <si>
    <t>684276671</t>
  </si>
  <si>
    <t>101,36*0,15+2173,0*0,2+2274,36*0,2 "kamenivo od drtičky k místu použití - výstavba komunikace</t>
  </si>
  <si>
    <t>23,0 "kamenivo od drtičky k místu použití - zřízení zemních krajnic</t>
  </si>
  <si>
    <t>-674274391</t>
  </si>
  <si>
    <t xml:space="preserve">606,41 "přebytečná zemina </t>
  </si>
  <si>
    <t>-2099800638</t>
  </si>
  <si>
    <t>539,8-319,0*0,15 "přil. C .1.2.1.5, C.1.2.4.5 a C.1.2.3.5</t>
  </si>
  <si>
    <t>-959718497</t>
  </si>
  <si>
    <t>101,36*0,15+2173,0*0,2+2274,36*0,2 "kamenivo u drtičky k místu použití - výstavba komunikace</t>
  </si>
  <si>
    <t>799091698</t>
  </si>
  <si>
    <t>319,0 "přil. C .1.2.1.5, C.1.2.4.5 a C.1.2.3.5</t>
  </si>
  <si>
    <t>-1268271970</t>
  </si>
  <si>
    <t>319*0,015 "Přepočtené koeficientem množství</t>
  </si>
  <si>
    <t>17594262</t>
  </si>
  <si>
    <t>2383,0 "přil. C .1.2.1.5, C.1.2.4.5 a C.1.2.3.5</t>
  </si>
  <si>
    <t>1706834242</t>
  </si>
  <si>
    <t>-1327457673</t>
  </si>
  <si>
    <t>491,95/0,15 "přebytečná ornice</t>
  </si>
  <si>
    <t>516544648</t>
  </si>
  <si>
    <t>obetonování směrových sloupků</t>
  </si>
  <si>
    <t>2*0,2*0,2*0,4</t>
  </si>
  <si>
    <t>-1741653325</t>
  </si>
  <si>
    <t>101,36 "přil. C .1.2.1.5, C.1.2.4.5 a C.1.2.3.5, sjezd</t>
  </si>
  <si>
    <t>564762111.1-R</t>
  </si>
  <si>
    <t>-317916239</t>
  </si>
  <si>
    <t>2173,0 "přílohy C.1.2.1.5 , C.1.2.2.5, C.1,2.3.5 a C.1.2.4.5</t>
  </si>
  <si>
    <t>2083977462</t>
  </si>
  <si>
    <t>1631326936</t>
  </si>
  <si>
    <t>101,36"přil. C .1.2.1.5, C.1.2.4.5 a C.1.2.3.5, sjezd</t>
  </si>
  <si>
    <t>-871054907</t>
  </si>
  <si>
    <t>2*7,30 "napojení na stávající silnici</t>
  </si>
  <si>
    <t>-937468370</t>
  </si>
  <si>
    <t>7,30 "napojení na stávající silnici</t>
  </si>
  <si>
    <t>-2136080051</t>
  </si>
  <si>
    <t>23,0</t>
  </si>
  <si>
    <t>296168425</t>
  </si>
  <si>
    <t>-659585463</t>
  </si>
  <si>
    <t>-1673889278</t>
  </si>
  <si>
    <t>577165112</t>
  </si>
  <si>
    <t xml:space="preserve">Asfaltový beton vrstva ložní ACL 16 (ABH)  s rozprostřením a zhutněním z nemodifikovaného asfaltu v pruhu šířky do 3 m, po zhutnění tl. 70 mm</t>
  </si>
  <si>
    <t>-398917498</t>
  </si>
  <si>
    <t>Asfaltový beton vrstva ložní ACL 16 (ABH) s rozprostřením a zhutněním z nemodifikovaného asfaltu v pruhu šířky do 3 m, po zhutnění tl. 70 mm</t>
  </si>
  <si>
    <t>1735411359</t>
  </si>
  <si>
    <t>2128728756</t>
  </si>
  <si>
    <t>-176727162</t>
  </si>
  <si>
    <t xml:space="preserve">2*20,4  "přil. C .1.2.1.5, C.1.2.4.5 a C.1.2.3.5</t>
  </si>
  <si>
    <t>1519654415</t>
  </si>
  <si>
    <t>20,4*0,16</t>
  </si>
  <si>
    <t>-1013859623</t>
  </si>
  <si>
    <t>20,40 "napojení na stávající komunikaci</t>
  </si>
  <si>
    <t>1286623819</t>
  </si>
  <si>
    <t>-2017974114</t>
  </si>
  <si>
    <t>(101,36*0,15+2173,0*0,2+2274,36*0,2 )*2,0 "drcení kameniva pro výstavbu komunikací</t>
  </si>
  <si>
    <t>23,0*2,0 "drcení kameniva pro zřízení zemních krajnic</t>
  </si>
  <si>
    <t>-786899668</t>
  </si>
  <si>
    <t>1,606 "odstraněný asfalt</t>
  </si>
  <si>
    <t>-665686430</t>
  </si>
  <si>
    <t xml:space="preserve">107.8 - SO 107.8  Vedlejší polní cesta (P 4,00/20)</t>
  </si>
  <si>
    <t>-1144751082</t>
  </si>
  <si>
    <t>210,0*0,2 "přílohy C.1.2.1.6 , C.1.2.2.6, C.1,2.3.6 a C.1.2.4.6</t>
  </si>
  <si>
    <t>171717899</t>
  </si>
  <si>
    <t>198,33*0,2 "přílohy C.1.2.1.6 , C.1.2.2.6, C.1,2.3.6 a C.1.2.4.6</t>
  </si>
  <si>
    <t>392803310</t>
  </si>
  <si>
    <t>75,33 "přílohy C.1.2.1.6 , C.1.2.2.6, C.1,2.3.6 a C.1.2.4.6</t>
  </si>
  <si>
    <t>648582777</t>
  </si>
  <si>
    <t>75,33*0,1"Lepivost 10%</t>
  </si>
  <si>
    <t>1202222851</t>
  </si>
  <si>
    <t>39,666-5,0*0,15 "přílohy C.1.2.1.6 , C.1.2.2.6, C.1,2.3.6 a C.1.2.4.6</t>
  </si>
  <si>
    <t>576942444</t>
  </si>
  <si>
    <t>148,41*0,2+176,138*0,2 "kamenivo od drtičky k místu použití - výstavba komunikace</t>
  </si>
  <si>
    <t>1,61 "kamenivo od drtičky k místu použití - zřízení zemních krajnic</t>
  </si>
  <si>
    <t>162401152</t>
  </si>
  <si>
    <t xml:space="preserve">Vodorovné přemístění výkopku nebo sypaniny po suchu  na obvyklém dopravním prostředku, bez naložení výkopku, avšak se složením bez rozhrnutí z horniny tř. 5 až 7 na vzdálenost přes 1 500 do 2 000 m</t>
  </si>
  <si>
    <t>-1982218855</t>
  </si>
  <si>
    <t>Vodorovné přemístění výkopku nebo sypaniny po suchu na obvyklém dopravním prostředku, bez naložení výkopku, avšak se složením bez rozhrnutí z horniny tř. 5 až 7 na vzdálenost přes 1 500 do 2 000 m</t>
  </si>
  <si>
    <t xml:space="preserve">doprava kamene od drtičky pro využití  pro stabilizaci brodu</t>
  </si>
  <si>
    <t>15,801+4,05</t>
  </si>
  <si>
    <t>-1515715146</t>
  </si>
  <si>
    <t xml:space="preserve">75,33 "přebytečná zemina </t>
  </si>
  <si>
    <t>-898440667</t>
  </si>
  <si>
    <t>5,0 " přílohy C.1.2.1.6 , C.1.2.2.6, C.1,2.3.6 a C.1.2.4.6</t>
  </si>
  <si>
    <t>2021580680</t>
  </si>
  <si>
    <t>5*0,015 "Přepočtené koeficientem množství</t>
  </si>
  <si>
    <t>-1487544746</t>
  </si>
  <si>
    <t>210,0 "přílohy C.1.2.1.6 , C.1.2.2.6, C.1,2.3.6 a C.1.2.4.6</t>
  </si>
  <si>
    <t>-1170269856</t>
  </si>
  <si>
    <t>5,0 "přílohy C.1.2.1.6 , C.1.2.2.6, C.1,2.3.6 a C.1.2.4.6</t>
  </si>
  <si>
    <t>1344433827</t>
  </si>
  <si>
    <t>38,916/0,15 "přebytečná ornice</t>
  </si>
  <si>
    <t>726829824</t>
  </si>
  <si>
    <t>Poznámka k položce:_x000d_
bude využit kámen z výrubu- objekt SO 01_x000d_
použita položka pro rovnaninu, odečet ceny za kámen</t>
  </si>
  <si>
    <t>využití kamene z výrubu z ceníkové položky byla odečtena cena kamene</t>
  </si>
  <si>
    <t>52,67*0,3 "brod, přílohy C.1.2.1.6 , C.1.2.2.6, C.1,2.3.6 a C.1.2.4.6</t>
  </si>
  <si>
    <t>733395147</t>
  </si>
  <si>
    <t>Poznámka k položce:_x000d_
použita položka pro rovnaninu, odečet ceny za kámen_x000d_
bez vyklínování_x000d_
použití kamene z výrubu</t>
  </si>
  <si>
    <t>2*4,5*0,45</t>
  </si>
  <si>
    <t>-1495585484</t>
  </si>
  <si>
    <t>36,60*3,85 "přílohy C.1.2.1.6 , C.1.2.2.6, C.1,2.3.6 a C.1.2.4.6</t>
  </si>
  <si>
    <t>1,5/0,20 "rozšíření</t>
  </si>
  <si>
    <t>-1616279261</t>
  </si>
  <si>
    <t>36,60*4,43 "přílohy C.1.2.1.6 , C.1.2.2.6, C.1,2.3.6 a C.1.2.4.6</t>
  </si>
  <si>
    <t>2,80/0,20 "rozšíření</t>
  </si>
  <si>
    <t>-335895660</t>
  </si>
  <si>
    <t>1,61 "přílohy C.1.2.1.6 , C.1.2.2.6, C.1,2.3.6 a C.1.2.4.6</t>
  </si>
  <si>
    <t>-182727393</t>
  </si>
  <si>
    <t>(148,41*0,15+176,138*0,2)*2,0 "drcení kameniva pro výstavbu komunikací</t>
  </si>
  <si>
    <t>1,61*2,0 "drcení kameniva pro zřízení zemních krajnic</t>
  </si>
  <si>
    <t>1956306593</t>
  </si>
  <si>
    <t xml:space="preserve">107.9 - SO 107.9  Vedlejší polní cesta (P 4,00/20)</t>
  </si>
  <si>
    <t>-1831542321</t>
  </si>
  <si>
    <t>335,0*0,2 "přílohy C.1.2.1.7 , C.1.2.2.7, C.1,2.3.7 a C.1.2.4.7</t>
  </si>
  <si>
    <t>-571980169</t>
  </si>
  <si>
    <t>372,4*0,2 "přílohy C.1.2.1.7 , C.1.2.2.7, C.1,2.3.7 a C.1.2.4.7</t>
  </si>
  <si>
    <t>-1042052354</t>
  </si>
  <si>
    <t>42,52 "přílohy C.1.2.1.7 , C.1.2.2.7, C.1,2.3.7 a C.1.2.4.7</t>
  </si>
  <si>
    <t>-759545781</t>
  </si>
  <si>
    <t>42,52*0,1"Lepivost 10%</t>
  </si>
  <si>
    <t>-1436423049</t>
  </si>
  <si>
    <t>35,71 "přílohy C.1.2.1.7 , C.1.2.2.7, C.1,2.3.7 a C.1.2.4.7</t>
  </si>
  <si>
    <t>-1668217303</t>
  </si>
  <si>
    <t>35,710*0,1 "lepivost 10%</t>
  </si>
  <si>
    <t>509524545</t>
  </si>
  <si>
    <t>74,48-24,0*0,15 "přílohy C.1.2.1.7 , C.1.2.2.7, C.1,2.3.7 a C.1.2.4.7</t>
  </si>
  <si>
    <t>-599388151</t>
  </si>
  <si>
    <t>240,04*0,2+156,572*0,2"kamenivo od drtičky k místu použití - výstavba komunikace</t>
  </si>
  <si>
    <t>2,66"kamenivo od drtičky k místu použití - zřízení zemních krajnic</t>
  </si>
  <si>
    <t>973751698</t>
  </si>
  <si>
    <t>42,52 "přebytečná zemina z odkopávky</t>
  </si>
  <si>
    <t>35,71-21,80 "přebytečná zemina z rýhy pro propustek</t>
  </si>
  <si>
    <t>1595242904</t>
  </si>
  <si>
    <t>21,80 "kolem propustku</t>
  </si>
  <si>
    <t>-234835596</t>
  </si>
  <si>
    <t>24,0 " přílohy C.1.2.1.7 , C.1.2.2.7, C.1,2.3.7 a C.1.2.4.7</t>
  </si>
  <si>
    <t>-1121384829</t>
  </si>
  <si>
    <t>24*0,015 "Přepočtené koeficientem množství</t>
  </si>
  <si>
    <t>-1307892876</t>
  </si>
  <si>
    <t>335,0 "přílohy C.1.2.1.7 , C.1.2.2.7, C.1,2.3.7 a C.1.2.4.7</t>
  </si>
  <si>
    <t>1142351651</t>
  </si>
  <si>
    <t>24,0 "přílohy C.1.2.1.7 , C.1.2.2.7, C.1,2.3.7 a C.1.2.4.7</t>
  </si>
  <si>
    <t>1776759294</t>
  </si>
  <si>
    <t>70,88/0,15 "přebytečná ornice</t>
  </si>
  <si>
    <t>451311511</t>
  </si>
  <si>
    <t xml:space="preserve">Podklad pod dlažbu z betonu prostého  pro prostředí s mrazovými cykly tř. C 25/30 tl. do 100 mm</t>
  </si>
  <si>
    <t>-1194669513</t>
  </si>
  <si>
    <t>Podklad pod dlažbu z betonu prostého pro prostředí s mrazovými cykly tř. C 25/30 tl. do 100 mm</t>
  </si>
  <si>
    <t>pod dlažbu u propustku</t>
  </si>
  <si>
    <t>2*8,70 "přílohy C.1.2.1.7 , C.1.2.2.7, C.1,2.3.7 a C.1.2.4.7</t>
  </si>
  <si>
    <t>192178788</t>
  </si>
  <si>
    <t>podklad z štěrkodrti pod podkladní beton u propustku</t>
  </si>
  <si>
    <t>2*8,70"přílohy C.1.2.1.7 , C.1.2.2.7, C.1,2.3.7 a C.1.2.4.7</t>
  </si>
  <si>
    <t>461310212</t>
  </si>
  <si>
    <t xml:space="preserve">Patka z betonu prostého do rýhy nebo do bednění  s provedením dilatačních spár v osové vzdálenosti 2 m a jejich zalitím živičnou zálivkou z betonu se zvýšenými nároky na prostředí tř. C 25/30</t>
  </si>
  <si>
    <t>1435893036</t>
  </si>
  <si>
    <t>Patka z betonu prostého do rýhy nebo do bednění s provedením dilatačních spár v osové vzdálenosti 2 m a jejich zalitím živičnou zálivkou z betonu se zvýšenými nároky na prostředí tř. C 25/30</t>
  </si>
  <si>
    <t>2*0,24 "přílohy C.1.2.1.7 , C.1.2.2.7, C.1,2.3.7 a C.1.2.4.7</t>
  </si>
  <si>
    <t>465511521</t>
  </si>
  <si>
    <t>Dlažba z lomového kamene upraveného vodorovná nebo plocha ve sklonu do 1:2 s dodáním hmot do cementové malty, s vyplněním spár a s vyspárováním cementovou maltou v ploše přes 20 m2, tl. 200 mm</t>
  </si>
  <si>
    <t>335711371</t>
  </si>
  <si>
    <t>136338361</t>
  </si>
  <si>
    <t>60,40*3,85 "přílohy C.1.2.1.7 , C.1.2.2.7, C.1,2.3.7 a C.1.2.4.7</t>
  </si>
  <si>
    <t>-1521489719</t>
  </si>
  <si>
    <t>60,40*4,43 "přílohy C.1.2.1.7 , C.1.2.2.7, C.1,2.3.7 a C.1.2.4.7</t>
  </si>
  <si>
    <t>-125,0 "odečet podkladu z bet. racyklátu</t>
  </si>
  <si>
    <t>-1953327370</t>
  </si>
  <si>
    <t>25,0/0,20</t>
  </si>
  <si>
    <t>-338610428</t>
  </si>
  <si>
    <t>2,66 "přílohy C.1.2.1.7 , C.1.2.2.7, C.1,2.3.7 a C.1.2.4.7</t>
  </si>
  <si>
    <t>919411121</t>
  </si>
  <si>
    <t xml:space="preserve">Čelo propustku  včetně římsy z betonu prostého bez zvláštních nároků na prostředí, pro propustek z trub DN 600 až 800 mm</t>
  </si>
  <si>
    <t>-2096825685</t>
  </si>
  <si>
    <t>Čelo propustku včetně římsy z betonu prostého bez zvláštních nároků na prostředí, pro propustek z trub DN 600 až 800 mm</t>
  </si>
  <si>
    <t>919521140</t>
  </si>
  <si>
    <t xml:space="preserve">Zřízení silničního propustku z trub betonových nebo železobetonových  DN 600 mm</t>
  </si>
  <si>
    <t>1203122381</t>
  </si>
  <si>
    <t>Zřízení silničního propustku z trub betonových nebo železobetonových DN 600 mm</t>
  </si>
  <si>
    <t>59222012</t>
  </si>
  <si>
    <t>trouba ŽB hrdlová DN 600</t>
  </si>
  <si>
    <t>-1572346509</t>
  </si>
  <si>
    <t>3 "přílohy C.1.2.1.7 , C.1.2.2.7, C.1,2.3.7 a C.1.2.4.7</t>
  </si>
  <si>
    <t>59222001R</t>
  </si>
  <si>
    <t xml:space="preserve">zkrácená trouba hrdlová přímá železobetonová s integrovaným těsněním  60 x 10 cm</t>
  </si>
  <si>
    <t>2021811974</t>
  </si>
  <si>
    <t>1 "přílohy C.1.2.1.7 , C.1.2.2.7, C.1,2.3.7 a C.1.2.4.7</t>
  </si>
  <si>
    <t>PFB.1070022</t>
  </si>
  <si>
    <t>2086589530</t>
  </si>
  <si>
    <t>5 "přílohy C.1.2.1.7 , C.1.2.2.7, C.1,2.3.7 a C.1.2.4.7</t>
  </si>
  <si>
    <t>1457565117</t>
  </si>
  <si>
    <t>5,25 "přílohy C.1.2.1.7 , C.1.2.2.7, C.1,2.3.7 a C.1.2.4.7</t>
  </si>
  <si>
    <t>-1859996468</t>
  </si>
  <si>
    <t>21,31*0,006 "přílohy C.1.2.1.7 , C.1.2.2.7, C.1,2.3.7 a C.1.2.4.7</t>
  </si>
  <si>
    <t>-1711178239</t>
  </si>
  <si>
    <t xml:space="preserve">2*7,15 "čela stávajícího propustku </t>
  </si>
  <si>
    <t>966008113</t>
  </si>
  <si>
    <t xml:space="preserve">Bourání trubního propustku  s odklizením a uložením vybouraného materiálu na skládku na vzdálenost do 3 m nebo s naložením na dopravní prostředek z trub DN přes 500 do 800 mm</t>
  </si>
  <si>
    <t>-390905299</t>
  </si>
  <si>
    <t>Bourání trubního propustku s odklizením a uložením vybouraného materiálu na skládku na vzdálenost do 3 m nebo s naložením na dopravní prostředek z trub DN přes 500 do 800 mm</t>
  </si>
  <si>
    <t>8,21 "stávající propustek</t>
  </si>
  <si>
    <t>-85176869</t>
  </si>
  <si>
    <t>(240,04*0,15+156,572*0,2)*2,0 "drcení kameniva pro výstavbu komunikací</t>
  </si>
  <si>
    <t>2,66*2,0 "drcení kameniva pro zřízení krajnic</t>
  </si>
  <si>
    <t>-1964719476</t>
  </si>
  <si>
    <t>997211511</t>
  </si>
  <si>
    <t xml:space="preserve">Vodorovná doprava suti nebo vybouraných hmot  suti se složením a hrubým urovnáním, na vzdálenost do 1 km</t>
  </si>
  <si>
    <t>1583797979</t>
  </si>
  <si>
    <t>Vodorovná doprava suti nebo vybouraných hmot suti se složením a hrubým urovnáním, na vzdálenost do 1 km</t>
  </si>
  <si>
    <t>2*48,332 "doprava vybouraného materiálu na meziskládku a k drtičce</t>
  </si>
  <si>
    <t>48,332 "doprava rozdrceného betonu k místu využití</t>
  </si>
  <si>
    <t>997211611</t>
  </si>
  <si>
    <t xml:space="preserve">Nakládání suti nebo vybouraných hmot  na dopravní prostředky pro vodorovnou dopravu suti</t>
  </si>
  <si>
    <t>-97486806</t>
  </si>
  <si>
    <t>Nakládání suti nebo vybouraných hmot na dopravní prostředky pro vodorovnou dopravu suti</t>
  </si>
  <si>
    <t>48,332 "nakládání rozdrceného betonu k dalšímu využití</t>
  </si>
  <si>
    <t>997211612</t>
  </si>
  <si>
    <t xml:space="preserve">Nakládání suti nebo vybouraných hmot  na dopravní prostředky pro vodorovnou dopravu vybouraných hmot</t>
  </si>
  <si>
    <t>-939953864</t>
  </si>
  <si>
    <t>Nakládání suti nebo vybouraných hmot na dopravní prostředky pro vodorovnou dopravu vybouraných hmot</t>
  </si>
  <si>
    <t>48,332 "nakládání vybouraného betonu z meziskládky</t>
  </si>
  <si>
    <t>2142581817</t>
  </si>
  <si>
    <t xml:space="preserve">107.10 - SO 107.10  Stezka pro pěší</t>
  </si>
  <si>
    <t>113108441</t>
  </si>
  <si>
    <t xml:space="preserve">Rozrytí vrstvy krytu nebo podkladu z kameniva  bez zhutnění, bez vyrovnání rozrytého materiálu, pro jakékoliv tloušťky bez živičného pojiva</t>
  </si>
  <si>
    <t>1081911740</t>
  </si>
  <si>
    <t>Rozrytí vrstvy krytu nebo podkladu z kameniva bez zhutnění, bez vyrovnání rozrytého materiálu, pro jakékoliv tloušťky bez živičného pojiva</t>
  </si>
  <si>
    <t>185,0*1,0 "stávající stezka</t>
  </si>
  <si>
    <t>566201111</t>
  </si>
  <si>
    <t xml:space="preserve">Úprava dosavadního krytu z kameniva drceného jako podklad pro nový kryt  s vyrovnáním profilu v příčném i podélném směru, s vlhčením a zhutněním, s doplněním kamenivem drceným, jeho rozprostřením a zhutněním, v množství do 0,04 m3/m2</t>
  </si>
  <si>
    <t>-583128377</t>
  </si>
  <si>
    <t>Úprava dosavadního krytu z kameniva drceného jako podklad pro nový kryt s vyrovnáním profilu v příčném i podélném směru, s vlhčením a zhutněním, s doplněním kamenivem drceným, jeho rozprostřením a zhutněním, v množství do 0,04 m3/m2</t>
  </si>
  <si>
    <t>185,0 "stávající stezka</t>
  </si>
  <si>
    <t>-875196375</t>
  </si>
  <si>
    <t xml:space="preserve">107.14 - SO 107.14  Vedlejší polní cesta (P 4,00/20)</t>
  </si>
  <si>
    <t>-337994718</t>
  </si>
  <si>
    <t>5 "spočítáno v terénu</t>
  </si>
  <si>
    <t>-1212645489</t>
  </si>
  <si>
    <t>5,00"spočítáno v terénu</t>
  </si>
  <si>
    <t>1460544307</t>
  </si>
  <si>
    <t>likvidace větví z 5 stromů</t>
  </si>
  <si>
    <t>1638018364</t>
  </si>
  <si>
    <t>428,0*0,2 "přílohy C.1.2.1.8 , C.1.2.2.8, C.1,2.3.8 a C.1.2.4.8</t>
  </si>
  <si>
    <t>-1908909469</t>
  </si>
  <si>
    <t>271,0 "přílohy C.1.2.1.8 , C.1.2.2.8, C.1,2.3.8 a C.1.2.4.8</t>
  </si>
  <si>
    <t>-131719477</t>
  </si>
  <si>
    <t>271,0*0,3"Lepivost 30%</t>
  </si>
  <si>
    <t>887808726</t>
  </si>
  <si>
    <t>30,0 "pro brod</t>
  </si>
  <si>
    <t>1689467193</t>
  </si>
  <si>
    <t>30,0*0,3 "lepivost 30%</t>
  </si>
  <si>
    <t>-187278630</t>
  </si>
  <si>
    <t>135,0*0,15 "ornice z meziskládky</t>
  </si>
  <si>
    <t>-1570614142</t>
  </si>
  <si>
    <t>54,09+17,10</t>
  </si>
  <si>
    <t>-365442921</t>
  </si>
  <si>
    <t>347,27*0,2+399,586*0,2"kamenivo od drtičky k místu použití - výstavba komunikace</t>
  </si>
  <si>
    <t>3,97"kamenivo od drtičky k místu použití - zřízení zemních krajnic</t>
  </si>
  <si>
    <t>-152575403</t>
  </si>
  <si>
    <t>5 "z položky odstranění pařezů</t>
  </si>
  <si>
    <t>-448429543</t>
  </si>
  <si>
    <t xml:space="preserve">271,0+30,0 "přebytečná zemina </t>
  </si>
  <si>
    <t>-1356075061</t>
  </si>
  <si>
    <t>20,25 "ornice z meziskládky</t>
  </si>
  <si>
    <t>1458492667</t>
  </si>
  <si>
    <t>347,27*0,2+399,586*0,2"kamenivo u drtičky k místu použití - výstavba komunikace</t>
  </si>
  <si>
    <t>-1268406161</t>
  </si>
  <si>
    <t>135,0 " přílohy C.1.2.1.8 , C.1.2.2.8, C.1,2.3.6 a C.1.2.4.8</t>
  </si>
  <si>
    <t>563790701</t>
  </si>
  <si>
    <t>135*0,015 "Přepočtené koeficientem množství</t>
  </si>
  <si>
    <t>-1795230420</t>
  </si>
  <si>
    <t>428,0 "přílohy C.1.2.1.8 , C.1.2.2.8, C.1,2.3.6 a C.1.2.4.8</t>
  </si>
  <si>
    <t>-1385651806</t>
  </si>
  <si>
    <t>135,0 "přílohy C.1.2.1.8 , C.1.2.2.8, C.1,2.3.8 a C.1.2.4.8</t>
  </si>
  <si>
    <t>-747709349</t>
  </si>
  <si>
    <t>2*22,60 "přílohy C.1.2.1.8 , C.1.2.2.8, C.1,2.3.8 a C.1.2.4.8</t>
  </si>
  <si>
    <t>1786916427</t>
  </si>
  <si>
    <t>2*22,60"přílohy C.1.2.1.8 , C.1.2.2.8, C.1,2.3.8 a C.1.2.4.8</t>
  </si>
  <si>
    <t>529344416</t>
  </si>
  <si>
    <t>2*0,24 "přílohy C.1.2.1.8 , C.1.2.2.8, C.1,2.3.8 a C.1.2.4.8</t>
  </si>
  <si>
    <t>1522364946</t>
  </si>
  <si>
    <t>Poznámka k položce:_x000d_
pro konstrukci bude využit kámen z výrubu_x000d_
použita položka pro rovnaninu, odečet ceny za kámen</t>
  </si>
  <si>
    <t>183,0*0,3 "přílohy C.1.2.1.8 , C.1.2.2.8, C.1,2.3.8 a C.1.2.4.8, brod</t>
  </si>
  <si>
    <t>1490729672</t>
  </si>
  <si>
    <t>(17,0+21,0)*0,45</t>
  </si>
  <si>
    <t>761799101</t>
  </si>
  <si>
    <t>2*22,60 "přílohy C.1.2.1.8 , C.1.2.2.8, C.1,2.3.8 a C.1.2.4.8. u propustku</t>
  </si>
  <si>
    <t>-2008076404</t>
  </si>
  <si>
    <t>90,20*3,85 "přílohy C.1.2.1.8 , C.1.2.2.8, C.1,2.3.8 a C.1.2.4.8</t>
  </si>
  <si>
    <t>321774539</t>
  </si>
  <si>
    <t>90,20*4,43 "přílohy C.1.2.1.8 , C.1.2.2.8, C.1,2.3.8 a C.1.2.4.8</t>
  </si>
  <si>
    <t>-1893073141</t>
  </si>
  <si>
    <t>3,97 "přílohy C.1.2.1.8 , C.1.2.2.8, C.1,2.3.8 a C.1.2.4.8</t>
  </si>
  <si>
    <t>1119259031</t>
  </si>
  <si>
    <t>10,19*0,006 "přílohy C.1.2.1.8 , C.1.2.2.8, C.1,2.3.8 a C.1.2.4.8</t>
  </si>
  <si>
    <t>332033398</t>
  </si>
  <si>
    <t>-985183680</t>
  </si>
  <si>
    <t>-1964450683</t>
  </si>
  <si>
    <t>642385269</t>
  </si>
  <si>
    <t>65544438</t>
  </si>
  <si>
    <t>-1267937311</t>
  </si>
  <si>
    <t>-1331725811</t>
  </si>
  <si>
    <t>-1972348821</t>
  </si>
  <si>
    <t>7,66 "přílohy C.1.2.1.8 , C.1.2.2.8, C.1,2.3.8 a C.1.2.4.8</t>
  </si>
  <si>
    <t>1062883249</t>
  </si>
  <si>
    <t>2 "přílohy C.1.2.1.7 , C.1.2.2.7, C.1,2.3.7 a C.1.2.4.7</t>
  </si>
  <si>
    <t>-288956181</t>
  </si>
  <si>
    <t>1378511487</t>
  </si>
  <si>
    <t>8 "přílohy C.1.2.1.8 , C.1.2.2.8, C.1,2.3.8 a C.1.2.4.8</t>
  </si>
  <si>
    <t>1846496958</t>
  </si>
  <si>
    <t>4,29 "přílohy C.1.2.1.8 , C.1.2.2.8, C.1,2.3.8 a C.1.2.4.8</t>
  </si>
  <si>
    <t>-76381557</t>
  </si>
  <si>
    <t>(347,27*0,15+399,596*0,2)*2,0 "drcení kameniva pro výstavbu komunikací</t>
  </si>
  <si>
    <t>3,97*2,0 "drcení kameniva pro zřízení krajnic</t>
  </si>
  <si>
    <t>-2030860606</t>
  </si>
  <si>
    <t>107.15 - SO 107.15 Kácení</t>
  </si>
  <si>
    <t>-816708041</t>
  </si>
  <si>
    <t>19 "spočítáno v terénu pro SO 107.4</t>
  </si>
  <si>
    <t>5 "pro zajištění rozhledových poměrů u asfaltového sjezdu SO 107.7</t>
  </si>
  <si>
    <t>-676388141</t>
  </si>
  <si>
    <t>5 "spočítáno v terénu pro SO 107.14</t>
  </si>
  <si>
    <t>1625498195</t>
  </si>
  <si>
    <t>likvidace větví z 29 stromů</t>
  </si>
  <si>
    <t>1372564375</t>
  </si>
  <si>
    <t>19+5</t>
  </si>
  <si>
    <t>1462242256</t>
  </si>
  <si>
    <t>5,00" pro SO 107.14</t>
  </si>
  <si>
    <t>-690579765</t>
  </si>
  <si>
    <t>19+5+5</t>
  </si>
  <si>
    <t>9 - SO 09 Vegetační úpravy</t>
  </si>
  <si>
    <t>9.1 - SO 09.1 Vegetační úpravy v prostoru hráze</t>
  </si>
  <si>
    <t>183115112</t>
  </si>
  <si>
    <t xml:space="preserve">Hloubení jamek pro vysazování rostlin v zemině tř.1 až 4 bez výměny půdy  na svahu přes 1:2 do 1:1, objemu přes 0,002 do 0,005 m3</t>
  </si>
  <si>
    <t>-1980008330</t>
  </si>
  <si>
    <t>Hloubení jamek pro vysazování rostlin v zemině tř.1 až 4 bez výměny půdy na svahu přes 1:2 do 1:1, objemu přes 0,002 do 0,005 m3</t>
  </si>
  <si>
    <t xml:space="preserve">176 "z tabulky výkazu, pro keře  </t>
  </si>
  <si>
    <t>183105215</t>
  </si>
  <si>
    <t>Hloubení jamek pro vysazování rostlin v zemině tř.1 až 4 s výměnou půdy z 50% na svahu přes 1:2 do 1:1, objemu přes 0,125 do 0,40 m3</t>
  </si>
  <si>
    <t>-2003739256</t>
  </si>
  <si>
    <t xml:space="preserve">11 "z tabulky výkazu, pro stromky </t>
  </si>
  <si>
    <t>10321100</t>
  </si>
  <si>
    <t>zahradní substrát pro výsadbu VL</t>
  </si>
  <si>
    <t>2077994970</t>
  </si>
  <si>
    <t>11*0,0625 "Přepočtené koeficientem množství</t>
  </si>
  <si>
    <t>184102211</t>
  </si>
  <si>
    <t xml:space="preserve">Výsadba keře bez balu do předem vyhloubené jamky se zalitím  v rovině nebo na svahu do 1:5 výšky do 1 m v terénu</t>
  </si>
  <si>
    <t>1160915051</t>
  </si>
  <si>
    <t>Výsadba keře bez balu do předem vyhloubené jamky se zalitím v rovině nebo na svahu do 1:5 výšky do 1 m v terénu</t>
  </si>
  <si>
    <t>176 "keře v. 60 - 100 cm,dle tabulky výměr</t>
  </si>
  <si>
    <t>02650000-R</t>
  </si>
  <si>
    <t>Listnaté keře v. 60 -100 cm v kontejneru min. 2 l, nejméně s třemi výhony</t>
  </si>
  <si>
    <t>-1488898954</t>
  </si>
  <si>
    <t>176 "keře podle rozpisu</t>
  </si>
  <si>
    <t>184201111</t>
  </si>
  <si>
    <t xml:space="preserve">Výsadba stromů bez balu do předem vyhloubené jamky se zalitím  v rovině nebo na svahu do 1:5, při výšce kmene do 1,8 m</t>
  </si>
  <si>
    <t>1243037749</t>
  </si>
  <si>
    <t>Výsadba stromů bez balu do předem vyhloubené jamky se zalitím v rovině nebo na svahu do 1:5, při výšce kmene do 1,8 m</t>
  </si>
  <si>
    <t>11 "stromky podle rozpisu</t>
  </si>
  <si>
    <t>026400000-R</t>
  </si>
  <si>
    <t>Stromky s balem v. 120-150 cm, obvod kmínku 10-12 cm, se zapěstovanou korunkou</t>
  </si>
  <si>
    <t>1991620264</t>
  </si>
  <si>
    <t>184215112</t>
  </si>
  <si>
    <t>Ukotvení dřeviny kůly jedním kůlem, délky přes 1 do 2 m</t>
  </si>
  <si>
    <t>-1951756683</t>
  </si>
  <si>
    <t>60591253</t>
  </si>
  <si>
    <t>kůl vyvazovací dřevěný impregnovaný D 8cm dl 2m</t>
  </si>
  <si>
    <t>846271967</t>
  </si>
  <si>
    <t>184800000R</t>
  </si>
  <si>
    <t>Ochrana stromků chráničkou z drátěného pletiva</t>
  </si>
  <si>
    <t>-1631401684</t>
  </si>
  <si>
    <t>11 "vysazené stromky</t>
  </si>
  <si>
    <t>184808111</t>
  </si>
  <si>
    <t xml:space="preserve">Vyvětvení a tvarový ořez dřevin s úpravou koruny  s odnesením odpadu na vzdálenost do 200 m a jeho spálením, při výšce stromu do 3 m</t>
  </si>
  <si>
    <t>-891607879</t>
  </si>
  <si>
    <t>Vyvětvení a tvarový ořez dřevin s úpravou koruny s odnesením odpadu na vzdálenost do 200 m a jeho spálením, při výšce stromu do 3 m</t>
  </si>
  <si>
    <t>11,0"výchovný řez vysazených stromků</t>
  </si>
  <si>
    <t>184813133</t>
  </si>
  <si>
    <t>Ochrana dřevin před okusem zvěří chemicky nátěrem, v rovině nebo ve svahu do 1:5 listnatých, výšky do 70 cm</t>
  </si>
  <si>
    <t>-533737335</t>
  </si>
  <si>
    <t>176/100 "vysazené keře</t>
  </si>
  <si>
    <t>184911433</t>
  </si>
  <si>
    <t>Mulčování vysazených rostlin mulčovací kůrou, tl. přes 100 do 150 mm na svahu přes 1:2 do 1:1</t>
  </si>
  <si>
    <t>-266399214</t>
  </si>
  <si>
    <t>(11+176,0)*1,5 "bude použita štěpka z kácených dřevin</t>
  </si>
  <si>
    <t>998231311</t>
  </si>
  <si>
    <t>Přesun hmot pro sadovnické a krajinářské úpravy - strojně dopravní vzdálenost do 5000 m</t>
  </si>
  <si>
    <t>263664997</t>
  </si>
  <si>
    <t>9.6 - SO 09.6 Vegetační úpravy v rámci revitalizace Martinického potoka</t>
  </si>
  <si>
    <t>180451111</t>
  </si>
  <si>
    <t xml:space="preserve">Setí zemědělských kultur  na plochách do 5 ha, o sklonu do 5°</t>
  </si>
  <si>
    <t>ha</t>
  </si>
  <si>
    <t>-349809052</t>
  </si>
  <si>
    <t>Setí zemědělských kultur na plochách do 5 ha, o sklonu do 5°</t>
  </si>
  <si>
    <t>Poznámka k položce:_x000d_
Založení trávníku na upravených plochách.</t>
  </si>
  <si>
    <t>40320,0*0,0001 "z takulky výměr</t>
  </si>
  <si>
    <t>00572470-R</t>
  </si>
  <si>
    <t>osivo směs viz. bližší specifikace v Technické zprávě</t>
  </si>
  <si>
    <t>610643219</t>
  </si>
  <si>
    <t>Poznámka k položce:_x000d_
osivo směs viz. bližší specifikace v Technické zprávě</t>
  </si>
  <si>
    <t>40320*0,015 "Přepočtené koeficientem množství</t>
  </si>
  <si>
    <t>183101215</t>
  </si>
  <si>
    <t>Hloubení jamek pro vysazování rostlin v zemině tř.1 až 4 s výměnou půdy z 50% v rovině nebo na svahu do 1:5, objemu přes 0,125 do 0,40 m3</t>
  </si>
  <si>
    <t>174782358</t>
  </si>
  <si>
    <t xml:space="preserve">230 "z tabulky výkazu, pro stromky </t>
  </si>
  <si>
    <t>-898932084</t>
  </si>
  <si>
    <t>230*0,0625 "Přepočtené koeficientem množství</t>
  </si>
  <si>
    <t>183101113</t>
  </si>
  <si>
    <t xml:space="preserve">Hloubení jamek pro vysazování rostlin v zemině tř.1 až 4 bez výměny půdy  v rovině nebo na svahu do 1:5, objemu přes 0,02 do 0,05 m3</t>
  </si>
  <si>
    <t>-80694707</t>
  </si>
  <si>
    <t>Hloubení jamek pro vysazování rostlin v zemině tř.1 až 4 bez výměny půdy v rovině nebo na svahu do 1:5, objemu přes 0,02 do 0,05 m3</t>
  </si>
  <si>
    <t>181 "z tabulky výkazu, pro keře</t>
  </si>
  <si>
    <t>964982782</t>
  </si>
  <si>
    <t>181 "keře v. 60 - 100 cm,dle tabulky výměr</t>
  </si>
  <si>
    <t>84828823</t>
  </si>
  <si>
    <t>181 "keře podle rozpisu</t>
  </si>
  <si>
    <t>2116687626</t>
  </si>
  <si>
    <t>230 "stromky podle rozpisu</t>
  </si>
  <si>
    <t>-1247185724</t>
  </si>
  <si>
    <t>230</t>
  </si>
  <si>
    <t>-968529144</t>
  </si>
  <si>
    <t>1280239982</t>
  </si>
  <si>
    <t>2085470243</t>
  </si>
  <si>
    <t>230 "vysazené stromky</t>
  </si>
  <si>
    <t>-37829049</t>
  </si>
  <si>
    <t>230 "výchovný řez vysazených stromků</t>
  </si>
  <si>
    <t>1700604996</t>
  </si>
  <si>
    <t>181/100 "vysazené keře</t>
  </si>
  <si>
    <t>1512986686</t>
  </si>
  <si>
    <t>9.6.1 - Následná péče o porosty 1. rokem po výsadbě - NEOCEŇOVAT</t>
  </si>
  <si>
    <t>184801121</t>
  </si>
  <si>
    <t xml:space="preserve">Ošetření vysazených dřevin  solitérních v rovině nebo na svahu do 1:5 - NEOCEŇOVAT</t>
  </si>
  <si>
    <t>-353323329</t>
  </si>
  <si>
    <t>Ošetření vysazených dřevin solitérních v rovině nebo na svahu do 1:5 - NEOCEŇOVAT</t>
  </si>
  <si>
    <t xml:space="preserve">230*2 "vysazené stromky, 2x za rok </t>
  </si>
  <si>
    <t>184801131</t>
  </si>
  <si>
    <t xml:space="preserve">Ošetření vysazených dřevin  ve skupinách v rovině nebo na svahu do 1:5 - NEOCEŇOVAT</t>
  </si>
  <si>
    <t>-1637307144</t>
  </si>
  <si>
    <t>Ošetření vysazených dřevin ve skupinách v rovině nebo na svahu do 1:5 - NEOCEŇOVAT</t>
  </si>
  <si>
    <t xml:space="preserve">181*1,5*2" vysazené keře, 2x za rok </t>
  </si>
  <si>
    <t>185804311</t>
  </si>
  <si>
    <t>Zalití rostlin vodou plochy záhonů jednotlivě do 20 m2 - NEOCEŇOVAT</t>
  </si>
  <si>
    <t>788164133</t>
  </si>
  <si>
    <t>zalévání v rámci následné péče v době sucha min. 3x za rok</t>
  </si>
  <si>
    <t>230*3*80/1000 "stromky</t>
  </si>
  <si>
    <t>181*3*15/1000 "keře</t>
  </si>
  <si>
    <t>9.6.2 - Následná péče o porosty 2. rokem po výsadbě - NEOCEŇOVAT</t>
  </si>
  <si>
    <t>1542249679</t>
  </si>
  <si>
    <t>754722571</t>
  </si>
  <si>
    <t>1487150440</t>
  </si>
  <si>
    <t>9.6.3 - Následná péče o porosty 3. rokem po výsadbě - NEOCEŇOVAT</t>
  </si>
  <si>
    <t>1214182806</t>
  </si>
  <si>
    <t>-1250757797</t>
  </si>
  <si>
    <t>-746514839</t>
  </si>
  <si>
    <t>9.9 - SO 09.9 Náhradní výsadby pozemk p.č. 343/10 v k.ú. Perálec</t>
  </si>
  <si>
    <t>1538016174</t>
  </si>
  <si>
    <t xml:space="preserve">28 "z tabulky výkazu, pro keře </t>
  </si>
  <si>
    <t>1677580975</t>
  </si>
  <si>
    <t xml:space="preserve">28 "z tabulky výkazu, pro stromky </t>
  </si>
  <si>
    <t>768031096</t>
  </si>
  <si>
    <t>28*0,0625 "Přepočtené koeficientem množství</t>
  </si>
  <si>
    <t>346749823</t>
  </si>
  <si>
    <t>28 "stromky podle rozpisu</t>
  </si>
  <si>
    <t>1280124538</t>
  </si>
  <si>
    <t>597861877</t>
  </si>
  <si>
    <t>182586836</t>
  </si>
  <si>
    <t>690524784</t>
  </si>
  <si>
    <t>28 "vysazené stromky</t>
  </si>
  <si>
    <t>-571682331</t>
  </si>
  <si>
    <t>28 "výchovný řez vysazených stromků</t>
  </si>
  <si>
    <t>184911431</t>
  </si>
  <si>
    <t>Mulčování vysazených rostlin mulčovací kůrou, tl. přes 100 do 150 mm v rovině nebo na svahu do 1:5</t>
  </si>
  <si>
    <t>-488577984</t>
  </si>
  <si>
    <t>28*1,5"bude použita štěpka z kácených dřevin</t>
  </si>
  <si>
    <t>-438713391</t>
  </si>
  <si>
    <t>9.9.1 - Následná péče o porosty 1. rokem po výsadbě - NEOCEŇOVAT</t>
  </si>
  <si>
    <t>-718536589</t>
  </si>
  <si>
    <t xml:space="preserve">28*2 "vysazené stromky, 2x za rok </t>
  </si>
  <si>
    <t>-1012892950</t>
  </si>
  <si>
    <t xml:space="preserve">zalévání v rámci následné péče v době sucha min. 3x za rok </t>
  </si>
  <si>
    <t>9.9.2 - Následná péče o porosty 2. rokem po výsadbě - NEOCEŇOVAT</t>
  </si>
  <si>
    <t>1300985794</t>
  </si>
  <si>
    <t>739831718</t>
  </si>
  <si>
    <t>9.9.3 - Následná péče o porosty 3. rokem po výsadbě - NEOCEŇOVAT</t>
  </si>
  <si>
    <t>-871659264</t>
  </si>
  <si>
    <t>411984020</t>
  </si>
  <si>
    <t>9.12 - SO 09.12 Vegetační úpravy v prostoru zemníku</t>
  </si>
  <si>
    <t>181451121</t>
  </si>
  <si>
    <t>Založení trávníku na půdě předem připravené plochy přes 1000 m2 výsevem včetně utažení lučního v rovině nebo na svahu do 1:5</t>
  </si>
  <si>
    <t>1567143485</t>
  </si>
  <si>
    <t>Poznámka k položce:_x000d_
V ceně je započten sběr předmětů větších než 5 cm a příprava půdy rotavátorováním a hrabáním.</t>
  </si>
  <si>
    <t>1530,0 "z takulky výměr</t>
  </si>
  <si>
    <t>-1467520041</t>
  </si>
  <si>
    <t>1530*0,015 "Přepočtené koeficientem množství</t>
  </si>
  <si>
    <t>-480383377</t>
  </si>
  <si>
    <t xml:space="preserve">25"z tabulky výkazu, pro keře </t>
  </si>
  <si>
    <t>1687667703</t>
  </si>
  <si>
    <t xml:space="preserve">51 "z tabulky výkazu, pro stromky </t>
  </si>
  <si>
    <t>-1586033816</t>
  </si>
  <si>
    <t>51*0,0625 "Přepočtené koeficientem množství</t>
  </si>
  <si>
    <t>-1025632646</t>
  </si>
  <si>
    <t>25 "keře v. 60 - 100 cm,dle tabulky výměr</t>
  </si>
  <si>
    <t>-1263198567</t>
  </si>
  <si>
    <t>25 "keře podle rozpisu</t>
  </si>
  <si>
    <t>137360731</t>
  </si>
  <si>
    <t>51 "stromky podle rozpisu</t>
  </si>
  <si>
    <t>211887420</t>
  </si>
  <si>
    <t>1430601743</t>
  </si>
  <si>
    <t>-346994557</t>
  </si>
  <si>
    <t>-112102093</t>
  </si>
  <si>
    <t>51 "vysazené stromky</t>
  </si>
  <si>
    <t>1851765901</t>
  </si>
  <si>
    <t>51 "výchovný řez vysazených stromků</t>
  </si>
  <si>
    <t>-1858780597</t>
  </si>
  <si>
    <t>25/100 "vysazené keře</t>
  </si>
  <si>
    <t>-1169859904</t>
  </si>
  <si>
    <t>(51+25)*1,5"bude použita štěpka z kácených dřevin</t>
  </si>
  <si>
    <t>77758138</t>
  </si>
  <si>
    <t>9.12.1 - Následná péče o porosty 1. rokem po výsadbě - NEOCEŇOVAT</t>
  </si>
  <si>
    <t>-84568481</t>
  </si>
  <si>
    <t xml:space="preserve">51*2 "vysazené stromky, 2x za rok </t>
  </si>
  <si>
    <t>-1237190008</t>
  </si>
  <si>
    <t xml:space="preserve">25*1,5*2 " vysazené keře, 2x za rok </t>
  </si>
  <si>
    <t>185803111</t>
  </si>
  <si>
    <t xml:space="preserve">Ošetření trávníku  jednorázové v rovině nebo na svahu do 1:5 - NEOCEŇOVAT</t>
  </si>
  <si>
    <t>1018070932</t>
  </si>
  <si>
    <t>Ošetření trávníku jednorázové v rovině nebo na svahu do 1:5 - NEOCEŇOVAT</t>
  </si>
  <si>
    <t>1530,0*2 "následná péče 2x za rok</t>
  </si>
  <si>
    <t>-1085773921</t>
  </si>
  <si>
    <t>51*3*80/1000 "stromky</t>
  </si>
  <si>
    <t>25*3*15/1000 "keře</t>
  </si>
  <si>
    <t>9.12.2 - Následná péče o porosty 2. rokem po výsadbě - NEOCEŇOVAT</t>
  </si>
  <si>
    <t>818742665</t>
  </si>
  <si>
    <t>1612002294</t>
  </si>
  <si>
    <t>1797442629</t>
  </si>
  <si>
    <t>1005757621</t>
  </si>
  <si>
    <t>9.12.3 - Následná péče o porosty 3. rokem po výsadbě - NEOCEŇOVAT</t>
  </si>
  <si>
    <t>-690362870</t>
  </si>
  <si>
    <t>-804127337</t>
  </si>
  <si>
    <t>-1152752730</t>
  </si>
  <si>
    <t>-1867581457</t>
  </si>
  <si>
    <t>9.13 - SO 09.13 Náhradní výsadba u hráze</t>
  </si>
  <si>
    <t>-296124980</t>
  </si>
  <si>
    <t xml:space="preserve">104 "z tabulky výkazu, pro stromky </t>
  </si>
  <si>
    <t>-26 "odečet pro jamky ve svahu</t>
  </si>
  <si>
    <t>-1511017260</t>
  </si>
  <si>
    <t>78*0,0625 "Přepočtené koeficientem množství</t>
  </si>
  <si>
    <t>183102215</t>
  </si>
  <si>
    <t>Hloubení jamek pro vysazování rostlin v zemině tř.1 až 4 s výměnou půdy z 50% na svahu přes 1:5 do 1:2, objemu přes 0,125 do 0,40 m3</t>
  </si>
  <si>
    <t>2042041511</t>
  </si>
  <si>
    <t>26 "z pol. jamky v rovině</t>
  </si>
  <si>
    <t>-1153465550</t>
  </si>
  <si>
    <t>26*0,2 "Přepočtené koeficientem množství</t>
  </si>
  <si>
    <t>66074410</t>
  </si>
  <si>
    <t>78 "stromky</t>
  </si>
  <si>
    <t>184201121</t>
  </si>
  <si>
    <t xml:space="preserve">Výsadba stromů bez balu do předem vyhloubené jamky se zalitím  na svahu přes 1:5 do 1:2, při výšce kmene do 1,8 m</t>
  </si>
  <si>
    <t>-1362371995</t>
  </si>
  <si>
    <t>Výsadba stromů bez balu do předem vyhloubené jamky se zalitím na svahu přes 1:5 do 1:2, při výšce kmene do 1,8 m</t>
  </si>
  <si>
    <t>026400000R</t>
  </si>
  <si>
    <t>Stromkys balem v. 120-150 cm, obvod kmínku 10-12 cm, se zapěstovanou korunkou</t>
  </si>
  <si>
    <t>1085787508</t>
  </si>
  <si>
    <t>78+26</t>
  </si>
  <si>
    <t>1183479255</t>
  </si>
  <si>
    <t>194906437</t>
  </si>
  <si>
    <t>61102585</t>
  </si>
  <si>
    <t>104 "vysazené stromky</t>
  </si>
  <si>
    <t>-1989043228</t>
  </si>
  <si>
    <t>104 "výchovný řez vysazených stromků</t>
  </si>
  <si>
    <t>221310574</t>
  </si>
  <si>
    <t>104*1,5"bude použita štěpka z kácených dřevin</t>
  </si>
  <si>
    <t>1446079090</t>
  </si>
  <si>
    <t>10 - SO 10 Odvodnění pozemku 369/8 (k.ú. Perálec)</t>
  </si>
  <si>
    <t>10.1 - Stabilizace příkopu u pozemku č.369/8, propustek</t>
  </si>
  <si>
    <t>113107312</t>
  </si>
  <si>
    <t>Odstranění podkladů nebo krytů strojně plochy jednotlivě do 50 m2 s přemístěním hmot na skládku na vzdálenost do 3 m nebo s naložením na dopravní prostředek z kameniva těženého, o tl. vrstvy přes 100 do 200 mm</t>
  </si>
  <si>
    <t>1930008527</t>
  </si>
  <si>
    <t>6,0*3,0 "nad stávajícím propustkem</t>
  </si>
  <si>
    <t>113107341</t>
  </si>
  <si>
    <t>Odstranění podkladů nebo krytů strojně plochy jednotlivě do 50 m2 s přemístěním hmot na skládku na vzdálenost do 3 m nebo s naložením na dopravní prostředek živičných, o tl. vrstvy do 50 mm</t>
  </si>
  <si>
    <t>1088510117</t>
  </si>
  <si>
    <t>-1675235174</t>
  </si>
  <si>
    <t xml:space="preserve">25,0*1,5*0,2  "dle tabulky kubatur, pro žlabovky</t>
  </si>
  <si>
    <t>-334610294</t>
  </si>
  <si>
    <t>7,50*0,3 "lepivost 30%</t>
  </si>
  <si>
    <t>303030173</t>
  </si>
  <si>
    <t>7,4*2,0*1,2 "pro nový propustek</t>
  </si>
  <si>
    <t>-74334370</t>
  </si>
  <si>
    <t>17,76*0,3 "lepivost 30%</t>
  </si>
  <si>
    <t>-1536808911</t>
  </si>
  <si>
    <t xml:space="preserve">7,5+17,76-16,5"přebytečná zemina </t>
  </si>
  <si>
    <t>1419343905</t>
  </si>
  <si>
    <t>5,0*2,0*1,0 "kolem potrubí propustku</t>
  </si>
  <si>
    <t>4*1,0*1,0*1,0 "kolem čel propustku</t>
  </si>
  <si>
    <t>25,0*0,1 "kolem žlabovek</t>
  </si>
  <si>
    <t>1742000000R</t>
  </si>
  <si>
    <t>Zřízení a odstranění provizorního přejezdu</t>
  </si>
  <si>
    <t>1127246927</t>
  </si>
  <si>
    <t>1598148262</t>
  </si>
  <si>
    <t>25,0*1,0 "osetí násypu nad žlabovkami</t>
  </si>
  <si>
    <t>-50787865</t>
  </si>
  <si>
    <t>25*0,015 "Přepočtené koeficientem množství</t>
  </si>
  <si>
    <t>-1177030086</t>
  </si>
  <si>
    <t>25,0*1,0 "násyp nad žlabovkami</t>
  </si>
  <si>
    <t>334121110</t>
  </si>
  <si>
    <t>Osazení prefabrikovaných opěr a pilířů z betonu železového hmotnosti dílce jednotlivě do 1 t</t>
  </si>
  <si>
    <t>1872082012</t>
  </si>
  <si>
    <t>2,0 "čela propusku</t>
  </si>
  <si>
    <t>-1655837494</t>
  </si>
  <si>
    <t>2*0,9*0,9 "u propustku</t>
  </si>
  <si>
    <t>58333674</t>
  </si>
  <si>
    <t>kamenivo těžené hrubé frakce 16/32</t>
  </si>
  <si>
    <t>-1403465480</t>
  </si>
  <si>
    <t>15,0*0,08*1,8</t>
  </si>
  <si>
    <t>452311131</t>
  </si>
  <si>
    <t>Podkladní a zajišťovací konstrukce z betonu prostého v otevřeném výkopu desky pod potrubí, stoky a drobné objekty z betonu tř. C 12/15</t>
  </si>
  <si>
    <t>-482345543</t>
  </si>
  <si>
    <t>7,4*1,2*0,15 "pod potrubí propustku</t>
  </si>
  <si>
    <t>463212121</t>
  </si>
  <si>
    <t xml:space="preserve">Rovnanina z lomového kamene upraveného, tříděného  jakékoliv tloušťky rovnaniny s vyplněním spár a dutin těženým kamenivem</t>
  </si>
  <si>
    <t>-955219782</t>
  </si>
  <si>
    <t>Rovnanina z lomového kamene upraveného, tříděného jakékoliv tloušťky rovnaniny s vyplněním spár a dutin těženým kamenivem</t>
  </si>
  <si>
    <t>2,6*1,0*0,25 "stabilizace příkopu</t>
  </si>
  <si>
    <t>-914012776</t>
  </si>
  <si>
    <t>2,6*1,0 "stabilizace příkopu</t>
  </si>
  <si>
    <t>465513127</t>
  </si>
  <si>
    <t xml:space="preserve">Dlažba z lomového kamene lomařsky upraveného  na cementovou maltu, s vyspárováním cementovou maltou, tl. kamene 200 mm</t>
  </si>
  <si>
    <t>1179890466</t>
  </si>
  <si>
    <t>Dlažba z lomového kamene lomařsky upraveného na cementovou maltu, s vyspárováním cementovou maltou, tl. kamene 200 mm</t>
  </si>
  <si>
    <t>564851111</t>
  </si>
  <si>
    <t xml:space="preserve">Podklad ze štěrkodrti ŠD  s rozprostřením a zhutněním, po zhutnění tl. 150 mm</t>
  </si>
  <si>
    <t>1493653811</t>
  </si>
  <si>
    <t>Podklad ze štěrkodrti ŠD s rozprostřením a zhutněním, po zhutnění tl. 150 mm</t>
  </si>
  <si>
    <t>5,0*3,0 "nový povrch nad propustkem</t>
  </si>
  <si>
    <t>577144111</t>
  </si>
  <si>
    <t xml:space="preserve">Asfaltový beton vrstva obrusná ACO 11 (ABS)  s rozprostřením a se zhutněním z nemodifikovaného asfaltu v pruhu šířky do 3 m tř. I, po zhutnění tl. 50 mm</t>
  </si>
  <si>
    <t>1685530855</t>
  </si>
  <si>
    <t>Asfaltový beton vrstva obrusná ACO 11 (ABS) s rozprostřením a se zhutněním z nemodifikovaného asfaltu v pruhu šířky do 3 m tř. I, po zhutnění tl. 50 mm</t>
  </si>
  <si>
    <t>899623161</t>
  </si>
  <si>
    <t>Obetonování potrubí nebo zdiva stok betonem prostým v otevřeném výkopu, beton tř. C 20/25</t>
  </si>
  <si>
    <t>-979573925</t>
  </si>
  <si>
    <t>4,8*1,0*0,3</t>
  </si>
  <si>
    <t>818705762</t>
  </si>
  <si>
    <t>2*4,8*0,3</t>
  </si>
  <si>
    <t>1557684573</t>
  </si>
  <si>
    <t>-1516124494</t>
  </si>
  <si>
    <t>PFB.1010102</t>
  </si>
  <si>
    <t>Trouba hrdlová betonová TBH-Q 40/250 XA2, XA3</t>
  </si>
  <si>
    <t>2040980943</t>
  </si>
  <si>
    <t>PFB.10101021</t>
  </si>
  <si>
    <t>Trouba přímá betonová DN 400 TBH-Q 40/230 SC</t>
  </si>
  <si>
    <t>-1203867528</t>
  </si>
  <si>
    <t>59223730</t>
  </si>
  <si>
    <t>podkladek pod trouby betonové/ŽB DN 600-800</t>
  </si>
  <si>
    <t>1012469467</t>
  </si>
  <si>
    <t>1143499590</t>
  </si>
  <si>
    <t>25,0</t>
  </si>
  <si>
    <t>1339315120</t>
  </si>
  <si>
    <t>-1575470899</t>
  </si>
  <si>
    <t>2*1,5*0,2*1,0 "bourání čel stávajícího propustku</t>
  </si>
  <si>
    <t>966008111</t>
  </si>
  <si>
    <t xml:space="preserve">Bourání trubního propustku  s odklizením a uložením vybouraného materiálu na skládku na vzdálenost do 3 m nebo s naložením na dopravní prostředek z trub DN do 300 mm</t>
  </si>
  <si>
    <t>114386858</t>
  </si>
  <si>
    <t>Bourání trubního propustku s odklizením a uložením vybouraného materiálu na skládku na vzdálenost do 3 m nebo s naložením na dopravní prostředek z trub DN do 300 mm</t>
  </si>
  <si>
    <t>6,0 "z tabulka kubatur</t>
  </si>
  <si>
    <t>-503997439</t>
  </si>
  <si>
    <t>5,838 "vybouraný propustek</t>
  </si>
  <si>
    <t>329724059</t>
  </si>
  <si>
    <t>5,4+1,764 "z vozovky nad propustkem</t>
  </si>
  <si>
    <t>998212111</t>
  </si>
  <si>
    <t xml:space="preserve">Přesun hmot pro mosty zděné, betonové monolitické, spřažené ocelobetonové nebo kovové  vodorovná dopravní vzdálenost do 100 m výška mostu do 20 m</t>
  </si>
  <si>
    <t>416683637</t>
  </si>
  <si>
    <t>Přesun hmot pro mosty zděné, betonové monolitické, spřažené ocelobetonové nebo kovové vodorovná dopravní vzdálenost do 100 m výška mostu do 20 m</t>
  </si>
  <si>
    <t>10.2 - Doplnění opevnění</t>
  </si>
  <si>
    <t>-1081716130</t>
  </si>
  <si>
    <t xml:space="preserve">2,7*0,25  "dle tabulky kubatur, pro rovnaninu</t>
  </si>
  <si>
    <t>740878272</t>
  </si>
  <si>
    <t>0,675*0,3 "lepivost 30%</t>
  </si>
  <si>
    <t>-1745169094</t>
  </si>
  <si>
    <t xml:space="preserve">přebytečná zemina </t>
  </si>
  <si>
    <t>0,675 "z pol. vykopávky vodotečí</t>
  </si>
  <si>
    <t>15,0*0,2 "z pol. čištění příkopu</t>
  </si>
  <si>
    <t>402274362</t>
  </si>
  <si>
    <t xml:space="preserve">2,7*0,25  "dle tabulky kubatur, pod propustkem</t>
  </si>
  <si>
    <t>2,8*2,0*0,25*0,30 "zaústění příkopu, 30%</t>
  </si>
  <si>
    <t>65671462</t>
  </si>
  <si>
    <t>2,7 "dle tabulky kubatur, pro rovnaninu</t>
  </si>
  <si>
    <t>2,8*2,0 "zaústění příkopu</t>
  </si>
  <si>
    <t>938902112</t>
  </si>
  <si>
    <t>Profilace a čištění příkopů komunikací příkopovým rypadlem s odstraněním travnatého porostu nebo nánosu, s úpravou dna a svahů do předepsaného profilu a s naložením na dopravní prostředek nebo s přemístěním na hromady na vzdálenost do 20 m nezpevněných ne</t>
  </si>
  <si>
    <t>923520484</t>
  </si>
  <si>
    <t>Profilace a čištění příkopů komunikací příkopovým rypadlem s odstraněním travnatého porostu nebo nánosu, s úpravou dna a svahů do předepsaného profilu a s naložením na dopravní prostředek nebo s přemístěním na hromady na vzdálenost do 20 m nezpevněných nebo zpevněných objemu nánosu přes 0,15 do 0,30 m3/m</t>
  </si>
  <si>
    <t>554529204</t>
  </si>
  <si>
    <t>11 - SO 11 Přípojka elektrické energie</t>
  </si>
  <si>
    <t xml:space="preserve">11.1 - SO 11.1  Přípojka elektrické energie</t>
  </si>
  <si>
    <t xml:space="preserve">D1 - </t>
  </si>
  <si>
    <t xml:space="preserve">    D1 - </t>
  </si>
  <si>
    <t xml:space="preserve">      D1 - </t>
  </si>
  <si>
    <t xml:space="preserve">        D1 - </t>
  </si>
  <si>
    <t>D1</t>
  </si>
  <si>
    <t>Pol1</t>
  </si>
  <si>
    <t>ukonč.vod.v rozv.vč.zap.a konc.do 50mm2</t>
  </si>
  <si>
    <t>-423411790</t>
  </si>
  <si>
    <t>Pol2</t>
  </si>
  <si>
    <t>ukonč.vod.v rozv.vč.zap.a konc.do 70mm2</t>
  </si>
  <si>
    <t>488802849</t>
  </si>
  <si>
    <t>Pol3</t>
  </si>
  <si>
    <t>ukonč.vod.v rozv.vč.zap.a konc.do 4mm2</t>
  </si>
  <si>
    <t>-1844196612</t>
  </si>
  <si>
    <t>Pol4</t>
  </si>
  <si>
    <t>jistič 3-pólový bez krytu do 25A</t>
  </si>
  <si>
    <t>-79646730</t>
  </si>
  <si>
    <t>Pol5</t>
  </si>
  <si>
    <t>jistič 3-pólový bez krytu do 125A</t>
  </si>
  <si>
    <t>-1689533212</t>
  </si>
  <si>
    <t>Pol6</t>
  </si>
  <si>
    <t>montáž typové pojistkové skříně do zděného pilíře</t>
  </si>
  <si>
    <t>514940870</t>
  </si>
  <si>
    <t>Pol7</t>
  </si>
  <si>
    <t>montáž plastového elektroměrového rozvaděče v pilíři</t>
  </si>
  <si>
    <t>1831575811</t>
  </si>
  <si>
    <t>Pol8</t>
  </si>
  <si>
    <t>uzem. v zemi FeZn do 120 mm2 vč.svorek;propoj.aj.</t>
  </si>
  <si>
    <t>282631250</t>
  </si>
  <si>
    <t>Pol9</t>
  </si>
  <si>
    <t>CYKY 4x6 mm2 (VU)</t>
  </si>
  <si>
    <t>-715080846</t>
  </si>
  <si>
    <t>Pol10</t>
  </si>
  <si>
    <t>AYKY 4x50mm2 (VU)</t>
  </si>
  <si>
    <t>-1299234121</t>
  </si>
  <si>
    <t>Pol11</t>
  </si>
  <si>
    <t>AYKY 4x70mm2 (VU)</t>
  </si>
  <si>
    <t>895686265</t>
  </si>
  <si>
    <t>Pol12</t>
  </si>
  <si>
    <t>AYKY 3x185+95 mm2 (VU)</t>
  </si>
  <si>
    <t>-1646696606</t>
  </si>
  <si>
    <t>Pol13</t>
  </si>
  <si>
    <t>přípl. za zatahování kab. do chráničky do 0,75kg/m</t>
  </si>
  <si>
    <t>-1377214748</t>
  </si>
  <si>
    <t>Pol14</t>
  </si>
  <si>
    <t>přípl. za zatahování kab. do chráničky do 2kg/m</t>
  </si>
  <si>
    <t>2068320335</t>
  </si>
  <si>
    <t>Pol15</t>
  </si>
  <si>
    <t>přípl. za zatahování kab. do chráničky do 4kg/m</t>
  </si>
  <si>
    <t>-1102996084</t>
  </si>
  <si>
    <t>Pol16</t>
  </si>
  <si>
    <t>vytyčení trasy vedení kabelového podzemního v terénu volném</t>
  </si>
  <si>
    <t>km</t>
  </si>
  <si>
    <t>742618348</t>
  </si>
  <si>
    <t>Pol17</t>
  </si>
  <si>
    <t>jáma pro základ pilíře zem.tř.5</t>
  </si>
  <si>
    <t>61037048</t>
  </si>
  <si>
    <t>Pol18</t>
  </si>
  <si>
    <t>betonový základ do rostlé zeminy bez bednění tř. C 16/20</t>
  </si>
  <si>
    <t>-769058440</t>
  </si>
  <si>
    <t>Pol19</t>
  </si>
  <si>
    <t>kabel.rýha 35cm šíř. 70cm hl. zem.tř.5 - ručně</t>
  </si>
  <si>
    <t>1196456502</t>
  </si>
  <si>
    <t>Pol20</t>
  </si>
  <si>
    <t>kabel.rýha 35cm šíř. 100cm hl. zem.tř.3</t>
  </si>
  <si>
    <t>-471921418</t>
  </si>
  <si>
    <t>Pol21</t>
  </si>
  <si>
    <t>zarovnání kabelové rýhy po strojním výkopu do 50cm</t>
  </si>
  <si>
    <t>-1962155772</t>
  </si>
  <si>
    <t>Pol22</t>
  </si>
  <si>
    <t>kabel.rýha 35cm šíř. 70cm hl. zem.tř.5 - strojně</t>
  </si>
  <si>
    <t>-28371733</t>
  </si>
  <si>
    <t>Pol23</t>
  </si>
  <si>
    <t>kabel.rýha 35cm šíř. 70cm hl. zem.tř.6 - strojně</t>
  </si>
  <si>
    <t>1311501333</t>
  </si>
  <si>
    <t>Pol24</t>
  </si>
  <si>
    <t>zděný pilíř - viz výkres D.11.3</t>
  </si>
  <si>
    <t>-1414123208</t>
  </si>
  <si>
    <t>Poznámka k položce:_x000d_
zděný pilíř : 1400x400x1400mm, základ pilíře : 1400400x800mm, niky pro SS100 a SS1 (320x600x220/600mm), provedení ze štípaných betonových tvarovek, stříška z plechu s povrchovou úpravou nebo ze štípaného betonu</t>
  </si>
  <si>
    <t>Pol25</t>
  </si>
  <si>
    <t>strojní záhrn rýh ve volném terénu</t>
  </si>
  <si>
    <t>422623329</t>
  </si>
  <si>
    <t>Pol26</t>
  </si>
  <si>
    <t>fólie výstražná z PVC šířky 33cm</t>
  </si>
  <si>
    <t>-1555107467</t>
  </si>
  <si>
    <t>Pol27</t>
  </si>
  <si>
    <t>montáž trubek ochranných plastových ohebných do 50 mm uložených do rýhy</t>
  </si>
  <si>
    <t>1466650731</t>
  </si>
  <si>
    <t>Pol28</t>
  </si>
  <si>
    <t>montáž trubek ochranných plastových ohebných přes 50 do 90 mm uložených do rýhy</t>
  </si>
  <si>
    <t>-1595035723</t>
  </si>
  <si>
    <t>Pol29</t>
  </si>
  <si>
    <t>montáž trubek ochranných plastových ohebných přes 90 do 110 mm uložených do rýhy</t>
  </si>
  <si>
    <t>-1569796921</t>
  </si>
  <si>
    <t>Pol30</t>
  </si>
  <si>
    <t>ruč.zához.kab.rýhy 35cm šíř.70cm hl.zem.tř.5</t>
  </si>
  <si>
    <t>1283875411</t>
  </si>
  <si>
    <t>-1134399423</t>
  </si>
  <si>
    <t>Pol32</t>
  </si>
  <si>
    <t>FeZn 30x4</t>
  </si>
  <si>
    <t>-1295806484</t>
  </si>
  <si>
    <t>Pol33</t>
  </si>
  <si>
    <t>AYKY-J 4x50mm2</t>
  </si>
  <si>
    <t>-611750430</t>
  </si>
  <si>
    <t>Pol34</t>
  </si>
  <si>
    <t>AYKY-J 4x70mm2</t>
  </si>
  <si>
    <t>-1201266482</t>
  </si>
  <si>
    <t>Pol35</t>
  </si>
  <si>
    <t>AYKY-J 3x185+95mm2</t>
  </si>
  <si>
    <t>461004670</t>
  </si>
  <si>
    <t>Pol36</t>
  </si>
  <si>
    <t>CYKY-O 4x6mm2</t>
  </si>
  <si>
    <t>-125188431</t>
  </si>
  <si>
    <t>Pol37</t>
  </si>
  <si>
    <t>jistič trojpólový 20A, char.B</t>
  </si>
  <si>
    <t>-1332098023</t>
  </si>
  <si>
    <t>Pol38</t>
  </si>
  <si>
    <t>jistič trojpólový 80A, char.B</t>
  </si>
  <si>
    <t>-722097190</t>
  </si>
  <si>
    <t>Pol39</t>
  </si>
  <si>
    <t>elektroměrový rozvaděč typový - plastový v pilíři (ER222/NKP7P-C, In=100A, vstupní svorky 4x70mm2, výstupní svorky 4x185+95mm2 a 4x50mm2)</t>
  </si>
  <si>
    <t>1605605620</t>
  </si>
  <si>
    <t>Pol40</t>
  </si>
  <si>
    <t>pojistková skříň typová SS100/NVE1P-C</t>
  </si>
  <si>
    <t>1074755707</t>
  </si>
  <si>
    <t>Pol41</t>
  </si>
  <si>
    <t>prázdná skříň typová SS1/N-C</t>
  </si>
  <si>
    <t>464042203</t>
  </si>
  <si>
    <t>Pol42</t>
  </si>
  <si>
    <t>fólie z polyetylenu šíře 220mm</t>
  </si>
  <si>
    <t>-149946792</t>
  </si>
  <si>
    <t>Pol43</t>
  </si>
  <si>
    <t>písek</t>
  </si>
  <si>
    <t>1114860156</t>
  </si>
  <si>
    <t>Pol44</t>
  </si>
  <si>
    <t>chránička kabelová PE40</t>
  </si>
  <si>
    <t>1791931040</t>
  </si>
  <si>
    <t>Pol45</t>
  </si>
  <si>
    <t>chránička kabelová PE75</t>
  </si>
  <si>
    <t>1508127500</t>
  </si>
  <si>
    <t>Pol46</t>
  </si>
  <si>
    <t>chránička kabelová PE110</t>
  </si>
  <si>
    <t>-488523202</t>
  </si>
  <si>
    <t>Pol47</t>
  </si>
  <si>
    <t>Podružný materiál</t>
  </si>
  <si>
    <t>-1686496576</t>
  </si>
  <si>
    <t>Poznámka k položce:_x000d_
U podružného materiálu je kalkulováno 5% z ceny materiálu</t>
  </si>
  <si>
    <t>Pol48</t>
  </si>
  <si>
    <t>Prořez (m, kg)</t>
  </si>
  <si>
    <t>-1364007106</t>
  </si>
  <si>
    <t>Poznámka k položce:_x000d_
U prořezu je kalkulováno 5% z ceny materiálu s měrnou jednotkou metr</t>
  </si>
  <si>
    <t>Pol49</t>
  </si>
  <si>
    <t>Napojení ve stávajícím rozvaděči trafostanice R-TS</t>
  </si>
  <si>
    <t>377244401</t>
  </si>
  <si>
    <t>Pol50</t>
  </si>
  <si>
    <t>Výchozí revize elektro</t>
  </si>
  <si>
    <t>1262997142</t>
  </si>
  <si>
    <t>11.2 - SO 11.2 Přeložka elektrického vedení, odpojení nemovitostí - NEOCEŇOVAT</t>
  </si>
  <si>
    <t>přeložky - NEOCEŇOVAT</t>
  </si>
  <si>
    <t>-1846991715</t>
  </si>
  <si>
    <t>12 - SO 12 Rekultivace zemníků</t>
  </si>
  <si>
    <t>12.2 - SO 12.2 Jižní zemník</t>
  </si>
  <si>
    <t>1826335104</t>
  </si>
  <si>
    <t>4740,0*0,2 "příl. D.12</t>
  </si>
  <si>
    <t>-1260275673</t>
  </si>
  <si>
    <t>5230,0 "přiloha D.12</t>
  </si>
  <si>
    <t>-1880,0 "odečet zeminy obsažené v SO 03</t>
  </si>
  <si>
    <t>1539559223</t>
  </si>
  <si>
    <t>3350,0*0,3 "lepivost 30%</t>
  </si>
  <si>
    <t>162201102</t>
  </si>
  <si>
    <t xml:space="preserve">Vodorovné přemístění výkopku nebo sypaniny po suchu  na obvyklém dopravním prostředku, bez naložení výkopku, avšak se složením bez rozhrnutí z horniny tř. 1 až 4 na vzdálenost přes 20 do 50 m</t>
  </si>
  <si>
    <t>1086985583</t>
  </si>
  <si>
    <t>Vodorovné přemístění výkopku nebo sypaniny po suchu na obvyklém dopravním prostředku, bez naložení výkopku, avšak se složením bez rozhrnutí z horniny tř. 1 až 4 na vzdálenost přes 20 do 50 m</t>
  </si>
  <si>
    <t>948 "ornice z meziskládky</t>
  </si>
  <si>
    <t>3350*2 "vykopaná zemina na meziskládku a zpět do násypu</t>
  </si>
  <si>
    <t>313737872</t>
  </si>
  <si>
    <t>-31194617</t>
  </si>
  <si>
    <t>3350 "zemina z meziskládky pro zpětné uložení</t>
  </si>
  <si>
    <t>171201101</t>
  </si>
  <si>
    <t xml:space="preserve">Uložení sypaniny do násypů  s rozprostřením sypaniny ve vrstvách a s hrubým urovnáním nezhutněných z jakýchkoliv hornin</t>
  </si>
  <si>
    <t>1251256091</t>
  </si>
  <si>
    <t>Uložení sypaniny do násypů s rozprostřením sypaniny ve vrstvách a s hrubým urovnáním nezhutněných z jakýchkoliv hornin</t>
  </si>
  <si>
    <t>3350"zpětné uložení vykopané zeminy</t>
  </si>
  <si>
    <t>1880,0 "uložení zeminy přivezené z SO 03 a SO 107</t>
  </si>
  <si>
    <t>181151321</t>
  </si>
  <si>
    <t>Plošná úprava terénu v zemině tř. 1 až 4 s urovnáním povrchu bez doplnění ornice souvislé plochy přes 500 m2 při nerovnostech terénu přes 100 do 150 mm v rovině nebo na svahu do 1:5</t>
  </si>
  <si>
    <t>-152116429</t>
  </si>
  <si>
    <t>4740 "z D.12</t>
  </si>
  <si>
    <t>181301113</t>
  </si>
  <si>
    <t>Rozprostření a urovnání ornice v rovině nebo ve svahu sklonu do 1:5 při souvislé ploše přes 500 m2, tl. vrstvy přes 150 do 200 mm</t>
  </si>
  <si>
    <t>-1396624395</t>
  </si>
  <si>
    <t>4740 "z pol. sejmutí ornice</t>
  </si>
  <si>
    <t>181451311</t>
  </si>
  <si>
    <t>Založení trávníku strojně výsevem včetně utažení na ploše v rovině nebo na svahu do 1:5</t>
  </si>
  <si>
    <t>-2050293518</t>
  </si>
  <si>
    <t>4740 "z pol. rozprostření ornice</t>
  </si>
  <si>
    <t>2084239212</t>
  </si>
  <si>
    <t>4740*0,015 "Přepočtené koeficientem množství</t>
  </si>
  <si>
    <t>504025773</t>
  </si>
  <si>
    <t>12.3 - SO 12.3 Rekonstrukce drenáže</t>
  </si>
  <si>
    <t>143566047</t>
  </si>
  <si>
    <t>274,4*4,6*0,380 "příl. D.12, počítáno včetně přesahu 20 cm</t>
  </si>
  <si>
    <t>274,4*4*0,380*0,02 "ztratné</t>
  </si>
  <si>
    <t>69311080</t>
  </si>
  <si>
    <t>geotextilie netkaná separační, ochranná, filtrační, drenážní PES 200g/m2</t>
  </si>
  <si>
    <t>-639558695</t>
  </si>
  <si>
    <t>212752212-R</t>
  </si>
  <si>
    <t xml:space="preserve">Trativody z drenážních trubek včetně tvarovek  se zřízením štěrkopískového lože pod trubky a s jejich obsypem v průměrném celkovém množství do 0,15 m3/m v otevřeném výkopu z trubek plastových flexibilních D přes 65 do 100 mm</t>
  </si>
  <si>
    <t>-1787197330</t>
  </si>
  <si>
    <t>Trativody z drenážních trubek včetně tvarovek se zřízením štěrkopískového lože pod trubky a s jejich obsypem v průměrném celkovém množství do 0,15 m3/m v otevřeném výkopu z trubek plastových flexibilních D přes 65 do 100 mm</t>
  </si>
  <si>
    <t>274,4 "flexibilní potrubíDN 80</t>
  </si>
  <si>
    <t>998276101</t>
  </si>
  <si>
    <t>Přesun hmot pro trubní vedení hloubené z trub z plastických hmot nebo sklolaminátových pro vodovody nebo kanalizace v otevřeném výkopu dopravní vzdálenost do 15 m</t>
  </si>
  <si>
    <t>1750155283</t>
  </si>
  <si>
    <t>13 - SO 13 Ochrana pozemku</t>
  </si>
  <si>
    <t>1701093336</t>
  </si>
  <si>
    <t>6 "ovocné stromy</t>
  </si>
  <si>
    <t>1710047547</t>
  </si>
  <si>
    <t>6,0 "pařezy pokácených ovocných stromů</t>
  </si>
  <si>
    <t>121112011</t>
  </si>
  <si>
    <t xml:space="preserve">Sejmutí ornice ručně  bez vodorovného přemístění s naložením na dopravní prostředek nebo s odhozením do 3 m tloušťky vrstvy do 150 mm</t>
  </si>
  <si>
    <t>-1178993790</t>
  </si>
  <si>
    <t>Sejmutí ornice ručně bez vodorovného přemístění s naložením na dopravní prostředek nebo s odhozením do 3 m tloušťky vrstvy do 150 mm</t>
  </si>
  <si>
    <t>25,08*2,5*0,15</t>
  </si>
  <si>
    <t>122301101</t>
  </si>
  <si>
    <t xml:space="preserve">Odkopávky a prokopávky nezapažené  s přehozením výkopku na vzdálenost do 3 m nebo s naložením na dopravní prostředek v hornině tř. 4 do 100 m3</t>
  </si>
  <si>
    <t>-609941004</t>
  </si>
  <si>
    <t>Odkopávky a prokopávky nezapažené s přehozením výkopku na vzdálenost do 3 m nebo s naložením na dopravní prostředek v hornině tř. 4 do 100 m3</t>
  </si>
  <si>
    <t>25,08*0,5*0,8 "rozšíření pro bednění rubu zdi</t>
  </si>
  <si>
    <t>122301109</t>
  </si>
  <si>
    <t xml:space="preserve">Odkopávky a prokopávky nezapažené  s přehozením výkopku na vzdálenost do 3 m nebo s naložením na dopravní prostředek v hornině tř. 4 Příplatek k cenám za lepivost horniny tř. 4</t>
  </si>
  <si>
    <t>-28819813</t>
  </si>
  <si>
    <t>Odkopávky a prokopávky nezapažené s přehozením výkopku na vzdálenost do 3 m nebo s naložením na dopravní prostředek v hornině tř. 4 Příplatek k cenám za lepivost horniny tř. 4</t>
  </si>
  <si>
    <t>10,032*0,3 "lepivost 30%</t>
  </si>
  <si>
    <t>773769572</t>
  </si>
  <si>
    <t>25,08*0,6*1,4</t>
  </si>
  <si>
    <t>-25,08*0,6*1,4*0,5 "odečet 50% pro pol. hloubení tř. 5</t>
  </si>
  <si>
    <t>132301109</t>
  </si>
  <si>
    <t xml:space="preserve">Hloubení zapažených i nezapažených rýh šířky do 600 mm  s urovnáním dna do předepsaného profilu a spádu v hornině tř. 4 Příplatek k cenám za lepivost horniny tř. 4</t>
  </si>
  <si>
    <t>-473253851</t>
  </si>
  <si>
    <t>Hloubení zapažených i nezapažených rýh šířky do 600 mm s urovnáním dna do předepsaného profilu a spádu v hornině tř. 4 Příplatek k cenám za lepivost horniny tř. 4</t>
  </si>
  <si>
    <t>10,533*0,3 "lepivost 30%</t>
  </si>
  <si>
    <t>-1647850582</t>
  </si>
  <si>
    <t>25,08*0,6*1,4*0,5 " 50% pro pol. hloubení tř. 4</t>
  </si>
  <si>
    <t>162200000R</t>
  </si>
  <si>
    <t xml:space="preserve">Likvidace dřevní hmoty z pařezů a větví  podle platné legislativy (do položky si zhotovitel zahrne náklady na přemístění, složení,  případně poplatek za skládku)</t>
  </si>
  <si>
    <t>1149230986</t>
  </si>
  <si>
    <t>Likvidace dřevní hmoty z pařezů a větví podle platné legislativy (do položky si zhotovitel zahrne náklady na přemístění, složení, případně poplatek za skládku)</t>
  </si>
  <si>
    <t>162201211</t>
  </si>
  <si>
    <t>Vodorovné přemístění výkopku nebo sypaniny stavebním kolečkem s naložením a vyprázdněním kolečka na hromady nebo do dopravního prostředku na vzdálenost do 10 m z horniny tř. 1 až 4</t>
  </si>
  <si>
    <t>-664162865</t>
  </si>
  <si>
    <t>10,533</t>
  </si>
  <si>
    <t>162201219</t>
  </si>
  <si>
    <t>Vodorovné přemístění výkopku nebo sypaniny stavebním kolečkem s naložením a vyprázdněním kolečka na hromady nebo do dopravního prostředku na vzdálenost do 10 m z horniny Příplatek k ceně horniny tř. 1 až 4 za každých dalších 10 m</t>
  </si>
  <si>
    <t>-1665164417</t>
  </si>
  <si>
    <t>10,533*4 "4 příplatky</t>
  </si>
  <si>
    <t>162201261</t>
  </si>
  <si>
    <t>Vodorovné přemístění výkopku nebo sypaniny stavebním kolečkem s naložením a vyprázdněním kolečka na hromady nebo do dopravního prostředku na vzdálenost do 10 m z horniny tř. 5 až 7</t>
  </si>
  <si>
    <t>765565581</t>
  </si>
  <si>
    <t>10,534</t>
  </si>
  <si>
    <t>162201269</t>
  </si>
  <si>
    <t>Vodorovné přemístění výkopku nebo sypaniny stavebním kolečkem s naložením a vyprázdněním kolečka na hromady nebo do dopravního prostředku na vzdálenost do 10 m z horniny Příplatek k ceně horniny tř. 5 až 7 za každých dalších 10 m</t>
  </si>
  <si>
    <t>171311786</t>
  </si>
  <si>
    <t>10,534*4 "4 příplatky</t>
  </si>
  <si>
    <t>-564014454</t>
  </si>
  <si>
    <t>10,533"zemina z rýhy</t>
  </si>
  <si>
    <t>162700000R</t>
  </si>
  <si>
    <t>Likvidace přebytečné zeminy (tř. 5-7) podle platné legislativy,(do položky si zhotovitel zahrne náklady na přemístění, složení, urovnání, případně poplatek za skládku)</t>
  </si>
  <si>
    <t>-511722573</t>
  </si>
  <si>
    <t>10,534 "zemina z rýhy</t>
  </si>
  <si>
    <t>1250621328</t>
  </si>
  <si>
    <t>25,08*0,5*0,8 "za zdí (rozšíření pro bednění rubu zdi)</t>
  </si>
  <si>
    <t>2040175695</t>
  </si>
  <si>
    <t>62,70 "na rorprostřené ornici podél zdi</t>
  </si>
  <si>
    <t>00572420</t>
  </si>
  <si>
    <t>osivo směs travní parková okrasná</t>
  </si>
  <si>
    <t>584766367</t>
  </si>
  <si>
    <t>25,03*0,015 "Přepočtené koeficientem množství</t>
  </si>
  <si>
    <t>-1197569552</t>
  </si>
  <si>
    <t>25,08*2,5 "sejmutá ornice, do prostoru nad zdí</t>
  </si>
  <si>
    <t>274311126</t>
  </si>
  <si>
    <t>Základové konstrukce z betonu prostého pasy, prahy, věnce a ostruhy ve výkopu nebo na hlavách pilot C 20/25</t>
  </si>
  <si>
    <t>-1197434672</t>
  </si>
  <si>
    <t>25,08*0,6*0,55 "spodní část</t>
  </si>
  <si>
    <t>25,08*0,3*0,60"horní část</t>
  </si>
  <si>
    <t>1649526181</t>
  </si>
  <si>
    <t>2*25,08*0,6+3*0,3*0,6</t>
  </si>
  <si>
    <t>-1483301661</t>
  </si>
  <si>
    <t>30,636 "z pol. zřízení</t>
  </si>
  <si>
    <t>317321019</t>
  </si>
  <si>
    <t xml:space="preserve">Římsy opěrných zdí a valů z betonu železového  tř. C 20/25</t>
  </si>
  <si>
    <t>1859332137</t>
  </si>
  <si>
    <t>Římsy opěrných zdí a valů z betonu železového tř. C 20/25</t>
  </si>
  <si>
    <t>25,08*0,65*0,1</t>
  </si>
  <si>
    <t>317353111</t>
  </si>
  <si>
    <t xml:space="preserve">Bednění říms opěrných zdí a valů  jakéhokoliv tvaru přímých, zalomených nebo jinak zakřivených zřízení</t>
  </si>
  <si>
    <t>-1240074206</t>
  </si>
  <si>
    <t>Bednění říms opěrných zdí a valů jakéhokoliv tvaru přímých, zalomených nebo jinak zakřivených zřízení</t>
  </si>
  <si>
    <t>25,08*(2*0,10+0,05)</t>
  </si>
  <si>
    <t>317353112</t>
  </si>
  <si>
    <t xml:space="preserve">Bednění říms opěrných zdí a valů  jakéhokoliv tvaru přímých, zalomených nebo jinak zakřivených odstranění</t>
  </si>
  <si>
    <t>-1454482938</t>
  </si>
  <si>
    <t>Bednění říms opěrných zdí a valů jakéhokoliv tvaru přímých, zalomených nebo jinak zakřivených odstranění</t>
  </si>
  <si>
    <t>6,27 "z pol. zřízení</t>
  </si>
  <si>
    <t>170544403</t>
  </si>
  <si>
    <t>25,08*0,3*0,6</t>
  </si>
  <si>
    <t>334214122</t>
  </si>
  <si>
    <t>Kotvení kamenného obkladového zdiva mostů tloušťky do 350 mm ocelovými kotvami</t>
  </si>
  <si>
    <t>847785277</t>
  </si>
  <si>
    <t>25,08*0,6</t>
  </si>
  <si>
    <t>334359112</t>
  </si>
  <si>
    <t xml:space="preserve">Výřez bednění pro prostup trub betonovou konstrukcí  DN 300</t>
  </si>
  <si>
    <t>1083214324</t>
  </si>
  <si>
    <t>Výřez bednění pro prostup trub betonovou konstrukcí DN 300</t>
  </si>
  <si>
    <t>334791114</t>
  </si>
  <si>
    <t xml:space="preserve">Prostup v betonových zdech z plastových trub  průměru do DN 200</t>
  </si>
  <si>
    <t>-727685138</t>
  </si>
  <si>
    <t>Prostup v betonových zdech z plastových trub průměru do DN 200</t>
  </si>
  <si>
    <t>0,6</t>
  </si>
  <si>
    <t>339928921</t>
  </si>
  <si>
    <t>Opěrné konstrukce vinic osazení sloupku pro drátěnku osazení kotev</t>
  </si>
  <si>
    <t>60233889</t>
  </si>
  <si>
    <t>83 "2*12,5/0,3=83,3 ks, 2 řady, spon 0,3 m, v délce 12,5 m</t>
  </si>
  <si>
    <t>13021033</t>
  </si>
  <si>
    <t>tyč ocelová žebírková DIN 488 výztuž do betonu D 12mm</t>
  </si>
  <si>
    <t>-7414014</t>
  </si>
  <si>
    <t>83*0,8*0,0008</t>
  </si>
  <si>
    <t>0,053*0,05 "Přepočtené koeficientem množství</t>
  </si>
  <si>
    <t>-1009989564</t>
  </si>
  <si>
    <t>2,0 "propojení stávající dešťové kanalizace</t>
  </si>
  <si>
    <t>221211115</t>
  </si>
  <si>
    <t xml:space="preserve">Vrty přenosnými vrtacími kladivy v hloubce 0 až 10 m  průměru přes 13 do 56 mm, do úklonu 90° (úpadně až horizontálně ), v hornině tř. V</t>
  </si>
  <si>
    <t>1423817030</t>
  </si>
  <si>
    <t>Vrty přenosnými vrtacími kladivy v hloubce 0 až 10 m průměru přes 13 do 56 mm, do úklonu 90° (úpadně až horizontálně ), v hornině tř. V</t>
  </si>
  <si>
    <t>83*0,4 "pro kotvy do skalního podloží</t>
  </si>
  <si>
    <t>-1293962816</t>
  </si>
  <si>
    <t>1,15*0,6</t>
  </si>
  <si>
    <t>1959486805</t>
  </si>
  <si>
    <t>0,75</t>
  </si>
  <si>
    <t>936457111</t>
  </si>
  <si>
    <t>Zálivka kotevních šroubů, ocelových konstrukcí a dutin betonem se zvýšenými nároky na prostředí objemu jednotlivě do 0,01 m3</t>
  </si>
  <si>
    <t>-1192823857</t>
  </si>
  <si>
    <t>83*0,01</t>
  </si>
  <si>
    <t>998152111</t>
  </si>
  <si>
    <t xml:space="preserve">Přesun hmot pro zdi a valy samostatné  montované z dílců železobetonových nebo z předpjatého betonu vodorovná dopravní vzdálenost do 50 m, pro zdi výšky do 12 m</t>
  </si>
  <si>
    <t>-1309279792</t>
  </si>
  <si>
    <t>Přesun hmot pro zdi a valy samostatné montované z dílců železobetonových nebo z předpjatého betonu vodorovná dopravní vzdálenost do 50 m, pro zdi výšky do 12 m</t>
  </si>
  <si>
    <t>998152193</t>
  </si>
  <si>
    <t xml:space="preserve">Přesun hmot pro zdi a valy samostatné  montované z dílců železobetonových nebo z předpjatého betonu Příplatek k ceně za zvětšený přesun přes vymezenou největší dopravní vzdálenost do 1000 m</t>
  </si>
  <si>
    <t>266602084</t>
  </si>
  <si>
    <t>Přesun hmot pro zdi a valy samostatné montované z dílců železobetonových nebo z předpjatého betonu Příplatek k ceně za zvětšený přesun přes vymezenou největší dopravní vzdálenost do 1000 m</t>
  </si>
  <si>
    <t>PS - PS Provozní objekty</t>
  </si>
  <si>
    <t>PS 1 - Strojní část hrazení spodních výpustí</t>
  </si>
  <si>
    <t xml:space="preserve">    M01 - Technologie spodních výpustí</t>
  </si>
  <si>
    <t xml:space="preserve">    M02 - Technologie uzávěru migračního prostupu</t>
  </si>
  <si>
    <t>M01</t>
  </si>
  <si>
    <t>Technologie spodních výpustí</t>
  </si>
  <si>
    <t>R.PS1.1</t>
  </si>
  <si>
    <t>Montáž spodních výpustí</t>
  </si>
  <si>
    <t>-841832645</t>
  </si>
  <si>
    <t>MPS1.2</t>
  </si>
  <si>
    <t>Návodní konvalinka, D 1640/1200 (jednotlivé prvky dle přílohy F.5 specifikace a výkaz materiálů spodních výpustí)</t>
  </si>
  <si>
    <t>348295826</t>
  </si>
  <si>
    <t>MPS1.3</t>
  </si>
  <si>
    <t>Havarijní uzávěr - šoupě třmenové DN1200, PN10 s pohonem (jednotlivé prvky dle přílohy F.5 specifikace a výkaz materiálů spodních výpustí)</t>
  </si>
  <si>
    <t>218234837</t>
  </si>
  <si>
    <t>MPS1.4</t>
  </si>
  <si>
    <t>Trubní mezikus I. DN1200, PN10 (jednotlivé prvky dle přílohy F.5 specifikace a výkaz materiálů spodních výpustí)</t>
  </si>
  <si>
    <t>-30490304</t>
  </si>
  <si>
    <t>MPS1.5</t>
  </si>
  <si>
    <t xml:space="preserve">Montážní vložka  DN1200, PN10 (jednotlivé prvky dle přílohy F.5 specifikace a výkaz materiálů spodních výpustí)</t>
  </si>
  <si>
    <t>1161505954</t>
  </si>
  <si>
    <t>MPS1.6</t>
  </si>
  <si>
    <t>Trubní mezikus II. DN1200, PN10 (jednotlivé prvky dle přílohy F.5 specifikace a výkaz materiálů spodních výpustí)</t>
  </si>
  <si>
    <t>-274928224</t>
  </si>
  <si>
    <t>MPS1.7</t>
  </si>
  <si>
    <t>Regulační uzávěr - šoupě třmenové DN1200, PN10 s pohonem (jednotlivé prvky dle přílohy F.5 specifikace a výkaz materiálů spodních výpustí)</t>
  </si>
  <si>
    <t>-1320611055</t>
  </si>
  <si>
    <t>MPS1.8</t>
  </si>
  <si>
    <t>Trubní díl III. DN1200, PN10 (s přírubou zavzdušnění) (jednotlivé prvky dle přílohy F.5 specifikace a výkaz materiálů spodních výpustí)</t>
  </si>
  <si>
    <t>265209935</t>
  </si>
  <si>
    <t>MPS1.9</t>
  </si>
  <si>
    <t>Zavzdušnění potrubí DN200, PN10 (jednotlivé prvky dle přílohy F.5 specifikace a výkaz materiálů spodních výpustí)</t>
  </si>
  <si>
    <t>570387796</t>
  </si>
  <si>
    <t>MPS1.10</t>
  </si>
  <si>
    <t>Koncový výustní trubní díl DN1200, PN10 (jednotlivé prvky dle přílohy F.5 specifikace a výkaz materiálů spodních výpustí)</t>
  </si>
  <si>
    <t>10123440</t>
  </si>
  <si>
    <t>M02</t>
  </si>
  <si>
    <t>Technologie uzávěru migračního prostupu</t>
  </si>
  <si>
    <t>R.PS1.2</t>
  </si>
  <si>
    <t>Montáž uzávěrové tabule</t>
  </si>
  <si>
    <t>622935075</t>
  </si>
  <si>
    <t>MPS1.11</t>
  </si>
  <si>
    <t>Uzávěrová tabule (jednotlivé prvky dle přílohy F.5 specifikace a výkaz materiálů spodních výpustí)</t>
  </si>
  <si>
    <t>-1259711616</t>
  </si>
  <si>
    <t>MPS1.12</t>
  </si>
  <si>
    <t>Armatura dosedacího prahu (jednotlivé prvky dle přílohy F.5 specifikace a výkaz materiálů spodních výpustí)</t>
  </si>
  <si>
    <t>-485394513</t>
  </si>
  <si>
    <t>MPS1.13</t>
  </si>
  <si>
    <t>Armatury vedení v šachtě tabule (jednotlivé prvky dle přílohy F.5 specifikace a výkaz materiálů spodních výpustí)</t>
  </si>
  <si>
    <t>-1574615737</t>
  </si>
  <si>
    <t>MPS1.14</t>
  </si>
  <si>
    <t>Pomocné konstrukce, manipulační a kotevní prvky (jednotlivé prvky dle přílohy F.5 specifikace a výkaz materiálů spodních výpustí)</t>
  </si>
  <si>
    <t>-1413485276</t>
  </si>
  <si>
    <t>MPS1.15</t>
  </si>
  <si>
    <t>Galovy řetězy (jednotlivé prvky dle přílohy F.5 specifikace a výkaz materiálů spodních výpustí)</t>
  </si>
  <si>
    <t>-1014839560</t>
  </si>
  <si>
    <t>MPS1.16</t>
  </si>
  <si>
    <t>Zdvihadlo včetně rámu a kotevních konstrukcí (jednotlivé prvky dle přílohy F.5 specifikace a výkaz materiálů spodních výpustí)</t>
  </si>
  <si>
    <t>-705081657</t>
  </si>
  <si>
    <t>PS 2 - Elektrotechnologická část hrazení spodních výpustí</t>
  </si>
  <si>
    <t>2019-11-1 - Vytápění vpustí</t>
  </si>
  <si>
    <t>741110043</t>
  </si>
  <si>
    <t>Montáž trubek elektroinstalačních s nasunutím nebo našroubováním do krabic plastových ohebných, uložených pevně, vnější Ø přes 35 mm</t>
  </si>
  <si>
    <t>1576892399</t>
  </si>
  <si>
    <t>34571361</t>
  </si>
  <si>
    <t>trubka elektroinstalační HDPE tuhá dvouplášťová korugovaná D 41/50mm</t>
  </si>
  <si>
    <t>-561327623</t>
  </si>
  <si>
    <t>741112022</t>
  </si>
  <si>
    <t>Montáž krabic elektroinstalačních bez napojení na trubky a lišty, demontáže a montáže víčka a přístroje protahovacích nebo odbočných nástěnných plastových čtyřhranných, vel. do 160x160 mm</t>
  </si>
  <si>
    <t>654374918</t>
  </si>
  <si>
    <t>34571430</t>
  </si>
  <si>
    <t>krabice pancéřová z PH 167x167x58 mm</t>
  </si>
  <si>
    <t>849183553</t>
  </si>
  <si>
    <t>741122122</t>
  </si>
  <si>
    <t>Montáž kabelů měděných bez ukončení uložených v trubkách zatažených plných kulatých nebo bezhalogenových (CYKY) počtu a průřezu žil 3x1,5 až 6 mm2</t>
  </si>
  <si>
    <t>1510907045</t>
  </si>
  <si>
    <t>PKB.713367</t>
  </si>
  <si>
    <t>CYKY-O 3x4</t>
  </si>
  <si>
    <t>-178235588</t>
  </si>
  <si>
    <t>0,275*1,2 "Přepočtené koeficientem množství</t>
  </si>
  <si>
    <t>741124621</t>
  </si>
  <si>
    <t>Montáž kabelů měděných topných bez ukončení okruhu 230 V, uložených do podlah nebo stěn, délky 19 m</t>
  </si>
  <si>
    <t>1375617581</t>
  </si>
  <si>
    <t>741132104</t>
  </si>
  <si>
    <t>Ukončení kabelů smršťovací záklopkou nebo páskou se zapojením bez letování, počtu a průřezu žil 3x6 mm2</t>
  </si>
  <si>
    <t>-1802763565</t>
  </si>
  <si>
    <t>10.976.063</t>
  </si>
  <si>
    <t xml:space="preserve">Kabel EKOHEAT  SR-40 40W/1bm</t>
  </si>
  <si>
    <t>-1583417679</t>
  </si>
  <si>
    <t>10.253.873</t>
  </si>
  <si>
    <t>Koncovka kabelu EKOHEAT KIT1</t>
  </si>
  <si>
    <t>KS</t>
  </si>
  <si>
    <t>280908125</t>
  </si>
  <si>
    <t>2019-11-2 - Rozváděče RS</t>
  </si>
  <si>
    <t>741120401</t>
  </si>
  <si>
    <t>Montáž vodičů izolovaných měděných drátovacích bez ukončení v rozváděčích plných (CY), průřezu žily 0,35 až 6 mm2</t>
  </si>
  <si>
    <t>1718559720</t>
  </si>
  <si>
    <t>34140841</t>
  </si>
  <si>
    <t>vodič izolovaný s Cu jádrem 2,50mm2</t>
  </si>
  <si>
    <t>-566216651</t>
  </si>
  <si>
    <t>741120403</t>
  </si>
  <si>
    <t>Montáž vodičů izolovaných měděných drátovacích bez ukončení v rozváděčích plných (CY), průřezu žily 10 až 16 mm2</t>
  </si>
  <si>
    <t>-1784645169</t>
  </si>
  <si>
    <t>34140842</t>
  </si>
  <si>
    <t>vodič izolovaný s Cu jádrem 4mm2</t>
  </si>
  <si>
    <t>-1078671875</t>
  </si>
  <si>
    <t>1219104</t>
  </si>
  <si>
    <t>ROZVADECOVY KANAL RK 40X60 LD</t>
  </si>
  <si>
    <t>-528872046</t>
  </si>
  <si>
    <t>1180577</t>
  </si>
  <si>
    <t>HLAVNI VYPINAC 3P 63A ZP-A63/3</t>
  </si>
  <si>
    <t>536670317</t>
  </si>
  <si>
    <t>3099101323</t>
  </si>
  <si>
    <t>Spojovací materiál</t>
  </si>
  <si>
    <t>balení</t>
  </si>
  <si>
    <t>540834822</t>
  </si>
  <si>
    <t>8500138904</t>
  </si>
  <si>
    <t>Lišta propojovací vidlice 3P 1 m</t>
  </si>
  <si>
    <t>-13753981</t>
  </si>
  <si>
    <t>741130001</t>
  </si>
  <si>
    <t>Ukončení vodičů izolovaných s označením a zapojením v rozváděči nebo na přístroji, průřezu žíly do 2,5 mm2</t>
  </si>
  <si>
    <t>2139295818</t>
  </si>
  <si>
    <t>741130005</t>
  </si>
  <si>
    <t>Ukončení vodičů izolovaných s označením a zapojením v rozváděči nebo na přístroji, průřezu žíly do 10 mm2</t>
  </si>
  <si>
    <t>-762821407</t>
  </si>
  <si>
    <t>741210003</t>
  </si>
  <si>
    <t>Montáž rozvodnic oceloplechových nebo plastových bez zapojení vodičů běžných, hmotnosti do 100 kg</t>
  </si>
  <si>
    <t>1836157918</t>
  </si>
  <si>
    <t>741310272</t>
  </si>
  <si>
    <t>Montáž spínačů jedno nebo dvoupólových kloubových, otočných nebo ovládaných pomocí táhel, bez zapojení vodičů vypínačů nebo přepínačů 200 A</t>
  </si>
  <si>
    <t>1946822492</t>
  </si>
  <si>
    <t>741320105</t>
  </si>
  <si>
    <t>Montáž jističů se zapojením vodičů jednopólových nn do 25 A ve skříni</t>
  </si>
  <si>
    <t>159241310</t>
  </si>
  <si>
    <t>741321003</t>
  </si>
  <si>
    <t>Montáž proudových chráničů se zapojením vodičů dvoupólových nn do 25 A ve skříni</t>
  </si>
  <si>
    <t>-1445481790</t>
  </si>
  <si>
    <t>741322012</t>
  </si>
  <si>
    <t>Montáž přepěťových ochran nn se zapojením vodičů svodiče bleskových proudů – typ 1 třípólových, pro impulsní proud do 100 kA</t>
  </si>
  <si>
    <t>1128948843</t>
  </si>
  <si>
    <t>741330211</t>
  </si>
  <si>
    <t>Montáž součástí stykačů se zapojením relé jisticích nadproudových do 50 A</t>
  </si>
  <si>
    <t>-659454861</t>
  </si>
  <si>
    <t>1146747</t>
  </si>
  <si>
    <t>SVODIC PREPETI 4-POL. SVC-350-3N-MZ</t>
  </si>
  <si>
    <t>725470737</t>
  </si>
  <si>
    <t>OEZ41026</t>
  </si>
  <si>
    <t>Pojistkový odpínač OPVP14-3</t>
  </si>
  <si>
    <t>595408463</t>
  </si>
  <si>
    <t>OEZ06732</t>
  </si>
  <si>
    <t>Pojistková vložka PV14 32A gG</t>
  </si>
  <si>
    <t>-382453817</t>
  </si>
  <si>
    <t>1249398</t>
  </si>
  <si>
    <t>JISTIC LTE-16B-1 /OEZ:41880/</t>
  </si>
  <si>
    <t>-659870114</t>
  </si>
  <si>
    <t>1249395</t>
  </si>
  <si>
    <t>JISTIC LTE-6B-1 /OEZ:41876/</t>
  </si>
  <si>
    <t>1257012476</t>
  </si>
  <si>
    <t>OEZ38272</t>
  </si>
  <si>
    <t>Proudový chránič s nadproudovou ochranou OLI-10B-1N-030AC</t>
  </si>
  <si>
    <t>-843338144</t>
  </si>
  <si>
    <t>OEZ38294</t>
  </si>
  <si>
    <t>Proudový chránič s nadproudovou ochranou OLI-16B-1N-030A</t>
  </si>
  <si>
    <t>-246319180</t>
  </si>
  <si>
    <t>10.039.766</t>
  </si>
  <si>
    <t>Stykač RSI-20-02-A230 20A 230VAC</t>
  </si>
  <si>
    <t>-1571425883</t>
  </si>
  <si>
    <t>10.549.029</t>
  </si>
  <si>
    <t>Svorka RSA PE 35 A řadová</t>
  </si>
  <si>
    <t>426659559</t>
  </si>
  <si>
    <t>10.549.157</t>
  </si>
  <si>
    <t>Pásek RSA 35 A označovací</t>
  </si>
  <si>
    <t>375037070</t>
  </si>
  <si>
    <t>10.075.138</t>
  </si>
  <si>
    <t>Svěrka RSA L 35 koncová</t>
  </si>
  <si>
    <t>1147952127</t>
  </si>
  <si>
    <t>10.078.963</t>
  </si>
  <si>
    <t xml:space="preserve">Svorka RSA PE  2,5 A</t>
  </si>
  <si>
    <t>499509921</t>
  </si>
  <si>
    <t>1163539</t>
  </si>
  <si>
    <t>ROZVODNICE RZV-3N42(RZG-Z-3S42-H) 42M</t>
  </si>
  <si>
    <t>-1171982674</t>
  </si>
  <si>
    <t>10.228.203</t>
  </si>
  <si>
    <t>Pásek RSA PE 2,5 A označovací dělený</t>
  </si>
  <si>
    <t>-222426384</t>
  </si>
  <si>
    <t>10.078.968</t>
  </si>
  <si>
    <t>Přepážka RSA 2,5 A k. - koncová</t>
  </si>
  <si>
    <t>-1932515887</t>
  </si>
  <si>
    <t>210112705</t>
  </si>
  <si>
    <t xml:space="preserve">Montáž odpínačů bez zapojení vodičů  nn do 500 V třípólových s pojistkami ruční pohon do 160 A</t>
  </si>
  <si>
    <t>-1041409058</t>
  </si>
  <si>
    <t>Montáž odpínačů bez zapojení vodičů nn do 500 V třípólových s pojistkami ruční pohon do 160 A</t>
  </si>
  <si>
    <t>2019-11-3 - Elektroinstalace strojovna + komora + NZ</t>
  </si>
  <si>
    <t xml:space="preserve">    VRN9 - Ostatní náklady</t>
  </si>
  <si>
    <t>10.887.035</t>
  </si>
  <si>
    <t xml:space="preserve">Zdroj Motorgenerátor 55kVa/44kW  1925x1120x1361 +  rozváděč převzetí zátěže+ vzduchotechnika (sání + odvod teplaa spalin)</t>
  </si>
  <si>
    <t>-863065273</t>
  </si>
  <si>
    <t>1300691</t>
  </si>
  <si>
    <t>ZAR.TR.49W/830 T5 SYLVANIA</t>
  </si>
  <si>
    <t>1628841218</t>
  </si>
  <si>
    <t>741110001</t>
  </si>
  <si>
    <t>Montáž trubek elektroinstalačních s nasunutím nebo našroubováním do krabic plastových tuhých, uložených pevně, vnější Ø přes 16 do 23 mm</t>
  </si>
  <si>
    <t>367445852</t>
  </si>
  <si>
    <t>34571108</t>
  </si>
  <si>
    <t>trubka elektroinstalační pancéřová pevná z PH D 20,6/25 mm, délka 3m</t>
  </si>
  <si>
    <t>-980412542</t>
  </si>
  <si>
    <t>10.152.415</t>
  </si>
  <si>
    <t>Příchytka PKC1 1203 pozink</t>
  </si>
  <si>
    <t>591152719</t>
  </si>
  <si>
    <t>10.153.902</t>
  </si>
  <si>
    <t>Příchytka PKC1 1199 pozink</t>
  </si>
  <si>
    <t>1687109062</t>
  </si>
  <si>
    <t>10.153.495</t>
  </si>
  <si>
    <t>Příchytka PKC1 1201 pozink</t>
  </si>
  <si>
    <t>-1974480750</t>
  </si>
  <si>
    <t>741110003</t>
  </si>
  <si>
    <t>Montáž trubek elektroinstalačních s nasunutím nebo našroubováním do krabic plastových tuhých, uložených pevně, vnější Ø přes 35 mm</t>
  </si>
  <si>
    <t>518928266</t>
  </si>
  <si>
    <t>-1163237839</t>
  </si>
  <si>
    <t>34571428</t>
  </si>
  <si>
    <t>krabice pancéřová z PH 117x117x58 mm svorkovnicí krabicovou šroubovací s vodiči 16x4 mm2</t>
  </si>
  <si>
    <t>802903676</t>
  </si>
  <si>
    <t>741120201</t>
  </si>
  <si>
    <t>Montáž vodičů izolovaných měděných bez ukončení uložených volně plných a laněných s PVC pláštěm, bezhalogenových, ohniodolných (CY, CHAH-R(V)) průřezu žíly 1,5 až 16 mm2</t>
  </si>
  <si>
    <t>-388713912</t>
  </si>
  <si>
    <t>PKB.607602</t>
  </si>
  <si>
    <t>H07V-U 4 ZZ</t>
  </si>
  <si>
    <t>-1421466539</t>
  </si>
  <si>
    <t>741122601</t>
  </si>
  <si>
    <t>Montáž kabelů měděných bez ukončení uložených pevně plných kulatých nebo bezhalogenových (CYKY) počtu a průřezu žil 2x1,5 až 6 mm2</t>
  </si>
  <si>
    <t>-914313579</t>
  </si>
  <si>
    <t>PKB.711017</t>
  </si>
  <si>
    <t>CYKY-O 2x1,5</t>
  </si>
  <si>
    <t>-155333367</t>
  </si>
  <si>
    <t>741122611</t>
  </si>
  <si>
    <t>Montáž kabelů měděných bez ukončení uložených pevně plných kulatých nebo bezhalogenových (CYKY) počtu a průřezu žil 3x1,5 až 6 mm2</t>
  </si>
  <si>
    <t>442917767</t>
  </si>
  <si>
    <t>PKB.711018</t>
  </si>
  <si>
    <t>CYKY-J 3x1,5</t>
  </si>
  <si>
    <t>554865962</t>
  </si>
  <si>
    <t>-192186746</t>
  </si>
  <si>
    <t>PKB.711031</t>
  </si>
  <si>
    <t>CYKY-J 5x1,5</t>
  </si>
  <si>
    <t>703929660</t>
  </si>
  <si>
    <t>741122642</t>
  </si>
  <si>
    <t>Montáž kabelů měděných bez ukončení uložených pevně plných kulatých nebo bezhalogenových (CYKY) počtu a průřezu žil 5x4 až 6 mm2</t>
  </si>
  <si>
    <t>-412068460</t>
  </si>
  <si>
    <t>PKB.711035</t>
  </si>
  <si>
    <t>CYKY-J 5x4</t>
  </si>
  <si>
    <t>-1492278839</t>
  </si>
  <si>
    <t>1513320495</t>
  </si>
  <si>
    <t>741130003</t>
  </si>
  <si>
    <t>Ukončení vodičů izolovaných s označením a zapojením v rozváděči nebo na přístroji, průřezu žíly do 4 mm2</t>
  </si>
  <si>
    <t>-718076518</t>
  </si>
  <si>
    <t>741210002</t>
  </si>
  <si>
    <t>Montáž rozvodnic oceloplechových nebo plastových bez zapojení vodičů běžných, hmotnosti do 50 kg</t>
  </si>
  <si>
    <t>1989002937</t>
  </si>
  <si>
    <t>741210125</t>
  </si>
  <si>
    <t>Montáž rozváděčů litinových, hliníkových nebo plastových bez zapojení vodičů skříněk hmotnosti do 100 kg</t>
  </si>
  <si>
    <t>229243653</t>
  </si>
  <si>
    <t>741210202</t>
  </si>
  <si>
    <t>Montáž rozváděčů skříňových nebo panelových bez zapojení vodičů dělitelných, hmotnosti jednoho pole do 300 kg</t>
  </si>
  <si>
    <t>65150026</t>
  </si>
  <si>
    <t>741310031</t>
  </si>
  <si>
    <t>Montáž spínačů jedno nebo dvoupólových nástěnných se zapojením vodičů, pro prostředí venkovní nebo mokré vypínačů, řazení 1-jednopólových</t>
  </si>
  <si>
    <t>1554367630</t>
  </si>
  <si>
    <t>10.931.036</t>
  </si>
  <si>
    <t>Skříňka M1C200E40 pro 1 tl.ovládací CENTRAL STOP</t>
  </si>
  <si>
    <t>1353313509</t>
  </si>
  <si>
    <t>741310041</t>
  </si>
  <si>
    <t>Montáž spínačů jedno nebo dvoupólových nástěnných se zapojením vodičů, pro prostředí venkovní nebo mokré přepínačů, řazení 5-sériových</t>
  </si>
  <si>
    <t>148192794</t>
  </si>
  <si>
    <t>8500144420</t>
  </si>
  <si>
    <t>Přepínač střídavý IP 44 řazení 5, Tango bílá 3558A-05940 B</t>
  </si>
  <si>
    <t>601860448</t>
  </si>
  <si>
    <t>8500231212</t>
  </si>
  <si>
    <t>Skříň zásuvková 1×32 A 1×16 A 400 V 2×230 V, Famatel v390-6kA</t>
  </si>
  <si>
    <t>-1957847439</t>
  </si>
  <si>
    <t>741370034</t>
  </si>
  <si>
    <t>Montáž svítidel žárovkových se zapojením vodičů bytových nebo společenských místností nástěnných přisazených 2 zdroje nouzové</t>
  </si>
  <si>
    <t>-1808360080</t>
  </si>
  <si>
    <t>10.623.892</t>
  </si>
  <si>
    <t>Sví.Nouz. VIPER S SE, 1 hod.</t>
  </si>
  <si>
    <t>813163138</t>
  </si>
  <si>
    <t>741371104</t>
  </si>
  <si>
    <t>Montáž svítidel zářivkových se zapojením vodičů průmyslových stropních přisazených 2 zdroje s krytem</t>
  </si>
  <si>
    <t>-537409238</t>
  </si>
  <si>
    <t>1211191</t>
  </si>
  <si>
    <t>VYRTYCH VIPET-N-I-PC-258 2X58W IP66 /523 průběžná montáž</t>
  </si>
  <si>
    <t>-1664730577</t>
  </si>
  <si>
    <t>741410002</t>
  </si>
  <si>
    <t>Montáž uzemňovacího vedení s upevněním, propojením a připojením pomocí svorek na povrchu pásku průřezu do 300 mm2</t>
  </si>
  <si>
    <t>119783182</t>
  </si>
  <si>
    <t>35442062</t>
  </si>
  <si>
    <t>pás zemnící 30x4mm FeZn</t>
  </si>
  <si>
    <t>-1628311149</t>
  </si>
  <si>
    <t>1460104</t>
  </si>
  <si>
    <t>PV PRO VODICE FI DO 11/RD 6-10MM/15 FEZN</t>
  </si>
  <si>
    <t>-1868254096</t>
  </si>
  <si>
    <t>741410003</t>
  </si>
  <si>
    <t>Montáž uzemňovacího vedení s upevněním, propojením a připojením pomocí svorek na povrchu drátu nebo lana Ø do 10 mm</t>
  </si>
  <si>
    <t>-587791737</t>
  </si>
  <si>
    <t>35441073</t>
  </si>
  <si>
    <t>drát D 10mm FeZn</t>
  </si>
  <si>
    <t>1799911250</t>
  </si>
  <si>
    <t>1342984</t>
  </si>
  <si>
    <t>DEHN SVORKA KRIZOVA S DESTICKOU /321045/</t>
  </si>
  <si>
    <t>-1601712438</t>
  </si>
  <si>
    <t>1225144</t>
  </si>
  <si>
    <t>EKVIPOTENCIALNI SVORKOVNICE DEHN K12 /56</t>
  </si>
  <si>
    <t>-1438222278</t>
  </si>
  <si>
    <t>1374282</t>
  </si>
  <si>
    <t>SVORKA SP FEZN KOLMA 6-10 MM /372110/</t>
  </si>
  <si>
    <t>-701731955</t>
  </si>
  <si>
    <t>741410022</t>
  </si>
  <si>
    <t>Montáž uzemňovacího vedení s upevněním, propojením a připojením pomocí svorek v zemi s izolací spojů pásku průřezu do 120 mm2 v průmyslové výstavbě</t>
  </si>
  <si>
    <t>1435687033</t>
  </si>
  <si>
    <t>1798532181</t>
  </si>
  <si>
    <t>741410042</t>
  </si>
  <si>
    <t>Montáž uzemňovacího vedení s upevněním, propojením a připojením pomocí svorek v zemi s izolací spojů drátu nebo lana Ø do 10 mm v průmyslové výstavbě</t>
  </si>
  <si>
    <t>-744502636</t>
  </si>
  <si>
    <t>1745617201</t>
  </si>
  <si>
    <t>741410062</t>
  </si>
  <si>
    <t>Montáž uzemňovacího vedení s upevněním, propojením a připojením pomocí svorek doplňků ochranného pospojování ochranné trubky s pláštěm vodiče oboustranně</t>
  </si>
  <si>
    <t>-1681784615</t>
  </si>
  <si>
    <t>1383901</t>
  </si>
  <si>
    <t>UCHYT STENOVY KABELOVE LAVKY KLSU F</t>
  </si>
  <si>
    <t>-1862369729</t>
  </si>
  <si>
    <t>1003921</t>
  </si>
  <si>
    <t>MONTAZNI DESKA NA SVORKY MDS S</t>
  </si>
  <si>
    <t>952037572</t>
  </si>
  <si>
    <t>741420001</t>
  </si>
  <si>
    <t>Montáž hromosvodného vedení svodových drátů nebo lan s podpěrami, Ø do 10 mm</t>
  </si>
  <si>
    <t>2142367880</t>
  </si>
  <si>
    <t>35441077</t>
  </si>
  <si>
    <t>drát D 8mm AlMgSi</t>
  </si>
  <si>
    <t>-368007996</t>
  </si>
  <si>
    <t>741420022</t>
  </si>
  <si>
    <t>Montáž hromosvodného vedení svorek se 3 a více šrouby</t>
  </si>
  <si>
    <t>-335323768</t>
  </si>
  <si>
    <t>-765168943</t>
  </si>
  <si>
    <t>35441860</t>
  </si>
  <si>
    <t>svorka FeZn k jímací tyči - 4 šrouby</t>
  </si>
  <si>
    <t>810835324</t>
  </si>
  <si>
    <t>35441996</t>
  </si>
  <si>
    <t>svorka odbočovací a spojovací pro spojování kruhových a páskových vodičů, FeZn</t>
  </si>
  <si>
    <t>-1412328943</t>
  </si>
  <si>
    <t>35441986</t>
  </si>
  <si>
    <t>svorka odbočovací a spojovací pro pásek 30x4 mm, FeZn</t>
  </si>
  <si>
    <t>2070663202</t>
  </si>
  <si>
    <t>35441875</t>
  </si>
  <si>
    <t>svorka křížová pro vodič D 6-10 mm</t>
  </si>
  <si>
    <t>1084948462</t>
  </si>
  <si>
    <t>35441885</t>
  </si>
  <si>
    <t>svorka spojovací pro lano D 8-10 mm</t>
  </si>
  <si>
    <t>-142340689</t>
  </si>
  <si>
    <t>10.341.833</t>
  </si>
  <si>
    <t>Tyč DEHN 100100 1m FeZn</t>
  </si>
  <si>
    <t>-805165610</t>
  </si>
  <si>
    <t>210220212</t>
  </si>
  <si>
    <t xml:space="preserve">Montáž hromosvodného vedení  jímacích tyčí délky do 3m na konstrukci zděnou</t>
  </si>
  <si>
    <t>1522776161</t>
  </si>
  <si>
    <t>Montáž hromosvodného vedení jímacích tyčí délky do 3m na konstrukci zděnou</t>
  </si>
  <si>
    <t>210280003</t>
  </si>
  <si>
    <t xml:space="preserve">Zkoušky a prohlídky elektrických rozvodů a zařízení  celková prohlídka, zkoušení, měření a vyhotovení revizní zprávy pro objem montážních prací přes 500 do 1000 tisíc Kč</t>
  </si>
  <si>
    <t>1392789990</t>
  </si>
  <si>
    <t>Zkoušky a prohlídky elektrických rozvodů a zařízení celková prohlídka, zkoušení, měření a vyhotovení revizní zprávy pro objem montážních prací přes 500 do 1000 tisíc Kč</t>
  </si>
  <si>
    <t>220260702</t>
  </si>
  <si>
    <t>Montáž žlabu kabelového ocelového včetně zhotovení a upevnění 150 x 25 mm</t>
  </si>
  <si>
    <t>977727332</t>
  </si>
  <si>
    <t>10.530.229</t>
  </si>
  <si>
    <t>Žlab DZ 60X200 zinkochromát včetně podpěr a spojek</t>
  </si>
  <si>
    <t>-1456649250</t>
  </si>
  <si>
    <t>220260903</t>
  </si>
  <si>
    <t>Montáž roštu kabelového včetně nařezání materiálu, sestavení, montáže, provedení nátěru, připevnění na rošt pro pevné nebo volné uložení kabelu, trubek, vodičů příchytkami [SONAP RI - 6]</t>
  </si>
  <si>
    <t>-129687556</t>
  </si>
  <si>
    <t xml:space="preserve">Montáž roštu kabelového včetně nařezání materiálu, sestavení, montáže, provedení nátěru, připevnění na rošt pro pevné nebo volné uložení kabelu, trubek, vodičů příchytkami </t>
  </si>
  <si>
    <t>11.033.701</t>
  </si>
  <si>
    <t>Rošt INOXKL 60x400 nerez</t>
  </si>
  <si>
    <t>-1494422413</t>
  </si>
  <si>
    <t>VRN9</t>
  </si>
  <si>
    <t>Ostatní náklady</t>
  </si>
  <si>
    <t>092103001</t>
  </si>
  <si>
    <t>Náklady na zkušební provoz</t>
  </si>
  <si>
    <t>…</t>
  </si>
  <si>
    <t>-685134911</t>
  </si>
  <si>
    <t>2019-11-4 - Rozváděč - RH</t>
  </si>
  <si>
    <t xml:space="preserve">    742 - Elektroinstalace - slaboproud</t>
  </si>
  <si>
    <t>HZS - Hodinové zúčtovací sazby - uprava skříně rozváděče a jeho zapojení</t>
  </si>
  <si>
    <t>1226625</t>
  </si>
  <si>
    <t>BOCNI KRYTY PD-Q11-KB2005</t>
  </si>
  <si>
    <t>set</t>
  </si>
  <si>
    <t>210775596</t>
  </si>
  <si>
    <t>11.133.925</t>
  </si>
  <si>
    <t>ATV320U55N4B Frekvenční měnič 5,5 kW, In</t>
  </si>
  <si>
    <t>-2014779383</t>
  </si>
  <si>
    <t>10.090.279</t>
  </si>
  <si>
    <t>SFB 400/10 výstupní sinusový filtr</t>
  </si>
  <si>
    <t>776569654</t>
  </si>
  <si>
    <t>1227098</t>
  </si>
  <si>
    <t>PODSTAVEC PD-Q13-PK010805</t>
  </si>
  <si>
    <t>-1729027521</t>
  </si>
  <si>
    <t>1227043</t>
  </si>
  <si>
    <t>OKO ZAVESNE PD-Q03-4ZO12</t>
  </si>
  <si>
    <t>-310037311</t>
  </si>
  <si>
    <t>10.148.123</t>
  </si>
  <si>
    <t>Lišta PD-Q13-LMP05 (2ks)</t>
  </si>
  <si>
    <t>1954320400</t>
  </si>
  <si>
    <t>1003281</t>
  </si>
  <si>
    <t>KRYT DNA PD-Q13-1KD0805</t>
  </si>
  <si>
    <t>-429095270</t>
  </si>
  <si>
    <t>1222024</t>
  </si>
  <si>
    <t>LISTY PD-Q13-M19</t>
  </si>
  <si>
    <t>-822540162</t>
  </si>
  <si>
    <t>1639570</t>
  </si>
  <si>
    <t>ARETACE DVERI PD-Q13-AD160</t>
  </si>
  <si>
    <t>402342</t>
  </si>
  <si>
    <t>1639453</t>
  </si>
  <si>
    <t>SCHRANKA PD-QK-DVA4PS</t>
  </si>
  <si>
    <t>-846949376</t>
  </si>
  <si>
    <t>10.053.641</t>
  </si>
  <si>
    <t>Lišta PD-QK-60LP08</t>
  </si>
  <si>
    <t>-1722092079</t>
  </si>
  <si>
    <t>10.037.937</t>
  </si>
  <si>
    <t>Kryt PD-Q13-KMV01508</t>
  </si>
  <si>
    <t>1240325577</t>
  </si>
  <si>
    <t>1148689</t>
  </si>
  <si>
    <t>KRYT PD-Q13-KM02008</t>
  </si>
  <si>
    <t>-1913104693</t>
  </si>
  <si>
    <t>10.674.580</t>
  </si>
  <si>
    <t>Záslepka PD-R-ZAS1000-S</t>
  </si>
  <si>
    <t>-1985000256</t>
  </si>
  <si>
    <t>10.148.919</t>
  </si>
  <si>
    <t>Kryt PD-Q13-KMK08</t>
  </si>
  <si>
    <t>-754104565</t>
  </si>
  <si>
    <t>1227732</t>
  </si>
  <si>
    <t>KRYT PD-Q13-KMM19</t>
  </si>
  <si>
    <t>980392156</t>
  </si>
  <si>
    <t>741210006</t>
  </si>
  <si>
    <t>Montáž rozvodnic oceloplechových nebo plastových bez zapojení vodičů běžných, hmotnosti do 300 kg</t>
  </si>
  <si>
    <t>191062067</t>
  </si>
  <si>
    <t>10.148.860</t>
  </si>
  <si>
    <t>Skříň QA55-200805</t>
  </si>
  <si>
    <t>-1908244360</t>
  </si>
  <si>
    <t>10.053.322</t>
  </si>
  <si>
    <t>Panel PD-Q03-MP1908 montážní</t>
  </si>
  <si>
    <t>982821088</t>
  </si>
  <si>
    <t>741231001</t>
  </si>
  <si>
    <t>Montáž svorkovnic do rozváděčů s popisnými štítky se zapojením vodičů na jedné straně řadových, průřezové plochy vodičů do 2,5 mm2</t>
  </si>
  <si>
    <t>742153523</t>
  </si>
  <si>
    <t>741231003</t>
  </si>
  <si>
    <t>Montáž svorkovnic do rozváděčů s popisnými štítky se zapojením vodičů na jedné straně řadových, průřezové plochy vodičů do 10 mm2</t>
  </si>
  <si>
    <t>1196282926</t>
  </si>
  <si>
    <t>741231005</t>
  </si>
  <si>
    <t>Montáž svorkovnic do rozváděčů s popisnými štítky se zapojením vodičů na jedné straně řadových, průřezové plochy vodičů do 25 mm2</t>
  </si>
  <si>
    <t>-357874189</t>
  </si>
  <si>
    <t>1452111</t>
  </si>
  <si>
    <t>SVORKA CBC 2,5MM SEDA RADOVA</t>
  </si>
  <si>
    <t>2000521116</t>
  </si>
  <si>
    <t>1448024</t>
  </si>
  <si>
    <t>RADOVA SVORKA 10</t>
  </si>
  <si>
    <t>2011431671</t>
  </si>
  <si>
    <t>1447971</t>
  </si>
  <si>
    <t>RADOVA SVORKA RS 25</t>
  </si>
  <si>
    <t>2020741734</t>
  </si>
  <si>
    <t>-911351105</t>
  </si>
  <si>
    <t>OEZ41636</t>
  </si>
  <si>
    <t>Jistič LTN-6B-1</t>
  </si>
  <si>
    <t>-2024688315</t>
  </si>
  <si>
    <t>OEZ41638</t>
  </si>
  <si>
    <t>Jistič LTN-10B-1</t>
  </si>
  <si>
    <t>-65780471</t>
  </si>
  <si>
    <t>OEZ41640</t>
  </si>
  <si>
    <t>Jistič LTN-16B-1</t>
  </si>
  <si>
    <t>-1672163839</t>
  </si>
  <si>
    <t>741320176</t>
  </si>
  <si>
    <t>Montáž jističů se zapojením vodičů třípólových nn do 63 A ve skříni, se signálním kontaktem</t>
  </si>
  <si>
    <t>-2094141513</t>
  </si>
  <si>
    <t>OEZ41778</t>
  </si>
  <si>
    <t>Jistič LTN-63B-3</t>
  </si>
  <si>
    <t>2113639305</t>
  </si>
  <si>
    <t>11.016.461</t>
  </si>
  <si>
    <t>Spoušť SV-LT-X400 napěťová</t>
  </si>
  <si>
    <t>187705196</t>
  </si>
  <si>
    <t>11.016.445</t>
  </si>
  <si>
    <t>Spínač PS-LT-1100 pomocný</t>
  </si>
  <si>
    <t>820177477</t>
  </si>
  <si>
    <t>741320185</t>
  </si>
  <si>
    <t>Montáž jističů se zapojením vodičů třípólových nn do 125 A ve skříni</t>
  </si>
  <si>
    <t>2026648208</t>
  </si>
  <si>
    <t>OEZ42274</t>
  </si>
  <si>
    <t>Jistič LVN-100B-3</t>
  </si>
  <si>
    <t>-1312344892</t>
  </si>
  <si>
    <t>741320405</t>
  </si>
  <si>
    <t>Montáž jističů se zapojením vodičů čtyřpólových nn do 25 A ve skříni</t>
  </si>
  <si>
    <t>-969587417</t>
  </si>
  <si>
    <t>1249593</t>
  </si>
  <si>
    <t>JISTIC LTN-10B-3 /OEZ:41770/</t>
  </si>
  <si>
    <t>-629803948</t>
  </si>
  <si>
    <t>1249595</t>
  </si>
  <si>
    <t>JISTIC LTN-16B-3 /OEZ:41772/</t>
  </si>
  <si>
    <t>-2005190726</t>
  </si>
  <si>
    <t>1249597</t>
  </si>
  <si>
    <t>JISTIC LTN-25B-3 /OEZ:41774/</t>
  </si>
  <si>
    <t>-859245035</t>
  </si>
  <si>
    <t>1249613</t>
  </si>
  <si>
    <t>JISTIC LTN-16C-3 /OEZ:41789/</t>
  </si>
  <si>
    <t>1496242253</t>
  </si>
  <si>
    <t>1249692</t>
  </si>
  <si>
    <t>JISTIC LTN-UC-6C-2 /OEZ:41863/</t>
  </si>
  <si>
    <t>-1291083658</t>
  </si>
  <si>
    <t>-1986453336</t>
  </si>
  <si>
    <t>10.560.230</t>
  </si>
  <si>
    <t>Chránič 10B/1N/0,03 OLI</t>
  </si>
  <si>
    <t>911084398</t>
  </si>
  <si>
    <t>741321043</t>
  </si>
  <si>
    <t>Montáž proudových chráničů se zapojením vodičů čtyřpólových nn do 63 A ve skříni</t>
  </si>
  <si>
    <t>903451152</t>
  </si>
  <si>
    <t>1249786</t>
  </si>
  <si>
    <t>PROUDOVY CHRANIC LFN-40-4-030AC</t>
  </si>
  <si>
    <t>-2078119300</t>
  </si>
  <si>
    <t>741330333</t>
  </si>
  <si>
    <t>Montáž ovladačů tlačítkových vestavných s průčelní deskou bez zhotovení otvoru prvků spínací jednotky 2/2</t>
  </si>
  <si>
    <t>108994590</t>
  </si>
  <si>
    <t>1002941</t>
  </si>
  <si>
    <t>SIGNALKA ZELENA NIZKA /MM216773--/</t>
  </si>
  <si>
    <t>-1971792795</t>
  </si>
  <si>
    <t>1213047</t>
  </si>
  <si>
    <t>PACKOVY SPINAC 3POL.ARET. 60ST. /MM21687</t>
  </si>
  <si>
    <t>1404648138</t>
  </si>
  <si>
    <t>1213045</t>
  </si>
  <si>
    <t>SIGNALKA BILA NIZKA /MM216771--/</t>
  </si>
  <si>
    <t>-870662914</t>
  </si>
  <si>
    <t>1213049</t>
  </si>
  <si>
    <t>TLACITKO RUDE NIZKE /MM216594--/</t>
  </si>
  <si>
    <t>1400583480</t>
  </si>
  <si>
    <t>1213046</t>
  </si>
  <si>
    <t>PROPOJOVACI DIL /MM216374--/</t>
  </si>
  <si>
    <t>-928652498</t>
  </si>
  <si>
    <t>1634762</t>
  </si>
  <si>
    <t>ROZPINACI KONTAKT /MM216378 --/</t>
  </si>
  <si>
    <t>-2117757818</t>
  </si>
  <si>
    <t>1634763</t>
  </si>
  <si>
    <t>SPÍNACÍ KONTAKT /MM216376 --/</t>
  </si>
  <si>
    <t>896149885</t>
  </si>
  <si>
    <t>1213048</t>
  </si>
  <si>
    <t>TLACITKO ZELENÉ NIZKE /MM216590--/</t>
  </si>
  <si>
    <t>1602884667</t>
  </si>
  <si>
    <t>741330335</t>
  </si>
  <si>
    <t>Montáž ovladačů tlačítkových vestavných s průčelní deskou bez zhotovení otvoru prvků objímky se žárovkou</t>
  </si>
  <si>
    <t>859447598</t>
  </si>
  <si>
    <t>742</t>
  </si>
  <si>
    <t>Elektroinstalace - slaboproud</t>
  </si>
  <si>
    <t>742230006</t>
  </si>
  <si>
    <t>Montáž kamerového systému ventilátoru, termostatu a vzduchového filtru pro kryty</t>
  </si>
  <si>
    <t>851167871</t>
  </si>
  <si>
    <t>1003776</t>
  </si>
  <si>
    <t>TERMOSTAT FLZ530/1Z NAHRADA ZA KTS-A10 /</t>
  </si>
  <si>
    <t>-2146085068</t>
  </si>
  <si>
    <t>1502893</t>
  </si>
  <si>
    <t>TOPNE TELESO FLH100,100W /IUK08344--/</t>
  </si>
  <si>
    <t>922179183</t>
  </si>
  <si>
    <t>1452075</t>
  </si>
  <si>
    <t>VENTILATOR PF32000 IP54 230VAC</t>
  </si>
  <si>
    <t>1363794189</t>
  </si>
  <si>
    <t>1452076</t>
  </si>
  <si>
    <t>FILTR VYSTUPNI PFA2000 IP54 IUKNE250</t>
  </si>
  <si>
    <t>1617504423</t>
  </si>
  <si>
    <t>1193504</t>
  </si>
  <si>
    <t>NAPAJECI ZDROJ 1F 230/24V 250W spínaný</t>
  </si>
  <si>
    <t>226374198</t>
  </si>
  <si>
    <t>210170303</t>
  </si>
  <si>
    <t xml:space="preserve">Montáž měřících transformátorů nn se zapojením vodičů  proudových, nn s připojovacími praporci</t>
  </si>
  <si>
    <t>-487313057</t>
  </si>
  <si>
    <t>Montáž měřících transformátorů nn se zapojením vodičů proudových, nn s připojovacími praporci</t>
  </si>
  <si>
    <t>11.218.929</t>
  </si>
  <si>
    <t xml:space="preserve"> Proudový transformátor 100/5A tř. 1 </t>
  </si>
  <si>
    <t>-435551688</t>
  </si>
  <si>
    <t>HZS</t>
  </si>
  <si>
    <t>Hodinové zúčtovací sazby - uprava skříně rozváděče a jeho zapojení</t>
  </si>
  <si>
    <t>HZS2221</t>
  </si>
  <si>
    <t xml:space="preserve">Hodinové zúčtovací sazby profesí PSV  provádění stavebních instalací elektrikář</t>
  </si>
  <si>
    <t>512</t>
  </si>
  <si>
    <t>-1341597603</t>
  </si>
  <si>
    <t>Hodinové zúčtovací sazby profesí PSV provádění stavebních instalací elektrikář</t>
  </si>
  <si>
    <t>1148180</t>
  </si>
  <si>
    <t>ROZVADECOVY KANAL RK 60X80 LD</t>
  </si>
  <si>
    <t>1209208778</t>
  </si>
  <si>
    <t>1004352</t>
  </si>
  <si>
    <t>VYVODKA LEGRAND IP68 ISO20 RAL7001 98003</t>
  </si>
  <si>
    <t>-992940688</t>
  </si>
  <si>
    <t>1004353</t>
  </si>
  <si>
    <t>VYVODKA LEGRAND IP68 ISO16 RAL7001 98001</t>
  </si>
  <si>
    <t>1627461083</t>
  </si>
  <si>
    <t>1131970</t>
  </si>
  <si>
    <t>VYVODKA SCHRACK MINIPOL M25x1,5 IP68 /M2</t>
  </si>
  <si>
    <t>-2060158674</t>
  </si>
  <si>
    <t>2019-11-5 - Rozváděč - RT</t>
  </si>
  <si>
    <t>959990134</t>
  </si>
  <si>
    <t>-1437479821</t>
  </si>
  <si>
    <t>211535043</t>
  </si>
  <si>
    <t>10.147.980</t>
  </si>
  <si>
    <t>PD-Q03PR-PK010805</t>
  </si>
  <si>
    <t>-1815954646</t>
  </si>
  <si>
    <t>Lišta PD-Q13-LMP10 (2ks)</t>
  </si>
  <si>
    <t>-823124185</t>
  </si>
  <si>
    <t>-876928249</t>
  </si>
  <si>
    <t>458961693</t>
  </si>
  <si>
    <t>1913552125</t>
  </si>
  <si>
    <t>-1106721794</t>
  </si>
  <si>
    <t>-471395452</t>
  </si>
  <si>
    <t>-76547190</t>
  </si>
  <si>
    <t>773266536</t>
  </si>
  <si>
    <t>-1614353722</t>
  </si>
  <si>
    <t>-1899357750</t>
  </si>
  <si>
    <t>-1161444858</t>
  </si>
  <si>
    <t>-280901807</t>
  </si>
  <si>
    <t>1838698955</t>
  </si>
  <si>
    <t>34140846</t>
  </si>
  <si>
    <t>vodič izolovaný s Cu jádrem 10mm2</t>
  </si>
  <si>
    <t>-1935759920</t>
  </si>
  <si>
    <t>1429543313</t>
  </si>
  <si>
    <t>-499605240</t>
  </si>
  <si>
    <t>188205478</t>
  </si>
  <si>
    <t>794177833</t>
  </si>
  <si>
    <t>741231002</t>
  </si>
  <si>
    <t>Montáž svorkovnic do rozváděčů s popisnými štítky se zapojením vodičů na jedné straně řadových, průřezové plochy vodičů do 6 mm2</t>
  </si>
  <si>
    <t>-721487099</t>
  </si>
  <si>
    <t>741231004</t>
  </si>
  <si>
    <t>Montáž svorkovnic do rozváděčů s popisnými štítky se zapojením vodičů na jedné straně řadových, průřezové plochy vodičů do 16 mm2</t>
  </si>
  <si>
    <t>-678260588</t>
  </si>
  <si>
    <t>1548384062</t>
  </si>
  <si>
    <t>1452125</t>
  </si>
  <si>
    <t>SVORKA CBC 4MM SEDA RADOVA</t>
  </si>
  <si>
    <t>-188008847</t>
  </si>
  <si>
    <t>1307682</t>
  </si>
  <si>
    <t>RADOVA SVORKA VS 16 PA SLONOVA KOST</t>
  </si>
  <si>
    <t>201340666</t>
  </si>
  <si>
    <t>741310561</t>
  </si>
  <si>
    <t>Montáž spínačů tří nebo čtyřpólových vypínačů výkonových pojistkových, do 63 A</t>
  </si>
  <si>
    <t>-1817675684</t>
  </si>
  <si>
    <t>1138655</t>
  </si>
  <si>
    <t>TABULKA HLAVNÍ VYPINAC TYP 6131A A5 PLAS</t>
  </si>
  <si>
    <t>449351911</t>
  </si>
  <si>
    <t>1302374</t>
  </si>
  <si>
    <t>VYPINAC MSN-63-3</t>
  </si>
  <si>
    <t>-1971649695</t>
  </si>
  <si>
    <t>741312501</t>
  </si>
  <si>
    <t>Montáž odpínačů bez zapojení vodičů do 500 V výkonových pojistkových do 160 A</t>
  </si>
  <si>
    <t>-2007732339</t>
  </si>
  <si>
    <t>10.840.371</t>
  </si>
  <si>
    <t>Odpínač OPVP22-3 válcových pojistek</t>
  </si>
  <si>
    <t>608809849</t>
  </si>
  <si>
    <t>10.840.358</t>
  </si>
  <si>
    <t>Odpínač OPVP14-1 válcových pojistek</t>
  </si>
  <si>
    <t>-1803548227</t>
  </si>
  <si>
    <t>741320101</t>
  </si>
  <si>
    <t>Montáž jističů se zapojením vodičů jednopólových nn do 25 A bez krytu</t>
  </si>
  <si>
    <t>1423637718</t>
  </si>
  <si>
    <t>1249463</t>
  </si>
  <si>
    <t>JISTIC LTN-6B-1 /OEZ:41636/</t>
  </si>
  <si>
    <t>-1815959022</t>
  </si>
  <si>
    <t>1249596</t>
  </si>
  <si>
    <t>JISTIC LTN-20B-3 /OEZ:41773/</t>
  </si>
  <si>
    <t>-1857369720</t>
  </si>
  <si>
    <t>1249627</t>
  </si>
  <si>
    <t>JISTIC LTN-6D-3 /OEZ:41802/</t>
  </si>
  <si>
    <t>-793479144</t>
  </si>
  <si>
    <t>-1755654101</t>
  </si>
  <si>
    <t>-770259183</t>
  </si>
  <si>
    <t>1168328</t>
  </si>
  <si>
    <t>PROUDOVY CHRANIC OLI-10B-1N-030AC-G</t>
  </si>
  <si>
    <t>-1890763380</t>
  </si>
  <si>
    <t>1459416</t>
  </si>
  <si>
    <t>STYKAC LSD01733 230VAC 17A/7,5kW/400V</t>
  </si>
  <si>
    <t>-674725579</t>
  </si>
  <si>
    <t>741322022</t>
  </si>
  <si>
    <t>Montáž přepěťových ochran nn se zapojením vodičů svodiče bleskových proudů – typ 1 čtyřpólových, pro impulsní proud do 100 kA</t>
  </si>
  <si>
    <t>1186780848</t>
  </si>
  <si>
    <t>1147066</t>
  </si>
  <si>
    <t>SVODIC PREPETI SJBC-25E-3-MZS</t>
  </si>
  <si>
    <t>1198437192</t>
  </si>
  <si>
    <t>741330031</t>
  </si>
  <si>
    <t>Montáž stykačů nn se zapojením vodičů střídavých vestavných jednopólových do 16 A</t>
  </si>
  <si>
    <t>-1093386169</t>
  </si>
  <si>
    <t>1210038</t>
  </si>
  <si>
    <t>NAPETOVE RELE SCHRACK UR5U3011</t>
  </si>
  <si>
    <t>-2029273511</t>
  </si>
  <si>
    <t>741330042</t>
  </si>
  <si>
    <t>Montáž stykačů nn se zapojením vodičů střídavých vestavných třípólových do 25 A</t>
  </si>
  <si>
    <t>874652188</t>
  </si>
  <si>
    <t>10.938.974</t>
  </si>
  <si>
    <t>Trafo STM 320VA 230/24V IP00</t>
  </si>
  <si>
    <t>310824952</t>
  </si>
  <si>
    <t>741330071</t>
  </si>
  <si>
    <t>Montáž stykačů nn se zapojením vodičů střídavých vestavných osmipólových do 16 A</t>
  </si>
  <si>
    <t>2118180322</t>
  </si>
  <si>
    <t>1144942</t>
  </si>
  <si>
    <t>RELE PT580730 4P/6A 230VAC /PT580730/</t>
  </si>
  <si>
    <t>433576495</t>
  </si>
  <si>
    <t>1198274</t>
  </si>
  <si>
    <t>PATICE PT 4P/6A YPT78704</t>
  </si>
  <si>
    <t>-388634975</t>
  </si>
  <si>
    <t>741330334</t>
  </si>
  <si>
    <t>Montáž ovladačů tlačítkových vestavných s průčelní deskou bez zhotovení otvoru prvků spínací jednotky 3/3</t>
  </si>
  <si>
    <t>1186573587</t>
  </si>
  <si>
    <t>1223263360</t>
  </si>
  <si>
    <t>1221947</t>
  </si>
  <si>
    <t>PROPOJOVACI LISTA S1L-1000-16 57M 1F /OE</t>
  </si>
  <si>
    <t>-1606956507</t>
  </si>
  <si>
    <t>1002944</t>
  </si>
  <si>
    <t>SIGNALKA RUDA NIZKA /MM216772--/</t>
  </si>
  <si>
    <t>-1420324832</t>
  </si>
  <si>
    <t>449384497</t>
  </si>
  <si>
    <t>-1855393360</t>
  </si>
  <si>
    <t>1002940</t>
  </si>
  <si>
    <t>KONTAKT 1Z ZADNI SROUB.SVORKA /MM216376-</t>
  </si>
  <si>
    <t>-1597213917</t>
  </si>
  <si>
    <t>1622156</t>
  </si>
  <si>
    <t>POJISTKA 22X58 40A 31199</t>
  </si>
  <si>
    <t>715106433</t>
  </si>
  <si>
    <t>1622149</t>
  </si>
  <si>
    <t>POJISTKA 14X51/16A 31191</t>
  </si>
  <si>
    <t>530186760</t>
  </si>
  <si>
    <t>1988180022</t>
  </si>
  <si>
    <t>1785024714</t>
  </si>
  <si>
    <t>1515882026</t>
  </si>
  <si>
    <t>137748433</t>
  </si>
  <si>
    <t>-1245798841</t>
  </si>
  <si>
    <t>2019-11-6 - Kompenzační rozváděč RC</t>
  </si>
  <si>
    <t>741122641</t>
  </si>
  <si>
    <t>Montáž kabelů měděných bez ukončení uložených pevně plných kulatých nebo bezhalogenových (CYKY) počtu a průřezu žil 5x1,5 až 2,5 mm2</t>
  </si>
  <si>
    <t>-128623779</t>
  </si>
  <si>
    <t>1758183490</t>
  </si>
  <si>
    <t>-1118404568</t>
  </si>
  <si>
    <t>1506687183</t>
  </si>
  <si>
    <t>-2142269571</t>
  </si>
  <si>
    <t>1702370884</t>
  </si>
  <si>
    <t>741210004</t>
  </si>
  <si>
    <t>Montáž rozvodnic oceloplechových nebo plastových bez zapojení vodičů běžných, hmotnosti do 150 kg</t>
  </si>
  <si>
    <t>-5558666</t>
  </si>
  <si>
    <t>1633590</t>
  </si>
  <si>
    <t>ROZVADEC KOMPENZACNI 23,4 kVAr hrazený 1200x800x350 IP 40 (QRF 234-04 C2 BO0)</t>
  </si>
  <si>
    <t>-745806079</t>
  </si>
  <si>
    <t>2019-11-7 - Sklad + injekční a kontrolní chodba</t>
  </si>
  <si>
    <t>HZS - Hodinové zúčtovací sazby</t>
  </si>
  <si>
    <t>10.404.482</t>
  </si>
  <si>
    <t>Relé RM35LM33MW měřící</t>
  </si>
  <si>
    <t>-1459707037</t>
  </si>
  <si>
    <t>-988974262</t>
  </si>
  <si>
    <t>34571107</t>
  </si>
  <si>
    <t>trubka elektroinstalační pancéřová pevná z PH D 15,8/20 mm, délka 3m</t>
  </si>
  <si>
    <t>1479636226</t>
  </si>
  <si>
    <t>741110524</t>
  </si>
  <si>
    <t>Montáž lišt a kanálků elektroinstalačních se spojkami, ohyby a rohy a s nasunutím do krabic vkládacích bez víčka, šířky do přes 180 do 250 mm</t>
  </si>
  <si>
    <t>-1064751517</t>
  </si>
  <si>
    <t>10.530.224</t>
  </si>
  <si>
    <t>Rychlospojka DZRS/B</t>
  </si>
  <si>
    <t>1902969138</t>
  </si>
  <si>
    <t>10.663.940</t>
  </si>
  <si>
    <t>INOXDZ 60X300 BX ŽLAB DRÁTĚNÝ NEREZOVÝ</t>
  </si>
  <si>
    <t>-1671244589</t>
  </si>
  <si>
    <t>10.663.716</t>
  </si>
  <si>
    <t>Spojka INOXDZS/B BX nerezová</t>
  </si>
  <si>
    <t>-1080089688</t>
  </si>
  <si>
    <t>10.663.949</t>
  </si>
  <si>
    <t>INOXDZDS 300/B BX PODPĚRA NA STĚNU NEREZ</t>
  </si>
  <si>
    <t>1451766790</t>
  </si>
  <si>
    <t>10.663.946</t>
  </si>
  <si>
    <t>Podpěra INOXDZDS 100/B BX nerez</t>
  </si>
  <si>
    <t>1332705557</t>
  </si>
  <si>
    <t>11.224.720</t>
  </si>
  <si>
    <t>KPO 8x77 POGMT pozink</t>
  </si>
  <si>
    <t>2019345567</t>
  </si>
  <si>
    <t>741112061</t>
  </si>
  <si>
    <t>Montáž krabic elektroinstalačních bez napojení na trubky a lišty, demontáže a montáže víčka a přístroje přístrojových zapuštěných plastových kruhových</t>
  </si>
  <si>
    <t>-1118751944</t>
  </si>
  <si>
    <t>1213973</t>
  </si>
  <si>
    <t>KRABICE UNIVERZALNI KU 68-1901HF FA</t>
  </si>
  <si>
    <t>1480422675</t>
  </si>
  <si>
    <t>741112132</t>
  </si>
  <si>
    <t>Montáž krabic elektroinstalačních bez napojení na trubky a lišty, demontáže a montáže víčka a přístroje rozvodek se zapojením vodičů na svorkovnici nástěnných kovových čtyřhranných, vel. 120x120 mm</t>
  </si>
  <si>
    <t>352336969</t>
  </si>
  <si>
    <t>1458535</t>
  </si>
  <si>
    <t>KRABICE HENSEL DK 0202 GZ</t>
  </si>
  <si>
    <t>-1430970982</t>
  </si>
  <si>
    <t>741120003</t>
  </si>
  <si>
    <t>Montáž vodičů izolovaných měděných bez ukončení uložených pod omítku plných a laněných (CY), průřezu žíly 10 až 16 mm2</t>
  </si>
  <si>
    <t>-679178405</t>
  </si>
  <si>
    <t>34141359</t>
  </si>
  <si>
    <t>vodič ohebný s Cu jádrem propojovací pro 450/750V 16mm2</t>
  </si>
  <si>
    <t>-628564970</t>
  </si>
  <si>
    <t>741122015</t>
  </si>
  <si>
    <t>Montáž kabelů měděných bez ukončení uložených pod omítku plných kulatých (CYKY), počtu a průřezu žil 3x1,5 mm2</t>
  </si>
  <si>
    <t>-2076797047</t>
  </si>
  <si>
    <t>741122016</t>
  </si>
  <si>
    <t>Montáž kabelů měděných bez ukončení uložených pod omítku plných kulatých (CYKY), počtu a průřezu žil 3x2,5 až 6 mm2</t>
  </si>
  <si>
    <t>-1389213200</t>
  </si>
  <si>
    <t>PKB.711021</t>
  </si>
  <si>
    <t>CYKY-J 3x2,5</t>
  </si>
  <si>
    <t>1614636945</t>
  </si>
  <si>
    <t>0,392*1,2 "Přepočtené koeficientem množství</t>
  </si>
  <si>
    <t>1976835660</t>
  </si>
  <si>
    <t>0,1*1,2 "Přepočtené koeficientem množství</t>
  </si>
  <si>
    <t>741122032</t>
  </si>
  <si>
    <t>Montáž kabelů měděných bez ukončení uložených pod omítku plných kulatých (CYKY), počtu a průřezu žil 5x4 až 6 mm2</t>
  </si>
  <si>
    <t>778952150</t>
  </si>
  <si>
    <t>-1144346507</t>
  </si>
  <si>
    <t>0,083*1,2 "Přepočtené koeficientem množství</t>
  </si>
  <si>
    <t>741122142</t>
  </si>
  <si>
    <t>Montáž kabelů měděných bez ukončení uložených v trubkách zatažených plných kulatých nebo bezhalogenových (CYKY) počtu a průřezu žil 5x1,5 až 2,5 mm2</t>
  </si>
  <si>
    <t>-1421151830</t>
  </si>
  <si>
    <t>-957611344</t>
  </si>
  <si>
    <t>0,24*1,2 "Přepočtené koeficientem množství</t>
  </si>
  <si>
    <t>-638015757</t>
  </si>
  <si>
    <t>-716805491</t>
  </si>
  <si>
    <t>741130006</t>
  </si>
  <si>
    <t>Ukončení vodičů izolovaných s označením a zapojením v rozváděči nebo na přístroji, průřezu žíly do 16 mm2</t>
  </si>
  <si>
    <t>-1019841705</t>
  </si>
  <si>
    <t>1376973085</t>
  </si>
  <si>
    <t>741210201</t>
  </si>
  <si>
    <t>Montáž rozváděčů skříňových nebo panelových bez zapojení vodičů dělitelných, hmotnosti jednoho pole do 200 kg</t>
  </si>
  <si>
    <t>-1600096779</t>
  </si>
  <si>
    <t>741220004</t>
  </si>
  <si>
    <t>Montáž skříní přístrojových prázdných plastových nebo hliníkových, pohledové plochy vel. 250x250 až 640x320 mm</t>
  </si>
  <si>
    <t>-1876339421</t>
  </si>
  <si>
    <t>1149648</t>
  </si>
  <si>
    <t>SKRIN HENSEL MI-78223</t>
  </si>
  <si>
    <t>974974370</t>
  </si>
  <si>
    <t>782031635</t>
  </si>
  <si>
    <t>ABB.0016839.URS</t>
  </si>
  <si>
    <t>spínač jednopólový 10A Tango bílý, slonová kost</t>
  </si>
  <si>
    <t>1560604578</t>
  </si>
  <si>
    <t>193308476</t>
  </si>
  <si>
    <t>ABB.0002462.URS</t>
  </si>
  <si>
    <t>spínač řazení 5 10A Tango bílý, slonová kost</t>
  </si>
  <si>
    <t>-1463076453</t>
  </si>
  <si>
    <t>1245334</t>
  </si>
  <si>
    <t>KONVEKTOR ECOFLEX TAC 20 2000W</t>
  </si>
  <si>
    <t>-1944217726</t>
  </si>
  <si>
    <t>ABB.2CKA001032A0508</t>
  </si>
  <si>
    <t>Přístroj termostatu s týdenními spínacími hodinami, prostorový</t>
  </si>
  <si>
    <t>-1460361012</t>
  </si>
  <si>
    <t>672919416</t>
  </si>
  <si>
    <t>-547170974</t>
  </si>
  <si>
    <t>575418682</t>
  </si>
  <si>
    <t>741372051</t>
  </si>
  <si>
    <t>Montáž svítidel LED se zapojením vodičů bytových nebo společenských místností přisazených stropních reflektorových bez pohybového čidla</t>
  </si>
  <si>
    <t>1950939463</t>
  </si>
  <si>
    <t>1580289</t>
  </si>
  <si>
    <t>REFLEKTOR IP65 LED-NL-SMD-OXY-30W-NW</t>
  </si>
  <si>
    <t>-827536153</t>
  </si>
  <si>
    <t>1580294</t>
  </si>
  <si>
    <t>REFLEKTOR IP44 LED-NL-SMD-OXY-S-30W-NW + pohybové čidlo</t>
  </si>
  <si>
    <t>-758295650</t>
  </si>
  <si>
    <t>741372052</t>
  </si>
  <si>
    <t>Montáž svítidel LED se zapojením vodičů bytových nebo společenských místností přisazených stropních reflektorových s pohybovým čidlem</t>
  </si>
  <si>
    <t>1495741878</t>
  </si>
  <si>
    <t>-2039116547</t>
  </si>
  <si>
    <t>210220002</t>
  </si>
  <si>
    <t xml:space="preserve">Montáž uzemňovacího vedení s upevněním, propojením a připojením pomocí svorek  na povrchu vodičů FeZn drátem nebo lanem průměru do 10 mm</t>
  </si>
  <si>
    <t>1583209893</t>
  </si>
  <si>
    <t>Montáž uzemňovacího vedení s upevněním, propojením a připojením pomocí svorek na povrchu vodičů FeZn drátem nebo lanem průměru do 10 mm</t>
  </si>
  <si>
    <t>-1690188956</t>
  </si>
  <si>
    <t>210220302</t>
  </si>
  <si>
    <t xml:space="preserve">Montáž hromosvodného vedení  svorek se 3 a vícešrouby</t>
  </si>
  <si>
    <t>-1382601191</t>
  </si>
  <si>
    <t>Montáž hromosvodného vedení svorek se 3 a vícešrouby</t>
  </si>
  <si>
    <t>-822205486</t>
  </si>
  <si>
    <t>1234129</t>
  </si>
  <si>
    <t>OCELOVY DRAT FeZN 10mm /800010/</t>
  </si>
  <si>
    <t>574376336</t>
  </si>
  <si>
    <t>210220321</t>
  </si>
  <si>
    <t xml:space="preserve">Montáž hromosvodného vedení  svorek na potrubí se zhotovením pásku</t>
  </si>
  <si>
    <t>675610325</t>
  </si>
  <si>
    <t>Montáž hromosvodného vedení svorek na potrubí se zhotovením pásku</t>
  </si>
  <si>
    <t>210280002</t>
  </si>
  <si>
    <t xml:space="preserve">Zkoušky a prohlídky elektrických rozvodů a zařízení  celková prohlídka, zkoušení, měření a vyhotovení revizní zprávy pro objem montážních prací přes 100 do 500 tisíc Kč</t>
  </si>
  <si>
    <t>-1200148158</t>
  </si>
  <si>
    <t>Zkoušky a prohlídky elektrických rozvodů a zařízení celková prohlídka, zkoušení, měření a vyhotovení revizní zprávy pro objem montážních prací přes 100 do 500 tisíc Kč</t>
  </si>
  <si>
    <t>210290742</t>
  </si>
  <si>
    <t xml:space="preserve">Zpětná montáž motorických spotřebičů  s usazením a upevněním na stávající nosnou konstrukci nebo podklad, vyrovnání řemene a vyvážení, bez zapojení elektromotorů (s přenesením do 5 m) do 3 kW</t>
  </si>
  <si>
    <t>1475626688</t>
  </si>
  <si>
    <t>Zpětná montáž motorických spotřebičů s usazením a upevněním na stávající nosnou konstrukci nebo podklad, vyrovnání řemene a vyvážení, bez zapojení elektromotorů (s přenesením do 5 m) do 3 kW</t>
  </si>
  <si>
    <t>Hodinové zúčtovací sazby</t>
  </si>
  <si>
    <t>HZS2212</t>
  </si>
  <si>
    <t xml:space="preserve">Hodinové zúčtovací sazby profesí PSV  provádění stavebních instalací instalatér odborný</t>
  </si>
  <si>
    <t>1362119349</t>
  </si>
  <si>
    <t>Hodinové zúčtovací sazby profesí PSV provádění stavebních instalací instalatér odborný</t>
  </si>
  <si>
    <t>HZS2222</t>
  </si>
  <si>
    <t xml:space="preserve">Hodinové zúčtovací sazby profesí PSV  provádění stavebních instalací elektrikář odborný</t>
  </si>
  <si>
    <t>-1958463819</t>
  </si>
  <si>
    <t>Hodinové zúčtovací sazby profesí PSV provádění stavebních instalací elektrikář odborný</t>
  </si>
  <si>
    <t>2108584463</t>
  </si>
  <si>
    <t>2019-11-8 - Zemní práce</t>
  </si>
  <si>
    <t>210021063</t>
  </si>
  <si>
    <t xml:space="preserve">Ostatní elektromontážní doplňkové práce  osazení výstražné fólie z PVC</t>
  </si>
  <si>
    <t>-914127736</t>
  </si>
  <si>
    <t>Ostatní elektromontážní doplňkové práce osazení výstražné fólie z PVC</t>
  </si>
  <si>
    <t>JTA.0013703.URS</t>
  </si>
  <si>
    <t>EXTRUNET - výstražná fólie z polyethylenu šíře 33 cm s potiskem</t>
  </si>
  <si>
    <t>-459028543</t>
  </si>
  <si>
    <t>460010011</t>
  </si>
  <si>
    <t xml:space="preserve">Vytyčení trasy  vedení vzdušného (nadzemního) silového v terénu přehledném nn</t>
  </si>
  <si>
    <t>-1405453831</t>
  </si>
  <si>
    <t>Vytyčení trasy vedení vzdušného (nadzemního) silového v terénu přehledném nn</t>
  </si>
  <si>
    <t>460201611</t>
  </si>
  <si>
    <t xml:space="preserve">Hloubení nezapažených kabelových rýh strojně  zarovnání kabelových rýh po výkopu strojně, šířka rýhy do 50 cm</t>
  </si>
  <si>
    <t>461595573</t>
  </si>
  <si>
    <t>Hloubení nezapažených kabelových rýh strojně zarovnání kabelových rýh po výkopu strojně, šířka rýhy do 50 cm</t>
  </si>
  <si>
    <t>460202304</t>
  </si>
  <si>
    <t xml:space="preserve">Hloubení nezapažených kabelových rýh strojně  zarovnání kabelových rýh po výkopu strojně, šířka rýhy bez zarovnání rýh šířky 50 cm, hloubky 120 cm, v hornině třídy 4</t>
  </si>
  <si>
    <t>320518151</t>
  </si>
  <si>
    <t>Hloubení nezapažených kabelových rýh strojně zarovnání kabelových rýh po výkopu strojně, šířka rýhy bez zarovnání rýh šířky 50 cm, hloubky 120 cm, v hornině třídy 4</t>
  </si>
  <si>
    <t>460421121</t>
  </si>
  <si>
    <t xml:space="preserve">Kabelové lože včetně podsypu, zhutnění a urovnání povrchu  z písku nebo štěrkopísku tloušťky 10 cm nad kabel zakryté betonovými deskami vel. 50 x 15 cm, šířky lože do 15 cm</t>
  </si>
  <si>
    <t>-1565946206</t>
  </si>
  <si>
    <t>Kabelové lože včetně podsypu, zhutnění a urovnání povrchu z písku nebo štěrkopísku tloušťky 10 cm nad kabel zakryté betonovými deskami vel. 50 x 15 cm, šířky lože do 15 cm</t>
  </si>
  <si>
    <t>460560295</t>
  </si>
  <si>
    <t>Zásyp kabelových rýh ručně s uložením výkopku ve vrstvách včetně zhutnění a urovnání povrchu šířky 50 cm hloubky 110 cm, v hornině třídy 5</t>
  </si>
  <si>
    <t>298488631</t>
  </si>
  <si>
    <t>2019-11-9 - Venkovní napájecí obvody</t>
  </si>
  <si>
    <t>1676631523</t>
  </si>
  <si>
    <t>10.792.699</t>
  </si>
  <si>
    <t>Trubka KOPOFLEX 110 rudá UV stabilní</t>
  </si>
  <si>
    <t>-1332670671</t>
  </si>
  <si>
    <t>1191984</t>
  </si>
  <si>
    <t>SPOJKA KOPOFLEX/KOPODUR 110MM 02110 FA</t>
  </si>
  <si>
    <t>-2143177573</t>
  </si>
  <si>
    <t>10.076.827</t>
  </si>
  <si>
    <t>Trubka KOPOFLEX 160 černá</t>
  </si>
  <si>
    <t>1825215188</t>
  </si>
  <si>
    <t>1197428</t>
  </si>
  <si>
    <t>SPOJKA KOPOFLEX/KOPODUR 160MM 02160 FA</t>
  </si>
  <si>
    <t>1181561002</t>
  </si>
  <si>
    <t>741122133</t>
  </si>
  <si>
    <t>Montáž kabelů měděných bez ukončení uložených v trubkách zatažených plných kulatých nebo bezhalogenových (CYKY) počtu a průřezu žil 4x10 mm2</t>
  </si>
  <si>
    <t>-1064330394</t>
  </si>
  <si>
    <t>741122134</t>
  </si>
  <si>
    <t>Montáž kabelů měděných bez ukončení uložených v trubkách zatažených plných kulatých nebo bezhalogenových (CYKY) počtu a průřezu žil 4x16 až 25 mm2</t>
  </si>
  <si>
    <t>-944396238</t>
  </si>
  <si>
    <t>PKB.712009</t>
  </si>
  <si>
    <t>1-CYKY-J 4x25 RM</t>
  </si>
  <si>
    <t>2008534966</t>
  </si>
  <si>
    <t>0,26*1,2 "Přepočtené koeficientem množství</t>
  </si>
  <si>
    <t>PKB.711032</t>
  </si>
  <si>
    <t>CYKY-J 5x2,5</t>
  </si>
  <si>
    <t>745935415</t>
  </si>
  <si>
    <t>-239302112</t>
  </si>
  <si>
    <t>PKB.711027</t>
  </si>
  <si>
    <t>CYKY-J 4x10 RE</t>
  </si>
  <si>
    <t>-1037311596</t>
  </si>
  <si>
    <t>741122624</t>
  </si>
  <si>
    <t>Montáž kabelů měděných bez ukončení uložených pevně plných kulatých nebo bezhalogenových (CYKY) počtu a průřezu žil 4x16 až 25 mm2</t>
  </si>
  <si>
    <t>-2034531515</t>
  </si>
  <si>
    <t>PKB.711030</t>
  </si>
  <si>
    <t>CYKY-J 4x16 RE</t>
  </si>
  <si>
    <t>83216873</t>
  </si>
  <si>
    <t>720802159</t>
  </si>
  <si>
    <t>48837720</t>
  </si>
  <si>
    <t>741130007</t>
  </si>
  <si>
    <t>Ukončení vodičů izolovaných s označením a zapojením v rozváděči nebo na přístroji, průřezu žíly do 25 mm2</t>
  </si>
  <si>
    <t>-155907947</t>
  </si>
  <si>
    <t>741310271</t>
  </si>
  <si>
    <t>Montáž spínačů jedno nebo dvoupólových kloubových, otočných nebo ovládaných pomocí táhel, bez zapojení vodičů vypínačů nebo přepínačů 100 A</t>
  </si>
  <si>
    <t>-654257887</t>
  </si>
  <si>
    <t>1166777</t>
  </si>
  <si>
    <t>VSN32 2203C8-Z-PNC-S-216-NSC-K2DM12</t>
  </si>
  <si>
    <t>1163617445</t>
  </si>
  <si>
    <t>-428583911</t>
  </si>
  <si>
    <t>-1118406678</t>
  </si>
  <si>
    <t>741410021</t>
  </si>
  <si>
    <t>Montáž uzemňovacího vedení s upevněním, propojením a připojením pomocí svorek v zemi s izolací spojů pásku průřezu do 120 mm2 v městské zástavbě</t>
  </si>
  <si>
    <t>1190063216</t>
  </si>
  <si>
    <t>1195050367</t>
  </si>
  <si>
    <t>-122483714</t>
  </si>
  <si>
    <t>35442037</t>
  </si>
  <si>
    <t>svorka uzemnění nerez křížová</t>
  </si>
  <si>
    <t>752199003</t>
  </si>
  <si>
    <t>35441895</t>
  </si>
  <si>
    <t>svorka připojovací k připojení kovových částí</t>
  </si>
  <si>
    <t>974708763</t>
  </si>
  <si>
    <t>1397507</t>
  </si>
  <si>
    <t>SK/SR2 FEZN FI 30/FI3 BEZ DEST. /318033/</t>
  </si>
  <si>
    <t>1792051247</t>
  </si>
  <si>
    <t>1353429</t>
  </si>
  <si>
    <t>SVORKA SR3/SR2 FEZN RD 7-10/Fl 30</t>
  </si>
  <si>
    <t>465495348</t>
  </si>
  <si>
    <t>1338423</t>
  </si>
  <si>
    <t>DRAT NEREZ NIRO V2A RD 10 V2A 20M</t>
  </si>
  <si>
    <t>1562405258</t>
  </si>
  <si>
    <t>220182002</t>
  </si>
  <si>
    <t>Zatažení trubek do chráničky 110 mm ochranné z HDPE</t>
  </si>
  <si>
    <t>936856789</t>
  </si>
  <si>
    <t>PS 3 - Vodohospodářský monitoring</t>
  </si>
  <si>
    <t>R.PS.3.1</t>
  </si>
  <si>
    <t>Vodohospodářský monitoring - záznamová jednotka H7-G-TA4-P, 2x tlaková sonda měření hladiny, 1x ultrazvuková sonda,1x radarové sonda, srářkoměr, teplota vzduchu, záznam polohy uzávěrů 3x (MODBUS), včetně montáže</t>
  </si>
  <si>
    <t>23840915</t>
  </si>
  <si>
    <t>R.PS.3.2</t>
  </si>
  <si>
    <t>Srážkoměr pro stanici Otradov včetně montáže</t>
  </si>
  <si>
    <t>-1934462147</t>
  </si>
  <si>
    <t>PS 4 - Monitoring TBD</t>
  </si>
  <si>
    <t>01 - Geodetické body pro výšková měření</t>
  </si>
  <si>
    <t>VODNÍ DÍLA - TBD a.s.</t>
  </si>
  <si>
    <t>Ing. David Richtr</t>
  </si>
  <si>
    <t>Ostatní - Monitoring TBD</t>
  </si>
  <si>
    <t xml:space="preserve">    01 - Geodetické body pro výškové měření</t>
  </si>
  <si>
    <t xml:space="preserve">    VRN1 - Průzkumné, geodetické a projektové práce</t>
  </si>
  <si>
    <t>-955609141</t>
  </si>
  <si>
    <t>Poznámka k položce:_x000d_
Pilíře pro hloubkové nivelační značky</t>
  </si>
  <si>
    <t xml:space="preserve">"pro 18 značek"   18*4,5*4,5*0,10</t>
  </si>
  <si>
    <t>131301101</t>
  </si>
  <si>
    <t>Hloubení nezapažených jam a zářezů s urovnáním dna do předepsaného profilu a spádu v hornině tř. 4 do 100 m3</t>
  </si>
  <si>
    <t>-414521637</t>
  </si>
  <si>
    <t xml:space="preserve">"pro 18 značek"   18*(4,5^2+1.5^2)/2*1,5</t>
  </si>
  <si>
    <t>2026543541</t>
  </si>
  <si>
    <t>-1972529729</t>
  </si>
  <si>
    <t>Zpětný zásyp</t>
  </si>
  <si>
    <t xml:space="preserve">"odpočet objemu podkladního betonu"   -18*1,0*1,0*0,1</t>
  </si>
  <si>
    <t xml:space="preserve">"odpočet objemu značky-svařence"   -18*3,14*0,274^2/4*1.5</t>
  </si>
  <si>
    <t>177410110R</t>
  </si>
  <si>
    <t xml:space="preserve">Třídění zpětného zásypu </t>
  </si>
  <si>
    <t>-1900233829</t>
  </si>
  <si>
    <t>119792885</t>
  </si>
  <si>
    <t xml:space="preserve">"pro 18 značek"   18*4,5*4,5</t>
  </si>
  <si>
    <t>194580881</t>
  </si>
  <si>
    <t>005724800</t>
  </si>
  <si>
    <t>Osiva pícnin směsi travní balení obvykle 25 kg jetelotráva běžná</t>
  </si>
  <si>
    <t>CS ÚRS 2016 01</t>
  </si>
  <si>
    <t>1224278949</t>
  </si>
  <si>
    <t>729*0,015 "Přepočtené koeficientem množství</t>
  </si>
  <si>
    <t>1717829134</t>
  </si>
  <si>
    <t xml:space="preserve">"Podkladní beton"   4*1,0*0,10*18</t>
  </si>
  <si>
    <t>495107852</t>
  </si>
  <si>
    <t>1195064842</t>
  </si>
  <si>
    <t>Výplň značky - svařence</t>
  </si>
  <si>
    <t>3,14*0,273^2/4*1.5*18</t>
  </si>
  <si>
    <t>452311151</t>
  </si>
  <si>
    <t>Podkladní a zajišťovací konstrukce z betonu prostého v otevřeném výkopu desky pod potrubí, stoky a drobné objekty z betonu tř. C 20/25</t>
  </si>
  <si>
    <t>2051761616</t>
  </si>
  <si>
    <t>1.0*1.0*0,1*18"značek"</t>
  </si>
  <si>
    <t>99700R</t>
  </si>
  <si>
    <t>naložení, přemístění a uložení přebytečného materiálu z výkopu na skládku vč. (poplatků) dle platné legislativy</t>
  </si>
  <si>
    <t>819247639</t>
  </si>
  <si>
    <t>Poznámka k položce:_x000d_
přebytky vykopaných zemin a méně vhodné materiály budou odvezeny na skládku inertního materiálu, resp. na skládku odpadu podle příslušného zatřídění dle zákona č. 185/2001 Sb. v platném znění</t>
  </si>
  <si>
    <t>(75,150-46,380)*2,0"t/m3"</t>
  </si>
  <si>
    <t>1923522061</t>
  </si>
  <si>
    <t>767995116</t>
  </si>
  <si>
    <t xml:space="preserve">Montáž ostatních atypických zámečnických konstrukcí  hmotnosti přes 100 do 250 kg</t>
  </si>
  <si>
    <t>-278714678</t>
  </si>
  <si>
    <t>Montáž ostatních atypických zámečnických konstrukcí hmotnosti přes 100 do 250 kg</t>
  </si>
  <si>
    <t>Svařenec</t>
  </si>
  <si>
    <t>18*125"kg"</t>
  </si>
  <si>
    <t>7674</t>
  </si>
  <si>
    <t>materiál: ocel 11373 svařenec</t>
  </si>
  <si>
    <t>-1895513496</t>
  </si>
  <si>
    <t>18*125</t>
  </si>
  <si>
    <t>767R1</t>
  </si>
  <si>
    <t xml:space="preserve">Výroba  poklopu</t>
  </si>
  <si>
    <t>-1579143846</t>
  </si>
  <si>
    <t>Výroba poklopu</t>
  </si>
  <si>
    <t>Poznámka k položce:_x000d_
Včetně nátěru</t>
  </si>
  <si>
    <t>767R2</t>
  </si>
  <si>
    <t>Montáž poklopu</t>
  </si>
  <si>
    <t>704425026</t>
  </si>
  <si>
    <t>767R3</t>
  </si>
  <si>
    <t>materiál: polypropylen, nerez</t>
  </si>
  <si>
    <t>942623532</t>
  </si>
  <si>
    <t>998767106</t>
  </si>
  <si>
    <t xml:space="preserve">Přesun hmot pro zámečnické konstrukce  stanovený z hmotnosti přesunovaného materiálu vodorovná dopravní vzdálenost do 50 m v objektech výšky přes 48 do 60 m</t>
  </si>
  <si>
    <t>-2140060104</t>
  </si>
  <si>
    <t>Přesun hmot pro zámečnické konstrukce stanovený z hmotnosti přesunovaného materiálu vodorovná dopravní vzdálenost do 50 m v objektech výšky přes 48 do 60 m</t>
  </si>
  <si>
    <t>(2250+60)/1000</t>
  </si>
  <si>
    <t>998767192</t>
  </si>
  <si>
    <t xml:space="preserve">Přesun hmot pro zámečnické konstrukce  stanovený z hmotnosti přesunovaného materiálu Příplatek k cenám za zvětšený přesun přes vymezenou největší dopravní vzdálenost do 100 m</t>
  </si>
  <si>
    <t>1096064667</t>
  </si>
  <si>
    <t>Přesun hmot pro zámečnické konstrukce stanovený z hmotnosti přesunovaného materiálu Příplatek k cenám za zvětšený přesun přes vymezenou největší dopravní vzdálenost do 100 m</t>
  </si>
  <si>
    <t>Geodetické body pro výškové měření</t>
  </si>
  <si>
    <t>VB1</t>
  </si>
  <si>
    <t>instalace nivelačních bodů zajišťovacích (5ks)</t>
  </si>
  <si>
    <t>262144</t>
  </si>
  <si>
    <t>1326050539</t>
  </si>
  <si>
    <t>VB2</t>
  </si>
  <si>
    <t>nivelační body čepové, zajišťovací v okolí hráze</t>
  </si>
  <si>
    <t>-1646792689</t>
  </si>
  <si>
    <t>VB3</t>
  </si>
  <si>
    <t>instalace nivelačních bodů závěsných (12ks)</t>
  </si>
  <si>
    <t>-80921365</t>
  </si>
  <si>
    <t>VB4</t>
  </si>
  <si>
    <t>nivelační body závěsné v injekční a přístupové chodbě</t>
  </si>
  <si>
    <t>1451834845</t>
  </si>
  <si>
    <t>VB5</t>
  </si>
  <si>
    <t>instalace nivelačních bodů přestavových (27ks)</t>
  </si>
  <si>
    <t>1759902785</t>
  </si>
  <si>
    <t>VB6</t>
  </si>
  <si>
    <t>nivelační body hřebové přestavové v injekční chodbě</t>
  </si>
  <si>
    <t>1562564118</t>
  </si>
  <si>
    <t>VB7</t>
  </si>
  <si>
    <t>instalace nivelačních bodů</t>
  </si>
  <si>
    <t>-610732251</t>
  </si>
  <si>
    <t>VB8</t>
  </si>
  <si>
    <t>nivelační body hřebové na koruně hráze</t>
  </si>
  <si>
    <t>602906344</t>
  </si>
  <si>
    <t>VB9</t>
  </si>
  <si>
    <t>instalace nivelačních bodů čepových u paty hráze (3ks)</t>
  </si>
  <si>
    <t>1543960970</t>
  </si>
  <si>
    <t>VB10</t>
  </si>
  <si>
    <t>nivelační body čepové u vzdušní paty hráze</t>
  </si>
  <si>
    <t>1059193536</t>
  </si>
  <si>
    <t>VB11</t>
  </si>
  <si>
    <t>instalace nivelačních bodů čepových u paty hráze (7ks)</t>
  </si>
  <si>
    <t>-630668029</t>
  </si>
  <si>
    <t>VB12</t>
  </si>
  <si>
    <t>nivelační body čepové u návodní paty hráze</t>
  </si>
  <si>
    <t>600713732</t>
  </si>
  <si>
    <t>VB16</t>
  </si>
  <si>
    <t>instalace nivelačních bodů na pilíře hloubkových nivelačních značek (18ks)</t>
  </si>
  <si>
    <t>-1678239728</t>
  </si>
  <si>
    <t>VB17</t>
  </si>
  <si>
    <t>nivelační body hřebové pro hloubké nivelační značky</t>
  </si>
  <si>
    <t>-1885716612</t>
  </si>
  <si>
    <t>VB18</t>
  </si>
  <si>
    <t>instalace nivelačních bodů hřebových (5ks)</t>
  </si>
  <si>
    <t>-105431561</t>
  </si>
  <si>
    <t>VB19</t>
  </si>
  <si>
    <t>nivelační body hřebové (typ III) na koruně bezpečnostního přelivu</t>
  </si>
  <si>
    <t>-1776108446</t>
  </si>
  <si>
    <t>VB20</t>
  </si>
  <si>
    <t>instalační a kotevní materiál</t>
  </si>
  <si>
    <t>-507198006</t>
  </si>
  <si>
    <t>VB21</t>
  </si>
  <si>
    <t>digitální nilelační přístroj</t>
  </si>
  <si>
    <t>-730058136</t>
  </si>
  <si>
    <t>Poznámka k položce:_x000d_
spacifikace uvedené v technické zprávě</t>
  </si>
  <si>
    <t>VRN1</t>
  </si>
  <si>
    <t>Průzkumné, geodetické a projektové práce</t>
  </si>
  <si>
    <t>012203000</t>
  </si>
  <si>
    <t>Geodetické práce při provádění stavby</t>
  </si>
  <si>
    <t>348974200</t>
  </si>
  <si>
    <t>Poznámka k položce:_x000d_
vytyčení polohy geodetických bodů pro výškové měření</t>
  </si>
  <si>
    <t>02 - Geodetické body a pilíře pro směrová měření</t>
  </si>
  <si>
    <t xml:space="preserve">    766 - Konstrukce truhlářské</t>
  </si>
  <si>
    <t xml:space="preserve">    02 - Geodetické body a pilíře pro směrové měření</t>
  </si>
  <si>
    <t>-200742367</t>
  </si>
  <si>
    <t xml:space="preserve">"pro 3 pilíře"   3*6,92</t>
  </si>
  <si>
    <t>-1927144955</t>
  </si>
  <si>
    <t xml:space="preserve">"pro 3 pilíře"   3*25,05</t>
  </si>
  <si>
    <t>-420478234</t>
  </si>
  <si>
    <t>-1265978822</t>
  </si>
  <si>
    <t xml:space="preserve">"pro 3 pílíře"   3*15,46</t>
  </si>
  <si>
    <t>448517247</t>
  </si>
  <si>
    <t>1883463554</t>
  </si>
  <si>
    <t xml:space="preserve">"Pro 3 pílíře"   3*26,55</t>
  </si>
  <si>
    <t>587347285</t>
  </si>
  <si>
    <t>548334170</t>
  </si>
  <si>
    <t>159,3*0,015 "Přepočtené koeficientem množství</t>
  </si>
  <si>
    <t>-1365760875</t>
  </si>
  <si>
    <t>Poznámka k položce:_x000d_
jílocementový výplach</t>
  </si>
  <si>
    <t>6,0"m"*4"ks/pilíř"*3"pilíře"</t>
  </si>
  <si>
    <t>-2142898590</t>
  </si>
  <si>
    <t xml:space="preserve">"Podkladní beton"   4*3,0*0,1*3"pilíře"</t>
  </si>
  <si>
    <t xml:space="preserve">"Základ pilíře"   4*2,0*1,0*3"pilíře"</t>
  </si>
  <si>
    <t xml:space="preserve">"Sloup pilíře"   4*0,45*1,30*3"pilíře"</t>
  </si>
  <si>
    <t>-1092148725</t>
  </si>
  <si>
    <t>274322611</t>
  </si>
  <si>
    <t>Základy z betonu železového (bez výztuže) pasy z betonu se zvýšenými nároky na prostředí tř. C 30/37</t>
  </si>
  <si>
    <t>-791180508</t>
  </si>
  <si>
    <t>Poznámka k položce:_x000d_
XC4, XF1, XA1</t>
  </si>
  <si>
    <t xml:space="preserve">"Základ pilíře"    4,0*3"pilíře"</t>
  </si>
  <si>
    <t xml:space="preserve">"Sloup pilíře"    0,26*3"pílíře"</t>
  </si>
  <si>
    <t>274361821</t>
  </si>
  <si>
    <t>Výztuž základů pasů z betonářské oceli 10 505 (R) nebo BSt 500</t>
  </si>
  <si>
    <t>172901719</t>
  </si>
  <si>
    <t>4,26*0,015"%"*7850/1000*3"pilíře"</t>
  </si>
  <si>
    <t>28311111R</t>
  </si>
  <si>
    <t>Dodávka a zřízení trubkové mikropiloty D 108/16mm (ocel.11 523)</t>
  </si>
  <si>
    <t>696519209</t>
  </si>
  <si>
    <t xml:space="preserve">Poznámka k položce:_x000d_
dodávka mat. trubky ocelové manžetové  108x16 zřízení+ zálivka+vysokotlaká injektáž, dodávka injekčních hmot</t>
  </si>
  <si>
    <t>6,0*4*3"pilíře"</t>
  </si>
  <si>
    <t>28311112R</t>
  </si>
  <si>
    <t xml:space="preserve">Dodávka a zřízení trubkové mikropiloty část hladká D 108/16mm  (ocel.11 523)</t>
  </si>
  <si>
    <t>-1637340431</t>
  </si>
  <si>
    <t>Dodávka a zřízení trubkové mikropiloty část hladká D 108/16mm (ocel.11 523)</t>
  </si>
  <si>
    <t>Poznámka k položce:_x000d_
dodávka ocel. trubky hladké 108x16 + zřízení</t>
  </si>
  <si>
    <t>0,5*4*3"pilíře"</t>
  </si>
  <si>
    <t>CS ÚRS 2018 01</t>
  </si>
  <si>
    <t>-1173371991</t>
  </si>
  <si>
    <t>4*3"pilíře"</t>
  </si>
  <si>
    <t>13010336R</t>
  </si>
  <si>
    <t>tyč ocelová plochá v jakosti S235 300x40 mm</t>
  </si>
  <si>
    <t>-957273257</t>
  </si>
  <si>
    <t>Poznámka k položce:_x000d_
mat. hlavy mikropilot</t>
  </si>
  <si>
    <t>(0,3*0,3*0,04*7850*4)/1000*3"pilíře"</t>
  </si>
  <si>
    <t>-2115225424</t>
  </si>
  <si>
    <t>3,0*3,0*0,1*3"pilíře"</t>
  </si>
  <si>
    <t>-1056803275</t>
  </si>
  <si>
    <t>-1860360965</t>
  </si>
  <si>
    <t>766</t>
  </si>
  <si>
    <t>Konstrukce truhlářské</t>
  </si>
  <si>
    <t>42195331R</t>
  </si>
  <si>
    <t>Opláštění pilíře - výroba a montáž</t>
  </si>
  <si>
    <t>-68188798</t>
  </si>
  <si>
    <t>4*0,55*1,30</t>
  </si>
  <si>
    <t>30925104R</t>
  </si>
  <si>
    <t>polypropylenové desky+pomocný materiál (nerez)</t>
  </si>
  <si>
    <t>1748863345</t>
  </si>
  <si>
    <t>-2103612073</t>
  </si>
  <si>
    <t>840933429</t>
  </si>
  <si>
    <t>1959798232</t>
  </si>
  <si>
    <t>767R4</t>
  </si>
  <si>
    <t xml:space="preserve">Výroba  cetračního zařízení</t>
  </si>
  <si>
    <t>-1132943578</t>
  </si>
  <si>
    <t>Výroba cetračního zařízení</t>
  </si>
  <si>
    <t>767R5</t>
  </si>
  <si>
    <t>Montáž cetračního zařízení</t>
  </si>
  <si>
    <t>-821821882</t>
  </si>
  <si>
    <t>767R6</t>
  </si>
  <si>
    <t>materiál: nerez</t>
  </si>
  <si>
    <t>-1367380000</t>
  </si>
  <si>
    <t>58562017</t>
  </si>
  <si>
    <t>malta zálivková cementová expanzní pro kotvení a vyztužení</t>
  </si>
  <si>
    <t>-822282876</t>
  </si>
  <si>
    <t>Geodetické body a pilíře pro směrové měření</t>
  </si>
  <si>
    <t>SB1</t>
  </si>
  <si>
    <t>instalace oboustraných značek pro směrová měření pomocí horolezecké techniky (8ks)</t>
  </si>
  <si>
    <t>204155554</t>
  </si>
  <si>
    <t>SB2</t>
  </si>
  <si>
    <t>směrová značka oboustranná, 2x minihranol + stříška</t>
  </si>
  <si>
    <t>-1010102794</t>
  </si>
  <si>
    <t>SB3</t>
  </si>
  <si>
    <t>instalace zajišťovacích směrových bodů (3ks)</t>
  </si>
  <si>
    <t>1408711888</t>
  </si>
  <si>
    <t>SB4</t>
  </si>
  <si>
    <t>zajišťovací směrový bod</t>
  </si>
  <si>
    <t>121323376</t>
  </si>
  <si>
    <t>SB5</t>
  </si>
  <si>
    <t>-957223605</t>
  </si>
  <si>
    <t>SB12</t>
  </si>
  <si>
    <t>instalace nivelačních bodů hřebových (9ks)</t>
  </si>
  <si>
    <t>1809792849</t>
  </si>
  <si>
    <t>SB13</t>
  </si>
  <si>
    <t>nivelační body hřebové (typ III) na základy pilířů</t>
  </si>
  <si>
    <t>1555523296</t>
  </si>
  <si>
    <t>1446713715</t>
  </si>
  <si>
    <t>Poznámka k položce:_x000d_
vytyčení polohy geodetických bodů pro směrová měření</t>
  </si>
  <si>
    <t>013294000</t>
  </si>
  <si>
    <t>Ostatní dokumentace</t>
  </si>
  <si>
    <t>-957685130</t>
  </si>
  <si>
    <t>Poznámka k položce:_x000d_
Geodetické pilíře</t>
  </si>
  <si>
    <t>03 - Hrázová kyvadla</t>
  </si>
  <si>
    <t xml:space="preserve">    03 - Hrázová kyvadla</t>
  </si>
  <si>
    <t>K1</t>
  </si>
  <si>
    <t>instalace kyvadla včetně usazovacích základen</t>
  </si>
  <si>
    <t>-1037978322</t>
  </si>
  <si>
    <t>K2</t>
  </si>
  <si>
    <t>hrázové kyvadlo tížné (20kg) včetně: závěsu, drátu, tlumící nádoby, krytu proti kapající vodě</t>
  </si>
  <si>
    <t>187513616</t>
  </si>
  <si>
    <t>K3</t>
  </si>
  <si>
    <t>usazovací základna pro koordioskop</t>
  </si>
  <si>
    <t>2036352267</t>
  </si>
  <si>
    <t>K4</t>
  </si>
  <si>
    <t>komparační základna pro koordioskop</t>
  </si>
  <si>
    <t>-1647947378</t>
  </si>
  <si>
    <t>K5</t>
  </si>
  <si>
    <t>koordioskop pro odečet polohy drátu kyvadla</t>
  </si>
  <si>
    <t>442793847</t>
  </si>
  <si>
    <t>K6</t>
  </si>
  <si>
    <t>-1563732929</t>
  </si>
  <si>
    <t>1*2 "Přepočtené koeficientem množství</t>
  </si>
  <si>
    <t>1925331943</t>
  </si>
  <si>
    <t>Poznámka k položce:_x000d_
vyměření polohy kyvadla</t>
  </si>
  <si>
    <t>1724098209</t>
  </si>
  <si>
    <t>Poznámka k položce:_x000d_
Kyvadla</t>
  </si>
  <si>
    <t>04 - Roztahoměry a deformetry</t>
  </si>
  <si>
    <t xml:space="preserve">    04 - Roztahoměry a deformetry</t>
  </si>
  <si>
    <t>RD1</t>
  </si>
  <si>
    <t>instalace roztahoměrných základen (9ks)</t>
  </si>
  <si>
    <t>-1337547617</t>
  </si>
  <si>
    <t>RD2</t>
  </si>
  <si>
    <t>roztahoměrné základny 3D na dilatačních sparách v injekční chodbě</t>
  </si>
  <si>
    <t>-197388416</t>
  </si>
  <si>
    <t>RD3</t>
  </si>
  <si>
    <t>instalace deformetrických základen (9ks)</t>
  </si>
  <si>
    <t>2140695050</t>
  </si>
  <si>
    <t>RD4</t>
  </si>
  <si>
    <t>deformetrické základny na dilatačních sparách na návodním líci</t>
  </si>
  <si>
    <t>-1681123929</t>
  </si>
  <si>
    <t>RD5</t>
  </si>
  <si>
    <t>1224554860</t>
  </si>
  <si>
    <t>RD6</t>
  </si>
  <si>
    <t>odečítací zařízení pro roztahoměry</t>
  </si>
  <si>
    <t>-1443520812</t>
  </si>
  <si>
    <t>05 - Průsaky</t>
  </si>
  <si>
    <t xml:space="preserve">    05 - Průsaky</t>
  </si>
  <si>
    <t>P1</t>
  </si>
  <si>
    <t>instalace měrné přepážky pro měření průsaků, kalibrace,</t>
  </si>
  <si>
    <t>1781717537</t>
  </si>
  <si>
    <t>P2</t>
  </si>
  <si>
    <t>měrná přepážka pro měření průsaků, dodávka</t>
  </si>
  <si>
    <t>-717952623</t>
  </si>
  <si>
    <t>P3</t>
  </si>
  <si>
    <t>dodávka, pomůcek pro měření kalibrovaná nádoba</t>
  </si>
  <si>
    <t>-1803524091</t>
  </si>
  <si>
    <t>-878210758</t>
  </si>
  <si>
    <t>Poznámka k položce:_x000d_
Průsaky</t>
  </si>
  <si>
    <t>06 - Vztlakoměrné vrty</t>
  </si>
  <si>
    <t xml:space="preserve">    722 - Vnitřní armatury</t>
  </si>
  <si>
    <t xml:space="preserve">    VRN4 - Inženýrská činnost</t>
  </si>
  <si>
    <t>225221116</t>
  </si>
  <si>
    <t>Maloprofilové vrty jádrové průměru přes 56 do 93 mm v omezeném prostoru do úklonu 45 st. v hl 0 až 25 m v hornině tř. V a VI</t>
  </si>
  <si>
    <t>-1575723258</t>
  </si>
  <si>
    <t xml:space="preserve">"2V"   2,5</t>
  </si>
  <si>
    <t xml:space="preserve">"3N"   2,5</t>
  </si>
  <si>
    <t xml:space="preserve">"3V"   2,5</t>
  </si>
  <si>
    <t xml:space="preserve">"4N"   2,5</t>
  </si>
  <si>
    <t xml:space="preserve">"4V"   2,5</t>
  </si>
  <si>
    <t xml:space="preserve">"5N"   2,5</t>
  </si>
  <si>
    <t xml:space="preserve">"5V"   2,5</t>
  </si>
  <si>
    <t xml:space="preserve">"6N"   2,5</t>
  </si>
  <si>
    <t xml:space="preserve">"6V"   2,5</t>
  </si>
  <si>
    <t xml:space="preserve">"6P"   2,5</t>
  </si>
  <si>
    <t xml:space="preserve">"7N"   2,5</t>
  </si>
  <si>
    <t xml:space="preserve">"7V"   2,5</t>
  </si>
  <si>
    <t xml:space="preserve">"7NN"   2,5</t>
  </si>
  <si>
    <t xml:space="preserve">"7VV"   2,5</t>
  </si>
  <si>
    <t xml:space="preserve">"8N"   2,5</t>
  </si>
  <si>
    <t xml:space="preserve">"8V"   2,5</t>
  </si>
  <si>
    <t xml:space="preserve">"9V"   2,5</t>
  </si>
  <si>
    <t>242791111</t>
  </si>
  <si>
    <t xml:space="preserve">Zapuštění zárubnice z trub  z plastických hmot  hl. do 50 m DN do 200</t>
  </si>
  <si>
    <t>-1728981869</t>
  </si>
  <si>
    <t>Zapuštění zárubnice z trub z plastických hmot hl. do 50 m DN do 200</t>
  </si>
  <si>
    <t xml:space="preserve">"2V"   5,8</t>
  </si>
  <si>
    <t xml:space="preserve">"3N"   5,8</t>
  </si>
  <si>
    <t xml:space="preserve">"3V"   5,8</t>
  </si>
  <si>
    <t xml:space="preserve">"4N"  5,8</t>
  </si>
  <si>
    <t xml:space="preserve">"4V"   5,8</t>
  </si>
  <si>
    <t xml:space="preserve">"5N"   5,8</t>
  </si>
  <si>
    <t xml:space="preserve">"5V"   5,8</t>
  </si>
  <si>
    <t xml:space="preserve">"6N"   5,5</t>
  </si>
  <si>
    <t xml:space="preserve">"6V"   5,8</t>
  </si>
  <si>
    <t xml:space="preserve">"6P"   7,9</t>
  </si>
  <si>
    <t xml:space="preserve">"7N"   6,8</t>
  </si>
  <si>
    <t xml:space="preserve">"7V"   6,8</t>
  </si>
  <si>
    <t xml:space="preserve">"7NN"   12,0</t>
  </si>
  <si>
    <t xml:space="preserve">"7VV"   12,0</t>
  </si>
  <si>
    <t xml:space="preserve">"8N"   5,8</t>
  </si>
  <si>
    <t xml:space="preserve">"8V"   5,8</t>
  </si>
  <si>
    <t xml:space="preserve">"9V"   5,8</t>
  </si>
  <si>
    <t>24990113R</t>
  </si>
  <si>
    <t>Děrování plastové zárubnice</t>
  </si>
  <si>
    <t>403058611</t>
  </si>
  <si>
    <t xml:space="preserve">"2V"   3,0</t>
  </si>
  <si>
    <t xml:space="preserve">"3N"   3,0</t>
  </si>
  <si>
    <t xml:space="preserve">"3V"   3,0</t>
  </si>
  <si>
    <t xml:space="preserve">"4N"  3,0</t>
  </si>
  <si>
    <t xml:space="preserve">"4V"   3,0</t>
  </si>
  <si>
    <t xml:space="preserve">"5N"   3,0</t>
  </si>
  <si>
    <t xml:space="preserve">"5V"   3,0</t>
  </si>
  <si>
    <t xml:space="preserve">"6N"   3,0</t>
  </si>
  <si>
    <t xml:space="preserve">"6V"   3,0</t>
  </si>
  <si>
    <t xml:space="preserve">"6P"   3,0</t>
  </si>
  <si>
    <t xml:space="preserve">"7N"   3,0</t>
  </si>
  <si>
    <t xml:space="preserve">"7V"   3,0</t>
  </si>
  <si>
    <t xml:space="preserve">"7NN"   3,0</t>
  </si>
  <si>
    <t xml:space="preserve">"7VV"   3,0</t>
  </si>
  <si>
    <t xml:space="preserve">"8N"   3,0</t>
  </si>
  <si>
    <t xml:space="preserve">"8V"   3,0</t>
  </si>
  <si>
    <t xml:space="preserve">"9V"   3,0</t>
  </si>
  <si>
    <t>286151580</t>
  </si>
  <si>
    <t>trubky z polypropylénu a kombinované pro rozvod pitné a teplé užitkové vody tlaková řada PN 20 D 40 x 6,7 x 4000 mm</t>
  </si>
  <si>
    <t>-195171443</t>
  </si>
  <si>
    <t>Poznámka k položce:_x000d_
Přípočet 0,20m na vyvedení trubky</t>
  </si>
  <si>
    <t xml:space="preserve">"2V"   5,8+0,20</t>
  </si>
  <si>
    <t xml:space="preserve">"3N"   5,8+0,20</t>
  </si>
  <si>
    <t xml:space="preserve">"3V"   5,8+0,20</t>
  </si>
  <si>
    <t xml:space="preserve">"4N"  5,8+0,20</t>
  </si>
  <si>
    <t xml:space="preserve">"4V"   5,8+0,20</t>
  </si>
  <si>
    <t xml:space="preserve">"5N"   5,8+0,20</t>
  </si>
  <si>
    <t xml:space="preserve">"5V"   5,8+0,20</t>
  </si>
  <si>
    <t xml:space="preserve">"6N"   5,5+0,20</t>
  </si>
  <si>
    <t xml:space="preserve">"6V"   5,8+0,20</t>
  </si>
  <si>
    <t xml:space="preserve">"6P"   7,9+0,20</t>
  </si>
  <si>
    <t xml:space="preserve">"7N"   6,8+0,20</t>
  </si>
  <si>
    <t xml:space="preserve">"7V"   6,8+0,20</t>
  </si>
  <si>
    <t xml:space="preserve">"7NN"   12,0+0,20</t>
  </si>
  <si>
    <t xml:space="preserve">"7VV"   12,0+0,20</t>
  </si>
  <si>
    <t xml:space="preserve">"8N"   5,8+0,20</t>
  </si>
  <si>
    <t xml:space="preserve">"8V"   5,8+0,20</t>
  </si>
  <si>
    <t xml:space="preserve">"9V"   5,8+0,20</t>
  </si>
  <si>
    <t>27531591R</t>
  </si>
  <si>
    <t>Zálivka jílocementovou maltou.</t>
  </si>
  <si>
    <t>-1928946736</t>
  </si>
  <si>
    <t xml:space="preserve">"2V"   (5,8-3,0)*3,14*((0,059/2)^2-(0,040/2)^2)</t>
  </si>
  <si>
    <t xml:space="preserve">"3N"   (5,8-3,0)*3,14*((0,059/2)^2-(0,040/2)^2)</t>
  </si>
  <si>
    <t xml:space="preserve">"3V"   (5,8-3,0)*3,14*((0,059/2)^2-(0,040/2)^2)</t>
  </si>
  <si>
    <t xml:space="preserve">"4N"  (5,8-3,0)*3,14*((0,059/2)^2-(0,040/2)^2)</t>
  </si>
  <si>
    <t xml:space="preserve">"4V"   (5,8-3,0)*3,14*((0,059/2)^2-(0,040/2)^2)</t>
  </si>
  <si>
    <t xml:space="preserve">"5N"  (5,8-3,0)*3,14*((0,059/2)^2-(0,040/2)^2)</t>
  </si>
  <si>
    <t xml:space="preserve">"5V"   (5,8-3,0)*3,14*((0,059/2)^2-(0,040/2)^2)</t>
  </si>
  <si>
    <t xml:space="preserve">"6N"   (5,5-3,0)*3,14*((0,059/2)^2-(0,040/2)^2)</t>
  </si>
  <si>
    <t xml:space="preserve">"6V"   (5,8-3,0)*3,14*((0,059/2)^2-(0,040/2)^2)</t>
  </si>
  <si>
    <t xml:space="preserve">"6P"   (7,9-3,0)*3,14*((0,059/2)^2-(0,040/2)^2)</t>
  </si>
  <si>
    <t xml:space="preserve">"7N"   (6,8-3,0)*3,14*((0,059/2)^2-(0,040/2)^2)</t>
  </si>
  <si>
    <t xml:space="preserve">"7V"   (6,8-3,0)*3,14*((0,059/2)^2-(0,040/2)^2)</t>
  </si>
  <si>
    <t xml:space="preserve">"7NN"   (12,0-3,0)*3,14*((0,059/2)^2-(0,040/2)^2)</t>
  </si>
  <si>
    <t xml:space="preserve">"7VV"   (12,0-3,0)*3,14*((0,059/2)^2-(0,040/2)^2)</t>
  </si>
  <si>
    <t xml:space="preserve">"8N"   (5,8-3,0)*3,14*((0,059/2)^2-(0,040/2)^2)</t>
  </si>
  <si>
    <t xml:space="preserve">"8V"   (5,8-3,0)*3,14*((0,059/2)^2-(0,040/2)^2)</t>
  </si>
  <si>
    <t xml:space="preserve">"9V"   (5,8-3,0)*3,14*((0,059/2)^2-(0,040/2)^2)</t>
  </si>
  <si>
    <t>28260111R</t>
  </si>
  <si>
    <t xml:space="preserve">Vodní tlakové zkoušky při zkušebním tlaku  0,3 Mpa v etážích po 3 m</t>
  </si>
  <si>
    <t>-730240203</t>
  </si>
  <si>
    <t>Vodní tlakové zkoušky při zkušebním tlaku 0,3 Mpa v etážích po 3 m</t>
  </si>
  <si>
    <t>Poznámka k položce:_x000d_
Poznámka k položce:, Zkoušky budou vyhodnoceny graficky a tabelárně., _x000d_
První stupeň - 10 min bez měření spotřeby (pro nasycení prostředí).,_x000d_
Druhý stupeň -10 min s měřením spotřeby při VTZ (měrný)., _x000d_
Třetí stupeň - 10 min s měřením spotřeby při VTZ (srovnávací)._x000d_
Předpoklad: trvání zkoušky 30 min+30 min (manipulace)=1hod/etáž</t>
  </si>
  <si>
    <t xml:space="preserve">"2V"   2"etáže"*1,0</t>
  </si>
  <si>
    <t xml:space="preserve">"3N"   2"etáže"*1,0</t>
  </si>
  <si>
    <t xml:space="preserve">"3V"   2"etáže"*1,0</t>
  </si>
  <si>
    <t xml:space="preserve">"4N"  2"etáže"*1,0</t>
  </si>
  <si>
    <t xml:space="preserve">"4V"   2"etáže"*1,0</t>
  </si>
  <si>
    <t xml:space="preserve">"5N"   2"etáže"*1,0</t>
  </si>
  <si>
    <t xml:space="preserve">"5V"   2"etáže"*1,0</t>
  </si>
  <si>
    <t xml:space="preserve">"6N"   2"etáže"*1,0</t>
  </si>
  <si>
    <t xml:space="preserve">"6V"   2"etáže"*1,0</t>
  </si>
  <si>
    <t xml:space="preserve">"6P"   3"etáže"*1,0</t>
  </si>
  <si>
    <t xml:space="preserve">"7N"   3"etáže"*1,0</t>
  </si>
  <si>
    <t xml:space="preserve">"7V"   3"etáže"*1,0</t>
  </si>
  <si>
    <t xml:space="preserve">"7NN"   4"etáže"*1,0</t>
  </si>
  <si>
    <t xml:space="preserve">"7VV"   4"etáže"*1,0</t>
  </si>
  <si>
    <t xml:space="preserve">"8N"   2"etáže"*1,0</t>
  </si>
  <si>
    <t xml:space="preserve">"8V"   2"etáže"*1,0</t>
  </si>
  <si>
    <t xml:space="preserve">"9V"   2"etáže"*1,0</t>
  </si>
  <si>
    <t>28260606R</t>
  </si>
  <si>
    <t>Těsnění vrtu - montáž gumového prstence.</t>
  </si>
  <si>
    <t>-1702609910</t>
  </si>
  <si>
    <t>533950400</t>
  </si>
  <si>
    <t>materiály ostatní použité v kalkulacích obturátor dvojitý kotvy 45ATM</t>
  </si>
  <si>
    <t>-145133584</t>
  </si>
  <si>
    <t>11501230R</t>
  </si>
  <si>
    <t>Čerpání vody po dobu realizace</t>
  </si>
  <si>
    <t>1089602474</t>
  </si>
  <si>
    <t>Poznámka k položce:_x000d_
Poznámka k položce:, Včetně zřízení provizorních jímek např. pytlováním.</t>
  </si>
  <si>
    <t>11510120R</t>
  </si>
  <si>
    <t>Odvoz odpadních vod a následná likvidace dle platné legislativy</t>
  </si>
  <si>
    <t>-120638453</t>
  </si>
  <si>
    <t>977151114</t>
  </si>
  <si>
    <t>Jádrové vrty diamantovými korunkami do stavebních materiálů (železobetonu, betonu, cihel, obkladů, dlažeb, kamene) průměru přes 50 do 60 mm</t>
  </si>
  <si>
    <t>-83243006</t>
  </si>
  <si>
    <t>Poznámka k položce:_x000d_
Odpočet 2,5 (vrtání v hornině)</t>
  </si>
  <si>
    <t xml:space="preserve">"2V"   5,8-2,5</t>
  </si>
  <si>
    <t xml:space="preserve">"3N"   5,8-2,5</t>
  </si>
  <si>
    <t xml:space="preserve">"3V"   5,8-2,5</t>
  </si>
  <si>
    <t xml:space="preserve">"4N"  5,8-2,5</t>
  </si>
  <si>
    <t xml:space="preserve">"4V"   5,8-2,5</t>
  </si>
  <si>
    <t xml:space="preserve">"5N"   5,8-2,5</t>
  </si>
  <si>
    <t xml:space="preserve">"5V"   5,8-2,5</t>
  </si>
  <si>
    <t xml:space="preserve">"6N"   5,8-2,5</t>
  </si>
  <si>
    <t xml:space="preserve">"6V"   5,5-2,5</t>
  </si>
  <si>
    <t xml:space="preserve">"6P"   5,8-2,5</t>
  </si>
  <si>
    <t xml:space="preserve">"7N"   7,9-2,5</t>
  </si>
  <si>
    <t xml:space="preserve">"7V"   6,8-2,5</t>
  </si>
  <si>
    <t xml:space="preserve">"7NN"   12,0-2,5</t>
  </si>
  <si>
    <t xml:space="preserve">"7VV"   12,0-2,5</t>
  </si>
  <si>
    <t xml:space="preserve">"8N"   5,8-2,5</t>
  </si>
  <si>
    <t xml:space="preserve">"8V"   5,8-2,5</t>
  </si>
  <si>
    <t xml:space="preserve">"9V"   5,8-2,5</t>
  </si>
  <si>
    <t>977151911</t>
  </si>
  <si>
    <t>Jádrové vrty diamantovými korunkami do stavebních materiálů (železobetonu, betonu, cihel, obkladů, dlažeb, kamene) Příplatek k cenám za práci ve stísněném prostoru</t>
  </si>
  <si>
    <t>1291164290</t>
  </si>
  <si>
    <t>95290524R</t>
  </si>
  <si>
    <t xml:space="preserve">Dočištění a  celkový úklid pracovních prostorů po ukončení díla</t>
  </si>
  <si>
    <t>-1144358825</t>
  </si>
  <si>
    <t>Dočištění a celkový úklid pracovních prostorů po ukončení díla</t>
  </si>
  <si>
    <t>997013211</t>
  </si>
  <si>
    <t>Vnitrostaveništní doprava suti a vybouraných hmot vodorovně do 50 m svisle ručně (nošením po schodech) pro budovy a haly výšky do 6 m</t>
  </si>
  <si>
    <t>-366715933</t>
  </si>
  <si>
    <t>odvrty</t>
  </si>
  <si>
    <t xml:space="preserve">"2V"   5,8*3,14*0,059^2/4*2,5"t/m3"</t>
  </si>
  <si>
    <t xml:space="preserve">"3N"   5,8*3,14*0,059^2/4*2,5"t/m3"</t>
  </si>
  <si>
    <t xml:space="preserve">"3V"   5,8*3,14*0,059^2/4*2,5"t/m3"</t>
  </si>
  <si>
    <t xml:space="preserve">"4N"  5,8*3,14*0,059^2/4*2,5"t/m3"</t>
  </si>
  <si>
    <t xml:space="preserve">"4V"   5,8*3,14*0,059^2/4*2,5"t/m3"</t>
  </si>
  <si>
    <t xml:space="preserve">"5N"  5,8*3,14*0,059^2/4*2,5"t/m3"</t>
  </si>
  <si>
    <t xml:space="preserve">"5V"   5,8*3,14*0,059^2/4*2,5"t/m3"</t>
  </si>
  <si>
    <t xml:space="preserve">"6N"   5,5*3,14*0,059^2/4*2,5"t/m3"</t>
  </si>
  <si>
    <t xml:space="preserve">"6V"   5,8*3,14*0,059^2/4*2,5"t/m3"</t>
  </si>
  <si>
    <t xml:space="preserve">"6P"   7,9*3,14*0,059^2/4*2,5"t/m3"</t>
  </si>
  <si>
    <t xml:space="preserve">"7N"   6,8*3,14*0,059^2/4*2,5"t/m3"</t>
  </si>
  <si>
    <t xml:space="preserve">"7V"   6,8*3,14*0,059^2/4*2,5"t/m3"</t>
  </si>
  <si>
    <t xml:space="preserve">"7NN"   12,0*3,14*0,059^2/4*2,5"t/m3"</t>
  </si>
  <si>
    <t xml:space="preserve">"7VV"   12,0*3,14*0,059^2/4*2,5"t/m3"</t>
  </si>
  <si>
    <t xml:space="preserve">"8N"   5,8*3,14*0,059^2/4*2,5"t/m3"</t>
  </si>
  <si>
    <t xml:space="preserve">"8V"   5,8*3,14*0,059^2/4*2,5"t/m3"</t>
  </si>
  <si>
    <t xml:space="preserve">"9V"   5,8*3,14*0,059^2/4*2,5"t/m3"</t>
  </si>
  <si>
    <t>99701350R</t>
  </si>
  <si>
    <t xml:space="preserve">Vodorovné přemístění suti a vybouraných hmot  na skládku včetně uložení (poplatku dle platné legislativy)</t>
  </si>
  <si>
    <t>-985817243</t>
  </si>
  <si>
    <t>Vodorovné přemístění suti a vybouraných hmot na skládku včetně uložení (poplatku dle platné legislativy)</t>
  </si>
  <si>
    <t>998006011</t>
  </si>
  <si>
    <t>Přesun hmot pro vrty samostatné</t>
  </si>
  <si>
    <t>939792811</t>
  </si>
  <si>
    <t>722</t>
  </si>
  <si>
    <t>Vnitřní armatury</t>
  </si>
  <si>
    <t>M2</t>
  </si>
  <si>
    <t>Nerezové zhlaví vrtů-montáž včetně dodávky materiálu</t>
  </si>
  <si>
    <t>1309270025</t>
  </si>
  <si>
    <t>Poznámka k položce:_x000d_
Poznámka k položce:, vystrojení vztlakoměrných vrtů dle. výkresu D1.1.7 včetně uchycení zhlaví.</t>
  </si>
  <si>
    <t>M6</t>
  </si>
  <si>
    <t>Instalace digitálních manometrů na vztlakoměrné vrty</t>
  </si>
  <si>
    <t>-1626275462</t>
  </si>
  <si>
    <t>M3</t>
  </si>
  <si>
    <t xml:space="preserve">Precisní digitální manometr s bateriovým napájením a záznamem hodnot </t>
  </si>
  <si>
    <t>1993248439</t>
  </si>
  <si>
    <t>M4</t>
  </si>
  <si>
    <t>Kabel s integrovaným převodníkem USB pro manometry</t>
  </si>
  <si>
    <t>1324284825</t>
  </si>
  <si>
    <t>Poznámka k položce:_x000d_
Kompatibilní s dodanými giditálními manometry</t>
  </si>
  <si>
    <t>M5</t>
  </si>
  <si>
    <t>Software pro zpracování dat</t>
  </si>
  <si>
    <t>-954657334</t>
  </si>
  <si>
    <t>Poznámka k položce:_x000d_
Software pro zpracování dat z digitálních manometrů</t>
  </si>
  <si>
    <t>-550858507</t>
  </si>
  <si>
    <t>Poznámka k položce:_x000d_
Vytyčení vrtů</t>
  </si>
  <si>
    <t>01225400R</t>
  </si>
  <si>
    <t>Dokumentace skutečného provedení stavby</t>
  </si>
  <si>
    <t>-141689261</t>
  </si>
  <si>
    <t xml:space="preserve">Poznámka k položce:_x000d_
Technická dokumentace 2x tištěná +1 x CD  skutečného provedení vrtů, polohové a výškové zaměření, kóta zhlaví a dna vrtu, délka jímání a způsob vystrojení. _x000d_
Doklady k použitým materiálům, certifikáty.</t>
  </si>
  <si>
    <t>VRN4</t>
  </si>
  <si>
    <t>Inženýrská činnost</t>
  </si>
  <si>
    <t>04200200R1</t>
  </si>
  <si>
    <t xml:space="preserve">Geologická dokumentace vrtných prací - dokumentace vrtů RQD </t>
  </si>
  <si>
    <t>1597136040</t>
  </si>
  <si>
    <t>Poznámka k položce:_x000d_
Fotodokumentace, geotechnický a geologický popis jader a index RQD</t>
  </si>
  <si>
    <t>04200200R2</t>
  </si>
  <si>
    <t>1859680620</t>
  </si>
  <si>
    <t>04500202R3</t>
  </si>
  <si>
    <t xml:space="preserve">Základní dokumentace vrtných prací v objektu_x000d_
</t>
  </si>
  <si>
    <t>-1073050673</t>
  </si>
  <si>
    <t xml:space="preserve">Základní dokumentace vrtných prací v objektu
</t>
  </si>
  <si>
    <t>Poznámka k položce:_x000d_
Zaznamenávány budou výraznější přítoky vody do vrtu (pokud se vyskytnou), a průběh vrtných prací. Průběh vrtných prací bude zaznamenáván do vrtných hlášení. Ke každému vrtu bude vrtné hlášení.</t>
  </si>
  <si>
    <t>07 - Extenzometr</t>
  </si>
  <si>
    <t xml:space="preserve">    07 - Extenzometr</t>
  </si>
  <si>
    <t>477601259</t>
  </si>
  <si>
    <t>281601111</t>
  </si>
  <si>
    <t xml:space="preserve">Injektování  s jednoduchým obturátorem nebo bez obturátoru vzestupné, tlakem do 0,60 MPa</t>
  </si>
  <si>
    <t>-515543334</t>
  </si>
  <si>
    <t>Injektování s jednoduchým obturátorem nebo bez obturátoru vzestupné, tlakem do 0,60 MPa</t>
  </si>
  <si>
    <t>Poznámka k položce:_x000d_
- zálivka a zhutnění specilálním betonem</t>
  </si>
  <si>
    <t>58521130</t>
  </si>
  <si>
    <t>cement portlandský CEM I 42,5MPa</t>
  </si>
  <si>
    <t>-638710410</t>
  </si>
  <si>
    <t>977151118</t>
  </si>
  <si>
    <t>Jádrové vrty diamantovými korunkami do stavebních materiálů (železobetonu, betonu, cihel, obkladů, dlažeb, kamene) průměru přes 90 do 100 mm</t>
  </si>
  <si>
    <t>24778828</t>
  </si>
  <si>
    <t>977151128</t>
  </si>
  <si>
    <t>Jádrové vrty diamantovými korunkami do stavebních materiálů (železobetonu, betonu, cihel, obkladů, dlažeb, kamene) průměru přes 250 do 300 mm</t>
  </si>
  <si>
    <t>1773979015</t>
  </si>
  <si>
    <t>1804126383</t>
  </si>
  <si>
    <t>-617690209</t>
  </si>
  <si>
    <t xml:space="preserve">Vnitrostaveništní doprava suti a vybouraných hmot  vodorovně do 50 m svisle ručně (nošením po schodech) pro budovy a haly výšky do 6 m</t>
  </si>
  <si>
    <t>-1527405959</t>
  </si>
  <si>
    <t>Odvrty</t>
  </si>
  <si>
    <t>3,14*0,093^2/4*(4.0+1.0)*2,5"t/m3"</t>
  </si>
  <si>
    <t>3,14*0,30 ^2/4*1,0*2,5"t/m3"</t>
  </si>
  <si>
    <t>97544431</t>
  </si>
  <si>
    <t xml:space="preserve">Přesun hmot  pro vrty samostatné</t>
  </si>
  <si>
    <t>1501391259</t>
  </si>
  <si>
    <t>E1</t>
  </si>
  <si>
    <t>instalace extenzometru</t>
  </si>
  <si>
    <t>676278935</t>
  </si>
  <si>
    <t>E2</t>
  </si>
  <si>
    <t>2-násobný extenzometr</t>
  </si>
  <si>
    <t>969872185</t>
  </si>
  <si>
    <t>E3</t>
  </si>
  <si>
    <t>1482609843</t>
  </si>
  <si>
    <t>E4</t>
  </si>
  <si>
    <t xml:space="preserve">tyče ze skelných vláken pro extenzometr (2,5+5m) </t>
  </si>
  <si>
    <t>1284546369</t>
  </si>
  <si>
    <t>E5</t>
  </si>
  <si>
    <t>dodání a instalace zakrytí měrného místa</t>
  </si>
  <si>
    <t>-251037427</t>
  </si>
  <si>
    <t>726864334</t>
  </si>
  <si>
    <t>Poznámka k položce:_x000d_
Extenzometr</t>
  </si>
  <si>
    <t>08 - Teploty betonu</t>
  </si>
  <si>
    <t xml:space="preserve">    8.1. - Měření teplot betonu ve vrtu extenzometru</t>
  </si>
  <si>
    <t xml:space="preserve">    8.2 - Měření teplot betonu v příčném profilu</t>
  </si>
  <si>
    <t xml:space="preserve">    8.3 - Měření teplot při betonáži - válcovaný beton</t>
  </si>
  <si>
    <t xml:space="preserve">    8.4 - Měření teplot při betonáži - návodní beton</t>
  </si>
  <si>
    <t xml:space="preserve">    8.5 - Meření teplot betonu společné - vybavení v rozvaděčích měřícího zařízení</t>
  </si>
  <si>
    <t xml:space="preserve">    8.6. - Měření teplot betonu společné - kabelové trasy</t>
  </si>
  <si>
    <t>VRN - VRN</t>
  </si>
  <si>
    <t xml:space="preserve">    8.7 - Měření teplot betonu společné - příprava na komunikaci z PC v místnosti obsluhy</t>
  </si>
  <si>
    <t xml:space="preserve">    8.8 - Ostatní - společné</t>
  </si>
  <si>
    <t>8.1.</t>
  </si>
  <si>
    <t>Měření teplot betonu ve vrtu extenzometru</t>
  </si>
  <si>
    <t>T_8.1.1</t>
  </si>
  <si>
    <t>osazení teplotních čidel do vrtů proextenzometr</t>
  </si>
  <si>
    <t>1097959907</t>
  </si>
  <si>
    <t>T_8.1.2</t>
  </si>
  <si>
    <t>příprava kabelové trasy teplotních čidel (2 čidla)</t>
  </si>
  <si>
    <t>2075678395</t>
  </si>
  <si>
    <t>T_8.1.3</t>
  </si>
  <si>
    <t>teplotní snímač - TEX1 - plášťový odporový snímač teploty FlexiTEMP včetně kalibrace a kabelu (15m bez nerezové ochrany)</t>
  </si>
  <si>
    <t>-1562078042</t>
  </si>
  <si>
    <t>T_8.1.4</t>
  </si>
  <si>
    <t>teplotní snímač - TEX2 - plášťový odporový snímač teploty FlexiTEMP včetně kalibrace a kabelu (13m bez nerezové ochrany)</t>
  </si>
  <si>
    <t>181652440</t>
  </si>
  <si>
    <t>8.2</t>
  </si>
  <si>
    <t>Měření teplot betonu v příčném profilu</t>
  </si>
  <si>
    <t>978869316</t>
  </si>
  <si>
    <t>Poznámka k položce:_x000d_
Měření teplot betonu v příčném profilu</t>
  </si>
  <si>
    <t xml:space="preserve"> - hloubení šikmého jádrového vývrtu průměru do 100 mm, s poskytnutím jádra</t>
  </si>
  <si>
    <t xml:space="preserve"> - hloubení vodorovného jádrového vývrtu průměru do 100 mm, s poskytnutím jádra</t>
  </si>
  <si>
    <t>1,5</t>
  </si>
  <si>
    <t xml:space="preserve"> - hloubení jádrového vývrtu průměru do 100 mm, s poskytnutím jádra (pro průpich do revizní chodby)</t>
  </si>
  <si>
    <t>684438991</t>
  </si>
  <si>
    <t>T_8.2.4</t>
  </si>
  <si>
    <t>osazení teplotních čidel do vrtů pro teplotní profil</t>
  </si>
  <si>
    <t>1214580177</t>
  </si>
  <si>
    <t>T_8.2.5</t>
  </si>
  <si>
    <t>zalití teplotních čidel cementovou zálivkou, místy za použití horolezecké techniky</t>
  </si>
  <si>
    <t>-1976959773</t>
  </si>
  <si>
    <t>T_8.2.6</t>
  </si>
  <si>
    <t>příprava kabelové trasy teplotních čidel (6 +6 čidel)</t>
  </si>
  <si>
    <t>-2010202955</t>
  </si>
  <si>
    <t>T_8.2.7</t>
  </si>
  <si>
    <t>teplotní snímač - T1 - plášťový odporový snímač teploty FlexiTEMP včetně kalibrace a kabelu (28m bez nerezové ochrany)</t>
  </si>
  <si>
    <t>-2025936997</t>
  </si>
  <si>
    <t>T_8.2.8</t>
  </si>
  <si>
    <t>teplotní snímač - T2 - plášťový odporový snímač teploty FlexiTEMP včetně kalibrace a kabelu (28m bez nerezové ochrany)</t>
  </si>
  <si>
    <t>-593180254</t>
  </si>
  <si>
    <t>T_8.2.9</t>
  </si>
  <si>
    <t>teplotní snímač - T3 - plášťový odporový snímač teploty FlexiTEMP včetně kalibrace a kabelu (28m bez nerezové ochrany)</t>
  </si>
  <si>
    <t>499407523</t>
  </si>
  <si>
    <t>T_8.2.10</t>
  </si>
  <si>
    <t>teplotní snímač - T4 - plášťový odporový snímač teploty FlexiTEMP včetně kalibrace a kabelu (28m bez nerezové ochrany)</t>
  </si>
  <si>
    <t>-1220705623</t>
  </si>
  <si>
    <t>T_8.2.11</t>
  </si>
  <si>
    <t>teplotní snímač - T5 - plášťový odporový snímač teploty FlexiTEMP včetně kalibrace a kabelu (26m bez nerezové ochrany)</t>
  </si>
  <si>
    <t>855520611</t>
  </si>
  <si>
    <t>T_8.2.12</t>
  </si>
  <si>
    <t>teplotní snímač - T6 - plášťový odporový snímač teploty FlexiTEMP včetně kalibrace a kabelu (33m bez nerezové ochrany)</t>
  </si>
  <si>
    <t>571051066</t>
  </si>
  <si>
    <t>T_8.2.13</t>
  </si>
  <si>
    <t>cementová zálivka</t>
  </si>
  <si>
    <t>1508603425</t>
  </si>
  <si>
    <t>T_8.2.14</t>
  </si>
  <si>
    <t>plastifikátor</t>
  </si>
  <si>
    <t>l</t>
  </si>
  <si>
    <t>2064425494</t>
  </si>
  <si>
    <t>T_8.2.15</t>
  </si>
  <si>
    <t>zprovoznění měřícího zařízení</t>
  </si>
  <si>
    <t>83992145</t>
  </si>
  <si>
    <t>8.3</t>
  </si>
  <si>
    <t>Měření teplot při betonáži - válcovaný beton</t>
  </si>
  <si>
    <t>T_8.3.1</t>
  </si>
  <si>
    <t>uložení teplotních čidel, jejich zakotvení, vyvázání a vedení po povrchu válcovaného betonu, vytvoření drážky, lehké přebetonování</t>
  </si>
  <si>
    <t>368917288</t>
  </si>
  <si>
    <t>T_8.3.2</t>
  </si>
  <si>
    <t>příprava kabelové trasy teplotních čidel (za použití horolezecké techniky)</t>
  </si>
  <si>
    <t>302142354</t>
  </si>
  <si>
    <t>T_8.3.3</t>
  </si>
  <si>
    <t>teplotní snímač - TS1 - plášťový odporový snímač teploty FlexiTEMP včetně kalibrace a kabelu (53m s nerezovou ochranou 25m)</t>
  </si>
  <si>
    <t>359012154</t>
  </si>
  <si>
    <t>T_8.3.4</t>
  </si>
  <si>
    <t>teplotní snímač - TS2 - plášťový odporový snímač teploty FlexiTEMP včetně kalibrace a kabelu (36m s nerezovou ochranou 6m)</t>
  </si>
  <si>
    <t>-714969345</t>
  </si>
  <si>
    <t>T_8.3.5</t>
  </si>
  <si>
    <t>teplotní snímač - TS3 - plášťový odporový snímač teploty FlexiTEMP včetně kalibrace a kabelu (58m s nerezovou ochranou 25m)</t>
  </si>
  <si>
    <t>-1239129971</t>
  </si>
  <si>
    <t>T_8.3.6</t>
  </si>
  <si>
    <t>teplotní snímač - TS4 - plášťový odporový snímač teploty FlexiTEMP včetně kalibrace a kabelu (42m s nerezovou ochranou 6m)</t>
  </si>
  <si>
    <t>-1356976307</t>
  </si>
  <si>
    <t>T_8.3.7</t>
  </si>
  <si>
    <t>teplotní snímač - TS5 - plášťový odporový snímač teploty FlexiTEMP včetně kalibrace a kabelu (42m s nerezovou ochranou 20m)</t>
  </si>
  <si>
    <t>-1789889264</t>
  </si>
  <si>
    <t>T_8.3.8</t>
  </si>
  <si>
    <t>teplotní snímač - TS6 - plášťový odporový snímač teploty FlexiTEMP včetně kalibrace a kabelu (67m s nerezovou ochranou 25m)</t>
  </si>
  <si>
    <t>-779886843</t>
  </si>
  <si>
    <t>T_8.3.9</t>
  </si>
  <si>
    <t>teplotní snímač - TS7 - plášťový odporový snímač teploty FlexiTEMP včetně kalibrace a kabelu (52m s nerezovou ochranou 6m)</t>
  </si>
  <si>
    <t>801838454</t>
  </si>
  <si>
    <t>T_8.3.10</t>
  </si>
  <si>
    <t>teplotní snímač - TS8 - plášťový odporový snímač teploty FlexiTEMP včetně kalibrace a kabelu (57m s nerezovou ochranou 20m)</t>
  </si>
  <si>
    <t>-1461799260</t>
  </si>
  <si>
    <t>T_8.3.11</t>
  </si>
  <si>
    <t>teplotní snímač - TS9 - plášťový odporový snímač teploty FlexiTEMP včetně kalibrace a kabelu (77m s nerezovou ochranou 30m)</t>
  </si>
  <si>
    <t>389061826</t>
  </si>
  <si>
    <t>T_8.3.12</t>
  </si>
  <si>
    <t>teplotní snímač - TS10 - plášťový odporový snímač teploty FlexiTEMP včetně kalibrace a kabelu (45m s nerezovou ochranou 15m)</t>
  </si>
  <si>
    <t>803529107</t>
  </si>
  <si>
    <t>T_8.3.13</t>
  </si>
  <si>
    <t>teplotní snímač - TS11 - plášťový odporový snímač teploty FlexiTEMP včetně kalibrace a kabelu (50m s nerezovou ochranou 15m)</t>
  </si>
  <si>
    <t>-1151373142</t>
  </si>
  <si>
    <t>T_8.3.14</t>
  </si>
  <si>
    <t>teplotní snímač - TS12 - plášťový odporový snímač teploty FlexiTEMP včetně kalibrace a kabelu (47m s nerezovou ochranou 6m)</t>
  </si>
  <si>
    <t>-1277678890</t>
  </si>
  <si>
    <t>T_8.3.15</t>
  </si>
  <si>
    <t>elektro instalační materiál</t>
  </si>
  <si>
    <t>-937053307</t>
  </si>
  <si>
    <t>T_8.3.16</t>
  </si>
  <si>
    <t>postupné zprovoznění měřícího zařízení</t>
  </si>
  <si>
    <t>228684106</t>
  </si>
  <si>
    <t>8.4</t>
  </si>
  <si>
    <t>Měření teplot při betonáži - návodní beton</t>
  </si>
  <si>
    <t>T_8.4.1</t>
  </si>
  <si>
    <t>uložení teplotních čidel, jejich zakotvení, vyvázání a vedení po povrchu betonu, vytvoření drážky, lehké přebetonování</t>
  </si>
  <si>
    <t>775467878</t>
  </si>
  <si>
    <t>T_8.4.2</t>
  </si>
  <si>
    <t>-1235274870</t>
  </si>
  <si>
    <t>T_8.4.3</t>
  </si>
  <si>
    <t>teplotní snímač - TS13 - plášťový odporový snímač teploty FlexiTEMP včetně kalibrace a kabelu (10m s nerezovou ochranou 3m)</t>
  </si>
  <si>
    <t>477262184</t>
  </si>
  <si>
    <t>T_8.4.4</t>
  </si>
  <si>
    <t>teplotní snímač - TS14 - plášťový odporový snímač teploty FlexiTEMP včetně kalibrace a kabelu (28m s nerezovou ochranou 15m)</t>
  </si>
  <si>
    <t>1337390961</t>
  </si>
  <si>
    <t>T_8.4.5</t>
  </si>
  <si>
    <t>teplotní snímač - TS15 - plášťový odporový snímač teploty FlexiTEMP včetně kalibrace a kabelu (52m s nerezovou ochranou 30m)</t>
  </si>
  <si>
    <t>-749007647</t>
  </si>
  <si>
    <t>T_8.4.6</t>
  </si>
  <si>
    <t>teplotní snímač - TS16 - plášťový odporový snímač teploty FlexiTEMP včetně kalibrace a kabelu (34m s nerezovou ochranou 20m)</t>
  </si>
  <si>
    <t>-1937587913</t>
  </si>
  <si>
    <t>T_8.4.7</t>
  </si>
  <si>
    <t>teplotní snímač - TS17 - plášťový odporový snímač teploty FlexiTEMP včetně kalibrace a kabelu (45m s nerezovou ochranou 20m)</t>
  </si>
  <si>
    <t>53549785</t>
  </si>
  <si>
    <t>T_8.4.8</t>
  </si>
  <si>
    <t>teplotní snímač - TS18 - plášťový odporový snímač teploty FlexiTEMP včetně kalibrace a kabelu (55m s nerezovou ochranou 25m)</t>
  </si>
  <si>
    <t>-2125943298</t>
  </si>
  <si>
    <t>T_8.4.9</t>
  </si>
  <si>
    <t>teplotní snímač - TS19 - plášťový odporový snímač teploty FlexiTEMP včetně kalibrace a kabelu (40m s nerezovou ochranou 20m)</t>
  </si>
  <si>
    <t>-863855753</t>
  </si>
  <si>
    <t>T_8.4.10</t>
  </si>
  <si>
    <t>teplotní snímač - TS20 - plášťový odporový snímač teploty FlexiTEMP včetně kalibrace a kabelu (50m s nerezovou ochranou 25m)</t>
  </si>
  <si>
    <t>-1365401425</t>
  </si>
  <si>
    <t>T_8.4.11</t>
  </si>
  <si>
    <t>teplotní snímač - TS21 - plášťový odporový snímač teploty FlexiTEMP včetně kalibrace a kabelu (64m s nerezovou ochranou 30m)</t>
  </si>
  <si>
    <t>459546696</t>
  </si>
  <si>
    <t>T_8.4.12</t>
  </si>
  <si>
    <t>teplotní snímač - TS22 - plášťový odporový snímač teploty FlexiTEMP včetně kalibrace a kabelu (44m s nerezovou ochranou 15m)</t>
  </si>
  <si>
    <t>-918109071</t>
  </si>
  <si>
    <t>T_8.4.13</t>
  </si>
  <si>
    <t>teplotní snímač - TS23 - plášťový odporový snímač teploty FlexiTEMP včetně kalibrace a kabelu (55m s nerezovou ochranou 20m)</t>
  </si>
  <si>
    <t>864296362</t>
  </si>
  <si>
    <t>T_8.4.14</t>
  </si>
  <si>
    <t>teplotní snímač - TS24 - plášťový odporový snímač teploty FlexiTEMP včetně kalibrace a kabelu (62m s nerezovou ochranou 30m)</t>
  </si>
  <si>
    <t>-1732682286</t>
  </si>
  <si>
    <t>T_8.4.15</t>
  </si>
  <si>
    <t>teplotní snímač - TS25 - plášťový odporový snímač teploty FlexiTEMP včetně kalibrace a kabelu (68m s nerezovou ochranou 30m)</t>
  </si>
  <si>
    <t>1852646017</t>
  </si>
  <si>
    <t>T_8.4.16</t>
  </si>
  <si>
    <t>teplotní snímač - TS26 - plášťový odporový snímač teploty FlexiTEMP včetně kalibrace a kabelu (50m s nerezovou ochranou 20m)</t>
  </si>
  <si>
    <t>1629086728</t>
  </si>
  <si>
    <t>T_8.4.17</t>
  </si>
  <si>
    <t>teplotní snímač - TS27 - plášťový odporový snímač teploty FlexiTEMP včetně kalibrace a kabelu (62m s nerezovou ochranou 25m)</t>
  </si>
  <si>
    <t>1206158360</t>
  </si>
  <si>
    <t>T_8.4.18</t>
  </si>
  <si>
    <t>teplotní snímač - TS28 - plášťový odporový snímač teploty FlexiTEMP včetně kalibrace a kabelu (67m s nerezovou ochranou 30m)</t>
  </si>
  <si>
    <t>-1591118821</t>
  </si>
  <si>
    <t>T_8.4.19</t>
  </si>
  <si>
    <t>teplotní snímač - TS29 - plášťový odporový snímač teploty FlexiTEMP včetně kalibrace a kabelu (38m s nerezovou ochranou 15m)</t>
  </si>
  <si>
    <t>798874727</t>
  </si>
  <si>
    <t>T_8.4.20</t>
  </si>
  <si>
    <t>teplotní snímač - TS30 - plášťový odporový snímač teploty FlexiTEMP včetně kalibrace a kabelu (38m s nerezovou ochranou 15m)</t>
  </si>
  <si>
    <t>1746349605</t>
  </si>
  <si>
    <t>T_8.4.21</t>
  </si>
  <si>
    <t>teplotní snímač - TS31 - plášťový odporový snímač teploty FlexiTEMP včetně kalibrace a kabelu (36m s nerezovou ochranou 15m)</t>
  </si>
  <si>
    <t>-1800640101</t>
  </si>
  <si>
    <t>T_8.4.22</t>
  </si>
  <si>
    <t>teplotní snímač - TS32 - plášťový odporový snímač teploty FlexiTEMP včetně kalibrace a kabelu (48m s nerezovou ochranou 20m)</t>
  </si>
  <si>
    <t>673148913</t>
  </si>
  <si>
    <t>T_8.4.23</t>
  </si>
  <si>
    <t>teplotní snímač - TS33 - plášťový odporový snímač teploty FlexiTEMP včetně kalibrace a kabelu (40m s nerezovou ochranou 15m)</t>
  </si>
  <si>
    <t>-188447994</t>
  </si>
  <si>
    <t>T_8.4.24</t>
  </si>
  <si>
    <t>teplotní snímač - TS34 - plášťový odporový snímač teploty FlexiTEMP včetně kalibrace a kabelu (53m s nerezovou ochranou 20m)</t>
  </si>
  <si>
    <t>1200241688</t>
  </si>
  <si>
    <t>T_8.4.25</t>
  </si>
  <si>
    <t>teplotní snímač - TS35 - plášťový odporový snímač teploty FlexiTEMP včetně kalibrace a kabelu (48m s nerezovou ochranou 25m)</t>
  </si>
  <si>
    <t>-224442762</t>
  </si>
  <si>
    <t>T_8.4.26</t>
  </si>
  <si>
    <t>1821181510</t>
  </si>
  <si>
    <t>8.5</t>
  </si>
  <si>
    <t>Meření teplot betonu společné - vybavení v rozvaděčích měřícího zařízení</t>
  </si>
  <si>
    <t>T_8.5.1</t>
  </si>
  <si>
    <t>montáže elektrorozvaděčů</t>
  </si>
  <si>
    <t>1254490035</t>
  </si>
  <si>
    <t>T_8.5.2</t>
  </si>
  <si>
    <t>kompletace měřícího zařízení v rozvaděčích</t>
  </si>
  <si>
    <t>141138981</t>
  </si>
  <si>
    <t>T_8.5.3</t>
  </si>
  <si>
    <t>oživení měřícího systému, připojení do sítě,</t>
  </si>
  <si>
    <t>-1693336044</t>
  </si>
  <si>
    <t>T_8.5.4</t>
  </si>
  <si>
    <t>revize měřícího elektrozařízení, revizní zpráva</t>
  </si>
  <si>
    <t>-1794995372</t>
  </si>
  <si>
    <t>T_8.5.5</t>
  </si>
  <si>
    <t xml:space="preserve">přepěťová ochrana Saltek DM-024/1 4R DJ  (výstupní)</t>
  </si>
  <si>
    <t>-548006554</t>
  </si>
  <si>
    <t>T_8.5.6</t>
  </si>
  <si>
    <t>- přepěťová ochrana Saltek BDM-024-V/2-R1 (vstupní)</t>
  </si>
  <si>
    <t>-1620958907</t>
  </si>
  <si>
    <t>T_8.5.7</t>
  </si>
  <si>
    <t>přepěťová ochrana Saltek DA-275-DF6 (na vstupu ze sítě)</t>
  </si>
  <si>
    <t>-2025055977</t>
  </si>
  <si>
    <t>T_8.5.8</t>
  </si>
  <si>
    <t>rozvodná skřín ABB Gemini, velikost 4, 590x700x260, včetně příslušnství</t>
  </si>
  <si>
    <t>-506404215</t>
  </si>
  <si>
    <t>T_8.5.9</t>
  </si>
  <si>
    <t>multifunkční zobrazovací jednotka MGU - 800 - varianta 2 s rozšiřujícím komunikačním modulem</t>
  </si>
  <si>
    <t>522789872</t>
  </si>
  <si>
    <t>T_8.5.10</t>
  </si>
  <si>
    <t>univerzální programovatelný převodník na DIN lištu</t>
  </si>
  <si>
    <t>186708391</t>
  </si>
  <si>
    <t>T_8.5.11</t>
  </si>
  <si>
    <t>mechanický regulátor teploty do spínacích skříní</t>
  </si>
  <si>
    <t>-554011965</t>
  </si>
  <si>
    <t>T_8.5.12</t>
  </si>
  <si>
    <t>topení v rozvaděči</t>
  </si>
  <si>
    <t>1267421295</t>
  </si>
  <si>
    <t>T_8.5.13</t>
  </si>
  <si>
    <t>hlavní vypínač otočný na stěnu rozvaděče</t>
  </si>
  <si>
    <t>-53847355</t>
  </si>
  <si>
    <t>T_8.5.14</t>
  </si>
  <si>
    <t>proudový chránič, hlavní</t>
  </si>
  <si>
    <t>259438409</t>
  </si>
  <si>
    <t>T_8.5.15</t>
  </si>
  <si>
    <t>jističe v rozvadči pro měření teploty</t>
  </si>
  <si>
    <t>1512648810</t>
  </si>
  <si>
    <t>T_8.5.16</t>
  </si>
  <si>
    <t>jistič v rozvaděči pro připojení napájecího kabelu systému</t>
  </si>
  <si>
    <t>-919940647</t>
  </si>
  <si>
    <t>T_8.5.17</t>
  </si>
  <si>
    <t>elektrorozvodné krabice pro uložení náhradních kabelů</t>
  </si>
  <si>
    <t>231772467</t>
  </si>
  <si>
    <t>T_8.5.18</t>
  </si>
  <si>
    <t>náhradní zdoroj UPS pro případ výpadku nebo přerušení dodávky el. energ. Trakční gelový akumulátor 45 - 60 mAh, 12 V</t>
  </si>
  <si>
    <t>1125475330</t>
  </si>
  <si>
    <t>T_8.5.19</t>
  </si>
  <si>
    <t>nabíječ baterií 24 V a potřebné příslušenství</t>
  </si>
  <si>
    <t>-1788965121</t>
  </si>
  <si>
    <t>T_8.5.20</t>
  </si>
  <si>
    <t>drobný elektroinstalační materiál (koncovky, zásuvky, svorkovnice, atp.)</t>
  </si>
  <si>
    <t>2144491218</t>
  </si>
  <si>
    <t>8.6.</t>
  </si>
  <si>
    <t>Měření teplot betonu společné - kabelové trasy</t>
  </si>
  <si>
    <t>T_8.6.1</t>
  </si>
  <si>
    <t>příprava kabelové trasy pro napájení rozvaděčů (150m)</t>
  </si>
  <si>
    <t>1737605467</t>
  </si>
  <si>
    <t>T_8.6.2</t>
  </si>
  <si>
    <t>napájecí kabel elektrorozvaděče CYKY (J), 3x2,5</t>
  </si>
  <si>
    <t>1484812318</t>
  </si>
  <si>
    <t>T_8.6.3</t>
  </si>
  <si>
    <t>kabelová lišta pro vedení napájecího kabelu KOPOS LHD 17x17</t>
  </si>
  <si>
    <t>-1400719081</t>
  </si>
  <si>
    <t>T_8.6.4</t>
  </si>
  <si>
    <t>kabelová trubka PVC (trubka lehká GTRL se spojkou), průměru 32 mm,</t>
  </si>
  <si>
    <t>-1742953282</t>
  </si>
  <si>
    <t>T_8.6.5</t>
  </si>
  <si>
    <t>kabelová trubka PVC (trubka lehká GTRL se spjokou), průměru 50 mm,</t>
  </si>
  <si>
    <t>891057211</t>
  </si>
  <si>
    <t>T_8.6.6</t>
  </si>
  <si>
    <t>hrdla pro kabelové trubky PVC průměru 50 mm</t>
  </si>
  <si>
    <t>1837541172</t>
  </si>
  <si>
    <t>T_8.6.7</t>
  </si>
  <si>
    <t>hrdla pro kabelové trubky PVC průměru 32 mm</t>
  </si>
  <si>
    <t>1605034860</t>
  </si>
  <si>
    <t>T_8.6.8</t>
  </si>
  <si>
    <t>příchytka kabelové chráničky (pro trubky pr. 50 mm) (GTZKSM50), 1ks na 2 m chráničky, kotevní materiál (hmoždinka a vrut)</t>
  </si>
  <si>
    <t>-1706209337</t>
  </si>
  <si>
    <t>T_8.6.9</t>
  </si>
  <si>
    <t>příchytka kabelové chráničky (pro trubky pr. 32 mm) (GTZKSM50), 1ks na 2 m chráničky, kotevní materiál (hmoždinka a vrut)</t>
  </si>
  <si>
    <t>-348737075</t>
  </si>
  <si>
    <t>T_8.6.10</t>
  </si>
  <si>
    <t>ochranná flexibilní trubka PVC, kabelová chránička, průměr 32 mm</t>
  </si>
  <si>
    <t>336530719</t>
  </si>
  <si>
    <t>T_8.6.11</t>
  </si>
  <si>
    <t>ochranná flexibilní trubka PVC, kabelová chránička, průměr 50 mm</t>
  </si>
  <si>
    <t>-1699396641</t>
  </si>
  <si>
    <t>T_8.6.12</t>
  </si>
  <si>
    <t>ochranná flexibilní trubka PVC, kabelová chránička, průměr 20 mm</t>
  </si>
  <si>
    <t>-1224958256</t>
  </si>
  <si>
    <t>T_8.6.13</t>
  </si>
  <si>
    <t>drobný kotevní materiál, vruty, hmoždinky, pásky a další</t>
  </si>
  <si>
    <t>1241363050</t>
  </si>
  <si>
    <t>8.7</t>
  </si>
  <si>
    <t>Měření teplot betonu společné - příprava na komunikaci z PC v místnosti obsluhy</t>
  </si>
  <si>
    <t>T_8.7.1</t>
  </si>
  <si>
    <t>příprava kabelové trasy pro komunikaci z PC v místnosti obsluhy (40m)</t>
  </si>
  <si>
    <t>1624542981</t>
  </si>
  <si>
    <t>síťový kabel UTP (305m)</t>
  </si>
  <si>
    <t>-407074516</t>
  </si>
  <si>
    <t>T_8.7.2</t>
  </si>
  <si>
    <t>kabelová trubka PVC (trubka lehká GTRL se spojkou), průměru 32 mm</t>
  </si>
  <si>
    <t>30551064</t>
  </si>
  <si>
    <t>T_8.7.3</t>
  </si>
  <si>
    <t>2006388673</t>
  </si>
  <si>
    <t>T_8.7.4</t>
  </si>
  <si>
    <t>-152467568</t>
  </si>
  <si>
    <t>T_8.7.5</t>
  </si>
  <si>
    <t>-2053006911</t>
  </si>
  <si>
    <t>T_8.7.6</t>
  </si>
  <si>
    <t>kompaktní switch pro menši podniky a kanceláře, 8x</t>
  </si>
  <si>
    <t>-1505521915</t>
  </si>
  <si>
    <t>Poznámka k položce:_x000d_
- Podporované rychlosti min 100 [Mb/s]</t>
  </si>
  <si>
    <t>8.8</t>
  </si>
  <si>
    <t>Ostatní - společné</t>
  </si>
  <si>
    <t>T_8.8.1</t>
  </si>
  <si>
    <t>provedení laboratorních zkoušek z částí jádrových vývrtů teplotních čidel (6x pevnost betonu v tlaku, 4x nasákavost + hodnotící zpráva)</t>
  </si>
  <si>
    <t>1879556864</t>
  </si>
  <si>
    <t>T_8.8.2</t>
  </si>
  <si>
    <t>zajištění odsávání výplachové vody při jádrovém vrtání</t>
  </si>
  <si>
    <t>-524674270</t>
  </si>
  <si>
    <t>T_8.8.3</t>
  </si>
  <si>
    <t>zřízení a zajištění pracoviště</t>
  </si>
  <si>
    <t>1626391404</t>
  </si>
  <si>
    <t>T_8.8.4</t>
  </si>
  <si>
    <t>likvidace stavební sutě uložením na skládku, likvidace odpadů (vývrty, kabely, plasty, obaly, apt.)</t>
  </si>
  <si>
    <t>-1045165904</t>
  </si>
  <si>
    <t>8741819</t>
  </si>
  <si>
    <t>Poznámka k položce:_x000d_
Teploty betonu</t>
  </si>
  <si>
    <t>PS 5 - Monitoring polohy a dálkového ovládání uzávěrů</t>
  </si>
  <si>
    <t xml:space="preserve">    01 - Rozvaděč RH1</t>
  </si>
  <si>
    <t xml:space="preserve">    02 - rozvaděč RT1</t>
  </si>
  <si>
    <t>Rozvaděč RH1</t>
  </si>
  <si>
    <t>Kabeláž</t>
  </si>
  <si>
    <t>Kabely dle rozpisu</t>
  </si>
  <si>
    <t>2105462692</t>
  </si>
  <si>
    <t>Přístroje</t>
  </si>
  <si>
    <t>Přístroj e dle rozpisu</t>
  </si>
  <si>
    <t>-1429284221</t>
  </si>
  <si>
    <t>ATV320U22N4B</t>
  </si>
  <si>
    <t>Frekvenční měnič 2,2 kW, 5,5 A, 3 x 380 až 500 V</t>
  </si>
  <si>
    <t>-1469851181</t>
  </si>
  <si>
    <t>ATV320U55N4B</t>
  </si>
  <si>
    <t>Frekvenční měnič 5,5 kW, 14,3 A, 3 x 380 až 500 V</t>
  </si>
  <si>
    <t>1747438180</t>
  </si>
  <si>
    <t>BMXCPS2010</t>
  </si>
  <si>
    <t>Zdroj 16W, napájení 24VDC, izolovaný</t>
  </si>
  <si>
    <t>785196119</t>
  </si>
  <si>
    <t>BMXDDI1602</t>
  </si>
  <si>
    <t>16 vstupů 24VDC , poz.log., svork.</t>
  </si>
  <si>
    <t>1862858178</t>
  </si>
  <si>
    <t>BMXDDO1602</t>
  </si>
  <si>
    <t>16 výstupů 24VDC , poz.log.,0.5A, svork.</t>
  </si>
  <si>
    <t>-640923280</t>
  </si>
  <si>
    <t>BMXFTB2010</t>
  </si>
  <si>
    <t>Svorkovnice 20-sv. - šroub průměr 5mm</t>
  </si>
  <si>
    <t>139265341</t>
  </si>
  <si>
    <t>BMXNOM0200</t>
  </si>
  <si>
    <t>Komunikační modul 2x RS485/232 - MODBUS</t>
  </si>
  <si>
    <t>-360484131</t>
  </si>
  <si>
    <t>BMXP3420302</t>
  </si>
  <si>
    <t>CPU340-20 1xUSB, Ethernet CANopen2</t>
  </si>
  <si>
    <t>1481784599</t>
  </si>
  <si>
    <t>BMXXBP0800</t>
  </si>
  <si>
    <t>Backplane 8 pozic</t>
  </si>
  <si>
    <t>-1725935039</t>
  </si>
  <si>
    <t>EGX150</t>
  </si>
  <si>
    <t>Bridge Modbus / Ethernet TCP/IP 10/100 Mb/s, POE</t>
  </si>
  <si>
    <t>2021068961</t>
  </si>
  <si>
    <t>HMIGTO3510</t>
  </si>
  <si>
    <t>Graf. panel Magelis HMIGTO 7,0" , 8 funkč. kláves, 2xserial (RJ45+SUBD9)</t>
  </si>
  <si>
    <t>-959192317</t>
  </si>
  <si>
    <t>TCSCCN4F3M3T</t>
  </si>
  <si>
    <t>Kabel sběrnice CANopen 1xRJ45 - 3m</t>
  </si>
  <si>
    <t>830551680</t>
  </si>
  <si>
    <t>TCSESPU093F2CS0</t>
  </si>
  <si>
    <t>ConneXium Premium Unmanaged Switch - 7TX/2FX-SM</t>
  </si>
  <si>
    <t>816417039</t>
  </si>
  <si>
    <t>TSXCANCA50</t>
  </si>
  <si>
    <t>Kabel CANOpen 50m</t>
  </si>
  <si>
    <t>-1928268458</t>
  </si>
  <si>
    <t>VW3A3608</t>
  </si>
  <si>
    <t>Komunikační modul CANopen daisy chain</t>
  </si>
  <si>
    <t>-217005166</t>
  </si>
  <si>
    <t>VW3CANCARR03</t>
  </si>
  <si>
    <t>CANopen cable - 2 x RJ45 - cable 0.3 m</t>
  </si>
  <si>
    <t>393630718</t>
  </si>
  <si>
    <t>XCC3510PS84CBN</t>
  </si>
  <si>
    <t>Absolutní kodér úhlu a otáček</t>
  </si>
  <si>
    <t>-1222435867</t>
  </si>
  <si>
    <t>XCCRAR1010</t>
  </si>
  <si>
    <t>Spiralova spojka 10/10 mm</t>
  </si>
  <si>
    <t>-1861864479</t>
  </si>
  <si>
    <t>XZCC12FDB50R</t>
  </si>
  <si>
    <t>Konektor M12, 5p, stíněný, samice</t>
  </si>
  <si>
    <t>538888672</t>
  </si>
  <si>
    <t>XZCC12MDB50R</t>
  </si>
  <si>
    <t>Konektor M12, 5p, stíněný, samec</t>
  </si>
  <si>
    <t>-1142288489</t>
  </si>
  <si>
    <t>SKY3FSM6-400CH</t>
  </si>
  <si>
    <t>Sinusový filtr 3×230/400Vac In=6A</t>
  </si>
  <si>
    <t>-1683290332</t>
  </si>
  <si>
    <t>APP03</t>
  </si>
  <si>
    <t>Galvanický oddělovač analogových signálů APP03</t>
  </si>
  <si>
    <t>1201703918</t>
  </si>
  <si>
    <t>VTV122</t>
  </si>
  <si>
    <t>Měřící převodník vibrací</t>
  </si>
  <si>
    <t>1768409870</t>
  </si>
  <si>
    <t>Kamery</t>
  </si>
  <si>
    <t>Kamerový systém, 3 kamery, recordér</t>
  </si>
  <si>
    <t>1553940324</t>
  </si>
  <si>
    <t>Datalab PC/LCD 15</t>
  </si>
  <si>
    <t>Technologický panelový počítač s dotikovým displejem</t>
  </si>
  <si>
    <t>1177232004</t>
  </si>
  <si>
    <t>SW1</t>
  </si>
  <si>
    <t>Aplikační software pro PLC1</t>
  </si>
  <si>
    <t>-947481098</t>
  </si>
  <si>
    <t>SW3</t>
  </si>
  <si>
    <t>Aplikační software pro OP</t>
  </si>
  <si>
    <t>785043643</t>
  </si>
  <si>
    <t>SW4</t>
  </si>
  <si>
    <t>Aplikační software pro vizualiozační PC</t>
  </si>
  <si>
    <t>943790046</t>
  </si>
  <si>
    <t>MP1</t>
  </si>
  <si>
    <t>Montážní práce komponentů řícícího systému, oživení, zprovoznění</t>
  </si>
  <si>
    <t>-1941857076</t>
  </si>
  <si>
    <t>rozvaděč RT1</t>
  </si>
  <si>
    <t>-1775257898</t>
  </si>
  <si>
    <t>-349246959</t>
  </si>
  <si>
    <t>1743888335</t>
  </si>
  <si>
    <t>-1550262431</t>
  </si>
  <si>
    <t>-286052009</t>
  </si>
  <si>
    <t>1311978505</t>
  </si>
  <si>
    <t>-2115899513</t>
  </si>
  <si>
    <t>2052192770</t>
  </si>
  <si>
    <t>RM35LM33MW</t>
  </si>
  <si>
    <t>Hladinové kontrolní relé, 2 přepínací kontakty , 24V AC</t>
  </si>
  <si>
    <t>836711469</t>
  </si>
  <si>
    <t>RM79696043</t>
  </si>
  <si>
    <t>Elektroda z nerezavující oceli v pouzdru z PVC , Upevnění závěsné</t>
  </si>
  <si>
    <t>-1025214687</t>
  </si>
  <si>
    <t>1837452326</t>
  </si>
  <si>
    <t>SW2</t>
  </si>
  <si>
    <t>Aplikační software pro PLC2</t>
  </si>
  <si>
    <t>-1492104459</t>
  </si>
  <si>
    <t>MP2</t>
  </si>
  <si>
    <t>-205469569</t>
  </si>
  <si>
    <t>VON - VON Vedlejší a ostatní náklady</t>
  </si>
  <si>
    <t xml:space="preserve">    01 - Vedlejší a ostatní rozpočtové náklady</t>
  </si>
  <si>
    <t xml:space="preserve">    02 - Projektová dokumentace - ostatní náklady</t>
  </si>
  <si>
    <t xml:space="preserve">    03 - Geodetické práce a vytýčení - ostatní náklady</t>
  </si>
  <si>
    <t xml:space="preserve">    09 - Ostatní náklady</t>
  </si>
  <si>
    <t>Vedlejší a ostatní rozpočtové náklady</t>
  </si>
  <si>
    <t>R011</t>
  </si>
  <si>
    <t>Zajištění kompletního zařízení staveniště a jeho připojení na sítě</t>
  </si>
  <si>
    <t>1143410777</t>
  </si>
  <si>
    <t>- zajištění místnosti pro TDI v ZS vč. jejího vybavení</t>
  </si>
  <si>
    <t xml:space="preserve"> po celou dobu realizace stavby </t>
  </si>
  <si>
    <t>- součástí zajištěných prostor na stavebě bude stůl, židle pro jednání a projednání. Včetně elektropřípojky a topení</t>
  </si>
  <si>
    <t>- zajištění ohlášení všech staveb zařízení staveniště dle §104 odst. (2) zákona č. 183/2006 Sb.</t>
  </si>
  <si>
    <t>- zajištění oplocení prostoru ZS, jeho napojení na inž. sítě</t>
  </si>
  <si>
    <t>- zajištění zřízení a odstranění dočasných komunikací, sjezdů a nájezdů pro realizaci stavby</t>
  </si>
  <si>
    <t>- zajištění ostrahy stavby a staveniště po dobu realizace stavby</t>
  </si>
  <si>
    <t>- zajištění podmínek pro použití přístupových komunikací dotčených stavbou s příslušnými vlastníky či správci a zajištění jejich splnění</t>
  </si>
  <si>
    <t>- zřízení čisticích zón před výjezdem z obvodu staveniště a průběžné čištění používaných komunikací</t>
  </si>
  <si>
    <t>- provedení takových opatření, aby plochy obvodu staveniště nebyly znečištěny ropnými látkami a jinými podobnými produkty</t>
  </si>
  <si>
    <t>- provedení takových opatření, aby nebyly překročeny limity prašnosti a hlučnosti dané obecně závaznou vyhláškou</t>
  </si>
  <si>
    <t>- zajištění péče o nepředané objekty a konstrukce stavby, jejich ošetřování a zimní opatření</t>
  </si>
  <si>
    <t>- zajištění ochrany veškeré zeleně v prostoru staveniště a v jeho bezprostřední blízkosti proti poškození během realizace stavby</t>
  </si>
  <si>
    <t>- vedení deníku - nakládání s ornicí, ochrana ZPF</t>
  </si>
  <si>
    <t xml:space="preserve">-zajištění opatření proti znehodnocení ornice a jejich deponií </t>
  </si>
  <si>
    <t>- vedení deníku - evidence odpadů</t>
  </si>
  <si>
    <t>R0112</t>
  </si>
  <si>
    <t>Zajištění obnovy vnitrostaveništních komunikací dotčených stavbou, v případě jejich porušení stavební dopravou</t>
  </si>
  <si>
    <t>-284818280</t>
  </si>
  <si>
    <t xml:space="preserve">- obnova stávající příjezdové komunikace na staveniště </t>
  </si>
  <si>
    <t xml:space="preserve"> (zároveň se jedná o přístupovou komunikaci k č.popisné 15 v k.ú. Miřetín) o rozměrech 250,0 mx3,5 m</t>
  </si>
  <si>
    <t xml:space="preserve">- obnova  komunikace mezi č. popisné 15 v k.ú. Miřetín a SO 107.14 po provedení el. přípojky SO 11</t>
  </si>
  <si>
    <t>o rozměrech 220,0 mx3,5 m</t>
  </si>
  <si>
    <t>R01121</t>
  </si>
  <si>
    <t>Obnova komunikací dotčených mimostaveništní dopravou</t>
  </si>
  <si>
    <t>-541750251</t>
  </si>
  <si>
    <t>-předpokládá se obnova 10 km komunikací</t>
  </si>
  <si>
    <t>R033</t>
  </si>
  <si>
    <t xml:space="preserve">Zajištění  kontinuální dodávky projektem předepsaných betonových směsí </t>
  </si>
  <si>
    <t>-319445723</t>
  </si>
  <si>
    <t xml:space="preserve">Zajištění kontinuální dodávky projektem předepsaných betonových směsí </t>
  </si>
  <si>
    <t>- zajištění kontinuální dodávky projektem předepsaných bet. směsí</t>
  </si>
  <si>
    <t>-např. úpravou stávající betonárny v dovozné vzdálenosti</t>
  </si>
  <si>
    <t>- nebo vybudování stavební betonárny v místě stavby nebo v jiné lokalitě</t>
  </si>
  <si>
    <t xml:space="preserve">- včetně veškerých provozních nákladů </t>
  </si>
  <si>
    <t>- případnérozebrání a likvidace betonárny po dokončení stavby</t>
  </si>
  <si>
    <t>R043114</t>
  </si>
  <si>
    <t>Zkoušky tlakové včetně vrtů</t>
  </si>
  <si>
    <t>410803036</t>
  </si>
  <si>
    <t>- vodní tlaková zkouška v pěti zkušebních vrtech prvního pořadí průměru 80 mm_x000d_</t>
  </si>
  <si>
    <t>- v případě pochybnosti o stavu horninového masivu bude provedena vodní tlaková zkouška na každé etáži injekčního vrtu_x000d_</t>
  </si>
  <si>
    <t>- vodní tlaková zkouška ve dvaceti zkušebních vrtech druhého pořadí průměru 80 mm_x000d_</t>
  </si>
  <si>
    <t>- vodní tlaková zkouška ve zkušebních vrtech po dokončení druhého pořadí_x000d_</t>
  </si>
  <si>
    <t>- pro posouzení bude použito Jähdeho kritérium q &lt; 0,5 l (opt. 0,3 l)/min/m/0,3 MPa</t>
  </si>
  <si>
    <t>R043203</t>
  </si>
  <si>
    <t>Měření bez rozlišení</t>
  </si>
  <si>
    <t>222270874</t>
  </si>
  <si>
    <t xml:space="preserve">- sledování vlivu injektáží na okolní betonové konstrukce, včetně podkladní desky a zaznamenání </t>
  </si>
  <si>
    <t>- případné výškové změny konstrukcí metodou přesné nivelace a měřením na deformetrech</t>
  </si>
  <si>
    <t>- měření se uskuteční před zahájením prací, v průběhu a po ukončení prací v daném úseku injektáže</t>
  </si>
  <si>
    <t>R099</t>
  </si>
  <si>
    <t>Veškeré náklady zhotovitele spojené s realizací stavebního objektu SO 3</t>
  </si>
  <si>
    <t>560413631</t>
  </si>
  <si>
    <t>-uhrazení finančních nákladů obci Perálec, které budou</t>
  </si>
  <si>
    <t>obcí vynaloženy za účelem náhradního zásobování pitnou vodou</t>
  </si>
  <si>
    <t xml:space="preserve">- z veřejného skupinového vodovodu v době odstávky vodního </t>
  </si>
  <si>
    <t>zdroje, při realizaci SO 03 Ochrana vodního zdroje</t>
  </si>
  <si>
    <t>-stanovená výše náhrady se vypočítá na základě rozdílu ceny vodného v obci Perálec</t>
  </si>
  <si>
    <t>a ceny MĚVAK Skuteč, uhrazené množství vody je stanoveno jako maximální povolený</t>
  </si>
  <si>
    <t>odběr z vodního zdroje Krchovka vynásobeno dobou výstavby (předpoklad doby výstavby 4 měsíce)</t>
  </si>
  <si>
    <t xml:space="preserve">-provedení vyčištění a opakovanou dezinfekci před zahájením odběru, </t>
  </si>
  <si>
    <t xml:space="preserve"> po ukončení všech terénních a technických prací</t>
  </si>
  <si>
    <t>-zajištění odpojení vodního zdroje od vodovodního řadu před zahájením stavebních prací</t>
  </si>
  <si>
    <t>-rozbor vody v rozsahu dle požadavků provozovatele zásobování vodou</t>
  </si>
  <si>
    <t>- rozbory vody budou provedeny před zahájením výstavby a před zahájením odběru vody po výstavbě</t>
  </si>
  <si>
    <t>-pokud v důsledku výstavby nebo provozu vodního díla dojde ke zhoršení kvality podzemní vody</t>
  </si>
  <si>
    <t xml:space="preserve">ve zdroji obce Perálec, bude stavebník, resp. budoucí provozovatel vodního díla, postupovat při </t>
  </si>
  <si>
    <t>nápravě vzniklého stavu podle § 29 odst. 2) vodního zákona</t>
  </si>
  <si>
    <t>Projektová dokumentace - ostatní náklady</t>
  </si>
  <si>
    <t>R0210</t>
  </si>
  <si>
    <t>Vypracování Plánu opatření - zpracování havarijního plánu dle §39 odst. 2. písm. a) zákona č. 254/2001 Sb včetně zajištění schválení příslušnými orgány správy a Povodím Labe, státní podnik</t>
  </si>
  <si>
    <t>-2086401630</t>
  </si>
  <si>
    <t>Poznámka k položce:_x000d_
Vypracování Plánu opatření - zpracování havarijního plánu dle §39 odst. 2. písm. a) zákona č. 254/2001 Sb včetně zajištění schválení příslušnými orgány správy a Povodím Labe, státní podnik</t>
  </si>
  <si>
    <t xml:space="preserve">- zhotovitelem vypracovaný plán opatření pro případ úniku závadných látek </t>
  </si>
  <si>
    <t>- (např. ropné produkty, cementové výluhy, odpadní vody z těsnících clon, atd.)</t>
  </si>
  <si>
    <t>R0221</t>
  </si>
  <si>
    <t>Zpracování povodňového plánu stavby dle §71 zákona č. 254/2001 Sb. včetně zajištění schválení příslušnými orgány správy a Povodím Labe, státní podnik</t>
  </si>
  <si>
    <t>740996610</t>
  </si>
  <si>
    <t>R023</t>
  </si>
  <si>
    <t>Vypracování projektu skutečného provedení díla v souladu s vyhláškou č. 499/2006 Sb. o dokumentaci staveb</t>
  </si>
  <si>
    <t>1684925667</t>
  </si>
  <si>
    <t>R024</t>
  </si>
  <si>
    <t>Zajištění zpracování manipulačního řádu po dokončení realizace jako podklad pro kolaudační řízení</t>
  </si>
  <si>
    <t>-1980625540</t>
  </si>
  <si>
    <t>R0251</t>
  </si>
  <si>
    <t>Zajištění zpracování provozního řádu po dokončení realizace</t>
  </si>
  <si>
    <t>-1877805035</t>
  </si>
  <si>
    <t>R026</t>
  </si>
  <si>
    <t>Zpracování realizační dokumentace zhotovitele, dílenských výkresů, technologických předpisů</t>
  </si>
  <si>
    <t>-1916690130</t>
  </si>
  <si>
    <t>R028</t>
  </si>
  <si>
    <t>Provedení mokrých zkoušek např. tabulový uzávěr, uzávěry spodních výpustí a suchých zkoušek např. elektrozařízení, včtně zaškolení obsluhy</t>
  </si>
  <si>
    <t>-1802207080</t>
  </si>
  <si>
    <t>- plán napouštění pro provedení mokrých zkoušek (plán bude odsouhlasen provozovatelem)</t>
  </si>
  <si>
    <t>- program zkoušek (program bude odsouhlasen provozovatelem)</t>
  </si>
  <si>
    <t>- provedení mokrých zkoušek</t>
  </si>
  <si>
    <t>- provedení suchých zkoušek</t>
  </si>
  <si>
    <t>- zaškolení obsluhy</t>
  </si>
  <si>
    <t>Geodetické práce a vytýčení - ostatní náklady</t>
  </si>
  <si>
    <t>R031</t>
  </si>
  <si>
    <t>Vypracování geodetického zaměření skutečného stavu</t>
  </si>
  <si>
    <t>1771206641</t>
  </si>
  <si>
    <t>R032</t>
  </si>
  <si>
    <t>Zpracování geometrických plánů</t>
  </si>
  <si>
    <t>-961884245</t>
  </si>
  <si>
    <t>- geometrických plánů pro účely majetkoprávního vypořádání s majiteli dotčených pozemků</t>
  </si>
  <si>
    <t>- geometrických plánů pro zřízení věcných břemen</t>
  </si>
  <si>
    <t>- geometrických plánů pro vklad vodního díla do katastru</t>
  </si>
  <si>
    <t xml:space="preserve">-  zajištění odsouhlasení geometrických plánů objednatelem a příslušným katastrálním úřadem</t>
  </si>
  <si>
    <t>R035</t>
  </si>
  <si>
    <t>Zajištění veškerých geodetických prací souvisejících s realizací díla</t>
  </si>
  <si>
    <t>834058152</t>
  </si>
  <si>
    <t>- zřízení výchozích výškových bodů (na každém břehu) včetně zajištění jejich stability po celou dobu výstavby a následné likvidace po osazení bodů TBD</t>
  </si>
  <si>
    <t>- Zajištění veškerých geodetických prací souvisejících s realizací díla</t>
  </si>
  <si>
    <t>09</t>
  </si>
  <si>
    <t>R029410000</t>
  </si>
  <si>
    <t xml:space="preserve">Náklady spojené s užíváním výbušnin používaných  při trhacích pracech</t>
  </si>
  <si>
    <t>-1831914876</t>
  </si>
  <si>
    <t>Náklady spojené s užíváním výbušnin používaných při trhacích pracech</t>
  </si>
  <si>
    <t xml:space="preserve">- zajištění povolení TP, skladování a dovoz výbušin, včetně zajištění nutných dokladů </t>
  </si>
  <si>
    <t xml:space="preserve">a povolení dle platné legislativy,  BZS apod.</t>
  </si>
  <si>
    <t>- projekt trhacích prací a podmínek z něho vyplývajících</t>
  </si>
  <si>
    <t>R037</t>
  </si>
  <si>
    <t>Zajištění písemných souhlasných vyjádření všech dotčených vlastníků a případných uživatelů všech pozemků dotčených stavbou s jejich konečnou úpravou po dokončení prací</t>
  </si>
  <si>
    <t>-597482019</t>
  </si>
  <si>
    <t>R092</t>
  </si>
  <si>
    <t>Zajištění souhlasů se zvláštním užíváním komunikací</t>
  </si>
  <si>
    <t>2124652541</t>
  </si>
  <si>
    <t>R0931</t>
  </si>
  <si>
    <t>Provedení pasportizace stávajících nemovitostí (vč. pozemků) a jejich příslušenství, přístupových komunikací včetně objízdných tras,zajištění fotodokumentace stávajícího stavu</t>
  </si>
  <si>
    <t>2077216353</t>
  </si>
  <si>
    <t>- monitoring vytypovaných nemovitostí</t>
  </si>
  <si>
    <t>- pasportizace vodních zdrojů a jejich monitoring</t>
  </si>
  <si>
    <t>R094</t>
  </si>
  <si>
    <t>Zajištění vytyčení veškerých podzemních zařízení</t>
  </si>
  <si>
    <t>-1917523063</t>
  </si>
  <si>
    <t>R095</t>
  </si>
  <si>
    <t>Zajištění šetření o podzemních sítích vč. zajištění nových vyjádření v případě, že před realizací pozbyly platnosti</t>
  </si>
  <si>
    <t>1712248091</t>
  </si>
  <si>
    <t>R0990</t>
  </si>
  <si>
    <t>Zajištění dokladů o předání dřevní hmoty vzniklé smýcením porostů k dalšímu využití</t>
  </si>
  <si>
    <t>-996817305</t>
  </si>
  <si>
    <t>-dle požadavků jednotlivých majitelů</t>
  </si>
  <si>
    <t>R0992</t>
  </si>
  <si>
    <t>Zajištění průzkumu staveniště zaměřeného na výskyt zvláště chráněných živočichů a rostlin a jejich odborného transferu</t>
  </si>
  <si>
    <t>1153843564</t>
  </si>
  <si>
    <t>- Prohlídka staveniště odborně způsobilou osobou a případný transfer přítomných živočichů</t>
  </si>
  <si>
    <t>- Vyhotovení zprávy o průzkumu a případném transferu. a dohled biologa během výstavby</t>
  </si>
  <si>
    <t>- Biologický dohled odborně způsobilé osoby během výstavby</t>
  </si>
  <si>
    <t>- dohled a transfery budou probíhat po celou dobu výstavby</t>
  </si>
  <si>
    <t>R09920</t>
  </si>
  <si>
    <t>Zajištění odlovení rybí obsádky z prostoru staveniště</t>
  </si>
  <si>
    <t>-838946342</t>
  </si>
  <si>
    <t>R0993</t>
  </si>
  <si>
    <t>Zajištění dopravně inženýrských opatření</t>
  </si>
  <si>
    <t>-1916918703</t>
  </si>
  <si>
    <t>- zajištění vydání dopravně inženýrského rozhodnutí</t>
  </si>
  <si>
    <t>- zajištění dopravně inženýrských opatření</t>
  </si>
  <si>
    <t>- zajištění zřízení a likvidace dopravního značení včetně případné světelné signalizace</t>
  </si>
  <si>
    <t>- včetně návrhu DIO , projednání s dotčenými subjekty, zajištění povolení</t>
  </si>
  <si>
    <t>- zajištění dopravního značení dle DIO po dobu výstavby</t>
  </si>
  <si>
    <t xml:space="preserve">-dopravní značení použité během výstavby (uzavírky mostu) budou po dokončení stavby </t>
  </si>
  <si>
    <t>uskladněny na cesmistrovství Luže značení bude použito při funkci poldru</t>
  </si>
  <si>
    <t>R0994</t>
  </si>
  <si>
    <t>Zajištění veškerých předepsaných rozborů, atestů, zkoušek a revizí dle příslušných norem a dalších předpisů a nařízení platných v ČR, kterými bude prokázáno dosažení předepsané kvality a parametrů dokončeného díla</t>
  </si>
  <si>
    <t>-588734587</t>
  </si>
  <si>
    <t xml:space="preserve">- zkoušky vypracované nezávislou zkušebnou v požadovaném rozsahu pro SO2. </t>
  </si>
  <si>
    <t>- položka bude čerpána v průběhu realizace akce po odsouhlasení objednatelem</t>
  </si>
  <si>
    <t>- jedná se o zkoušky např.:planograf, IRI, betony, odvrty, odtrhy, PKO, atd.</t>
  </si>
  <si>
    <t>02953</t>
  </si>
  <si>
    <t>Ostatní požadavky - Hlavní mostní prohlídka</t>
  </si>
  <si>
    <t>768030042</t>
  </si>
  <si>
    <t>- celkem soubor prací dle SOD a ZOP akce v daném rozsahu, počtu</t>
  </si>
  <si>
    <t>- 1. HMP včetně zadání do BMS (vše dle ČSN 73 6220, 736221 a 736222), projednání a odsouhlasení</t>
  </si>
  <si>
    <t>- mostní objekt ze dvou samostatných mostních konstrukcí uvažován jako jeden most.</t>
  </si>
  <si>
    <t>R0996</t>
  </si>
  <si>
    <t>Zajištění výroby a instalace informačních tabulí ke stavbě</t>
  </si>
  <si>
    <t>-348220406</t>
  </si>
  <si>
    <t>R0997</t>
  </si>
  <si>
    <t>Zajištění kontrolního a zkušebního plánu stavby a technologických předpisů BOZ</t>
  </si>
  <si>
    <t>-924030199</t>
  </si>
  <si>
    <t>- bude vypracováno samostaně pro každý stavební objekt</t>
  </si>
  <si>
    <t>- práce geotechnika na stavbě při zakládání objektů.</t>
  </si>
  <si>
    <t xml:space="preserve">- geotechnický průzkum na stavbě při zakládání objektů dle TKP, </t>
  </si>
  <si>
    <t>- ČSN a PD - kompletní práce dodavatele včetně vyhodnocení, zápisů, zpráv atp.</t>
  </si>
  <si>
    <t>R09991</t>
  </si>
  <si>
    <t>Zajištění fotodokumentace veškerých konstrukcí, které budou v průběhu výstavby skryty nebo zakryty</t>
  </si>
  <si>
    <t>603663485</t>
  </si>
  <si>
    <t>R029412</t>
  </si>
  <si>
    <t>Ostatní požadavky - vypracování mostního listu</t>
  </si>
  <si>
    <t>-465704514</t>
  </si>
  <si>
    <t>- celkem soubor prací dle SOD a ZOP akce v daném rozsahu, počtu.</t>
  </si>
  <si>
    <t>-Mostní list na objekt mostu daného ev.č. včetně zadání do BMS</t>
  </si>
  <si>
    <t>- nebo zadané evidence mostů objednatele dle SOD (vše dle ČSN 73 6220, 736221 a 736222).</t>
  </si>
  <si>
    <t>R41</t>
  </si>
  <si>
    <t>Kompletace předávaných dokladů</t>
  </si>
  <si>
    <t>1053158883</t>
  </si>
  <si>
    <t>R42</t>
  </si>
  <si>
    <t>Údržba objízdných tras a jejich následná oprava</t>
  </si>
  <si>
    <t>-1221219723</t>
  </si>
  <si>
    <t>R43</t>
  </si>
  <si>
    <t>Součinnost zhotovitele s prováděním TBD</t>
  </si>
  <si>
    <t>619822831</t>
  </si>
  <si>
    <t>Zejména:</t>
  </si>
  <si>
    <t xml:space="preserve">- Zajištění údržby, ochrany a obnovy postupně instalovaných měřičských zařízení, zajištění přístupnosti k nim a jejich způsobilost k měření </t>
  </si>
  <si>
    <t>v jednotlivý fázích stavby</t>
  </si>
  <si>
    <t>- Zajištění účinné ochrany teplotních snímačů a kabeláže měření teplot betonu po dobu stavby</t>
  </si>
  <si>
    <t>- Zajištění průběžného měření teplot betonu</t>
  </si>
  <si>
    <t>- Předávání dat z měření teplot betonu</t>
  </si>
  <si>
    <t>- Zajištění meteostanice pro měření povětrnostních poměrů po dobu stavby (po dokončení stavby bude trvale umístěna na domek strojovny a připojena)</t>
  </si>
  <si>
    <t xml:space="preserve">(Univerzální multikanálová měřící a záznamová jednotka pro sběr dat a řízení navázané technologie - GSM/GPRS (Wi-Fi) Data Logger; vytápěný srážkoměr </t>
  </si>
  <si>
    <t>pro měření kapalných i tuhých srážek, snímač teploty vzduchu, atd.)</t>
  </si>
  <si>
    <t>- Měření provozních a povětrnostních poměrů po dobu stavy, obchůzky prováděné technikem stavby (podle Programu TBD)</t>
  </si>
  <si>
    <t>- Úřední měření účinků trhacích prací (v případě jejich použití)</t>
  </si>
  <si>
    <t>- Zavedení systému měření účinků vibrací a otřesů stavebních strojů při výstavbě metodou RCC, v souladu s ČSN 73 0040</t>
  </si>
  <si>
    <t>- Geologická dokumentace základové spáry a bezpečnostního přelivu,</t>
  </si>
  <si>
    <t>- Dokumentace injekčních prací při výstavbě injekční clony,</t>
  </si>
  <si>
    <t xml:space="preserve">- Zajištění on-line přístupu k záznamům průběžného snímání kamerovým systémem celého staveniště pro odpovědné pracovníky TBD. Zajištění trvalého </t>
  </si>
  <si>
    <t>záznamu po celou dobu výstavby</t>
  </si>
  <si>
    <t>- Zajištění součinnosti při komplexní prohlídce technologie (manipulace s uzávěry, zajištění přístupu a bezpečného pracoviště).</t>
  </si>
  <si>
    <t>- Zajištění dalších činností požadovaných v Programu TBD po dobu stavby po zhotoviteli</t>
  </si>
  <si>
    <t>R45</t>
  </si>
  <si>
    <t>Zajištění akustické studie</t>
  </si>
  <si>
    <t>-1676337216</t>
  </si>
  <si>
    <t xml:space="preserve">-  dle použité technologie a mechanizmů</t>
  </si>
  <si>
    <t xml:space="preserve">- opatření  ke splnění závěrů (podmínek) akustické studie</t>
  </si>
  <si>
    <t>R46</t>
  </si>
  <si>
    <t>722605961</t>
  </si>
  <si>
    <t>- projednání s dotčenými subjekty</t>
  </si>
  <si>
    <t>-Položka obsahuje projednání změny trasy elektrické přípojky, na základě požadavku majitele nemovitosni číslo popisné 15 v k. ú. Miřetín,</t>
  </si>
  <si>
    <t>s dotčenými orgány státní správy, včetně zajištění potřebyných povolení pro povolení stavby, (délka trasy zůstává totožná)</t>
  </si>
  <si>
    <t>R47</t>
  </si>
  <si>
    <t>Zajištění veškerých opatření a činnosti vyplývající ze stavebních povolení, z požadavků vyjádření a stanovisek dotčených orgánů, organizací a jiných subjektů.</t>
  </si>
  <si>
    <t>-583242844</t>
  </si>
  <si>
    <t>R48</t>
  </si>
  <si>
    <t>Zajištění zřízení a rozebrání dočasných autobusových zastávek</t>
  </si>
  <si>
    <t>-556279069</t>
  </si>
  <si>
    <t>zřízení a rozebrání dočasných autobusových zastávek</t>
  </si>
  <si>
    <t>včetně projednání s dotčenými orgány</t>
  </si>
  <si>
    <t>viz dopravní stavby část D, výkres D.2.5 a dokladová část E.1_04</t>
  </si>
  <si>
    <t>R49</t>
  </si>
  <si>
    <t>Zajištění průběžného snímání kamerovým systémem celého staveniště SO1 a SO2 včetně trvalého záznamu po celou dobu výstavby</t>
  </si>
  <si>
    <t>128245378</t>
  </si>
  <si>
    <t>R50</t>
  </si>
  <si>
    <t xml:space="preserve">Zajištění uložiště pro průběžné shromážďování dat z měřicích zařízení instalovaných  v rámci TBD</t>
  </si>
  <si>
    <t>2094819749</t>
  </si>
  <si>
    <t>Zajištění uložiště pro průběžné shromážďování dat z měřicích zařízení instalovaných v rámci TBD</t>
  </si>
  <si>
    <t>R51</t>
  </si>
  <si>
    <t xml:space="preserve">Zajištění realizace stavby v souladu se zásadami požární bezpečnosti a  bezpečnosti práce</t>
  </si>
  <si>
    <t>523347094</t>
  </si>
  <si>
    <t>Zajištění realizace stavby v souladu se zásadami požární bezpečnosti a bezpečnosti práce</t>
  </si>
  <si>
    <t>-splnění veškerých požadavků z hlediska požární bezpečnosti</t>
  </si>
  <si>
    <t>a bezpečnosti práce (např. tabulky označení rizik, bezpečnostní cedule,</t>
  </si>
  <si>
    <t>označení a zajištění jam, barevné značení nástupních schodů,</t>
  </si>
  <si>
    <t>provizorní zábradlí, dočasné lávky, označení snížených stropů,</t>
  </si>
  <si>
    <t>značení únikových cest,.........)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</si>
  <si>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</si>
  <si>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</si>
  <si>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</si>
  <si>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</si>
  <si>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Trebuchet MS"/>
        <charset val="238"/>
        <i val="1"/>
        <color auto="1"/>
        <sz val="9"/>
        <scheme val="none"/>
      </rPr>
      <t xml:space="preserve">Rekapitulace stavby </t>
    </r>
    <r>
      <rPr>
        <rFont val="Trebuchet MS"/>
        <charset val="238"/>
        <color auto="1"/>
        <sz val="9"/>
        <scheme val="none"/>
      </rPr>
      <t>obsahuje sestavu Rekapitulace stavby a Rekapitulace objektů stavby a soupisů prací.</t>
    </r>
  </si>
  <si>
    <r>
      <t xml:space="preserve">V sestavě </t>
    </r>
    <r>
      <rPr>
        <rFont val="Trebuchet MS"/>
        <charset val="238"/>
        <b val="1"/>
        <color auto="1"/>
        <sz val="9"/>
        <scheme val="none"/>
      </rPr>
      <t>Rekapitulace stavby</t>
    </r>
    <r>
      <rPr>
        <rFont val="Trebuchet MS"/>
        <charset val="238"/>
        <color auto="1"/>
        <sz val="9"/>
        <scheme val="none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</si>
  <si>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</si>
  <si>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</si>
  <si>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rFont val="Trebuchet MS"/>
        <charset val="238"/>
        <b val="1"/>
        <color auto="1"/>
        <sz val="9"/>
        <scheme val="none"/>
      </rPr>
      <t>Rekapitulace objektů stavby a soupisů prací</t>
    </r>
    <r>
      <rPr>
        <rFont val="Trebuchet MS"/>
        <charset val="238"/>
        <color auto="1"/>
        <sz val="9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</si>
  <si>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</si>
  <si>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</si>
  <si>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</si>
  <si>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</si>
  <si>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</si>
  <si>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</si>
  <si>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</si>
  <si>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Vedlejší a ostatní náklady</t>
  </si>
  <si>
    <t>Soupis prací pro daný typ objektu</t>
  </si>
  <si>
    <r>
      <rPr>
        <rFont val="Trebuchet MS"/>
        <charset val="238"/>
        <i val="1"/>
        <color auto="1"/>
        <sz val="9"/>
        <scheme val="none"/>
      </rPr>
      <t xml:space="preserve">Soupis prací </t>
    </r>
    <r>
      <rPr>
        <rFont val="Trebuchet MS"/>
        <charset val="238"/>
        <color auto="1"/>
        <sz val="9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</si>
  <si>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</si>
  <si>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Trebuchet MS"/>
        <charset val="238"/>
        <b val="1"/>
        <color auto="1"/>
        <sz val="9"/>
        <scheme val="none"/>
      </rPr>
      <t>Krycí list soupisu</t>
    </r>
    <r>
      <rPr>
        <rFont val="Trebuchet MS"/>
        <charset val="238"/>
        <color auto="1"/>
        <sz val="9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</si>
  <si>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</si>
  <si>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rFont val="Trebuchet MS"/>
        <charset val="238"/>
        <b val="1"/>
        <color auto="1"/>
        <sz val="9"/>
        <scheme val="none"/>
      </rPr>
      <t>Rekapitulace členění soupisu prací</t>
    </r>
    <r>
      <rPr>
        <rFont val="Trebuchet MS"/>
        <charset val="238"/>
        <color auto="1"/>
        <sz val="9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</si>
  <si>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</si>
  <si>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Trebuchet MS"/>
        <charset val="238"/>
        <b val="1"/>
        <color auto="1"/>
        <sz val="9"/>
        <scheme val="none"/>
      </rPr>
      <t xml:space="preserve">Soupis prací </t>
    </r>
    <r>
      <rPr>
        <rFont val="Trebuchet MS"/>
        <charset val="238"/>
        <color auto="1"/>
        <sz val="9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</si>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</sst>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0000A8"/>
      <name val="Arial CE"/>
    </font>
    <font>
      <sz val="8"/>
      <color rgb="FFFF0000"/>
      <name val="Arial CE"/>
    </font>
    <font>
      <sz val="8"/>
      <color rgb="FF800080"/>
      <name val="Arial CE"/>
    </font>
    <font>
      <i/>
      <sz val="8"/>
      <color rgb="FF003366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u/>
      <sz val="11"/>
      <color theme="10"/>
      <name val="Calibri"/>
      <scheme val="minor"/>
    </font>
    <font>
      <i/>
      <sz val="9"/>
      <name val="Trebuchet MS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49" fillId="0" borderId="0" applyNumberFormat="0" applyFill="0" applyBorder="0" applyAlignment="0" applyProtection="0"/>
  </cellStyleXfs>
  <cellXfs count="409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6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9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9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20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20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1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20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3" fillId="0" borderId="15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3" fillId="0" borderId="15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4" fillId="4" borderId="7" xfId="0" applyFont="1" applyFill="1" applyBorder="1" applyAlignment="1" applyProtection="1">
      <alignment horizontal="center" vertical="center"/>
    </xf>
    <xf numFmtId="0" fontId="24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4" fillId="4" borderId="8" xfId="0" applyFont="1" applyFill="1" applyBorder="1" applyAlignment="1" applyProtection="1">
      <alignment horizontal="center" vertical="center"/>
    </xf>
    <xf numFmtId="0" fontId="24" fillId="4" borderId="8" xfId="0" applyFont="1" applyFill="1" applyBorder="1" applyAlignment="1" applyProtection="1">
      <alignment horizontal="right" vertical="center"/>
    </xf>
    <xf numFmtId="0" fontId="24" fillId="4" borderId="9" xfId="0" applyFont="1" applyFill="1" applyBorder="1" applyAlignment="1" applyProtection="1">
      <alignment horizontal="center" vertical="center"/>
    </xf>
    <xf numFmtId="0" fontId="25" fillId="0" borderId="17" xfId="0" applyFont="1" applyBorder="1" applyAlignment="1" applyProtection="1">
      <alignment horizontal="center" vertical="center" wrapText="1"/>
    </xf>
    <xf numFmtId="0" fontId="25" fillId="0" borderId="18" xfId="0" applyFont="1" applyBorder="1" applyAlignment="1" applyProtection="1">
      <alignment horizontal="center" vertical="center" wrapText="1"/>
    </xf>
    <xf numFmtId="0" fontId="25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horizontal="left" vertical="center"/>
    </xf>
    <xf numFmtId="0" fontId="26" fillId="0" borderId="0" xfId="0" applyFont="1" applyAlignment="1" applyProtection="1">
      <alignment vertical="center"/>
    </xf>
    <xf numFmtId="4" fontId="26" fillId="0" borderId="0" xfId="0" applyNumberFormat="1" applyFont="1" applyAlignment="1" applyProtection="1">
      <alignment horizontal="right" vertical="center"/>
    </xf>
    <xf numFmtId="4" fontId="26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2" fillId="0" borderId="15" xfId="0" applyNumberFormat="1" applyFont="1" applyBorder="1" applyAlignment="1" applyProtection="1">
      <alignment vertical="center"/>
    </xf>
    <xf numFmtId="4" fontId="22" fillId="0" borderId="0" xfId="0" applyNumberFormat="1" applyFont="1" applyBorder="1" applyAlignment="1" applyProtection="1">
      <alignment vertical="center"/>
    </xf>
    <xf numFmtId="166" fontId="22" fillId="0" borderId="0" xfId="0" applyNumberFormat="1" applyFont="1" applyBorder="1" applyAlignment="1" applyProtection="1">
      <alignment vertical="center"/>
    </xf>
    <xf numFmtId="4" fontId="22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horizontal="right"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30" fillId="0" borderId="15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0" fontId="32" fillId="0" borderId="0" xfId="1" applyFont="1" applyAlignment="1">
      <alignment horizontal="center" vertical="center"/>
    </xf>
    <xf numFmtId="4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166" fontId="30" fillId="0" borderId="21" xfId="0" applyNumberFormat="1" applyFont="1" applyBorder="1" applyAlignment="1" applyProtection="1">
      <alignment vertical="center"/>
    </xf>
    <xf numFmtId="4" fontId="30" fillId="0" borderId="22" xfId="0" applyNumberFormat="1" applyFont="1" applyBorder="1" applyAlignment="1" applyProtection="1">
      <alignment vertical="center"/>
    </xf>
    <xf numFmtId="0" fontId="0" fillId="0" borderId="0" xfId="0" applyProtection="1">
      <protection locked="0"/>
    </xf>
    <xf numFmtId="0" fontId="0" fillId="0" borderId="2" xfId="0" applyBorder="1"/>
    <xf numFmtId="0" fontId="0" fillId="0" borderId="3" xfId="0" applyBorder="1"/>
    <xf numFmtId="0" fontId="0" fillId="0" borderId="3" xfId="0" applyBorder="1" applyProtection="1">
      <protection locked="0"/>
    </xf>
    <xf numFmtId="0" fontId="16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0" fillId="0" borderId="0" xfId="0" applyFont="1" applyAlignment="1" applyProtection="1">
      <alignment vertical="center"/>
      <protection locked="0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/>
      <protection locked="0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Font="1" applyAlignment="1" applyProtection="1">
      <alignment vertical="center" wrapText="1"/>
      <protection locked="0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0" fillId="0" borderId="13" xfId="0" applyFont="1" applyBorder="1" applyAlignment="1" applyProtection="1">
      <alignment vertical="center"/>
      <protection locked="0"/>
    </xf>
    <xf numFmtId="0" fontId="20" fillId="0" borderId="0" xfId="0" applyFont="1" applyAlignment="1">
      <alignment horizontal="left" vertical="center"/>
    </xf>
    <xf numFmtId="4" fontId="26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 applyProtection="1">
      <alignment horizontal="right" vertical="center"/>
      <protection locked="0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 applyProtection="1">
      <alignment horizontal="right" vertical="center"/>
      <protection locked="0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0" fontId="0" fillId="4" borderId="8" xfId="0" applyFont="1" applyFill="1" applyBorder="1" applyAlignment="1" applyProtection="1">
      <alignment vertical="center"/>
      <protection locked="0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11" xfId="0" applyFont="1" applyBorder="1" applyAlignment="1" applyProtection="1">
      <alignment vertical="center"/>
      <protection locked="0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3" xfId="0" applyFont="1" applyBorder="1" applyAlignment="1" applyProtection="1">
      <alignment vertical="center"/>
      <protection locked="0"/>
    </xf>
    <xf numFmtId="0" fontId="1" fillId="0" borderId="0" xfId="0" applyFont="1" applyAlignment="1" applyProtection="1">
      <alignment horizontal="left" vertical="center" wrapText="1"/>
    </xf>
    <xf numFmtId="0" fontId="23" fillId="0" borderId="0" xfId="0" applyFont="1" applyAlignment="1" applyProtection="1">
      <alignment horizontal="left" vertical="center"/>
    </xf>
    <xf numFmtId="0" fontId="24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0" fillId="4" borderId="0" xfId="0" applyFont="1" applyFill="1" applyAlignment="1" applyProtection="1">
      <alignment vertical="center"/>
      <protection locked="0"/>
    </xf>
    <xf numFmtId="0" fontId="24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0" fontId="6" fillId="0" borderId="21" xfId="0" applyFont="1" applyBorder="1" applyAlignment="1" applyProtection="1">
      <alignment vertical="center"/>
      <protection locked="0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vertical="center"/>
      <protection locked="0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4" fillId="4" borderId="17" xfId="0" applyFont="1" applyFill="1" applyBorder="1" applyAlignment="1" applyProtection="1">
      <alignment horizontal="center" vertical="center" wrapText="1"/>
    </xf>
    <xf numFmtId="0" fontId="24" fillId="4" borderId="18" xfId="0" applyFont="1" applyFill="1" applyBorder="1" applyAlignment="1" applyProtection="1">
      <alignment horizontal="center" vertical="center" wrapText="1"/>
    </xf>
    <xf numFmtId="0" fontId="24" fillId="4" borderId="18" xfId="0" applyFont="1" applyFill="1" applyBorder="1" applyAlignment="1" applyProtection="1">
      <alignment horizontal="center" vertical="center" wrapText="1"/>
      <protection locked="0"/>
    </xf>
    <xf numFmtId="0" fontId="24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6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4" fillId="0" borderId="23" xfId="0" applyFont="1" applyBorder="1" applyAlignment="1" applyProtection="1">
      <alignment horizontal="center" vertical="center"/>
    </xf>
    <xf numFmtId="49" fontId="24" fillId="0" borderId="23" xfId="0" applyNumberFormat="1" applyFont="1" applyBorder="1" applyAlignment="1" applyProtection="1">
      <alignment horizontal="left" vertical="center" wrapText="1"/>
    </xf>
    <xf numFmtId="0" fontId="24" fillId="0" borderId="23" xfId="0" applyFont="1" applyBorder="1" applyAlignment="1" applyProtection="1">
      <alignment horizontal="left" vertical="center" wrapText="1"/>
    </xf>
    <xf numFmtId="0" fontId="24" fillId="0" borderId="23" xfId="0" applyFont="1" applyBorder="1" applyAlignment="1" applyProtection="1">
      <alignment horizontal="center" vertical="center" wrapText="1"/>
    </xf>
    <xf numFmtId="167" fontId="24" fillId="0" borderId="23" xfId="0" applyNumberFormat="1" applyFont="1" applyBorder="1" applyAlignment="1" applyProtection="1">
      <alignment vertical="center"/>
    </xf>
    <xf numFmtId="4" fontId="24" fillId="2" borderId="23" xfId="0" applyNumberFormat="1" applyFont="1" applyFill="1" applyBorder="1" applyAlignment="1" applyProtection="1">
      <alignment vertical="center"/>
      <protection locked="0"/>
    </xf>
    <xf numFmtId="4" fontId="24" fillId="0" borderId="23" xfId="0" applyNumberFormat="1" applyFont="1" applyBorder="1" applyAlignment="1" applyProtection="1">
      <alignment vertical="center"/>
    </xf>
    <xf numFmtId="0" fontId="25" fillId="2" borderId="15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center" vertical="center"/>
    </xf>
    <xf numFmtId="166" fontId="25" fillId="0" borderId="0" xfId="0" applyNumberFormat="1" applyFont="1" applyBorder="1" applyAlignment="1" applyProtection="1">
      <alignment vertical="center"/>
    </xf>
    <xf numFmtId="166" fontId="25" fillId="0" borderId="16" xfId="0" applyNumberFormat="1" applyFont="1" applyBorder="1" applyAlignment="1" applyProtection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0" applyFont="1" applyAlignment="1" applyProtection="1">
      <alignment horizontal="left" vertical="center" wrapText="1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9" fillId="0" borderId="0" xfId="0" applyFont="1" applyAlignment="1" applyProtection="1">
      <alignment vertical="center" wrapText="1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167" fontId="24" fillId="2" borderId="23" xfId="0" applyNumberFormat="1" applyFont="1" applyFill="1" applyBorder="1" applyAlignment="1" applyProtection="1">
      <alignment vertical="center"/>
      <protection locked="0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167" fontId="40" fillId="2" borderId="23" xfId="0" applyNumberFormat="1" applyFont="1" applyFill="1" applyBorder="1" applyAlignment="1" applyProtection="1">
      <alignment vertical="center"/>
      <protection locked="0"/>
    </xf>
    <xf numFmtId="0" fontId="13" fillId="0" borderId="4" xfId="0" applyFont="1" applyBorder="1" applyAlignment="1" applyProtection="1"/>
    <xf numFmtId="0" fontId="13" fillId="0" borderId="0" xfId="0" applyFont="1" applyAlignment="1" applyProtection="1"/>
    <xf numFmtId="0" fontId="13" fillId="0" borderId="0" xfId="0" applyFont="1" applyAlignment="1" applyProtection="1">
      <alignment horizontal="left"/>
    </xf>
    <xf numFmtId="0" fontId="13" fillId="0" borderId="0" xfId="0" applyFont="1" applyAlignment="1" applyProtection="1">
      <protection locked="0"/>
    </xf>
    <xf numFmtId="4" fontId="13" fillId="0" borderId="0" xfId="0" applyNumberFormat="1" applyFont="1" applyAlignment="1" applyProtection="1"/>
    <xf numFmtId="0" fontId="13" fillId="0" borderId="4" xfId="0" applyFont="1" applyBorder="1" applyAlignment="1"/>
    <xf numFmtId="0" fontId="13" fillId="0" borderId="15" xfId="0" applyFont="1" applyBorder="1" applyAlignment="1" applyProtection="1"/>
    <xf numFmtId="0" fontId="13" fillId="0" borderId="0" xfId="0" applyFont="1" applyBorder="1" applyAlignment="1" applyProtection="1"/>
    <xf numFmtId="166" fontId="13" fillId="0" borderId="0" xfId="0" applyNumberFormat="1" applyFont="1" applyBorder="1" applyAlignment="1" applyProtection="1"/>
    <xf numFmtId="166" fontId="13" fillId="0" borderId="16" xfId="0" applyNumberFormat="1" applyFont="1" applyBorder="1" applyAlignment="1" applyProtection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5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6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7" fillId="0" borderId="29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/>
    </xf>
    <xf numFmtId="0" fontId="45" fillId="0" borderId="30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vertical="center" wrapText="1"/>
    </xf>
    <xf numFmtId="0" fontId="45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5" fillId="0" borderId="30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7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0" fillId="0" borderId="1" xfId="0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7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left"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worksheet" Target="worksheets/sheet63.xml" /><Relationship Id="rId64" Type="http://schemas.openxmlformats.org/officeDocument/2006/relationships/worksheet" Target="worksheets/sheet64.xml" /><Relationship Id="rId65" Type="http://schemas.openxmlformats.org/officeDocument/2006/relationships/worksheet" Target="worksheets/sheet65.xml" /><Relationship Id="rId66" Type="http://schemas.openxmlformats.org/officeDocument/2006/relationships/worksheet" Target="worksheets/sheet66.xml" /><Relationship Id="rId67" Type="http://schemas.openxmlformats.org/officeDocument/2006/relationships/worksheet" Target="worksheets/sheet67.xml" /><Relationship Id="rId68" Type="http://schemas.openxmlformats.org/officeDocument/2006/relationships/worksheet" Target="worksheets/sheet68.xml" /><Relationship Id="rId69" Type="http://schemas.openxmlformats.org/officeDocument/2006/relationships/worksheet" Target="worksheets/sheet69.xml" /><Relationship Id="rId70" Type="http://schemas.openxmlformats.org/officeDocument/2006/relationships/worksheet" Target="worksheets/sheet70.xml" /><Relationship Id="rId71" Type="http://schemas.openxmlformats.org/officeDocument/2006/relationships/worksheet" Target="worksheets/sheet71.xml" /><Relationship Id="rId72" Type="http://schemas.openxmlformats.org/officeDocument/2006/relationships/worksheet" Target="worksheets/sheet72.xml" /><Relationship Id="rId73" Type="http://schemas.openxmlformats.org/officeDocument/2006/relationships/worksheet" Target="worksheets/sheet73.xml" /><Relationship Id="rId74" Type="http://schemas.openxmlformats.org/officeDocument/2006/relationships/worksheet" Target="worksheets/sheet74.xml" /><Relationship Id="rId75" Type="http://schemas.openxmlformats.org/officeDocument/2006/relationships/worksheet" Target="worksheets/sheet75.xml" /><Relationship Id="rId76" Type="http://schemas.openxmlformats.org/officeDocument/2006/relationships/worksheet" Target="worksheets/sheet76.xml" /><Relationship Id="rId77" Type="http://schemas.openxmlformats.org/officeDocument/2006/relationships/worksheet" Target="worksheets/sheet77.xml" /><Relationship Id="rId78" Type="http://schemas.openxmlformats.org/officeDocument/2006/relationships/worksheet" Target="worksheets/sheet78.xml" /><Relationship Id="rId79" Type="http://schemas.openxmlformats.org/officeDocument/2006/relationships/worksheet" Target="worksheets/sheet79.xml" /><Relationship Id="rId80" Type="http://schemas.openxmlformats.org/officeDocument/2006/relationships/worksheet" Target="worksheets/sheet80.xml" /><Relationship Id="rId81" Type="http://schemas.openxmlformats.org/officeDocument/2006/relationships/worksheet" Target="worksheets/sheet81.xml" /><Relationship Id="rId82" Type="http://schemas.openxmlformats.org/officeDocument/2006/relationships/worksheet" Target="worksheets/sheet82.xml" /><Relationship Id="rId83" Type="http://schemas.openxmlformats.org/officeDocument/2006/relationships/worksheet" Target="worksheets/sheet83.xml" /><Relationship Id="rId84" Type="http://schemas.openxmlformats.org/officeDocument/2006/relationships/worksheet" Target="worksheets/sheet84.xml" /><Relationship Id="rId85" Type="http://schemas.openxmlformats.org/officeDocument/2006/relationships/worksheet" Target="worksheets/sheet85.xml" /><Relationship Id="rId86" Type="http://schemas.openxmlformats.org/officeDocument/2006/relationships/worksheet" Target="worksheets/sheet86.xml" /><Relationship Id="rId87" Type="http://schemas.openxmlformats.org/officeDocument/2006/relationships/worksheet" Target="worksheets/sheet87.xml" /><Relationship Id="rId88" Type="http://schemas.openxmlformats.org/officeDocument/2006/relationships/worksheet" Target="worksheets/sheet88.xml" /><Relationship Id="rId89" Type="http://schemas.openxmlformats.org/officeDocument/2006/relationships/worksheet" Target="worksheets/sheet89.xml" /><Relationship Id="rId90" Type="http://schemas.openxmlformats.org/officeDocument/2006/relationships/worksheet" Target="worksheets/sheet90.xml" /><Relationship Id="rId91" Type="http://schemas.openxmlformats.org/officeDocument/2006/relationships/worksheet" Target="worksheets/sheet91.xml" /><Relationship Id="rId92" Type="http://schemas.openxmlformats.org/officeDocument/2006/relationships/worksheet" Target="worksheets/sheet92.xml" /><Relationship Id="rId93" Type="http://schemas.openxmlformats.org/officeDocument/2006/relationships/worksheet" Target="worksheets/sheet93.xml" /><Relationship Id="rId94" Type="http://schemas.openxmlformats.org/officeDocument/2006/relationships/worksheet" Target="worksheets/sheet94.xml" /><Relationship Id="rId95" Type="http://schemas.openxmlformats.org/officeDocument/2006/relationships/worksheet" Target="worksheets/sheet95.xml" /><Relationship Id="rId96" Type="http://schemas.openxmlformats.org/officeDocument/2006/relationships/worksheet" Target="worksheets/sheet96.xml" /><Relationship Id="rId97" Type="http://schemas.openxmlformats.org/officeDocument/2006/relationships/worksheet" Target="worksheets/sheet97.xml" /><Relationship Id="rId98" Type="http://schemas.openxmlformats.org/officeDocument/2006/relationships/worksheet" Target="worksheets/sheet98.xml" /><Relationship Id="rId99" Type="http://schemas.openxmlformats.org/officeDocument/2006/relationships/worksheet" Target="worksheets/sheet99.xml" /><Relationship Id="rId100" Type="http://schemas.openxmlformats.org/officeDocument/2006/relationships/worksheet" Target="worksheets/sheet100.xml" /><Relationship Id="rId101" Type="http://schemas.openxmlformats.org/officeDocument/2006/relationships/worksheet" Target="worksheets/sheet101.xml" /><Relationship Id="rId102" Type="http://schemas.openxmlformats.org/officeDocument/2006/relationships/worksheet" Target="worksheets/sheet102.xml" /><Relationship Id="rId103" Type="http://schemas.openxmlformats.org/officeDocument/2006/relationships/worksheet" Target="worksheets/sheet103.xml" /><Relationship Id="rId104" Type="http://schemas.openxmlformats.org/officeDocument/2006/relationships/worksheet" Target="worksheets/sheet104.xml" /><Relationship Id="rId105" Type="http://schemas.openxmlformats.org/officeDocument/2006/relationships/styles" Target="styles.xml" /><Relationship Id="rId106" Type="http://schemas.openxmlformats.org/officeDocument/2006/relationships/theme" Target="theme/theme1.xml" /><Relationship Id="rId107" Type="http://schemas.openxmlformats.org/officeDocument/2006/relationships/calcChain" Target="calcChain.xml" /><Relationship Id="rId108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00.xml.rels>&#65279;<?xml version="1.0" encoding="utf-8"?><Relationships xmlns="http://schemas.openxmlformats.org/package/2006/relationships"><Relationship Id="rId1" Type="http://schemas.openxmlformats.org/officeDocument/2006/relationships/drawing" Target="../drawings/drawing100.xml" /></Relationships>
</file>

<file path=xl/worksheets/_rels/sheet101.xml.rels>&#65279;<?xml version="1.0" encoding="utf-8"?><Relationships xmlns="http://schemas.openxmlformats.org/package/2006/relationships"><Relationship Id="rId1" Type="http://schemas.openxmlformats.org/officeDocument/2006/relationships/drawing" Target="../drawings/drawing101.xml" /></Relationships>
</file>

<file path=xl/worksheets/_rels/sheet102.xml.rels>&#65279;<?xml version="1.0" encoding="utf-8"?><Relationships xmlns="http://schemas.openxmlformats.org/package/2006/relationships"><Relationship Id="rId1" Type="http://schemas.openxmlformats.org/officeDocument/2006/relationships/drawing" Target="../drawings/drawing102.xml" /></Relationships>
</file>

<file path=xl/worksheets/_rels/sheet103.xml.rels>&#65279;<?xml version="1.0" encoding="utf-8"?><Relationships xmlns="http://schemas.openxmlformats.org/package/2006/relationships"><Relationship Id="rId1" Type="http://schemas.openxmlformats.org/officeDocument/2006/relationships/drawing" Target="../drawings/drawing103.xml" /></Relationships>
</file>

<file path=xl/worksheets/_rels/sheet104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drawing" Target="../drawings/drawing46.xml" /></Relationships>
</file>

<file path=xl/worksheets/_rels/sheet47.xml.rels>&#65279;<?xml version="1.0" encoding="utf-8"?><Relationships xmlns="http://schemas.openxmlformats.org/package/2006/relationships"><Relationship Id="rId1" Type="http://schemas.openxmlformats.org/officeDocument/2006/relationships/drawing" Target="../drawings/drawing47.xml" /></Relationships>
</file>

<file path=xl/worksheets/_rels/sheet48.xml.rels>&#65279;<?xml version="1.0" encoding="utf-8"?><Relationships xmlns="http://schemas.openxmlformats.org/package/2006/relationships"><Relationship Id="rId1" Type="http://schemas.openxmlformats.org/officeDocument/2006/relationships/drawing" Target="../drawings/drawing48.xml" /></Relationships>
</file>

<file path=xl/worksheets/_rels/sheet49.xml.rels>&#65279;<?xml version="1.0" encoding="utf-8"?><Relationships xmlns="http://schemas.openxmlformats.org/package/2006/relationships"><Relationship Id="rId1" Type="http://schemas.openxmlformats.org/officeDocument/2006/relationships/drawing" Target="../drawings/drawing49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50.xml.rels>&#65279;<?xml version="1.0" encoding="utf-8"?><Relationships xmlns="http://schemas.openxmlformats.org/package/2006/relationships"><Relationship Id="rId1" Type="http://schemas.openxmlformats.org/officeDocument/2006/relationships/drawing" Target="../drawings/drawing50.xml" /></Relationships>
</file>

<file path=xl/worksheets/_rels/sheet51.xml.rels>&#65279;<?xml version="1.0" encoding="utf-8"?><Relationships xmlns="http://schemas.openxmlformats.org/package/2006/relationships"><Relationship Id="rId1" Type="http://schemas.openxmlformats.org/officeDocument/2006/relationships/drawing" Target="../drawings/drawing51.xml" /></Relationships>
</file>

<file path=xl/worksheets/_rels/sheet52.xml.rels>&#65279;<?xml version="1.0" encoding="utf-8"?><Relationships xmlns="http://schemas.openxmlformats.org/package/2006/relationships"><Relationship Id="rId1" Type="http://schemas.openxmlformats.org/officeDocument/2006/relationships/drawing" Target="../drawings/drawing52.xml" /></Relationships>
</file>

<file path=xl/worksheets/_rels/sheet53.xml.rels>&#65279;<?xml version="1.0" encoding="utf-8"?><Relationships xmlns="http://schemas.openxmlformats.org/package/2006/relationships"><Relationship Id="rId1" Type="http://schemas.openxmlformats.org/officeDocument/2006/relationships/drawing" Target="../drawings/drawing53.xml" /></Relationships>
</file>

<file path=xl/worksheets/_rels/sheet54.xml.rels>&#65279;<?xml version="1.0" encoding="utf-8"?><Relationships xmlns="http://schemas.openxmlformats.org/package/2006/relationships"><Relationship Id="rId1" Type="http://schemas.openxmlformats.org/officeDocument/2006/relationships/drawing" Target="../drawings/drawing54.xml" /></Relationships>
</file>

<file path=xl/worksheets/_rels/sheet55.xml.rels>&#65279;<?xml version="1.0" encoding="utf-8"?><Relationships xmlns="http://schemas.openxmlformats.org/package/2006/relationships"><Relationship Id="rId1" Type="http://schemas.openxmlformats.org/officeDocument/2006/relationships/drawing" Target="../drawings/drawing55.xml" /></Relationships>
</file>

<file path=xl/worksheets/_rels/sheet56.xml.rels>&#65279;<?xml version="1.0" encoding="utf-8"?><Relationships xmlns="http://schemas.openxmlformats.org/package/2006/relationships"><Relationship Id="rId1" Type="http://schemas.openxmlformats.org/officeDocument/2006/relationships/drawing" Target="../drawings/drawing56.xml" /></Relationships>
</file>

<file path=xl/worksheets/_rels/sheet57.xml.rels>&#65279;<?xml version="1.0" encoding="utf-8"?><Relationships xmlns="http://schemas.openxmlformats.org/package/2006/relationships"><Relationship Id="rId1" Type="http://schemas.openxmlformats.org/officeDocument/2006/relationships/drawing" Target="../drawings/drawing57.xml" /></Relationships>
</file>

<file path=xl/worksheets/_rels/sheet58.xml.rels>&#65279;<?xml version="1.0" encoding="utf-8"?><Relationships xmlns="http://schemas.openxmlformats.org/package/2006/relationships"><Relationship Id="rId1" Type="http://schemas.openxmlformats.org/officeDocument/2006/relationships/drawing" Target="../drawings/drawing58.xml" /></Relationships>
</file>

<file path=xl/worksheets/_rels/sheet59.xml.rels>&#65279;<?xml version="1.0" encoding="utf-8"?><Relationships xmlns="http://schemas.openxmlformats.org/package/2006/relationships"><Relationship Id="rId1" Type="http://schemas.openxmlformats.org/officeDocument/2006/relationships/drawing" Target="../drawings/drawing59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60.xml.rels>&#65279;<?xml version="1.0" encoding="utf-8"?><Relationships xmlns="http://schemas.openxmlformats.org/package/2006/relationships"><Relationship Id="rId1" Type="http://schemas.openxmlformats.org/officeDocument/2006/relationships/drawing" Target="../drawings/drawing60.xml" /></Relationships>
</file>

<file path=xl/worksheets/_rels/sheet61.xml.rels>&#65279;<?xml version="1.0" encoding="utf-8"?><Relationships xmlns="http://schemas.openxmlformats.org/package/2006/relationships"><Relationship Id="rId1" Type="http://schemas.openxmlformats.org/officeDocument/2006/relationships/drawing" Target="../drawings/drawing61.xml" /></Relationships>
</file>

<file path=xl/worksheets/_rels/sheet62.xml.rels>&#65279;<?xml version="1.0" encoding="utf-8"?><Relationships xmlns="http://schemas.openxmlformats.org/package/2006/relationships"><Relationship Id="rId1" Type="http://schemas.openxmlformats.org/officeDocument/2006/relationships/drawing" Target="../drawings/drawing62.xml" /></Relationships>
</file>

<file path=xl/worksheets/_rels/sheet63.xml.rels>&#65279;<?xml version="1.0" encoding="utf-8"?><Relationships xmlns="http://schemas.openxmlformats.org/package/2006/relationships"><Relationship Id="rId1" Type="http://schemas.openxmlformats.org/officeDocument/2006/relationships/drawing" Target="../drawings/drawing63.xml" /></Relationships>
</file>

<file path=xl/worksheets/_rels/sheet64.xml.rels>&#65279;<?xml version="1.0" encoding="utf-8"?><Relationships xmlns="http://schemas.openxmlformats.org/package/2006/relationships"><Relationship Id="rId1" Type="http://schemas.openxmlformats.org/officeDocument/2006/relationships/drawing" Target="../drawings/drawing64.xml" /></Relationships>
</file>

<file path=xl/worksheets/_rels/sheet65.xml.rels>&#65279;<?xml version="1.0" encoding="utf-8"?><Relationships xmlns="http://schemas.openxmlformats.org/package/2006/relationships"><Relationship Id="rId1" Type="http://schemas.openxmlformats.org/officeDocument/2006/relationships/drawing" Target="../drawings/drawing65.xml" /></Relationships>
</file>

<file path=xl/worksheets/_rels/sheet66.xml.rels>&#65279;<?xml version="1.0" encoding="utf-8"?><Relationships xmlns="http://schemas.openxmlformats.org/package/2006/relationships"><Relationship Id="rId1" Type="http://schemas.openxmlformats.org/officeDocument/2006/relationships/drawing" Target="../drawings/drawing66.xml" /></Relationships>
</file>

<file path=xl/worksheets/_rels/sheet67.xml.rels>&#65279;<?xml version="1.0" encoding="utf-8"?><Relationships xmlns="http://schemas.openxmlformats.org/package/2006/relationships"><Relationship Id="rId1" Type="http://schemas.openxmlformats.org/officeDocument/2006/relationships/drawing" Target="../drawings/drawing67.xml" /></Relationships>
</file>

<file path=xl/worksheets/_rels/sheet68.xml.rels>&#65279;<?xml version="1.0" encoding="utf-8"?><Relationships xmlns="http://schemas.openxmlformats.org/package/2006/relationships"><Relationship Id="rId1" Type="http://schemas.openxmlformats.org/officeDocument/2006/relationships/drawing" Target="../drawings/drawing68.xml" /></Relationships>
</file>

<file path=xl/worksheets/_rels/sheet69.xml.rels>&#65279;<?xml version="1.0" encoding="utf-8"?><Relationships xmlns="http://schemas.openxmlformats.org/package/2006/relationships"><Relationship Id="rId1" Type="http://schemas.openxmlformats.org/officeDocument/2006/relationships/drawing" Target="../drawings/drawing69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70.xml.rels>&#65279;<?xml version="1.0" encoding="utf-8"?><Relationships xmlns="http://schemas.openxmlformats.org/package/2006/relationships"><Relationship Id="rId1" Type="http://schemas.openxmlformats.org/officeDocument/2006/relationships/drawing" Target="../drawings/drawing70.xml" /></Relationships>
</file>

<file path=xl/worksheets/_rels/sheet71.xml.rels>&#65279;<?xml version="1.0" encoding="utf-8"?><Relationships xmlns="http://schemas.openxmlformats.org/package/2006/relationships"><Relationship Id="rId1" Type="http://schemas.openxmlformats.org/officeDocument/2006/relationships/drawing" Target="../drawings/drawing71.xml" /></Relationships>
</file>

<file path=xl/worksheets/_rels/sheet72.xml.rels>&#65279;<?xml version="1.0" encoding="utf-8"?><Relationships xmlns="http://schemas.openxmlformats.org/package/2006/relationships"><Relationship Id="rId1" Type="http://schemas.openxmlformats.org/officeDocument/2006/relationships/drawing" Target="../drawings/drawing72.xml" /></Relationships>
</file>

<file path=xl/worksheets/_rels/sheet73.xml.rels>&#65279;<?xml version="1.0" encoding="utf-8"?><Relationships xmlns="http://schemas.openxmlformats.org/package/2006/relationships"><Relationship Id="rId1" Type="http://schemas.openxmlformats.org/officeDocument/2006/relationships/drawing" Target="../drawings/drawing73.xml" /></Relationships>
</file>

<file path=xl/worksheets/_rels/sheet74.xml.rels>&#65279;<?xml version="1.0" encoding="utf-8"?><Relationships xmlns="http://schemas.openxmlformats.org/package/2006/relationships"><Relationship Id="rId1" Type="http://schemas.openxmlformats.org/officeDocument/2006/relationships/drawing" Target="../drawings/drawing74.xml" /></Relationships>
</file>

<file path=xl/worksheets/_rels/sheet75.xml.rels>&#65279;<?xml version="1.0" encoding="utf-8"?><Relationships xmlns="http://schemas.openxmlformats.org/package/2006/relationships"><Relationship Id="rId1" Type="http://schemas.openxmlformats.org/officeDocument/2006/relationships/drawing" Target="../drawings/drawing75.xml" /></Relationships>
</file>

<file path=xl/worksheets/_rels/sheet76.xml.rels>&#65279;<?xml version="1.0" encoding="utf-8"?><Relationships xmlns="http://schemas.openxmlformats.org/package/2006/relationships"><Relationship Id="rId1" Type="http://schemas.openxmlformats.org/officeDocument/2006/relationships/drawing" Target="../drawings/drawing76.xml" /></Relationships>
</file>

<file path=xl/worksheets/_rels/sheet77.xml.rels>&#65279;<?xml version="1.0" encoding="utf-8"?><Relationships xmlns="http://schemas.openxmlformats.org/package/2006/relationships"><Relationship Id="rId1" Type="http://schemas.openxmlformats.org/officeDocument/2006/relationships/drawing" Target="../drawings/drawing77.xml" /></Relationships>
</file>

<file path=xl/worksheets/_rels/sheet78.xml.rels>&#65279;<?xml version="1.0" encoding="utf-8"?><Relationships xmlns="http://schemas.openxmlformats.org/package/2006/relationships"><Relationship Id="rId1" Type="http://schemas.openxmlformats.org/officeDocument/2006/relationships/drawing" Target="../drawings/drawing78.xml" /></Relationships>
</file>

<file path=xl/worksheets/_rels/sheet79.xml.rels>&#65279;<?xml version="1.0" encoding="utf-8"?><Relationships xmlns="http://schemas.openxmlformats.org/package/2006/relationships"><Relationship Id="rId1" Type="http://schemas.openxmlformats.org/officeDocument/2006/relationships/drawing" Target="../drawings/drawing79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80.xml.rels>&#65279;<?xml version="1.0" encoding="utf-8"?><Relationships xmlns="http://schemas.openxmlformats.org/package/2006/relationships"><Relationship Id="rId1" Type="http://schemas.openxmlformats.org/officeDocument/2006/relationships/drawing" Target="../drawings/drawing80.xml" /></Relationships>
</file>

<file path=xl/worksheets/_rels/sheet81.xml.rels>&#65279;<?xml version="1.0" encoding="utf-8"?><Relationships xmlns="http://schemas.openxmlformats.org/package/2006/relationships"><Relationship Id="rId1" Type="http://schemas.openxmlformats.org/officeDocument/2006/relationships/drawing" Target="../drawings/drawing81.xml" /></Relationships>
</file>

<file path=xl/worksheets/_rels/sheet82.xml.rels>&#65279;<?xml version="1.0" encoding="utf-8"?><Relationships xmlns="http://schemas.openxmlformats.org/package/2006/relationships"><Relationship Id="rId1" Type="http://schemas.openxmlformats.org/officeDocument/2006/relationships/drawing" Target="../drawings/drawing82.xml" /></Relationships>
</file>

<file path=xl/worksheets/_rels/sheet83.xml.rels>&#65279;<?xml version="1.0" encoding="utf-8"?><Relationships xmlns="http://schemas.openxmlformats.org/package/2006/relationships"><Relationship Id="rId1" Type="http://schemas.openxmlformats.org/officeDocument/2006/relationships/drawing" Target="../drawings/drawing83.xml" /></Relationships>
</file>

<file path=xl/worksheets/_rels/sheet84.xml.rels>&#65279;<?xml version="1.0" encoding="utf-8"?><Relationships xmlns="http://schemas.openxmlformats.org/package/2006/relationships"><Relationship Id="rId1" Type="http://schemas.openxmlformats.org/officeDocument/2006/relationships/drawing" Target="../drawings/drawing84.xml" /></Relationships>
</file>

<file path=xl/worksheets/_rels/sheet85.xml.rels>&#65279;<?xml version="1.0" encoding="utf-8"?><Relationships xmlns="http://schemas.openxmlformats.org/package/2006/relationships"><Relationship Id="rId1" Type="http://schemas.openxmlformats.org/officeDocument/2006/relationships/drawing" Target="../drawings/drawing85.xml" /></Relationships>
</file>

<file path=xl/worksheets/_rels/sheet86.xml.rels>&#65279;<?xml version="1.0" encoding="utf-8"?><Relationships xmlns="http://schemas.openxmlformats.org/package/2006/relationships"><Relationship Id="rId1" Type="http://schemas.openxmlformats.org/officeDocument/2006/relationships/drawing" Target="../drawings/drawing86.xml" /></Relationships>
</file>

<file path=xl/worksheets/_rels/sheet87.xml.rels>&#65279;<?xml version="1.0" encoding="utf-8"?><Relationships xmlns="http://schemas.openxmlformats.org/package/2006/relationships"><Relationship Id="rId1" Type="http://schemas.openxmlformats.org/officeDocument/2006/relationships/drawing" Target="../drawings/drawing87.xml" /></Relationships>
</file>

<file path=xl/worksheets/_rels/sheet88.xml.rels>&#65279;<?xml version="1.0" encoding="utf-8"?><Relationships xmlns="http://schemas.openxmlformats.org/package/2006/relationships"><Relationship Id="rId1" Type="http://schemas.openxmlformats.org/officeDocument/2006/relationships/drawing" Target="../drawings/drawing88.xml" /></Relationships>
</file>

<file path=xl/worksheets/_rels/sheet89.xml.rels>&#65279;<?xml version="1.0" encoding="utf-8"?><Relationships xmlns="http://schemas.openxmlformats.org/package/2006/relationships"><Relationship Id="rId1" Type="http://schemas.openxmlformats.org/officeDocument/2006/relationships/drawing" Target="../drawings/drawing89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_rels/sheet90.xml.rels>&#65279;<?xml version="1.0" encoding="utf-8"?><Relationships xmlns="http://schemas.openxmlformats.org/package/2006/relationships"><Relationship Id="rId1" Type="http://schemas.openxmlformats.org/officeDocument/2006/relationships/drawing" Target="../drawings/drawing90.xml" /></Relationships>
</file>

<file path=xl/worksheets/_rels/sheet91.xml.rels>&#65279;<?xml version="1.0" encoding="utf-8"?><Relationships xmlns="http://schemas.openxmlformats.org/package/2006/relationships"><Relationship Id="rId1" Type="http://schemas.openxmlformats.org/officeDocument/2006/relationships/drawing" Target="../drawings/drawing91.xml" /></Relationships>
</file>

<file path=xl/worksheets/_rels/sheet92.xml.rels>&#65279;<?xml version="1.0" encoding="utf-8"?><Relationships xmlns="http://schemas.openxmlformats.org/package/2006/relationships"><Relationship Id="rId1" Type="http://schemas.openxmlformats.org/officeDocument/2006/relationships/drawing" Target="../drawings/drawing92.xml" /></Relationships>
</file>

<file path=xl/worksheets/_rels/sheet93.xml.rels>&#65279;<?xml version="1.0" encoding="utf-8"?><Relationships xmlns="http://schemas.openxmlformats.org/package/2006/relationships"><Relationship Id="rId1" Type="http://schemas.openxmlformats.org/officeDocument/2006/relationships/drawing" Target="../drawings/drawing93.xml" /></Relationships>
</file>

<file path=xl/worksheets/_rels/sheet94.xml.rels>&#65279;<?xml version="1.0" encoding="utf-8"?><Relationships xmlns="http://schemas.openxmlformats.org/package/2006/relationships"><Relationship Id="rId1" Type="http://schemas.openxmlformats.org/officeDocument/2006/relationships/drawing" Target="../drawings/drawing94.xml" /></Relationships>
</file>

<file path=xl/worksheets/_rels/sheet95.xml.rels>&#65279;<?xml version="1.0" encoding="utf-8"?><Relationships xmlns="http://schemas.openxmlformats.org/package/2006/relationships"><Relationship Id="rId1" Type="http://schemas.openxmlformats.org/officeDocument/2006/relationships/drawing" Target="../drawings/drawing95.xml" /></Relationships>
</file>

<file path=xl/worksheets/_rels/sheet96.xml.rels>&#65279;<?xml version="1.0" encoding="utf-8"?><Relationships xmlns="http://schemas.openxmlformats.org/package/2006/relationships"><Relationship Id="rId1" Type="http://schemas.openxmlformats.org/officeDocument/2006/relationships/drawing" Target="../drawings/drawing96.xml" /></Relationships>
</file>

<file path=xl/worksheets/_rels/sheet97.xml.rels>&#65279;<?xml version="1.0" encoding="utf-8"?><Relationships xmlns="http://schemas.openxmlformats.org/package/2006/relationships"><Relationship Id="rId1" Type="http://schemas.openxmlformats.org/officeDocument/2006/relationships/drawing" Target="../drawings/drawing97.xml" /></Relationships>
</file>

<file path=xl/worksheets/_rels/sheet98.xml.rels>&#65279;<?xml version="1.0" encoding="utf-8"?><Relationships xmlns="http://schemas.openxmlformats.org/package/2006/relationships"><Relationship Id="rId1" Type="http://schemas.openxmlformats.org/officeDocument/2006/relationships/drawing" Target="../drawings/drawing98.xml" /></Relationships>
</file>

<file path=xl/worksheets/_rels/sheet99.xml.rels>&#65279;<?xml version="1.0" encoding="utf-8"?><Relationships xmlns="http://schemas.openxmlformats.org/package/2006/relationships"><Relationship Id="rId1" Type="http://schemas.openxmlformats.org/officeDocument/2006/relationships/drawing" Target="../drawings/drawing9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21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22</v>
      </c>
      <c r="E8" s="25"/>
      <c r="F8" s="25"/>
      <c r="G8" s="25"/>
      <c r="H8" s="25"/>
      <c r="I8" s="25"/>
      <c r="J8" s="25"/>
      <c r="K8" s="30" t="s">
        <v>23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24</v>
      </c>
      <c r="AL8" s="25"/>
      <c r="AM8" s="25"/>
      <c r="AN8" s="36" t="s">
        <v>25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26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27</v>
      </c>
      <c r="AL10" s="25"/>
      <c r="AM10" s="25"/>
      <c r="AN10" s="30" t="s">
        <v>28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29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30</v>
      </c>
      <c r="AL11" s="25"/>
      <c r="AM11" s="25"/>
      <c r="AN11" s="30" t="s">
        <v>28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31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27</v>
      </c>
      <c r="AL13" s="25"/>
      <c r="AM13" s="25"/>
      <c r="AN13" s="37" t="s">
        <v>32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32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30</v>
      </c>
      <c r="AL14" s="25"/>
      <c r="AM14" s="25"/>
      <c r="AN14" s="37" t="s">
        <v>32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33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27</v>
      </c>
      <c r="AL16" s="25"/>
      <c r="AM16" s="25"/>
      <c r="AN16" s="30" t="s">
        <v>28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34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30</v>
      </c>
      <c r="AL17" s="25"/>
      <c r="AM17" s="25"/>
      <c r="AN17" s="30" t="s">
        <v>28</v>
      </c>
      <c r="AO17" s="25"/>
      <c r="AP17" s="25"/>
      <c r="AQ17" s="25"/>
      <c r="AR17" s="23"/>
      <c r="BE17" s="34"/>
      <c r="BS17" s="20" t="s">
        <v>35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36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27</v>
      </c>
      <c r="AL19" s="25"/>
      <c r="AM19" s="25"/>
      <c r="AN19" s="30" t="s">
        <v>28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37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30</v>
      </c>
      <c r="AL20" s="25"/>
      <c r="AM20" s="25"/>
      <c r="AN20" s="30" t="s">
        <v>28</v>
      </c>
      <c r="AO20" s="25"/>
      <c r="AP20" s="25"/>
      <c r="AQ20" s="25"/>
      <c r="AR20" s="23"/>
      <c r="BE20" s="34"/>
      <c r="BS20" s="20" t="s">
        <v>35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38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39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40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41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42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43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44</v>
      </c>
      <c r="E29" s="50"/>
      <c r="F29" s="35" t="s">
        <v>45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46</v>
      </c>
      <c r="G30" s="50"/>
      <c r="H30" s="50"/>
      <c r="I30" s="50"/>
      <c r="J30" s="50"/>
      <c r="K30" s="50"/>
      <c r="L30" s="51">
        <v>0.14999999999999999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47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48</v>
      </c>
      <c r="G32" s="50"/>
      <c r="H32" s="50"/>
      <c r="I32" s="50"/>
      <c r="J32" s="50"/>
      <c r="K32" s="50"/>
      <c r="L32" s="51">
        <v>0.14999999999999999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49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50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51</v>
      </c>
      <c r="U35" s="57"/>
      <c r="V35" s="57"/>
      <c r="W35" s="57"/>
      <c r="X35" s="59" t="s">
        <v>52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53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20160122Z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Krounka Kutřín, výstavba poldru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22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k.ú. Perálec,Hněvětice,Miřetín,Č.Rybná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24</v>
      </c>
      <c r="AJ47" s="43"/>
      <c r="AK47" s="43"/>
      <c r="AL47" s="43"/>
      <c r="AM47" s="75" t="str">
        <f>IF(AN8= "","",AN8)</f>
        <v>27.8.2019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25.65" customHeight="1">
      <c r="A49" s="41"/>
      <c r="B49" s="42"/>
      <c r="C49" s="35" t="s">
        <v>26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Povodí Labe,státní podnik,Víta Nejedlého 951, HK3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33</v>
      </c>
      <c r="AJ49" s="43"/>
      <c r="AK49" s="43"/>
      <c r="AL49" s="43"/>
      <c r="AM49" s="76" t="str">
        <f>IF(E17="","",E17)</f>
        <v>"Sdružení Kutřín 2016" Šindlar + HG partner</v>
      </c>
      <c r="AN49" s="67"/>
      <c r="AO49" s="67"/>
      <c r="AP49" s="67"/>
      <c r="AQ49" s="43"/>
      <c r="AR49" s="47"/>
      <c r="AS49" s="77" t="s">
        <v>54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31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36</v>
      </c>
      <c r="AJ50" s="43"/>
      <c r="AK50" s="43"/>
      <c r="AL50" s="43"/>
      <c r="AM50" s="76" t="str">
        <f>IF(E20="","",E20)</f>
        <v xml:space="preserve"> 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55</v>
      </c>
      <c r="D52" s="90"/>
      <c r="E52" s="90"/>
      <c r="F52" s="90"/>
      <c r="G52" s="90"/>
      <c r="H52" s="91"/>
      <c r="I52" s="92" t="s">
        <v>56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57</v>
      </c>
      <c r="AH52" s="90"/>
      <c r="AI52" s="90"/>
      <c r="AJ52" s="90"/>
      <c r="AK52" s="90"/>
      <c r="AL52" s="90"/>
      <c r="AM52" s="90"/>
      <c r="AN52" s="92" t="s">
        <v>58</v>
      </c>
      <c r="AO52" s="90"/>
      <c r="AP52" s="90"/>
      <c r="AQ52" s="94" t="s">
        <v>59</v>
      </c>
      <c r="AR52" s="47"/>
      <c r="AS52" s="95" t="s">
        <v>60</v>
      </c>
      <c r="AT52" s="96" t="s">
        <v>61</v>
      </c>
      <c r="AU52" s="96" t="s">
        <v>62</v>
      </c>
      <c r="AV52" s="96" t="s">
        <v>63</v>
      </c>
      <c r="AW52" s="96" t="s">
        <v>64</v>
      </c>
      <c r="AX52" s="96" t="s">
        <v>65</v>
      </c>
      <c r="AY52" s="96" t="s">
        <v>66</v>
      </c>
      <c r="AZ52" s="96" t="s">
        <v>67</v>
      </c>
      <c r="BA52" s="96" t="s">
        <v>68</v>
      </c>
      <c r="BB52" s="96" t="s">
        <v>69</v>
      </c>
      <c r="BC52" s="96" t="s">
        <v>70</v>
      </c>
      <c r="BD52" s="97" t="s">
        <v>71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72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ROUND(AG55+AG81+AG84+AG90+AG96+AG113+AG125+AG143+AG146+AG149+AG152+AG153+AG176,2)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28</v>
      </c>
      <c r="AR54" s="107"/>
      <c r="AS54" s="108">
        <f>ROUND(AS55+AS81+AS84+AS90+AS96+AS113+AS125+AS143+AS146+AS149+AS152+AS153+AS176,2)</f>
        <v>0</v>
      </c>
      <c r="AT54" s="109">
        <f>ROUND(SUM(AV54:AW54),2)</f>
        <v>0</v>
      </c>
      <c r="AU54" s="110">
        <f>ROUND(AU55+AU81+AU84+AU90+AU96+AU113+AU125+AU143+AU146+AU149+AU152+AU153+AU176,5)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ROUND(AZ55+AZ81+AZ84+AZ90+AZ96+AZ113+AZ125+AZ143+AZ146+AZ149+AZ152+AZ153+AZ176,2)</f>
        <v>0</v>
      </c>
      <c r="BA54" s="109">
        <f>ROUND(BA55+BA81+BA84+BA90+BA96+BA113+BA125+BA143+BA146+BA149+BA152+BA153+BA176,2)</f>
        <v>0</v>
      </c>
      <c r="BB54" s="109">
        <f>ROUND(BB55+BB81+BB84+BB90+BB96+BB113+BB125+BB143+BB146+BB149+BB152+BB153+BB176,2)</f>
        <v>0</v>
      </c>
      <c r="BC54" s="109">
        <f>ROUND(BC55+BC81+BC84+BC90+BC96+BC113+BC125+BC143+BC146+BC149+BC152+BC153+BC176,2)</f>
        <v>0</v>
      </c>
      <c r="BD54" s="111">
        <f>ROUND(BD55+BD81+BD84+BD90+BD96+BD113+BD125+BD143+BD146+BD149+BD152+BD153+BD176,2)</f>
        <v>0</v>
      </c>
      <c r="BE54" s="6"/>
      <c r="BS54" s="112" t="s">
        <v>73</v>
      </c>
      <c r="BT54" s="112" t="s">
        <v>74</v>
      </c>
      <c r="BU54" s="113" t="s">
        <v>75</v>
      </c>
      <c r="BV54" s="112" t="s">
        <v>76</v>
      </c>
      <c r="BW54" s="112" t="s">
        <v>5</v>
      </c>
      <c r="BX54" s="112" t="s">
        <v>77</v>
      </c>
      <c r="CL54" s="112" t="s">
        <v>19</v>
      </c>
    </row>
    <row r="55" s="7" customFormat="1" ht="16.5" customHeight="1">
      <c r="A55" s="7"/>
      <c r="B55" s="114"/>
      <c r="C55" s="115"/>
      <c r="D55" s="116" t="s">
        <v>78</v>
      </c>
      <c r="E55" s="116"/>
      <c r="F55" s="116"/>
      <c r="G55" s="116"/>
      <c r="H55" s="116"/>
      <c r="I55" s="117"/>
      <c r="J55" s="116" t="s">
        <v>79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ROUND(AG56+SUM(AG76:AG78),2)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80</v>
      </c>
      <c r="AR55" s="121"/>
      <c r="AS55" s="122">
        <f>ROUND(AS56+SUM(AS76:AS78),2)</f>
        <v>0</v>
      </c>
      <c r="AT55" s="123">
        <f>ROUND(SUM(AV55:AW55),2)</f>
        <v>0</v>
      </c>
      <c r="AU55" s="124">
        <f>ROUND(AU56+SUM(AU76:AU78),5)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ROUND(AZ56+SUM(AZ76:AZ78),2)</f>
        <v>0</v>
      </c>
      <c r="BA55" s="123">
        <f>ROUND(BA56+SUM(BA76:BA78),2)</f>
        <v>0</v>
      </c>
      <c r="BB55" s="123">
        <f>ROUND(BB56+SUM(BB76:BB78),2)</f>
        <v>0</v>
      </c>
      <c r="BC55" s="123">
        <f>ROUND(BC56+SUM(BC76:BC78),2)</f>
        <v>0</v>
      </c>
      <c r="BD55" s="125">
        <f>ROUND(BD56+SUM(BD76:BD78),2)</f>
        <v>0</v>
      </c>
      <c r="BE55" s="7"/>
      <c r="BS55" s="126" t="s">
        <v>73</v>
      </c>
      <c r="BT55" s="126" t="s">
        <v>78</v>
      </c>
      <c r="BU55" s="126" t="s">
        <v>75</v>
      </c>
      <c r="BV55" s="126" t="s">
        <v>76</v>
      </c>
      <c r="BW55" s="126" t="s">
        <v>81</v>
      </c>
      <c r="BX55" s="126" t="s">
        <v>5</v>
      </c>
      <c r="CL55" s="126" t="s">
        <v>19</v>
      </c>
      <c r="CM55" s="126" t="s">
        <v>82</v>
      </c>
    </row>
    <row r="56" s="4" customFormat="1" ht="16.5" customHeight="1">
      <c r="A56" s="4"/>
      <c r="B56" s="66"/>
      <c r="C56" s="127"/>
      <c r="D56" s="127"/>
      <c r="E56" s="128" t="s">
        <v>83</v>
      </c>
      <c r="F56" s="128"/>
      <c r="G56" s="128"/>
      <c r="H56" s="128"/>
      <c r="I56" s="128"/>
      <c r="J56" s="127"/>
      <c r="K56" s="128" t="s">
        <v>84</v>
      </c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9">
        <f>ROUND(SUM(AG57:AG75),2)</f>
        <v>0</v>
      </c>
      <c r="AH56" s="127"/>
      <c r="AI56" s="127"/>
      <c r="AJ56" s="127"/>
      <c r="AK56" s="127"/>
      <c r="AL56" s="127"/>
      <c r="AM56" s="127"/>
      <c r="AN56" s="130">
        <f>SUM(AG56,AT56)</f>
        <v>0</v>
      </c>
      <c r="AO56" s="127"/>
      <c r="AP56" s="127"/>
      <c r="AQ56" s="131" t="s">
        <v>85</v>
      </c>
      <c r="AR56" s="68"/>
      <c r="AS56" s="132">
        <f>ROUND(SUM(AS57:AS75),2)</f>
        <v>0</v>
      </c>
      <c r="AT56" s="133">
        <f>ROUND(SUM(AV56:AW56),2)</f>
        <v>0</v>
      </c>
      <c r="AU56" s="134">
        <f>ROUND(SUM(AU57:AU75),5)</f>
        <v>0</v>
      </c>
      <c r="AV56" s="133">
        <f>ROUND(AZ56*L29,2)</f>
        <v>0</v>
      </c>
      <c r="AW56" s="133">
        <f>ROUND(BA56*L30,2)</f>
        <v>0</v>
      </c>
      <c r="AX56" s="133">
        <f>ROUND(BB56*L29,2)</f>
        <v>0</v>
      </c>
      <c r="AY56" s="133">
        <f>ROUND(BC56*L30,2)</f>
        <v>0</v>
      </c>
      <c r="AZ56" s="133">
        <f>ROUND(SUM(AZ57:AZ75),2)</f>
        <v>0</v>
      </c>
      <c r="BA56" s="133">
        <f>ROUND(SUM(BA57:BA75),2)</f>
        <v>0</v>
      </c>
      <c r="BB56" s="133">
        <f>ROUND(SUM(BB57:BB75),2)</f>
        <v>0</v>
      </c>
      <c r="BC56" s="133">
        <f>ROUND(SUM(BC57:BC75),2)</f>
        <v>0</v>
      </c>
      <c r="BD56" s="135">
        <f>ROUND(SUM(BD57:BD75),2)</f>
        <v>0</v>
      </c>
      <c r="BE56" s="4"/>
      <c r="BS56" s="136" t="s">
        <v>73</v>
      </c>
      <c r="BT56" s="136" t="s">
        <v>82</v>
      </c>
      <c r="BU56" s="136" t="s">
        <v>75</v>
      </c>
      <c r="BV56" s="136" t="s">
        <v>76</v>
      </c>
      <c r="BW56" s="136" t="s">
        <v>86</v>
      </c>
      <c r="BX56" s="136" t="s">
        <v>81</v>
      </c>
      <c r="CL56" s="136" t="s">
        <v>28</v>
      </c>
    </row>
    <row r="57" s="4" customFormat="1" ht="23.25" customHeight="1">
      <c r="A57" s="137" t="s">
        <v>87</v>
      </c>
      <c r="B57" s="66"/>
      <c r="C57" s="127"/>
      <c r="D57" s="127"/>
      <c r="E57" s="127"/>
      <c r="F57" s="128" t="s">
        <v>88</v>
      </c>
      <c r="G57" s="128"/>
      <c r="H57" s="128"/>
      <c r="I57" s="128"/>
      <c r="J57" s="128"/>
      <c r="K57" s="127"/>
      <c r="L57" s="128" t="s">
        <v>89</v>
      </c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30">
        <f>'SO 01.01.01 - Horní stroj...'!J34</f>
        <v>0</v>
      </c>
      <c r="AH57" s="127"/>
      <c r="AI57" s="127"/>
      <c r="AJ57" s="127"/>
      <c r="AK57" s="127"/>
      <c r="AL57" s="127"/>
      <c r="AM57" s="127"/>
      <c r="AN57" s="130">
        <f>SUM(AG57,AT57)</f>
        <v>0</v>
      </c>
      <c r="AO57" s="127"/>
      <c r="AP57" s="127"/>
      <c r="AQ57" s="131" t="s">
        <v>85</v>
      </c>
      <c r="AR57" s="68"/>
      <c r="AS57" s="132">
        <v>0</v>
      </c>
      <c r="AT57" s="133">
        <f>ROUND(SUM(AV57:AW57),2)</f>
        <v>0</v>
      </c>
      <c r="AU57" s="134">
        <f>'SO 01.01.01 - Horní stroj...'!P105</f>
        <v>0</v>
      </c>
      <c r="AV57" s="133">
        <f>'SO 01.01.01 - Horní stroj...'!J37</f>
        <v>0</v>
      </c>
      <c r="AW57" s="133">
        <f>'SO 01.01.01 - Horní stroj...'!J38</f>
        <v>0</v>
      </c>
      <c r="AX57" s="133">
        <f>'SO 01.01.01 - Horní stroj...'!J39</f>
        <v>0</v>
      </c>
      <c r="AY57" s="133">
        <f>'SO 01.01.01 - Horní stroj...'!J40</f>
        <v>0</v>
      </c>
      <c r="AZ57" s="133">
        <f>'SO 01.01.01 - Horní stroj...'!F37</f>
        <v>0</v>
      </c>
      <c r="BA57" s="133">
        <f>'SO 01.01.01 - Horní stroj...'!F38</f>
        <v>0</v>
      </c>
      <c r="BB57" s="133">
        <f>'SO 01.01.01 - Horní stroj...'!F39</f>
        <v>0</v>
      </c>
      <c r="BC57" s="133">
        <f>'SO 01.01.01 - Horní stroj...'!F40</f>
        <v>0</v>
      </c>
      <c r="BD57" s="135">
        <f>'SO 01.01.01 - Horní stroj...'!F41</f>
        <v>0</v>
      </c>
      <c r="BE57" s="4"/>
      <c r="BT57" s="136" t="s">
        <v>90</v>
      </c>
      <c r="BV57" s="136" t="s">
        <v>76</v>
      </c>
      <c r="BW57" s="136" t="s">
        <v>91</v>
      </c>
      <c r="BX57" s="136" t="s">
        <v>86</v>
      </c>
      <c r="CL57" s="136" t="s">
        <v>28</v>
      </c>
    </row>
    <row r="58" s="4" customFormat="1" ht="23.25" customHeight="1">
      <c r="A58" s="137" t="s">
        <v>87</v>
      </c>
      <c r="B58" s="66"/>
      <c r="C58" s="127"/>
      <c r="D58" s="127"/>
      <c r="E58" s="127"/>
      <c r="F58" s="128" t="s">
        <v>92</v>
      </c>
      <c r="G58" s="128"/>
      <c r="H58" s="128"/>
      <c r="I58" s="128"/>
      <c r="J58" s="128"/>
      <c r="K58" s="127"/>
      <c r="L58" s="128" t="s">
        <v>93</v>
      </c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30">
        <f>'SO 01.01.02 - Skladová mí...'!J34</f>
        <v>0</v>
      </c>
      <c r="AH58" s="127"/>
      <c r="AI58" s="127"/>
      <c r="AJ58" s="127"/>
      <c r="AK58" s="127"/>
      <c r="AL58" s="127"/>
      <c r="AM58" s="127"/>
      <c r="AN58" s="130">
        <f>SUM(AG58,AT58)</f>
        <v>0</v>
      </c>
      <c r="AO58" s="127"/>
      <c r="AP58" s="127"/>
      <c r="AQ58" s="131" t="s">
        <v>85</v>
      </c>
      <c r="AR58" s="68"/>
      <c r="AS58" s="132">
        <v>0</v>
      </c>
      <c r="AT58" s="133">
        <f>ROUND(SUM(AV58:AW58),2)</f>
        <v>0</v>
      </c>
      <c r="AU58" s="134">
        <f>'SO 01.01.02 - Skladová mí...'!P104</f>
        <v>0</v>
      </c>
      <c r="AV58" s="133">
        <f>'SO 01.01.02 - Skladová mí...'!J37</f>
        <v>0</v>
      </c>
      <c r="AW58" s="133">
        <f>'SO 01.01.02 - Skladová mí...'!J38</f>
        <v>0</v>
      </c>
      <c r="AX58" s="133">
        <f>'SO 01.01.02 - Skladová mí...'!J39</f>
        <v>0</v>
      </c>
      <c r="AY58" s="133">
        <f>'SO 01.01.02 - Skladová mí...'!J40</f>
        <v>0</v>
      </c>
      <c r="AZ58" s="133">
        <f>'SO 01.01.02 - Skladová mí...'!F37</f>
        <v>0</v>
      </c>
      <c r="BA58" s="133">
        <f>'SO 01.01.02 - Skladová mí...'!F38</f>
        <v>0</v>
      </c>
      <c r="BB58" s="133">
        <f>'SO 01.01.02 - Skladová mí...'!F39</f>
        <v>0</v>
      </c>
      <c r="BC58" s="133">
        <f>'SO 01.01.02 - Skladová mí...'!F40</f>
        <v>0</v>
      </c>
      <c r="BD58" s="135">
        <f>'SO 01.01.02 - Skladová mí...'!F41</f>
        <v>0</v>
      </c>
      <c r="BE58" s="4"/>
      <c r="BT58" s="136" t="s">
        <v>90</v>
      </c>
      <c r="BV58" s="136" t="s">
        <v>76</v>
      </c>
      <c r="BW58" s="136" t="s">
        <v>94</v>
      </c>
      <c r="BX58" s="136" t="s">
        <v>86</v>
      </c>
      <c r="CL58" s="136" t="s">
        <v>28</v>
      </c>
    </row>
    <row r="59" s="4" customFormat="1" ht="23.25" customHeight="1">
      <c r="A59" s="137" t="s">
        <v>87</v>
      </c>
      <c r="B59" s="66"/>
      <c r="C59" s="127"/>
      <c r="D59" s="127"/>
      <c r="E59" s="127"/>
      <c r="F59" s="128" t="s">
        <v>95</v>
      </c>
      <c r="G59" s="128"/>
      <c r="H59" s="128"/>
      <c r="I59" s="128"/>
      <c r="J59" s="128"/>
      <c r="K59" s="127"/>
      <c r="L59" s="128" t="s">
        <v>96</v>
      </c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30">
        <f>'SO 01.01.03 - Portál vstupu'!J34</f>
        <v>0</v>
      </c>
      <c r="AH59" s="127"/>
      <c r="AI59" s="127"/>
      <c r="AJ59" s="127"/>
      <c r="AK59" s="127"/>
      <c r="AL59" s="127"/>
      <c r="AM59" s="127"/>
      <c r="AN59" s="130">
        <f>SUM(AG59,AT59)</f>
        <v>0</v>
      </c>
      <c r="AO59" s="127"/>
      <c r="AP59" s="127"/>
      <c r="AQ59" s="131" t="s">
        <v>85</v>
      </c>
      <c r="AR59" s="68"/>
      <c r="AS59" s="132">
        <v>0</v>
      </c>
      <c r="AT59" s="133">
        <f>ROUND(SUM(AV59:AW59),2)</f>
        <v>0</v>
      </c>
      <c r="AU59" s="134">
        <f>'SO 01.01.03 - Portál vstupu'!P103</f>
        <v>0</v>
      </c>
      <c r="AV59" s="133">
        <f>'SO 01.01.03 - Portál vstupu'!J37</f>
        <v>0</v>
      </c>
      <c r="AW59" s="133">
        <f>'SO 01.01.03 - Portál vstupu'!J38</f>
        <v>0</v>
      </c>
      <c r="AX59" s="133">
        <f>'SO 01.01.03 - Portál vstupu'!J39</f>
        <v>0</v>
      </c>
      <c r="AY59" s="133">
        <f>'SO 01.01.03 - Portál vstupu'!J40</f>
        <v>0</v>
      </c>
      <c r="AZ59" s="133">
        <f>'SO 01.01.03 - Portál vstupu'!F37</f>
        <v>0</v>
      </c>
      <c r="BA59" s="133">
        <f>'SO 01.01.03 - Portál vstupu'!F38</f>
        <v>0</v>
      </c>
      <c r="BB59" s="133">
        <f>'SO 01.01.03 - Portál vstupu'!F39</f>
        <v>0</v>
      </c>
      <c r="BC59" s="133">
        <f>'SO 01.01.03 - Portál vstupu'!F40</f>
        <v>0</v>
      </c>
      <c r="BD59" s="135">
        <f>'SO 01.01.03 - Portál vstupu'!F41</f>
        <v>0</v>
      </c>
      <c r="BE59" s="4"/>
      <c r="BT59" s="136" t="s">
        <v>90</v>
      </c>
      <c r="BV59" s="136" t="s">
        <v>76</v>
      </c>
      <c r="BW59" s="136" t="s">
        <v>97</v>
      </c>
      <c r="BX59" s="136" t="s">
        <v>86</v>
      </c>
      <c r="CL59" s="136" t="s">
        <v>28</v>
      </c>
    </row>
    <row r="60" s="4" customFormat="1" ht="23.25" customHeight="1">
      <c r="A60" s="137" t="s">
        <v>87</v>
      </c>
      <c r="B60" s="66"/>
      <c r="C60" s="127"/>
      <c r="D60" s="127"/>
      <c r="E60" s="127"/>
      <c r="F60" s="128" t="s">
        <v>98</v>
      </c>
      <c r="G60" s="128"/>
      <c r="H60" s="128"/>
      <c r="I60" s="128"/>
      <c r="J60" s="128"/>
      <c r="K60" s="127"/>
      <c r="L60" s="128" t="s">
        <v>99</v>
      </c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30">
        <f>'SO 01.01.05 - Komunikace ...'!J34</f>
        <v>0</v>
      </c>
      <c r="AH60" s="127"/>
      <c r="AI60" s="127"/>
      <c r="AJ60" s="127"/>
      <c r="AK60" s="127"/>
      <c r="AL60" s="127"/>
      <c r="AM60" s="127"/>
      <c r="AN60" s="130">
        <f>SUM(AG60,AT60)</f>
        <v>0</v>
      </c>
      <c r="AO60" s="127"/>
      <c r="AP60" s="127"/>
      <c r="AQ60" s="131" t="s">
        <v>85</v>
      </c>
      <c r="AR60" s="68"/>
      <c r="AS60" s="132">
        <v>0</v>
      </c>
      <c r="AT60" s="133">
        <f>ROUND(SUM(AV60:AW60),2)</f>
        <v>0</v>
      </c>
      <c r="AU60" s="134">
        <f>'SO 01.01.05 - Komunikace ...'!P104</f>
        <v>0</v>
      </c>
      <c r="AV60" s="133">
        <f>'SO 01.01.05 - Komunikace ...'!J37</f>
        <v>0</v>
      </c>
      <c r="AW60" s="133">
        <f>'SO 01.01.05 - Komunikace ...'!J38</f>
        <v>0</v>
      </c>
      <c r="AX60" s="133">
        <f>'SO 01.01.05 - Komunikace ...'!J39</f>
        <v>0</v>
      </c>
      <c r="AY60" s="133">
        <f>'SO 01.01.05 - Komunikace ...'!J40</f>
        <v>0</v>
      </c>
      <c r="AZ60" s="133">
        <f>'SO 01.01.05 - Komunikace ...'!F37</f>
        <v>0</v>
      </c>
      <c r="BA60" s="133">
        <f>'SO 01.01.05 - Komunikace ...'!F38</f>
        <v>0</v>
      </c>
      <c r="BB60" s="133">
        <f>'SO 01.01.05 - Komunikace ...'!F39</f>
        <v>0</v>
      </c>
      <c r="BC60" s="133">
        <f>'SO 01.01.05 - Komunikace ...'!F40</f>
        <v>0</v>
      </c>
      <c r="BD60" s="135">
        <f>'SO 01.01.05 - Komunikace ...'!F41</f>
        <v>0</v>
      </c>
      <c r="BE60" s="4"/>
      <c r="BT60" s="136" t="s">
        <v>90</v>
      </c>
      <c r="BV60" s="136" t="s">
        <v>76</v>
      </c>
      <c r="BW60" s="136" t="s">
        <v>100</v>
      </c>
      <c r="BX60" s="136" t="s">
        <v>86</v>
      </c>
      <c r="CL60" s="136" t="s">
        <v>28</v>
      </c>
    </row>
    <row r="61" s="4" customFormat="1" ht="23.25" customHeight="1">
      <c r="A61" s="137" t="s">
        <v>87</v>
      </c>
      <c r="B61" s="66"/>
      <c r="C61" s="127"/>
      <c r="D61" s="127"/>
      <c r="E61" s="127"/>
      <c r="F61" s="128" t="s">
        <v>101</v>
      </c>
      <c r="G61" s="128"/>
      <c r="H61" s="128"/>
      <c r="I61" s="128"/>
      <c r="J61" s="128"/>
      <c r="K61" s="127"/>
      <c r="L61" s="128" t="s">
        <v>102</v>
      </c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30">
        <f>'SO 01.01.06 - Těleso hráze'!J34</f>
        <v>0</v>
      </c>
      <c r="AH61" s="127"/>
      <c r="AI61" s="127"/>
      <c r="AJ61" s="127"/>
      <c r="AK61" s="127"/>
      <c r="AL61" s="127"/>
      <c r="AM61" s="127"/>
      <c r="AN61" s="130">
        <f>SUM(AG61,AT61)</f>
        <v>0</v>
      </c>
      <c r="AO61" s="127"/>
      <c r="AP61" s="127"/>
      <c r="AQ61" s="131" t="s">
        <v>85</v>
      </c>
      <c r="AR61" s="68"/>
      <c r="AS61" s="132">
        <v>0</v>
      </c>
      <c r="AT61" s="133">
        <f>ROUND(SUM(AV61:AW61),2)</f>
        <v>0</v>
      </c>
      <c r="AU61" s="134">
        <f>'SO 01.01.06 - Těleso hráze'!P98</f>
        <v>0</v>
      </c>
      <c r="AV61" s="133">
        <f>'SO 01.01.06 - Těleso hráze'!J37</f>
        <v>0</v>
      </c>
      <c r="AW61" s="133">
        <f>'SO 01.01.06 - Těleso hráze'!J38</f>
        <v>0</v>
      </c>
      <c r="AX61" s="133">
        <f>'SO 01.01.06 - Těleso hráze'!J39</f>
        <v>0</v>
      </c>
      <c r="AY61" s="133">
        <f>'SO 01.01.06 - Těleso hráze'!J40</f>
        <v>0</v>
      </c>
      <c r="AZ61" s="133">
        <f>'SO 01.01.06 - Těleso hráze'!F37</f>
        <v>0</v>
      </c>
      <c r="BA61" s="133">
        <f>'SO 01.01.06 - Těleso hráze'!F38</f>
        <v>0</v>
      </c>
      <c r="BB61" s="133">
        <f>'SO 01.01.06 - Těleso hráze'!F39</f>
        <v>0</v>
      </c>
      <c r="BC61" s="133">
        <f>'SO 01.01.06 - Těleso hráze'!F40</f>
        <v>0</v>
      </c>
      <c r="BD61" s="135">
        <f>'SO 01.01.06 - Těleso hráze'!F41</f>
        <v>0</v>
      </c>
      <c r="BE61" s="4"/>
      <c r="BT61" s="136" t="s">
        <v>90</v>
      </c>
      <c r="BV61" s="136" t="s">
        <v>76</v>
      </c>
      <c r="BW61" s="136" t="s">
        <v>103</v>
      </c>
      <c r="BX61" s="136" t="s">
        <v>86</v>
      </c>
      <c r="CL61" s="136" t="s">
        <v>28</v>
      </c>
    </row>
    <row r="62" s="4" customFormat="1" ht="23.25" customHeight="1">
      <c r="A62" s="137" t="s">
        <v>87</v>
      </c>
      <c r="B62" s="66"/>
      <c r="C62" s="127"/>
      <c r="D62" s="127"/>
      <c r="E62" s="127"/>
      <c r="F62" s="128" t="s">
        <v>104</v>
      </c>
      <c r="G62" s="128"/>
      <c r="H62" s="128"/>
      <c r="I62" s="128"/>
      <c r="J62" s="128"/>
      <c r="K62" s="127"/>
      <c r="L62" s="128" t="s">
        <v>105</v>
      </c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30">
        <f>'SO 01.01.07 - Injekční clona'!J34</f>
        <v>0</v>
      </c>
      <c r="AH62" s="127"/>
      <c r="AI62" s="127"/>
      <c r="AJ62" s="127"/>
      <c r="AK62" s="127"/>
      <c r="AL62" s="127"/>
      <c r="AM62" s="127"/>
      <c r="AN62" s="130">
        <f>SUM(AG62,AT62)</f>
        <v>0</v>
      </c>
      <c r="AO62" s="127"/>
      <c r="AP62" s="127"/>
      <c r="AQ62" s="131" t="s">
        <v>85</v>
      </c>
      <c r="AR62" s="68"/>
      <c r="AS62" s="132">
        <v>0</v>
      </c>
      <c r="AT62" s="133">
        <f>ROUND(SUM(AV62:AW62),2)</f>
        <v>0</v>
      </c>
      <c r="AU62" s="134">
        <f>'SO 01.01.07 - Injekční clona'!P97</f>
        <v>0</v>
      </c>
      <c r="AV62" s="133">
        <f>'SO 01.01.07 - Injekční clona'!J37</f>
        <v>0</v>
      </c>
      <c r="AW62" s="133">
        <f>'SO 01.01.07 - Injekční clona'!J38</f>
        <v>0</v>
      </c>
      <c r="AX62" s="133">
        <f>'SO 01.01.07 - Injekční clona'!J39</f>
        <v>0</v>
      </c>
      <c r="AY62" s="133">
        <f>'SO 01.01.07 - Injekční clona'!J40</f>
        <v>0</v>
      </c>
      <c r="AZ62" s="133">
        <f>'SO 01.01.07 - Injekční clona'!F37</f>
        <v>0</v>
      </c>
      <c r="BA62" s="133">
        <f>'SO 01.01.07 - Injekční clona'!F38</f>
        <v>0</v>
      </c>
      <c r="BB62" s="133">
        <f>'SO 01.01.07 - Injekční clona'!F39</f>
        <v>0</v>
      </c>
      <c r="BC62" s="133">
        <f>'SO 01.01.07 - Injekční clona'!F40</f>
        <v>0</v>
      </c>
      <c r="BD62" s="135">
        <f>'SO 01.01.07 - Injekční clona'!F41</f>
        <v>0</v>
      </c>
      <c r="BE62" s="4"/>
      <c r="BT62" s="136" t="s">
        <v>90</v>
      </c>
      <c r="BV62" s="136" t="s">
        <v>76</v>
      </c>
      <c r="BW62" s="136" t="s">
        <v>106</v>
      </c>
      <c r="BX62" s="136" t="s">
        <v>86</v>
      </c>
      <c r="CL62" s="136" t="s">
        <v>28</v>
      </c>
    </row>
    <row r="63" s="4" customFormat="1" ht="23.25" customHeight="1">
      <c r="A63" s="137" t="s">
        <v>87</v>
      </c>
      <c r="B63" s="66"/>
      <c r="C63" s="127"/>
      <c r="D63" s="127"/>
      <c r="E63" s="127"/>
      <c r="F63" s="128" t="s">
        <v>107</v>
      </c>
      <c r="G63" s="128"/>
      <c r="H63" s="128"/>
      <c r="I63" s="128"/>
      <c r="J63" s="128"/>
      <c r="K63" s="127"/>
      <c r="L63" s="128" t="s">
        <v>108</v>
      </c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30">
        <f>'SO 01.01.08 - Kontrolní a...'!J34</f>
        <v>0</v>
      </c>
      <c r="AH63" s="127"/>
      <c r="AI63" s="127"/>
      <c r="AJ63" s="127"/>
      <c r="AK63" s="127"/>
      <c r="AL63" s="127"/>
      <c r="AM63" s="127"/>
      <c r="AN63" s="130">
        <f>SUM(AG63,AT63)</f>
        <v>0</v>
      </c>
      <c r="AO63" s="127"/>
      <c r="AP63" s="127"/>
      <c r="AQ63" s="131" t="s">
        <v>85</v>
      </c>
      <c r="AR63" s="68"/>
      <c r="AS63" s="132">
        <v>0</v>
      </c>
      <c r="AT63" s="133">
        <f>ROUND(SUM(AV63:AW63),2)</f>
        <v>0</v>
      </c>
      <c r="AU63" s="134">
        <f>'SO 01.01.08 - Kontrolní a...'!P98</f>
        <v>0</v>
      </c>
      <c r="AV63" s="133">
        <f>'SO 01.01.08 - Kontrolní a...'!J37</f>
        <v>0</v>
      </c>
      <c r="AW63" s="133">
        <f>'SO 01.01.08 - Kontrolní a...'!J38</f>
        <v>0</v>
      </c>
      <c r="AX63" s="133">
        <f>'SO 01.01.08 - Kontrolní a...'!J39</f>
        <v>0</v>
      </c>
      <c r="AY63" s="133">
        <f>'SO 01.01.08 - Kontrolní a...'!J40</f>
        <v>0</v>
      </c>
      <c r="AZ63" s="133">
        <f>'SO 01.01.08 - Kontrolní a...'!F37</f>
        <v>0</v>
      </c>
      <c r="BA63" s="133">
        <f>'SO 01.01.08 - Kontrolní a...'!F38</f>
        <v>0</v>
      </c>
      <c r="BB63" s="133">
        <f>'SO 01.01.08 - Kontrolní a...'!F39</f>
        <v>0</v>
      </c>
      <c r="BC63" s="133">
        <f>'SO 01.01.08 - Kontrolní a...'!F40</f>
        <v>0</v>
      </c>
      <c r="BD63" s="135">
        <f>'SO 01.01.08 - Kontrolní a...'!F41</f>
        <v>0</v>
      </c>
      <c r="BE63" s="4"/>
      <c r="BT63" s="136" t="s">
        <v>90</v>
      </c>
      <c r="BV63" s="136" t="s">
        <v>76</v>
      </c>
      <c r="BW63" s="136" t="s">
        <v>109</v>
      </c>
      <c r="BX63" s="136" t="s">
        <v>86</v>
      </c>
      <c r="CL63" s="136" t="s">
        <v>28</v>
      </c>
    </row>
    <row r="64" s="4" customFormat="1" ht="23.25" customHeight="1">
      <c r="A64" s="137" t="s">
        <v>87</v>
      </c>
      <c r="B64" s="66"/>
      <c r="C64" s="127"/>
      <c r="D64" s="127"/>
      <c r="E64" s="127"/>
      <c r="F64" s="128" t="s">
        <v>110</v>
      </c>
      <c r="G64" s="128"/>
      <c r="H64" s="128"/>
      <c r="I64" s="128"/>
      <c r="J64" s="128"/>
      <c r="K64" s="127"/>
      <c r="L64" s="128" t="s">
        <v>111</v>
      </c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30">
        <f>'SO 01.01.09 - Návodní těs...'!J34</f>
        <v>0</v>
      </c>
      <c r="AH64" s="127"/>
      <c r="AI64" s="127"/>
      <c r="AJ64" s="127"/>
      <c r="AK64" s="127"/>
      <c r="AL64" s="127"/>
      <c r="AM64" s="127"/>
      <c r="AN64" s="130">
        <f>SUM(AG64,AT64)</f>
        <v>0</v>
      </c>
      <c r="AO64" s="127"/>
      <c r="AP64" s="127"/>
      <c r="AQ64" s="131" t="s">
        <v>85</v>
      </c>
      <c r="AR64" s="68"/>
      <c r="AS64" s="132">
        <v>0</v>
      </c>
      <c r="AT64" s="133">
        <f>ROUND(SUM(AV64:AW64),2)</f>
        <v>0</v>
      </c>
      <c r="AU64" s="134">
        <f>'SO 01.01.09 - Návodní těs...'!P97</f>
        <v>0</v>
      </c>
      <c r="AV64" s="133">
        <f>'SO 01.01.09 - Návodní těs...'!J37</f>
        <v>0</v>
      </c>
      <c r="AW64" s="133">
        <f>'SO 01.01.09 - Návodní těs...'!J38</f>
        <v>0</v>
      </c>
      <c r="AX64" s="133">
        <f>'SO 01.01.09 - Návodní těs...'!J39</f>
        <v>0</v>
      </c>
      <c r="AY64" s="133">
        <f>'SO 01.01.09 - Návodní těs...'!J40</f>
        <v>0</v>
      </c>
      <c r="AZ64" s="133">
        <f>'SO 01.01.09 - Návodní těs...'!F37</f>
        <v>0</v>
      </c>
      <c r="BA64" s="133">
        <f>'SO 01.01.09 - Návodní těs...'!F38</f>
        <v>0</v>
      </c>
      <c r="BB64" s="133">
        <f>'SO 01.01.09 - Návodní těs...'!F39</f>
        <v>0</v>
      </c>
      <c r="BC64" s="133">
        <f>'SO 01.01.09 - Návodní těs...'!F40</f>
        <v>0</v>
      </c>
      <c r="BD64" s="135">
        <f>'SO 01.01.09 - Návodní těs...'!F41</f>
        <v>0</v>
      </c>
      <c r="BE64" s="4"/>
      <c r="BT64" s="136" t="s">
        <v>90</v>
      </c>
      <c r="BV64" s="136" t="s">
        <v>76</v>
      </c>
      <c r="BW64" s="136" t="s">
        <v>112</v>
      </c>
      <c r="BX64" s="136" t="s">
        <v>86</v>
      </c>
      <c r="CL64" s="136" t="s">
        <v>28</v>
      </c>
    </row>
    <row r="65" s="4" customFormat="1" ht="23.25" customHeight="1">
      <c r="A65" s="137" t="s">
        <v>87</v>
      </c>
      <c r="B65" s="66"/>
      <c r="C65" s="127"/>
      <c r="D65" s="127"/>
      <c r="E65" s="127"/>
      <c r="F65" s="128" t="s">
        <v>113</v>
      </c>
      <c r="G65" s="128"/>
      <c r="H65" s="128"/>
      <c r="I65" s="128"/>
      <c r="J65" s="128"/>
      <c r="K65" s="127"/>
      <c r="L65" s="128" t="s">
        <v>114</v>
      </c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30">
        <f>'SO 01.01.10 - Drenáž přísypu'!J34</f>
        <v>0</v>
      </c>
      <c r="AH65" s="127"/>
      <c r="AI65" s="127"/>
      <c r="AJ65" s="127"/>
      <c r="AK65" s="127"/>
      <c r="AL65" s="127"/>
      <c r="AM65" s="127"/>
      <c r="AN65" s="130">
        <f>SUM(AG65,AT65)</f>
        <v>0</v>
      </c>
      <c r="AO65" s="127"/>
      <c r="AP65" s="127"/>
      <c r="AQ65" s="131" t="s">
        <v>85</v>
      </c>
      <c r="AR65" s="68"/>
      <c r="AS65" s="132">
        <v>0</v>
      </c>
      <c r="AT65" s="133">
        <f>ROUND(SUM(AV65:AW65),2)</f>
        <v>0</v>
      </c>
      <c r="AU65" s="134">
        <f>'SO 01.01.10 - Drenáž přísypu'!P99</f>
        <v>0</v>
      </c>
      <c r="AV65" s="133">
        <f>'SO 01.01.10 - Drenáž přísypu'!J37</f>
        <v>0</v>
      </c>
      <c r="AW65" s="133">
        <f>'SO 01.01.10 - Drenáž přísypu'!J38</f>
        <v>0</v>
      </c>
      <c r="AX65" s="133">
        <f>'SO 01.01.10 - Drenáž přísypu'!J39</f>
        <v>0</v>
      </c>
      <c r="AY65" s="133">
        <f>'SO 01.01.10 - Drenáž přísypu'!J40</f>
        <v>0</v>
      </c>
      <c r="AZ65" s="133">
        <f>'SO 01.01.10 - Drenáž přísypu'!F37</f>
        <v>0</v>
      </c>
      <c r="BA65" s="133">
        <f>'SO 01.01.10 - Drenáž přísypu'!F38</f>
        <v>0</v>
      </c>
      <c r="BB65" s="133">
        <f>'SO 01.01.10 - Drenáž přísypu'!F39</f>
        <v>0</v>
      </c>
      <c r="BC65" s="133">
        <f>'SO 01.01.10 - Drenáž přísypu'!F40</f>
        <v>0</v>
      </c>
      <c r="BD65" s="135">
        <f>'SO 01.01.10 - Drenáž přísypu'!F41</f>
        <v>0</v>
      </c>
      <c r="BE65" s="4"/>
      <c r="BT65" s="136" t="s">
        <v>90</v>
      </c>
      <c r="BV65" s="136" t="s">
        <v>76</v>
      </c>
      <c r="BW65" s="136" t="s">
        <v>115</v>
      </c>
      <c r="BX65" s="136" t="s">
        <v>86</v>
      </c>
      <c r="CL65" s="136" t="s">
        <v>28</v>
      </c>
    </row>
    <row r="66" s="4" customFormat="1" ht="23.25" customHeight="1">
      <c r="A66" s="137" t="s">
        <v>87</v>
      </c>
      <c r="B66" s="66"/>
      <c r="C66" s="127"/>
      <c r="D66" s="127"/>
      <c r="E66" s="127"/>
      <c r="F66" s="128" t="s">
        <v>116</v>
      </c>
      <c r="G66" s="128"/>
      <c r="H66" s="128"/>
      <c r="I66" s="128"/>
      <c r="J66" s="128"/>
      <c r="K66" s="127"/>
      <c r="L66" s="128" t="s">
        <v>117</v>
      </c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30">
        <f>'SO 01.01.11 - Odlehčnovac...'!J34</f>
        <v>0</v>
      </c>
      <c r="AH66" s="127"/>
      <c r="AI66" s="127"/>
      <c r="AJ66" s="127"/>
      <c r="AK66" s="127"/>
      <c r="AL66" s="127"/>
      <c r="AM66" s="127"/>
      <c r="AN66" s="130">
        <f>SUM(AG66,AT66)</f>
        <v>0</v>
      </c>
      <c r="AO66" s="127"/>
      <c r="AP66" s="127"/>
      <c r="AQ66" s="131" t="s">
        <v>85</v>
      </c>
      <c r="AR66" s="68"/>
      <c r="AS66" s="132">
        <v>0</v>
      </c>
      <c r="AT66" s="133">
        <f>ROUND(SUM(AV66:AW66),2)</f>
        <v>0</v>
      </c>
      <c r="AU66" s="134">
        <f>'SO 01.01.11 - Odlehčnovac...'!P95</f>
        <v>0</v>
      </c>
      <c r="AV66" s="133">
        <f>'SO 01.01.11 - Odlehčnovac...'!J37</f>
        <v>0</v>
      </c>
      <c r="AW66" s="133">
        <f>'SO 01.01.11 - Odlehčnovac...'!J38</f>
        <v>0</v>
      </c>
      <c r="AX66" s="133">
        <f>'SO 01.01.11 - Odlehčnovac...'!J39</f>
        <v>0</v>
      </c>
      <c r="AY66" s="133">
        <f>'SO 01.01.11 - Odlehčnovac...'!J40</f>
        <v>0</v>
      </c>
      <c r="AZ66" s="133">
        <f>'SO 01.01.11 - Odlehčnovac...'!F37</f>
        <v>0</v>
      </c>
      <c r="BA66" s="133">
        <f>'SO 01.01.11 - Odlehčnovac...'!F38</f>
        <v>0</v>
      </c>
      <c r="BB66" s="133">
        <f>'SO 01.01.11 - Odlehčnovac...'!F39</f>
        <v>0</v>
      </c>
      <c r="BC66" s="133">
        <f>'SO 01.01.11 - Odlehčnovac...'!F40</f>
        <v>0</v>
      </c>
      <c r="BD66" s="135">
        <f>'SO 01.01.11 - Odlehčnovac...'!F41</f>
        <v>0</v>
      </c>
      <c r="BE66" s="4"/>
      <c r="BT66" s="136" t="s">
        <v>90</v>
      </c>
      <c r="BV66" s="136" t="s">
        <v>76</v>
      </c>
      <c r="BW66" s="136" t="s">
        <v>118</v>
      </c>
      <c r="BX66" s="136" t="s">
        <v>86</v>
      </c>
      <c r="CL66" s="136" t="s">
        <v>28</v>
      </c>
    </row>
    <row r="67" s="4" customFormat="1" ht="23.25" customHeight="1">
      <c r="A67" s="137" t="s">
        <v>87</v>
      </c>
      <c r="B67" s="66"/>
      <c r="C67" s="127"/>
      <c r="D67" s="127"/>
      <c r="E67" s="127"/>
      <c r="F67" s="128" t="s">
        <v>119</v>
      </c>
      <c r="G67" s="128"/>
      <c r="H67" s="128"/>
      <c r="I67" s="128"/>
      <c r="J67" s="128"/>
      <c r="K67" s="127"/>
      <c r="L67" s="128" t="s">
        <v>120</v>
      </c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30">
        <f>'SO 01.01.12 - Čerpání prů...'!J34</f>
        <v>0</v>
      </c>
      <c r="AH67" s="127"/>
      <c r="AI67" s="127"/>
      <c r="AJ67" s="127"/>
      <c r="AK67" s="127"/>
      <c r="AL67" s="127"/>
      <c r="AM67" s="127"/>
      <c r="AN67" s="130">
        <f>SUM(AG67,AT67)</f>
        <v>0</v>
      </c>
      <c r="AO67" s="127"/>
      <c r="AP67" s="127"/>
      <c r="AQ67" s="131" t="s">
        <v>85</v>
      </c>
      <c r="AR67" s="68"/>
      <c r="AS67" s="132">
        <v>0</v>
      </c>
      <c r="AT67" s="133">
        <f>ROUND(SUM(AV67:AW67),2)</f>
        <v>0</v>
      </c>
      <c r="AU67" s="134">
        <f>'SO 01.01.12 - Čerpání prů...'!P103</f>
        <v>0</v>
      </c>
      <c r="AV67" s="133">
        <f>'SO 01.01.12 - Čerpání prů...'!J37</f>
        <v>0</v>
      </c>
      <c r="AW67" s="133">
        <f>'SO 01.01.12 - Čerpání prů...'!J38</f>
        <v>0</v>
      </c>
      <c r="AX67" s="133">
        <f>'SO 01.01.12 - Čerpání prů...'!J39</f>
        <v>0</v>
      </c>
      <c r="AY67" s="133">
        <f>'SO 01.01.12 - Čerpání prů...'!J40</f>
        <v>0</v>
      </c>
      <c r="AZ67" s="133">
        <f>'SO 01.01.12 - Čerpání prů...'!F37</f>
        <v>0</v>
      </c>
      <c r="BA67" s="133">
        <f>'SO 01.01.12 - Čerpání prů...'!F38</f>
        <v>0</v>
      </c>
      <c r="BB67" s="133">
        <f>'SO 01.01.12 - Čerpání prů...'!F39</f>
        <v>0</v>
      </c>
      <c r="BC67" s="133">
        <f>'SO 01.01.12 - Čerpání prů...'!F40</f>
        <v>0</v>
      </c>
      <c r="BD67" s="135">
        <f>'SO 01.01.12 - Čerpání prů...'!F41</f>
        <v>0</v>
      </c>
      <c r="BE67" s="4"/>
      <c r="BT67" s="136" t="s">
        <v>90</v>
      </c>
      <c r="BV67" s="136" t="s">
        <v>76</v>
      </c>
      <c r="BW67" s="136" t="s">
        <v>121</v>
      </c>
      <c r="BX67" s="136" t="s">
        <v>86</v>
      </c>
      <c r="CL67" s="136" t="s">
        <v>28</v>
      </c>
    </row>
    <row r="68" s="4" customFormat="1" ht="23.25" customHeight="1">
      <c r="A68" s="137" t="s">
        <v>87</v>
      </c>
      <c r="B68" s="66"/>
      <c r="C68" s="127"/>
      <c r="D68" s="127"/>
      <c r="E68" s="127"/>
      <c r="F68" s="128" t="s">
        <v>122</v>
      </c>
      <c r="G68" s="128"/>
      <c r="H68" s="128"/>
      <c r="I68" s="128"/>
      <c r="J68" s="128"/>
      <c r="K68" s="127"/>
      <c r="L68" s="128" t="s">
        <v>123</v>
      </c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30">
        <f>'SO 01.01.13 - Pevná a poh...'!J34</f>
        <v>0</v>
      </c>
      <c r="AH68" s="127"/>
      <c r="AI68" s="127"/>
      <c r="AJ68" s="127"/>
      <c r="AK68" s="127"/>
      <c r="AL68" s="127"/>
      <c r="AM68" s="127"/>
      <c r="AN68" s="130">
        <f>SUM(AG68,AT68)</f>
        <v>0</v>
      </c>
      <c r="AO68" s="127"/>
      <c r="AP68" s="127"/>
      <c r="AQ68" s="131" t="s">
        <v>85</v>
      </c>
      <c r="AR68" s="68"/>
      <c r="AS68" s="132">
        <v>0</v>
      </c>
      <c r="AT68" s="133">
        <f>ROUND(SUM(AV68:AW68),2)</f>
        <v>0</v>
      </c>
      <c r="AU68" s="134">
        <f>'SO 01.01.13 - Pevná a poh...'!P100</f>
        <v>0</v>
      </c>
      <c r="AV68" s="133">
        <f>'SO 01.01.13 - Pevná a poh...'!J37</f>
        <v>0</v>
      </c>
      <c r="AW68" s="133">
        <f>'SO 01.01.13 - Pevná a poh...'!J38</f>
        <v>0</v>
      </c>
      <c r="AX68" s="133">
        <f>'SO 01.01.13 - Pevná a poh...'!J39</f>
        <v>0</v>
      </c>
      <c r="AY68" s="133">
        <f>'SO 01.01.13 - Pevná a poh...'!J40</f>
        <v>0</v>
      </c>
      <c r="AZ68" s="133">
        <f>'SO 01.01.13 - Pevná a poh...'!F37</f>
        <v>0</v>
      </c>
      <c r="BA68" s="133">
        <f>'SO 01.01.13 - Pevná a poh...'!F38</f>
        <v>0</v>
      </c>
      <c r="BB68" s="133">
        <f>'SO 01.01.13 - Pevná a poh...'!F39</f>
        <v>0</v>
      </c>
      <c r="BC68" s="133">
        <f>'SO 01.01.13 - Pevná a poh...'!F40</f>
        <v>0</v>
      </c>
      <c r="BD68" s="135">
        <f>'SO 01.01.13 - Pevná a poh...'!F41</f>
        <v>0</v>
      </c>
      <c r="BE68" s="4"/>
      <c r="BT68" s="136" t="s">
        <v>90</v>
      </c>
      <c r="BV68" s="136" t="s">
        <v>76</v>
      </c>
      <c r="BW68" s="136" t="s">
        <v>124</v>
      </c>
      <c r="BX68" s="136" t="s">
        <v>86</v>
      </c>
      <c r="CL68" s="136" t="s">
        <v>28</v>
      </c>
    </row>
    <row r="69" s="4" customFormat="1" ht="23.25" customHeight="1">
      <c r="A69" s="137" t="s">
        <v>87</v>
      </c>
      <c r="B69" s="66"/>
      <c r="C69" s="127"/>
      <c r="D69" s="127"/>
      <c r="E69" s="127"/>
      <c r="F69" s="128" t="s">
        <v>125</v>
      </c>
      <c r="G69" s="128"/>
      <c r="H69" s="128"/>
      <c r="I69" s="128"/>
      <c r="J69" s="128"/>
      <c r="K69" s="127"/>
      <c r="L69" s="128" t="s">
        <v>126</v>
      </c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30">
        <f>'SO 01.01.14 - Vstup do do...'!J34</f>
        <v>0</v>
      </c>
      <c r="AH69" s="127"/>
      <c r="AI69" s="127"/>
      <c r="AJ69" s="127"/>
      <c r="AK69" s="127"/>
      <c r="AL69" s="127"/>
      <c r="AM69" s="127"/>
      <c r="AN69" s="130">
        <f>SUM(AG69,AT69)</f>
        <v>0</v>
      </c>
      <c r="AO69" s="127"/>
      <c r="AP69" s="127"/>
      <c r="AQ69" s="131" t="s">
        <v>85</v>
      </c>
      <c r="AR69" s="68"/>
      <c r="AS69" s="132">
        <v>0</v>
      </c>
      <c r="AT69" s="133">
        <f>ROUND(SUM(AV69:AW69),2)</f>
        <v>0</v>
      </c>
      <c r="AU69" s="134">
        <f>'SO 01.01.14 - Vstup do do...'!P100</f>
        <v>0</v>
      </c>
      <c r="AV69" s="133">
        <f>'SO 01.01.14 - Vstup do do...'!J37</f>
        <v>0</v>
      </c>
      <c r="AW69" s="133">
        <f>'SO 01.01.14 - Vstup do do...'!J38</f>
        <v>0</v>
      </c>
      <c r="AX69" s="133">
        <f>'SO 01.01.14 - Vstup do do...'!J39</f>
        <v>0</v>
      </c>
      <c r="AY69" s="133">
        <f>'SO 01.01.14 - Vstup do do...'!J40</f>
        <v>0</v>
      </c>
      <c r="AZ69" s="133">
        <f>'SO 01.01.14 - Vstup do do...'!F37</f>
        <v>0</v>
      </c>
      <c r="BA69" s="133">
        <f>'SO 01.01.14 - Vstup do do...'!F38</f>
        <v>0</v>
      </c>
      <c r="BB69" s="133">
        <f>'SO 01.01.14 - Vstup do do...'!F39</f>
        <v>0</v>
      </c>
      <c r="BC69" s="133">
        <f>'SO 01.01.14 - Vstup do do...'!F40</f>
        <v>0</v>
      </c>
      <c r="BD69" s="135">
        <f>'SO 01.01.14 - Vstup do do...'!F41</f>
        <v>0</v>
      </c>
      <c r="BE69" s="4"/>
      <c r="BT69" s="136" t="s">
        <v>90</v>
      </c>
      <c r="BV69" s="136" t="s">
        <v>76</v>
      </c>
      <c r="BW69" s="136" t="s">
        <v>127</v>
      </c>
      <c r="BX69" s="136" t="s">
        <v>86</v>
      </c>
      <c r="CL69" s="136" t="s">
        <v>28</v>
      </c>
    </row>
    <row r="70" s="4" customFormat="1" ht="23.25" customHeight="1">
      <c r="A70" s="137" t="s">
        <v>87</v>
      </c>
      <c r="B70" s="66"/>
      <c r="C70" s="127"/>
      <c r="D70" s="127"/>
      <c r="E70" s="127"/>
      <c r="F70" s="128" t="s">
        <v>128</v>
      </c>
      <c r="G70" s="128"/>
      <c r="H70" s="128"/>
      <c r="I70" s="128"/>
      <c r="J70" s="128"/>
      <c r="K70" s="127"/>
      <c r="L70" s="128" t="s">
        <v>129</v>
      </c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30">
        <f>'SO 01.01.15 - Hrubé ochra...'!J34</f>
        <v>0</v>
      </c>
      <c r="AH70" s="127"/>
      <c r="AI70" s="127"/>
      <c r="AJ70" s="127"/>
      <c r="AK70" s="127"/>
      <c r="AL70" s="127"/>
      <c r="AM70" s="127"/>
      <c r="AN70" s="130">
        <f>SUM(AG70,AT70)</f>
        <v>0</v>
      </c>
      <c r="AO70" s="127"/>
      <c r="AP70" s="127"/>
      <c r="AQ70" s="131" t="s">
        <v>85</v>
      </c>
      <c r="AR70" s="68"/>
      <c r="AS70" s="132">
        <v>0</v>
      </c>
      <c r="AT70" s="133">
        <f>ROUND(SUM(AV70:AW70),2)</f>
        <v>0</v>
      </c>
      <c r="AU70" s="134">
        <f>'SO 01.01.15 - Hrubé ochra...'!P99</f>
        <v>0</v>
      </c>
      <c r="AV70" s="133">
        <f>'SO 01.01.15 - Hrubé ochra...'!J37</f>
        <v>0</v>
      </c>
      <c r="AW70" s="133">
        <f>'SO 01.01.15 - Hrubé ochra...'!J38</f>
        <v>0</v>
      </c>
      <c r="AX70" s="133">
        <f>'SO 01.01.15 - Hrubé ochra...'!J39</f>
        <v>0</v>
      </c>
      <c r="AY70" s="133">
        <f>'SO 01.01.15 - Hrubé ochra...'!J40</f>
        <v>0</v>
      </c>
      <c r="AZ70" s="133">
        <f>'SO 01.01.15 - Hrubé ochra...'!F37</f>
        <v>0</v>
      </c>
      <c r="BA70" s="133">
        <f>'SO 01.01.15 - Hrubé ochra...'!F38</f>
        <v>0</v>
      </c>
      <c r="BB70" s="133">
        <f>'SO 01.01.15 - Hrubé ochra...'!F39</f>
        <v>0</v>
      </c>
      <c r="BC70" s="133">
        <f>'SO 01.01.15 - Hrubé ochra...'!F40</f>
        <v>0</v>
      </c>
      <c r="BD70" s="135">
        <f>'SO 01.01.15 - Hrubé ochra...'!F41</f>
        <v>0</v>
      </c>
      <c r="BE70" s="4"/>
      <c r="BT70" s="136" t="s">
        <v>90</v>
      </c>
      <c r="BV70" s="136" t="s">
        <v>76</v>
      </c>
      <c r="BW70" s="136" t="s">
        <v>130</v>
      </c>
      <c r="BX70" s="136" t="s">
        <v>86</v>
      </c>
      <c r="CL70" s="136" t="s">
        <v>28</v>
      </c>
    </row>
    <row r="71" s="4" customFormat="1" ht="23.25" customHeight="1">
      <c r="A71" s="137" t="s">
        <v>87</v>
      </c>
      <c r="B71" s="66"/>
      <c r="C71" s="127"/>
      <c r="D71" s="127"/>
      <c r="E71" s="127"/>
      <c r="F71" s="128" t="s">
        <v>131</v>
      </c>
      <c r="G71" s="128"/>
      <c r="H71" s="128"/>
      <c r="I71" s="128"/>
      <c r="J71" s="128"/>
      <c r="K71" s="127"/>
      <c r="L71" s="128" t="s">
        <v>132</v>
      </c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30">
        <f>'SO 01.01.16 - Vtokový bazén'!J34</f>
        <v>0</v>
      </c>
      <c r="AH71" s="127"/>
      <c r="AI71" s="127"/>
      <c r="AJ71" s="127"/>
      <c r="AK71" s="127"/>
      <c r="AL71" s="127"/>
      <c r="AM71" s="127"/>
      <c r="AN71" s="130">
        <f>SUM(AG71,AT71)</f>
        <v>0</v>
      </c>
      <c r="AO71" s="127"/>
      <c r="AP71" s="127"/>
      <c r="AQ71" s="131" t="s">
        <v>85</v>
      </c>
      <c r="AR71" s="68"/>
      <c r="AS71" s="132">
        <v>0</v>
      </c>
      <c r="AT71" s="133">
        <f>ROUND(SUM(AV71:AW71),2)</f>
        <v>0</v>
      </c>
      <c r="AU71" s="134">
        <f>'SO 01.01.16 - Vtokový bazén'!P96</f>
        <v>0</v>
      </c>
      <c r="AV71" s="133">
        <f>'SO 01.01.16 - Vtokový bazén'!J37</f>
        <v>0</v>
      </c>
      <c r="AW71" s="133">
        <f>'SO 01.01.16 - Vtokový bazén'!J38</f>
        <v>0</v>
      </c>
      <c r="AX71" s="133">
        <f>'SO 01.01.16 - Vtokový bazén'!J39</f>
        <v>0</v>
      </c>
      <c r="AY71" s="133">
        <f>'SO 01.01.16 - Vtokový bazén'!J40</f>
        <v>0</v>
      </c>
      <c r="AZ71" s="133">
        <f>'SO 01.01.16 - Vtokový bazén'!F37</f>
        <v>0</v>
      </c>
      <c r="BA71" s="133">
        <f>'SO 01.01.16 - Vtokový bazén'!F38</f>
        <v>0</v>
      </c>
      <c r="BB71" s="133">
        <f>'SO 01.01.16 - Vtokový bazén'!F39</f>
        <v>0</v>
      </c>
      <c r="BC71" s="133">
        <f>'SO 01.01.16 - Vtokový bazén'!F40</f>
        <v>0</v>
      </c>
      <c r="BD71" s="135">
        <f>'SO 01.01.16 - Vtokový bazén'!F41</f>
        <v>0</v>
      </c>
      <c r="BE71" s="4"/>
      <c r="BT71" s="136" t="s">
        <v>90</v>
      </c>
      <c r="BV71" s="136" t="s">
        <v>76</v>
      </c>
      <c r="BW71" s="136" t="s">
        <v>133</v>
      </c>
      <c r="BX71" s="136" t="s">
        <v>86</v>
      </c>
      <c r="CL71" s="136" t="s">
        <v>28</v>
      </c>
    </row>
    <row r="72" s="4" customFormat="1" ht="23.25" customHeight="1">
      <c r="A72" s="137" t="s">
        <v>87</v>
      </c>
      <c r="B72" s="66"/>
      <c r="C72" s="127"/>
      <c r="D72" s="127"/>
      <c r="E72" s="127"/>
      <c r="F72" s="128" t="s">
        <v>134</v>
      </c>
      <c r="G72" s="128"/>
      <c r="H72" s="128"/>
      <c r="I72" s="128"/>
      <c r="J72" s="128"/>
      <c r="K72" s="127"/>
      <c r="L72" s="128" t="s">
        <v>135</v>
      </c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30">
        <f>'SO 01.01.17 - Vtok do mig...'!J34</f>
        <v>0</v>
      </c>
      <c r="AH72" s="127"/>
      <c r="AI72" s="127"/>
      <c r="AJ72" s="127"/>
      <c r="AK72" s="127"/>
      <c r="AL72" s="127"/>
      <c r="AM72" s="127"/>
      <c r="AN72" s="130">
        <f>SUM(AG72,AT72)</f>
        <v>0</v>
      </c>
      <c r="AO72" s="127"/>
      <c r="AP72" s="127"/>
      <c r="AQ72" s="131" t="s">
        <v>85</v>
      </c>
      <c r="AR72" s="68"/>
      <c r="AS72" s="132">
        <v>0</v>
      </c>
      <c r="AT72" s="133">
        <f>ROUND(SUM(AV72:AW72),2)</f>
        <v>0</v>
      </c>
      <c r="AU72" s="134">
        <f>'SO 01.01.17 - Vtok do mig...'!P99</f>
        <v>0</v>
      </c>
      <c r="AV72" s="133">
        <f>'SO 01.01.17 - Vtok do mig...'!J37</f>
        <v>0</v>
      </c>
      <c r="AW72" s="133">
        <f>'SO 01.01.17 - Vtok do mig...'!J38</f>
        <v>0</v>
      </c>
      <c r="AX72" s="133">
        <f>'SO 01.01.17 - Vtok do mig...'!J39</f>
        <v>0</v>
      </c>
      <c r="AY72" s="133">
        <f>'SO 01.01.17 - Vtok do mig...'!J40</f>
        <v>0</v>
      </c>
      <c r="AZ72" s="133">
        <f>'SO 01.01.17 - Vtok do mig...'!F37</f>
        <v>0</v>
      </c>
      <c r="BA72" s="133">
        <f>'SO 01.01.17 - Vtok do mig...'!F38</f>
        <v>0</v>
      </c>
      <c r="BB72" s="133">
        <f>'SO 01.01.17 - Vtok do mig...'!F39</f>
        <v>0</v>
      </c>
      <c r="BC72" s="133">
        <f>'SO 01.01.17 - Vtok do mig...'!F40</f>
        <v>0</v>
      </c>
      <c r="BD72" s="135">
        <f>'SO 01.01.17 - Vtok do mig...'!F41</f>
        <v>0</v>
      </c>
      <c r="BE72" s="4"/>
      <c r="BT72" s="136" t="s">
        <v>90</v>
      </c>
      <c r="BV72" s="136" t="s">
        <v>76</v>
      </c>
      <c r="BW72" s="136" t="s">
        <v>136</v>
      </c>
      <c r="BX72" s="136" t="s">
        <v>86</v>
      </c>
      <c r="CL72" s="136" t="s">
        <v>28</v>
      </c>
    </row>
    <row r="73" s="4" customFormat="1" ht="23.25" customHeight="1">
      <c r="A73" s="137" t="s">
        <v>87</v>
      </c>
      <c r="B73" s="66"/>
      <c r="C73" s="127"/>
      <c r="D73" s="127"/>
      <c r="E73" s="127"/>
      <c r="F73" s="128" t="s">
        <v>137</v>
      </c>
      <c r="G73" s="128"/>
      <c r="H73" s="128"/>
      <c r="I73" s="128"/>
      <c r="J73" s="128"/>
      <c r="K73" s="127"/>
      <c r="L73" s="128" t="s">
        <v>138</v>
      </c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30">
        <f>'SO 01.01.18 - Vývar'!J34</f>
        <v>0</v>
      </c>
      <c r="AH73" s="127"/>
      <c r="AI73" s="127"/>
      <c r="AJ73" s="127"/>
      <c r="AK73" s="127"/>
      <c r="AL73" s="127"/>
      <c r="AM73" s="127"/>
      <c r="AN73" s="130">
        <f>SUM(AG73,AT73)</f>
        <v>0</v>
      </c>
      <c r="AO73" s="127"/>
      <c r="AP73" s="127"/>
      <c r="AQ73" s="131" t="s">
        <v>85</v>
      </c>
      <c r="AR73" s="68"/>
      <c r="AS73" s="132">
        <v>0</v>
      </c>
      <c r="AT73" s="133">
        <f>ROUND(SUM(AV73:AW73),2)</f>
        <v>0</v>
      </c>
      <c r="AU73" s="134">
        <f>'SO 01.01.18 - Vývar'!P101</f>
        <v>0</v>
      </c>
      <c r="AV73" s="133">
        <f>'SO 01.01.18 - Vývar'!J37</f>
        <v>0</v>
      </c>
      <c r="AW73" s="133">
        <f>'SO 01.01.18 - Vývar'!J38</f>
        <v>0</v>
      </c>
      <c r="AX73" s="133">
        <f>'SO 01.01.18 - Vývar'!J39</f>
        <v>0</v>
      </c>
      <c r="AY73" s="133">
        <f>'SO 01.01.18 - Vývar'!J40</f>
        <v>0</v>
      </c>
      <c r="AZ73" s="133">
        <f>'SO 01.01.18 - Vývar'!F37</f>
        <v>0</v>
      </c>
      <c r="BA73" s="133">
        <f>'SO 01.01.18 - Vývar'!F38</f>
        <v>0</v>
      </c>
      <c r="BB73" s="133">
        <f>'SO 01.01.18 - Vývar'!F39</f>
        <v>0</v>
      </c>
      <c r="BC73" s="133">
        <f>'SO 01.01.18 - Vývar'!F40</f>
        <v>0</v>
      </c>
      <c r="BD73" s="135">
        <f>'SO 01.01.18 - Vývar'!F41</f>
        <v>0</v>
      </c>
      <c r="BE73" s="4"/>
      <c r="BT73" s="136" t="s">
        <v>90</v>
      </c>
      <c r="BV73" s="136" t="s">
        <v>76</v>
      </c>
      <c r="BW73" s="136" t="s">
        <v>139</v>
      </c>
      <c r="BX73" s="136" t="s">
        <v>86</v>
      </c>
      <c r="CL73" s="136" t="s">
        <v>28</v>
      </c>
    </row>
    <row r="74" s="4" customFormat="1" ht="23.25" customHeight="1">
      <c r="A74" s="137" t="s">
        <v>87</v>
      </c>
      <c r="B74" s="66"/>
      <c r="C74" s="127"/>
      <c r="D74" s="127"/>
      <c r="E74" s="127"/>
      <c r="F74" s="128" t="s">
        <v>140</v>
      </c>
      <c r="G74" s="128"/>
      <c r="H74" s="128"/>
      <c r="I74" s="128"/>
      <c r="J74" s="128"/>
      <c r="K74" s="127"/>
      <c r="L74" s="128" t="s">
        <v>141</v>
      </c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30">
        <f>'SO 01.01.19 - migrační be...'!J34</f>
        <v>0</v>
      </c>
      <c r="AH74" s="127"/>
      <c r="AI74" s="127"/>
      <c r="AJ74" s="127"/>
      <c r="AK74" s="127"/>
      <c r="AL74" s="127"/>
      <c r="AM74" s="127"/>
      <c r="AN74" s="130">
        <f>SUM(AG74,AT74)</f>
        <v>0</v>
      </c>
      <c r="AO74" s="127"/>
      <c r="AP74" s="127"/>
      <c r="AQ74" s="131" t="s">
        <v>85</v>
      </c>
      <c r="AR74" s="68"/>
      <c r="AS74" s="132">
        <v>0</v>
      </c>
      <c r="AT74" s="133">
        <f>ROUND(SUM(AV74:AW74),2)</f>
        <v>0</v>
      </c>
      <c r="AU74" s="134">
        <f>'SO 01.01.19 - migrační be...'!P96</f>
        <v>0</v>
      </c>
      <c r="AV74" s="133">
        <f>'SO 01.01.19 - migrační be...'!J37</f>
        <v>0</v>
      </c>
      <c r="AW74" s="133">
        <f>'SO 01.01.19 - migrační be...'!J38</f>
        <v>0</v>
      </c>
      <c r="AX74" s="133">
        <f>'SO 01.01.19 - migrační be...'!J39</f>
        <v>0</v>
      </c>
      <c r="AY74" s="133">
        <f>'SO 01.01.19 - migrační be...'!J40</f>
        <v>0</v>
      </c>
      <c r="AZ74" s="133">
        <f>'SO 01.01.19 - migrační be...'!F37</f>
        <v>0</v>
      </c>
      <c r="BA74" s="133">
        <f>'SO 01.01.19 - migrační be...'!F38</f>
        <v>0</v>
      </c>
      <c r="BB74" s="133">
        <f>'SO 01.01.19 - migrační be...'!F39</f>
        <v>0</v>
      </c>
      <c r="BC74" s="133">
        <f>'SO 01.01.19 - migrační be...'!F40</f>
        <v>0</v>
      </c>
      <c r="BD74" s="135">
        <f>'SO 01.01.19 - migrační be...'!F41</f>
        <v>0</v>
      </c>
      <c r="BE74" s="4"/>
      <c r="BT74" s="136" t="s">
        <v>90</v>
      </c>
      <c r="BV74" s="136" t="s">
        <v>76</v>
      </c>
      <c r="BW74" s="136" t="s">
        <v>142</v>
      </c>
      <c r="BX74" s="136" t="s">
        <v>86</v>
      </c>
      <c r="CL74" s="136" t="s">
        <v>28</v>
      </c>
    </row>
    <row r="75" s="4" customFormat="1" ht="23.25" customHeight="1">
      <c r="A75" s="137" t="s">
        <v>87</v>
      </c>
      <c r="B75" s="66"/>
      <c r="C75" s="127"/>
      <c r="D75" s="127"/>
      <c r="E75" s="127"/>
      <c r="F75" s="128" t="s">
        <v>143</v>
      </c>
      <c r="G75" s="128"/>
      <c r="H75" s="128"/>
      <c r="I75" s="128"/>
      <c r="J75" s="128"/>
      <c r="K75" s="127"/>
      <c r="L75" s="128" t="s">
        <v>144</v>
      </c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30">
        <f>'SO 01.01.20 - Převádění vody'!J34</f>
        <v>0</v>
      </c>
      <c r="AH75" s="127"/>
      <c r="AI75" s="127"/>
      <c r="AJ75" s="127"/>
      <c r="AK75" s="127"/>
      <c r="AL75" s="127"/>
      <c r="AM75" s="127"/>
      <c r="AN75" s="130">
        <f>SUM(AG75,AT75)</f>
        <v>0</v>
      </c>
      <c r="AO75" s="127"/>
      <c r="AP75" s="127"/>
      <c r="AQ75" s="131" t="s">
        <v>85</v>
      </c>
      <c r="AR75" s="68"/>
      <c r="AS75" s="132">
        <v>0</v>
      </c>
      <c r="AT75" s="133">
        <f>ROUND(SUM(AV75:AW75),2)</f>
        <v>0</v>
      </c>
      <c r="AU75" s="134">
        <f>'SO 01.01.20 - Převádění vody'!P98</f>
        <v>0</v>
      </c>
      <c r="AV75" s="133">
        <f>'SO 01.01.20 - Převádění vody'!J37</f>
        <v>0</v>
      </c>
      <c r="AW75" s="133">
        <f>'SO 01.01.20 - Převádění vody'!J38</f>
        <v>0</v>
      </c>
      <c r="AX75" s="133">
        <f>'SO 01.01.20 - Převádění vody'!J39</f>
        <v>0</v>
      </c>
      <c r="AY75" s="133">
        <f>'SO 01.01.20 - Převádění vody'!J40</f>
        <v>0</v>
      </c>
      <c r="AZ75" s="133">
        <f>'SO 01.01.20 - Převádění vody'!F37</f>
        <v>0</v>
      </c>
      <c r="BA75" s="133">
        <f>'SO 01.01.20 - Převádění vody'!F38</f>
        <v>0</v>
      </c>
      <c r="BB75" s="133">
        <f>'SO 01.01.20 - Převádění vody'!F39</f>
        <v>0</v>
      </c>
      <c r="BC75" s="133">
        <f>'SO 01.01.20 - Převádění vody'!F40</f>
        <v>0</v>
      </c>
      <c r="BD75" s="135">
        <f>'SO 01.01.20 - Převádění vody'!F41</f>
        <v>0</v>
      </c>
      <c r="BE75" s="4"/>
      <c r="BT75" s="136" t="s">
        <v>90</v>
      </c>
      <c r="BV75" s="136" t="s">
        <v>76</v>
      </c>
      <c r="BW75" s="136" t="s">
        <v>145</v>
      </c>
      <c r="BX75" s="136" t="s">
        <v>86</v>
      </c>
      <c r="CL75" s="136" t="s">
        <v>28</v>
      </c>
    </row>
    <row r="76" s="4" customFormat="1" ht="16.5" customHeight="1">
      <c r="A76" s="137" t="s">
        <v>87</v>
      </c>
      <c r="B76" s="66"/>
      <c r="C76" s="127"/>
      <c r="D76" s="127"/>
      <c r="E76" s="128" t="s">
        <v>146</v>
      </c>
      <c r="F76" s="128"/>
      <c r="G76" s="128"/>
      <c r="H76" s="128"/>
      <c r="I76" s="128"/>
      <c r="J76" s="127"/>
      <c r="K76" s="128" t="s">
        <v>147</v>
      </c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30">
        <f>'1.2. - SO 01.2. Základová...'!J32</f>
        <v>0</v>
      </c>
      <c r="AH76" s="127"/>
      <c r="AI76" s="127"/>
      <c r="AJ76" s="127"/>
      <c r="AK76" s="127"/>
      <c r="AL76" s="127"/>
      <c r="AM76" s="127"/>
      <c r="AN76" s="130">
        <f>SUM(AG76,AT76)</f>
        <v>0</v>
      </c>
      <c r="AO76" s="127"/>
      <c r="AP76" s="127"/>
      <c r="AQ76" s="131" t="s">
        <v>85</v>
      </c>
      <c r="AR76" s="68"/>
      <c r="AS76" s="132">
        <v>0</v>
      </c>
      <c r="AT76" s="133">
        <f>ROUND(SUM(AV76:AW76),2)</f>
        <v>0</v>
      </c>
      <c r="AU76" s="134">
        <f>'1.2. - SO 01.2. Základová...'!P91</f>
        <v>0</v>
      </c>
      <c r="AV76" s="133">
        <f>'1.2. - SO 01.2. Základová...'!J35</f>
        <v>0</v>
      </c>
      <c r="AW76" s="133">
        <f>'1.2. - SO 01.2. Základová...'!J36</f>
        <v>0</v>
      </c>
      <c r="AX76" s="133">
        <f>'1.2. - SO 01.2. Základová...'!J37</f>
        <v>0</v>
      </c>
      <c r="AY76" s="133">
        <f>'1.2. - SO 01.2. Základová...'!J38</f>
        <v>0</v>
      </c>
      <c r="AZ76" s="133">
        <f>'1.2. - SO 01.2. Základová...'!F35</f>
        <v>0</v>
      </c>
      <c r="BA76" s="133">
        <f>'1.2. - SO 01.2. Základová...'!F36</f>
        <v>0</v>
      </c>
      <c r="BB76" s="133">
        <f>'1.2. - SO 01.2. Základová...'!F37</f>
        <v>0</v>
      </c>
      <c r="BC76" s="133">
        <f>'1.2. - SO 01.2. Základová...'!F38</f>
        <v>0</v>
      </c>
      <c r="BD76" s="135">
        <f>'1.2. - SO 01.2. Základová...'!F39</f>
        <v>0</v>
      </c>
      <c r="BE76" s="4"/>
      <c r="BT76" s="136" t="s">
        <v>82</v>
      </c>
      <c r="BV76" s="136" t="s">
        <v>76</v>
      </c>
      <c r="BW76" s="136" t="s">
        <v>148</v>
      </c>
      <c r="BX76" s="136" t="s">
        <v>81</v>
      </c>
      <c r="CL76" s="136" t="s">
        <v>28</v>
      </c>
    </row>
    <row r="77" s="4" customFormat="1" ht="16.5" customHeight="1">
      <c r="A77" s="137" t="s">
        <v>87</v>
      </c>
      <c r="B77" s="66"/>
      <c r="C77" s="127"/>
      <c r="D77" s="127"/>
      <c r="E77" s="128" t="s">
        <v>149</v>
      </c>
      <c r="F77" s="128"/>
      <c r="G77" s="128"/>
      <c r="H77" s="128"/>
      <c r="I77" s="128"/>
      <c r="J77" s="127"/>
      <c r="K77" s="128" t="s">
        <v>150</v>
      </c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30">
        <f>'1.3. - SO 01.3. Bezpečnos...'!J32</f>
        <v>0</v>
      </c>
      <c r="AH77" s="127"/>
      <c r="AI77" s="127"/>
      <c r="AJ77" s="127"/>
      <c r="AK77" s="127"/>
      <c r="AL77" s="127"/>
      <c r="AM77" s="127"/>
      <c r="AN77" s="130">
        <f>SUM(AG77,AT77)</f>
        <v>0</v>
      </c>
      <c r="AO77" s="127"/>
      <c r="AP77" s="127"/>
      <c r="AQ77" s="131" t="s">
        <v>85</v>
      </c>
      <c r="AR77" s="68"/>
      <c r="AS77" s="132">
        <v>0</v>
      </c>
      <c r="AT77" s="133">
        <f>ROUND(SUM(AV77:AW77),2)</f>
        <v>0</v>
      </c>
      <c r="AU77" s="134">
        <f>'1.3. - SO 01.3. Bezpečnos...'!P91</f>
        <v>0</v>
      </c>
      <c r="AV77" s="133">
        <f>'1.3. - SO 01.3. Bezpečnos...'!J35</f>
        <v>0</v>
      </c>
      <c r="AW77" s="133">
        <f>'1.3. - SO 01.3. Bezpečnos...'!J36</f>
        <v>0</v>
      </c>
      <c r="AX77" s="133">
        <f>'1.3. - SO 01.3. Bezpečnos...'!J37</f>
        <v>0</v>
      </c>
      <c r="AY77" s="133">
        <f>'1.3. - SO 01.3. Bezpečnos...'!J38</f>
        <v>0</v>
      </c>
      <c r="AZ77" s="133">
        <f>'1.3. - SO 01.3. Bezpečnos...'!F35</f>
        <v>0</v>
      </c>
      <c r="BA77" s="133">
        <f>'1.3. - SO 01.3. Bezpečnos...'!F36</f>
        <v>0</v>
      </c>
      <c r="BB77" s="133">
        <f>'1.3. - SO 01.3. Bezpečnos...'!F37</f>
        <v>0</v>
      </c>
      <c r="BC77" s="133">
        <f>'1.3. - SO 01.3. Bezpečnos...'!F38</f>
        <v>0</v>
      </c>
      <c r="BD77" s="135">
        <f>'1.3. - SO 01.3. Bezpečnos...'!F39</f>
        <v>0</v>
      </c>
      <c r="BE77" s="4"/>
      <c r="BT77" s="136" t="s">
        <v>82</v>
      </c>
      <c r="BV77" s="136" t="s">
        <v>76</v>
      </c>
      <c r="BW77" s="136" t="s">
        <v>151</v>
      </c>
      <c r="BX77" s="136" t="s">
        <v>81</v>
      </c>
      <c r="CL77" s="136" t="s">
        <v>19</v>
      </c>
    </row>
    <row r="78" s="4" customFormat="1" ht="16.5" customHeight="1">
      <c r="A78" s="4"/>
      <c r="B78" s="66"/>
      <c r="C78" s="127"/>
      <c r="D78" s="127"/>
      <c r="E78" s="128" t="s">
        <v>152</v>
      </c>
      <c r="F78" s="128"/>
      <c r="G78" s="128"/>
      <c r="H78" s="128"/>
      <c r="I78" s="128"/>
      <c r="J78" s="127"/>
      <c r="K78" s="128" t="s">
        <v>153</v>
      </c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9">
        <f>ROUND(SUM(AG79:AG80),2)</f>
        <v>0</v>
      </c>
      <c r="AH78" s="127"/>
      <c r="AI78" s="127"/>
      <c r="AJ78" s="127"/>
      <c r="AK78" s="127"/>
      <c r="AL78" s="127"/>
      <c r="AM78" s="127"/>
      <c r="AN78" s="130">
        <f>SUM(AG78,AT78)</f>
        <v>0</v>
      </c>
      <c r="AO78" s="127"/>
      <c r="AP78" s="127"/>
      <c r="AQ78" s="131" t="s">
        <v>85</v>
      </c>
      <c r="AR78" s="68"/>
      <c r="AS78" s="132">
        <f>ROUND(SUM(AS79:AS80),2)</f>
        <v>0</v>
      </c>
      <c r="AT78" s="133">
        <f>ROUND(SUM(AV78:AW78),2)</f>
        <v>0</v>
      </c>
      <c r="AU78" s="134">
        <f>ROUND(SUM(AU79:AU80),5)</f>
        <v>0</v>
      </c>
      <c r="AV78" s="133">
        <f>ROUND(AZ78*L29,2)</f>
        <v>0</v>
      </c>
      <c r="AW78" s="133">
        <f>ROUND(BA78*L30,2)</f>
        <v>0</v>
      </c>
      <c r="AX78" s="133">
        <f>ROUND(BB78*L29,2)</f>
        <v>0</v>
      </c>
      <c r="AY78" s="133">
        <f>ROUND(BC78*L30,2)</f>
        <v>0</v>
      </c>
      <c r="AZ78" s="133">
        <f>ROUND(SUM(AZ79:AZ80),2)</f>
        <v>0</v>
      </c>
      <c r="BA78" s="133">
        <f>ROUND(SUM(BA79:BA80),2)</f>
        <v>0</v>
      </c>
      <c r="BB78" s="133">
        <f>ROUND(SUM(BB79:BB80),2)</f>
        <v>0</v>
      </c>
      <c r="BC78" s="133">
        <f>ROUND(SUM(BC79:BC80),2)</f>
        <v>0</v>
      </c>
      <c r="BD78" s="135">
        <f>ROUND(SUM(BD79:BD80),2)</f>
        <v>0</v>
      </c>
      <c r="BE78" s="4"/>
      <c r="BS78" s="136" t="s">
        <v>73</v>
      </c>
      <c r="BT78" s="136" t="s">
        <v>82</v>
      </c>
      <c r="BU78" s="136" t="s">
        <v>75</v>
      </c>
      <c r="BV78" s="136" t="s">
        <v>76</v>
      </c>
      <c r="BW78" s="136" t="s">
        <v>154</v>
      </c>
      <c r="BX78" s="136" t="s">
        <v>81</v>
      </c>
      <c r="CL78" s="136" t="s">
        <v>28</v>
      </c>
    </row>
    <row r="79" s="4" customFormat="1" ht="16.5" customHeight="1">
      <c r="A79" s="137" t="s">
        <v>87</v>
      </c>
      <c r="B79" s="66"/>
      <c r="C79" s="127"/>
      <c r="D79" s="127"/>
      <c r="E79" s="127"/>
      <c r="F79" s="128" t="s">
        <v>155</v>
      </c>
      <c r="G79" s="128"/>
      <c r="H79" s="128"/>
      <c r="I79" s="128"/>
      <c r="J79" s="128"/>
      <c r="K79" s="127"/>
      <c r="L79" s="128" t="s">
        <v>156</v>
      </c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30">
        <f>'1.4.1 - SO 01.4.1 Kácení ...'!J34</f>
        <v>0</v>
      </c>
      <c r="AH79" s="127"/>
      <c r="AI79" s="127"/>
      <c r="AJ79" s="127"/>
      <c r="AK79" s="127"/>
      <c r="AL79" s="127"/>
      <c r="AM79" s="127"/>
      <c r="AN79" s="130">
        <f>SUM(AG79,AT79)</f>
        <v>0</v>
      </c>
      <c r="AO79" s="127"/>
      <c r="AP79" s="127"/>
      <c r="AQ79" s="131" t="s">
        <v>85</v>
      </c>
      <c r="AR79" s="68"/>
      <c r="AS79" s="132">
        <v>0</v>
      </c>
      <c r="AT79" s="133">
        <f>ROUND(SUM(AV79:AW79),2)</f>
        <v>0</v>
      </c>
      <c r="AU79" s="134">
        <f>'1.4.1 - SO 01.4.1 Kácení ...'!P93</f>
        <v>0</v>
      </c>
      <c r="AV79" s="133">
        <f>'1.4.1 - SO 01.4.1 Kácení ...'!J37</f>
        <v>0</v>
      </c>
      <c r="AW79" s="133">
        <f>'1.4.1 - SO 01.4.1 Kácení ...'!J38</f>
        <v>0</v>
      </c>
      <c r="AX79" s="133">
        <f>'1.4.1 - SO 01.4.1 Kácení ...'!J39</f>
        <v>0</v>
      </c>
      <c r="AY79" s="133">
        <f>'1.4.1 - SO 01.4.1 Kácení ...'!J40</f>
        <v>0</v>
      </c>
      <c r="AZ79" s="133">
        <f>'1.4.1 - SO 01.4.1 Kácení ...'!F37</f>
        <v>0</v>
      </c>
      <c r="BA79" s="133">
        <f>'1.4.1 - SO 01.4.1 Kácení ...'!F38</f>
        <v>0</v>
      </c>
      <c r="BB79" s="133">
        <f>'1.4.1 - SO 01.4.1 Kácení ...'!F39</f>
        <v>0</v>
      </c>
      <c r="BC79" s="133">
        <f>'1.4.1 - SO 01.4.1 Kácení ...'!F40</f>
        <v>0</v>
      </c>
      <c r="BD79" s="135">
        <f>'1.4.1 - SO 01.4.1 Kácení ...'!F41</f>
        <v>0</v>
      </c>
      <c r="BE79" s="4"/>
      <c r="BT79" s="136" t="s">
        <v>90</v>
      </c>
      <c r="BV79" s="136" t="s">
        <v>76</v>
      </c>
      <c r="BW79" s="136" t="s">
        <v>157</v>
      </c>
      <c r="BX79" s="136" t="s">
        <v>154</v>
      </c>
      <c r="CL79" s="136" t="s">
        <v>19</v>
      </c>
    </row>
    <row r="80" s="4" customFormat="1" ht="16.5" customHeight="1">
      <c r="A80" s="137" t="s">
        <v>87</v>
      </c>
      <c r="B80" s="66"/>
      <c r="C80" s="127"/>
      <c r="D80" s="127"/>
      <c r="E80" s="127"/>
      <c r="F80" s="128" t="s">
        <v>158</v>
      </c>
      <c r="G80" s="128"/>
      <c r="H80" s="128"/>
      <c r="I80" s="128"/>
      <c r="J80" s="128"/>
      <c r="K80" s="127"/>
      <c r="L80" s="128" t="s">
        <v>159</v>
      </c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30">
        <f>'1.4.2 - SO 01.4.2 Kácení ...'!J34</f>
        <v>0</v>
      </c>
      <c r="AH80" s="127"/>
      <c r="AI80" s="127"/>
      <c r="AJ80" s="127"/>
      <c r="AK80" s="127"/>
      <c r="AL80" s="127"/>
      <c r="AM80" s="127"/>
      <c r="AN80" s="130">
        <f>SUM(AG80,AT80)</f>
        <v>0</v>
      </c>
      <c r="AO80" s="127"/>
      <c r="AP80" s="127"/>
      <c r="AQ80" s="131" t="s">
        <v>85</v>
      </c>
      <c r="AR80" s="68"/>
      <c r="AS80" s="132">
        <v>0</v>
      </c>
      <c r="AT80" s="133">
        <f>ROUND(SUM(AV80:AW80),2)</f>
        <v>0</v>
      </c>
      <c r="AU80" s="134">
        <f>'1.4.2 - SO 01.4.2 Kácení ...'!P93</f>
        <v>0</v>
      </c>
      <c r="AV80" s="133">
        <f>'1.4.2 - SO 01.4.2 Kácení ...'!J37</f>
        <v>0</v>
      </c>
      <c r="AW80" s="133">
        <f>'1.4.2 - SO 01.4.2 Kácení ...'!J38</f>
        <v>0</v>
      </c>
      <c r="AX80" s="133">
        <f>'1.4.2 - SO 01.4.2 Kácení ...'!J39</f>
        <v>0</v>
      </c>
      <c r="AY80" s="133">
        <f>'1.4.2 - SO 01.4.2 Kácení ...'!J40</f>
        <v>0</v>
      </c>
      <c r="AZ80" s="133">
        <f>'1.4.2 - SO 01.4.2 Kácení ...'!F37</f>
        <v>0</v>
      </c>
      <c r="BA80" s="133">
        <f>'1.4.2 - SO 01.4.2 Kácení ...'!F38</f>
        <v>0</v>
      </c>
      <c r="BB80" s="133">
        <f>'1.4.2 - SO 01.4.2 Kácení ...'!F39</f>
        <v>0</v>
      </c>
      <c r="BC80" s="133">
        <f>'1.4.2 - SO 01.4.2 Kácení ...'!F40</f>
        <v>0</v>
      </c>
      <c r="BD80" s="135">
        <f>'1.4.2 - SO 01.4.2 Kácení ...'!F41</f>
        <v>0</v>
      </c>
      <c r="BE80" s="4"/>
      <c r="BT80" s="136" t="s">
        <v>90</v>
      </c>
      <c r="BV80" s="136" t="s">
        <v>76</v>
      </c>
      <c r="BW80" s="136" t="s">
        <v>160</v>
      </c>
      <c r="BX80" s="136" t="s">
        <v>154</v>
      </c>
      <c r="CL80" s="136" t="s">
        <v>19</v>
      </c>
    </row>
    <row r="81" s="7" customFormat="1" ht="16.5" customHeight="1">
      <c r="A81" s="7"/>
      <c r="B81" s="114"/>
      <c r="C81" s="115"/>
      <c r="D81" s="116" t="s">
        <v>82</v>
      </c>
      <c r="E81" s="116"/>
      <c r="F81" s="116"/>
      <c r="G81" s="116"/>
      <c r="H81" s="116"/>
      <c r="I81" s="117"/>
      <c r="J81" s="116" t="s">
        <v>161</v>
      </c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8">
        <f>ROUND(SUM(AG82:AG83),2)</f>
        <v>0</v>
      </c>
      <c r="AH81" s="117"/>
      <c r="AI81" s="117"/>
      <c r="AJ81" s="117"/>
      <c r="AK81" s="117"/>
      <c r="AL81" s="117"/>
      <c r="AM81" s="117"/>
      <c r="AN81" s="119">
        <f>SUM(AG81,AT81)</f>
        <v>0</v>
      </c>
      <c r="AO81" s="117"/>
      <c r="AP81" s="117"/>
      <c r="AQ81" s="120" t="s">
        <v>80</v>
      </c>
      <c r="AR81" s="121"/>
      <c r="AS81" s="122">
        <f>ROUND(SUM(AS82:AS83),2)</f>
        <v>0</v>
      </c>
      <c r="AT81" s="123">
        <f>ROUND(SUM(AV81:AW81),2)</f>
        <v>0</v>
      </c>
      <c r="AU81" s="124">
        <f>ROUND(SUM(AU82:AU83),5)</f>
        <v>0</v>
      </c>
      <c r="AV81" s="123">
        <f>ROUND(AZ81*L29,2)</f>
        <v>0</v>
      </c>
      <c r="AW81" s="123">
        <f>ROUND(BA81*L30,2)</f>
        <v>0</v>
      </c>
      <c r="AX81" s="123">
        <f>ROUND(BB81*L29,2)</f>
        <v>0</v>
      </c>
      <c r="AY81" s="123">
        <f>ROUND(BC81*L30,2)</f>
        <v>0</v>
      </c>
      <c r="AZ81" s="123">
        <f>ROUND(SUM(AZ82:AZ83),2)</f>
        <v>0</v>
      </c>
      <c r="BA81" s="123">
        <f>ROUND(SUM(BA82:BA83),2)</f>
        <v>0</v>
      </c>
      <c r="BB81" s="123">
        <f>ROUND(SUM(BB82:BB83),2)</f>
        <v>0</v>
      </c>
      <c r="BC81" s="123">
        <f>ROUND(SUM(BC82:BC83),2)</f>
        <v>0</v>
      </c>
      <c r="BD81" s="125">
        <f>ROUND(SUM(BD82:BD83),2)</f>
        <v>0</v>
      </c>
      <c r="BE81" s="7"/>
      <c r="BS81" s="126" t="s">
        <v>73</v>
      </c>
      <c r="BT81" s="126" t="s">
        <v>78</v>
      </c>
      <c r="BU81" s="126" t="s">
        <v>75</v>
      </c>
      <c r="BV81" s="126" t="s">
        <v>76</v>
      </c>
      <c r="BW81" s="126" t="s">
        <v>162</v>
      </c>
      <c r="BX81" s="126" t="s">
        <v>5</v>
      </c>
      <c r="CL81" s="126" t="s">
        <v>19</v>
      </c>
      <c r="CM81" s="126" t="s">
        <v>82</v>
      </c>
    </row>
    <row r="82" s="4" customFormat="1" ht="16.5" customHeight="1">
      <c r="A82" s="137" t="s">
        <v>87</v>
      </c>
      <c r="B82" s="66"/>
      <c r="C82" s="127"/>
      <c r="D82" s="127"/>
      <c r="E82" s="128" t="s">
        <v>163</v>
      </c>
      <c r="F82" s="128"/>
      <c r="G82" s="128"/>
      <c r="H82" s="128"/>
      <c r="I82" s="128"/>
      <c r="J82" s="127"/>
      <c r="K82" s="128" t="s">
        <v>164</v>
      </c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30">
        <f>'02 - SO 02 - rekonstrukce...'!J32</f>
        <v>0</v>
      </c>
      <c r="AH82" s="127"/>
      <c r="AI82" s="127"/>
      <c r="AJ82" s="127"/>
      <c r="AK82" s="127"/>
      <c r="AL82" s="127"/>
      <c r="AM82" s="127"/>
      <c r="AN82" s="130">
        <f>SUM(AG82,AT82)</f>
        <v>0</v>
      </c>
      <c r="AO82" s="127"/>
      <c r="AP82" s="127"/>
      <c r="AQ82" s="131" t="s">
        <v>85</v>
      </c>
      <c r="AR82" s="68"/>
      <c r="AS82" s="132">
        <v>0</v>
      </c>
      <c r="AT82" s="133">
        <f>ROUND(SUM(AV82:AW82),2)</f>
        <v>0</v>
      </c>
      <c r="AU82" s="134">
        <f>'02 - SO 02 - rekonstrukce...'!P98</f>
        <v>0</v>
      </c>
      <c r="AV82" s="133">
        <f>'02 - SO 02 - rekonstrukce...'!J35</f>
        <v>0</v>
      </c>
      <c r="AW82" s="133">
        <f>'02 - SO 02 - rekonstrukce...'!J36</f>
        <v>0</v>
      </c>
      <c r="AX82" s="133">
        <f>'02 - SO 02 - rekonstrukce...'!J37</f>
        <v>0</v>
      </c>
      <c r="AY82" s="133">
        <f>'02 - SO 02 - rekonstrukce...'!J38</f>
        <v>0</v>
      </c>
      <c r="AZ82" s="133">
        <f>'02 - SO 02 - rekonstrukce...'!F35</f>
        <v>0</v>
      </c>
      <c r="BA82" s="133">
        <f>'02 - SO 02 - rekonstrukce...'!F36</f>
        <v>0</v>
      </c>
      <c r="BB82" s="133">
        <f>'02 - SO 02 - rekonstrukce...'!F37</f>
        <v>0</v>
      </c>
      <c r="BC82" s="133">
        <f>'02 - SO 02 - rekonstrukce...'!F38</f>
        <v>0</v>
      </c>
      <c r="BD82" s="135">
        <f>'02 - SO 02 - rekonstrukce...'!F39</f>
        <v>0</v>
      </c>
      <c r="BE82" s="4"/>
      <c r="BT82" s="136" t="s">
        <v>82</v>
      </c>
      <c r="BV82" s="136" t="s">
        <v>76</v>
      </c>
      <c r="BW82" s="136" t="s">
        <v>165</v>
      </c>
      <c r="BX82" s="136" t="s">
        <v>162</v>
      </c>
      <c r="CL82" s="136" t="s">
        <v>28</v>
      </c>
    </row>
    <row r="83" s="4" customFormat="1" ht="16.5" customHeight="1">
      <c r="A83" s="137" t="s">
        <v>87</v>
      </c>
      <c r="B83" s="66"/>
      <c r="C83" s="127"/>
      <c r="D83" s="127"/>
      <c r="E83" s="128" t="s">
        <v>166</v>
      </c>
      <c r="F83" s="128"/>
      <c r="G83" s="128"/>
      <c r="H83" s="128"/>
      <c r="I83" s="128"/>
      <c r="J83" s="127"/>
      <c r="K83" s="128" t="s">
        <v>167</v>
      </c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30">
        <f>'2.2 - SO 02.2. Kácení'!J32</f>
        <v>0</v>
      </c>
      <c r="AH83" s="127"/>
      <c r="AI83" s="127"/>
      <c r="AJ83" s="127"/>
      <c r="AK83" s="127"/>
      <c r="AL83" s="127"/>
      <c r="AM83" s="127"/>
      <c r="AN83" s="130">
        <f>SUM(AG83,AT83)</f>
        <v>0</v>
      </c>
      <c r="AO83" s="127"/>
      <c r="AP83" s="127"/>
      <c r="AQ83" s="131" t="s">
        <v>85</v>
      </c>
      <c r="AR83" s="68"/>
      <c r="AS83" s="132">
        <v>0</v>
      </c>
      <c r="AT83" s="133">
        <f>ROUND(SUM(AV83:AW83),2)</f>
        <v>0</v>
      </c>
      <c r="AU83" s="134">
        <f>'2.2 - SO 02.2. Kácení'!P87</f>
        <v>0</v>
      </c>
      <c r="AV83" s="133">
        <f>'2.2 - SO 02.2. Kácení'!J35</f>
        <v>0</v>
      </c>
      <c r="AW83" s="133">
        <f>'2.2 - SO 02.2. Kácení'!J36</f>
        <v>0</v>
      </c>
      <c r="AX83" s="133">
        <f>'2.2 - SO 02.2. Kácení'!J37</f>
        <v>0</v>
      </c>
      <c r="AY83" s="133">
        <f>'2.2 - SO 02.2. Kácení'!J38</f>
        <v>0</v>
      </c>
      <c r="AZ83" s="133">
        <f>'2.2 - SO 02.2. Kácení'!F35</f>
        <v>0</v>
      </c>
      <c r="BA83" s="133">
        <f>'2.2 - SO 02.2. Kácení'!F36</f>
        <v>0</v>
      </c>
      <c r="BB83" s="133">
        <f>'2.2 - SO 02.2. Kácení'!F37</f>
        <v>0</v>
      </c>
      <c r="BC83" s="133">
        <f>'2.2 - SO 02.2. Kácení'!F38</f>
        <v>0</v>
      </c>
      <c r="BD83" s="135">
        <f>'2.2 - SO 02.2. Kácení'!F39</f>
        <v>0</v>
      </c>
      <c r="BE83" s="4"/>
      <c r="BT83" s="136" t="s">
        <v>82</v>
      </c>
      <c r="BV83" s="136" t="s">
        <v>76</v>
      </c>
      <c r="BW83" s="136" t="s">
        <v>168</v>
      </c>
      <c r="BX83" s="136" t="s">
        <v>162</v>
      </c>
      <c r="CL83" s="136" t="s">
        <v>19</v>
      </c>
    </row>
    <row r="84" s="7" customFormat="1" ht="24.75" customHeight="1">
      <c r="A84" s="7"/>
      <c r="B84" s="114"/>
      <c r="C84" s="115"/>
      <c r="D84" s="116" t="s">
        <v>90</v>
      </c>
      <c r="E84" s="116"/>
      <c r="F84" s="116"/>
      <c r="G84" s="116"/>
      <c r="H84" s="116"/>
      <c r="I84" s="117"/>
      <c r="J84" s="116" t="s">
        <v>169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8">
        <f>ROUND(SUM(AG85:AG89),2)</f>
        <v>0</v>
      </c>
      <c r="AH84" s="117"/>
      <c r="AI84" s="117"/>
      <c r="AJ84" s="117"/>
      <c r="AK84" s="117"/>
      <c r="AL84" s="117"/>
      <c r="AM84" s="117"/>
      <c r="AN84" s="119">
        <f>SUM(AG84,AT84)</f>
        <v>0</v>
      </c>
      <c r="AO84" s="117"/>
      <c r="AP84" s="117"/>
      <c r="AQ84" s="120" t="s">
        <v>80</v>
      </c>
      <c r="AR84" s="121"/>
      <c r="AS84" s="122">
        <f>ROUND(SUM(AS85:AS89),2)</f>
        <v>0</v>
      </c>
      <c r="AT84" s="123">
        <f>ROUND(SUM(AV84:AW84),2)</f>
        <v>0</v>
      </c>
      <c r="AU84" s="124">
        <f>ROUND(SUM(AU85:AU89),5)</f>
        <v>0</v>
      </c>
      <c r="AV84" s="123">
        <f>ROUND(AZ84*L29,2)</f>
        <v>0</v>
      </c>
      <c r="AW84" s="123">
        <f>ROUND(BA84*L30,2)</f>
        <v>0</v>
      </c>
      <c r="AX84" s="123">
        <f>ROUND(BB84*L29,2)</f>
        <v>0</v>
      </c>
      <c r="AY84" s="123">
        <f>ROUND(BC84*L30,2)</f>
        <v>0</v>
      </c>
      <c r="AZ84" s="123">
        <f>ROUND(SUM(AZ85:AZ89),2)</f>
        <v>0</v>
      </c>
      <c r="BA84" s="123">
        <f>ROUND(SUM(BA85:BA89),2)</f>
        <v>0</v>
      </c>
      <c r="BB84" s="123">
        <f>ROUND(SUM(BB85:BB89),2)</f>
        <v>0</v>
      </c>
      <c r="BC84" s="123">
        <f>ROUND(SUM(BC85:BC89),2)</f>
        <v>0</v>
      </c>
      <c r="BD84" s="125">
        <f>ROUND(SUM(BD85:BD89),2)</f>
        <v>0</v>
      </c>
      <c r="BE84" s="7"/>
      <c r="BS84" s="126" t="s">
        <v>73</v>
      </c>
      <c r="BT84" s="126" t="s">
        <v>78</v>
      </c>
      <c r="BU84" s="126" t="s">
        <v>75</v>
      </c>
      <c r="BV84" s="126" t="s">
        <v>76</v>
      </c>
      <c r="BW84" s="126" t="s">
        <v>170</v>
      </c>
      <c r="BX84" s="126" t="s">
        <v>5</v>
      </c>
      <c r="CL84" s="126" t="s">
        <v>19</v>
      </c>
      <c r="CM84" s="126" t="s">
        <v>82</v>
      </c>
    </row>
    <row r="85" s="4" customFormat="1" ht="16.5" customHeight="1">
      <c r="A85" s="137" t="s">
        <v>87</v>
      </c>
      <c r="B85" s="66"/>
      <c r="C85" s="127"/>
      <c r="D85" s="127"/>
      <c r="E85" s="128" t="s">
        <v>171</v>
      </c>
      <c r="F85" s="128"/>
      <c r="G85" s="128"/>
      <c r="H85" s="128"/>
      <c r="I85" s="128"/>
      <c r="J85" s="127"/>
      <c r="K85" s="128" t="s">
        <v>172</v>
      </c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30">
        <f>'3.1 - SO 3.1 Těsnicí přísyp'!J32</f>
        <v>0</v>
      </c>
      <c r="AH85" s="127"/>
      <c r="AI85" s="127"/>
      <c r="AJ85" s="127"/>
      <c r="AK85" s="127"/>
      <c r="AL85" s="127"/>
      <c r="AM85" s="127"/>
      <c r="AN85" s="130">
        <f>SUM(AG85,AT85)</f>
        <v>0</v>
      </c>
      <c r="AO85" s="127"/>
      <c r="AP85" s="127"/>
      <c r="AQ85" s="131" t="s">
        <v>85</v>
      </c>
      <c r="AR85" s="68"/>
      <c r="AS85" s="132">
        <v>0</v>
      </c>
      <c r="AT85" s="133">
        <f>ROUND(SUM(AV85:AW85),2)</f>
        <v>0</v>
      </c>
      <c r="AU85" s="134">
        <f>'3.1 - SO 3.1 Těsnicí přísyp'!P92</f>
        <v>0</v>
      </c>
      <c r="AV85" s="133">
        <f>'3.1 - SO 3.1 Těsnicí přísyp'!J35</f>
        <v>0</v>
      </c>
      <c r="AW85" s="133">
        <f>'3.1 - SO 3.1 Těsnicí přísyp'!J36</f>
        <v>0</v>
      </c>
      <c r="AX85" s="133">
        <f>'3.1 - SO 3.1 Těsnicí přísyp'!J37</f>
        <v>0</v>
      </c>
      <c r="AY85" s="133">
        <f>'3.1 - SO 3.1 Těsnicí přísyp'!J38</f>
        <v>0</v>
      </c>
      <c r="AZ85" s="133">
        <f>'3.1 - SO 3.1 Těsnicí přísyp'!F35</f>
        <v>0</v>
      </c>
      <c r="BA85" s="133">
        <f>'3.1 - SO 3.1 Těsnicí přísyp'!F36</f>
        <v>0</v>
      </c>
      <c r="BB85" s="133">
        <f>'3.1 - SO 3.1 Těsnicí přísyp'!F37</f>
        <v>0</v>
      </c>
      <c r="BC85" s="133">
        <f>'3.1 - SO 3.1 Těsnicí přísyp'!F38</f>
        <v>0</v>
      </c>
      <c r="BD85" s="135">
        <f>'3.1 - SO 3.1 Těsnicí přísyp'!F39</f>
        <v>0</v>
      </c>
      <c r="BE85" s="4"/>
      <c r="BT85" s="136" t="s">
        <v>82</v>
      </c>
      <c r="BV85" s="136" t="s">
        <v>76</v>
      </c>
      <c r="BW85" s="136" t="s">
        <v>173</v>
      </c>
      <c r="BX85" s="136" t="s">
        <v>170</v>
      </c>
      <c r="CL85" s="136" t="s">
        <v>19</v>
      </c>
    </row>
    <row r="86" s="4" customFormat="1" ht="23.25" customHeight="1">
      <c r="A86" s="137" t="s">
        <v>87</v>
      </c>
      <c r="B86" s="66"/>
      <c r="C86" s="127"/>
      <c r="D86" s="127"/>
      <c r="E86" s="128" t="s">
        <v>174</v>
      </c>
      <c r="F86" s="128"/>
      <c r="G86" s="128"/>
      <c r="H86" s="128"/>
      <c r="I86" s="128"/>
      <c r="J86" s="127"/>
      <c r="K86" s="128" t="s">
        <v>175</v>
      </c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30">
        <f>'3.2 - SO 3.2 Opatření v p...'!J32</f>
        <v>0</v>
      </c>
      <c r="AH86" s="127"/>
      <c r="AI86" s="127"/>
      <c r="AJ86" s="127"/>
      <c r="AK86" s="127"/>
      <c r="AL86" s="127"/>
      <c r="AM86" s="127"/>
      <c r="AN86" s="130">
        <f>SUM(AG86,AT86)</f>
        <v>0</v>
      </c>
      <c r="AO86" s="127"/>
      <c r="AP86" s="127"/>
      <c r="AQ86" s="131" t="s">
        <v>85</v>
      </c>
      <c r="AR86" s="68"/>
      <c r="AS86" s="132">
        <v>0</v>
      </c>
      <c r="AT86" s="133">
        <f>ROUND(SUM(AV86:AW86),2)</f>
        <v>0</v>
      </c>
      <c r="AU86" s="134">
        <f>'3.2 - SO 3.2 Opatření v p...'!P95</f>
        <v>0</v>
      </c>
      <c r="AV86" s="133">
        <f>'3.2 - SO 3.2 Opatření v p...'!J35</f>
        <v>0</v>
      </c>
      <c r="AW86" s="133">
        <f>'3.2 - SO 3.2 Opatření v p...'!J36</f>
        <v>0</v>
      </c>
      <c r="AX86" s="133">
        <f>'3.2 - SO 3.2 Opatření v p...'!J37</f>
        <v>0</v>
      </c>
      <c r="AY86" s="133">
        <f>'3.2 - SO 3.2 Opatření v p...'!J38</f>
        <v>0</v>
      </c>
      <c r="AZ86" s="133">
        <f>'3.2 - SO 3.2 Opatření v p...'!F35</f>
        <v>0</v>
      </c>
      <c r="BA86" s="133">
        <f>'3.2 - SO 3.2 Opatření v p...'!F36</f>
        <v>0</v>
      </c>
      <c r="BB86" s="133">
        <f>'3.2 - SO 3.2 Opatření v p...'!F37</f>
        <v>0</v>
      </c>
      <c r="BC86" s="133">
        <f>'3.2 - SO 3.2 Opatření v p...'!F38</f>
        <v>0</v>
      </c>
      <c r="BD86" s="135">
        <f>'3.2 - SO 3.2 Opatření v p...'!F39</f>
        <v>0</v>
      </c>
      <c r="BE86" s="4"/>
      <c r="BT86" s="136" t="s">
        <v>82</v>
      </c>
      <c r="BV86" s="136" t="s">
        <v>76</v>
      </c>
      <c r="BW86" s="136" t="s">
        <v>176</v>
      </c>
      <c r="BX86" s="136" t="s">
        <v>170</v>
      </c>
      <c r="CL86" s="136" t="s">
        <v>19</v>
      </c>
    </row>
    <row r="87" s="4" customFormat="1" ht="16.5" customHeight="1">
      <c r="A87" s="137" t="s">
        <v>87</v>
      </c>
      <c r="B87" s="66"/>
      <c r="C87" s="127"/>
      <c r="D87" s="127"/>
      <c r="E87" s="128" t="s">
        <v>177</v>
      </c>
      <c r="F87" s="128"/>
      <c r="G87" s="128"/>
      <c r="H87" s="128"/>
      <c r="I87" s="128"/>
      <c r="J87" s="127"/>
      <c r="K87" s="128" t="s">
        <v>178</v>
      </c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30">
        <f>'3.3 - SO 3.3 Ochranný příkop'!J32</f>
        <v>0</v>
      </c>
      <c r="AH87" s="127"/>
      <c r="AI87" s="127"/>
      <c r="AJ87" s="127"/>
      <c r="AK87" s="127"/>
      <c r="AL87" s="127"/>
      <c r="AM87" s="127"/>
      <c r="AN87" s="130">
        <f>SUM(AG87,AT87)</f>
        <v>0</v>
      </c>
      <c r="AO87" s="127"/>
      <c r="AP87" s="127"/>
      <c r="AQ87" s="131" t="s">
        <v>85</v>
      </c>
      <c r="AR87" s="68"/>
      <c r="AS87" s="132">
        <v>0</v>
      </c>
      <c r="AT87" s="133">
        <f>ROUND(SUM(AV87:AW87),2)</f>
        <v>0</v>
      </c>
      <c r="AU87" s="134">
        <f>'3.3 - SO 3.3 Ochranný příkop'!P89</f>
        <v>0</v>
      </c>
      <c r="AV87" s="133">
        <f>'3.3 - SO 3.3 Ochranný příkop'!J35</f>
        <v>0</v>
      </c>
      <c r="AW87" s="133">
        <f>'3.3 - SO 3.3 Ochranný příkop'!J36</f>
        <v>0</v>
      </c>
      <c r="AX87" s="133">
        <f>'3.3 - SO 3.3 Ochranný příkop'!J37</f>
        <v>0</v>
      </c>
      <c r="AY87" s="133">
        <f>'3.3 - SO 3.3 Ochranný příkop'!J38</f>
        <v>0</v>
      </c>
      <c r="AZ87" s="133">
        <f>'3.3 - SO 3.3 Ochranný příkop'!F35</f>
        <v>0</v>
      </c>
      <c r="BA87" s="133">
        <f>'3.3 - SO 3.3 Ochranný příkop'!F36</f>
        <v>0</v>
      </c>
      <c r="BB87" s="133">
        <f>'3.3 - SO 3.3 Ochranný příkop'!F37</f>
        <v>0</v>
      </c>
      <c r="BC87" s="133">
        <f>'3.3 - SO 3.3 Ochranný příkop'!F38</f>
        <v>0</v>
      </c>
      <c r="BD87" s="135">
        <f>'3.3 - SO 3.3 Ochranný příkop'!F39</f>
        <v>0</v>
      </c>
      <c r="BE87" s="4"/>
      <c r="BT87" s="136" t="s">
        <v>82</v>
      </c>
      <c r="BV87" s="136" t="s">
        <v>76</v>
      </c>
      <c r="BW87" s="136" t="s">
        <v>179</v>
      </c>
      <c r="BX87" s="136" t="s">
        <v>170</v>
      </c>
      <c r="CL87" s="136" t="s">
        <v>19</v>
      </c>
    </row>
    <row r="88" s="4" customFormat="1" ht="16.5" customHeight="1">
      <c r="A88" s="137" t="s">
        <v>87</v>
      </c>
      <c r="B88" s="66"/>
      <c r="C88" s="127"/>
      <c r="D88" s="127"/>
      <c r="E88" s="128" t="s">
        <v>180</v>
      </c>
      <c r="F88" s="128"/>
      <c r="G88" s="128"/>
      <c r="H88" s="128"/>
      <c r="I88" s="128"/>
      <c r="J88" s="127"/>
      <c r="K88" s="128" t="s">
        <v>181</v>
      </c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30">
        <f>'3.4 - SO 3.4 Oplocení'!J32</f>
        <v>0</v>
      </c>
      <c r="AH88" s="127"/>
      <c r="AI88" s="127"/>
      <c r="AJ88" s="127"/>
      <c r="AK88" s="127"/>
      <c r="AL88" s="127"/>
      <c r="AM88" s="127"/>
      <c r="AN88" s="130">
        <f>SUM(AG88,AT88)</f>
        <v>0</v>
      </c>
      <c r="AO88" s="127"/>
      <c r="AP88" s="127"/>
      <c r="AQ88" s="131" t="s">
        <v>85</v>
      </c>
      <c r="AR88" s="68"/>
      <c r="AS88" s="132">
        <v>0</v>
      </c>
      <c r="AT88" s="133">
        <f>ROUND(SUM(AV88:AW88),2)</f>
        <v>0</v>
      </c>
      <c r="AU88" s="134">
        <f>'3.4 - SO 3.4 Oplocení'!P91</f>
        <v>0</v>
      </c>
      <c r="AV88" s="133">
        <f>'3.4 - SO 3.4 Oplocení'!J35</f>
        <v>0</v>
      </c>
      <c r="AW88" s="133">
        <f>'3.4 - SO 3.4 Oplocení'!J36</f>
        <v>0</v>
      </c>
      <c r="AX88" s="133">
        <f>'3.4 - SO 3.4 Oplocení'!J37</f>
        <v>0</v>
      </c>
      <c r="AY88" s="133">
        <f>'3.4 - SO 3.4 Oplocení'!J38</f>
        <v>0</v>
      </c>
      <c r="AZ88" s="133">
        <f>'3.4 - SO 3.4 Oplocení'!F35</f>
        <v>0</v>
      </c>
      <c r="BA88" s="133">
        <f>'3.4 - SO 3.4 Oplocení'!F36</f>
        <v>0</v>
      </c>
      <c r="BB88" s="133">
        <f>'3.4 - SO 3.4 Oplocení'!F37</f>
        <v>0</v>
      </c>
      <c r="BC88" s="133">
        <f>'3.4 - SO 3.4 Oplocení'!F38</f>
        <v>0</v>
      </c>
      <c r="BD88" s="135">
        <f>'3.4 - SO 3.4 Oplocení'!F39</f>
        <v>0</v>
      </c>
      <c r="BE88" s="4"/>
      <c r="BT88" s="136" t="s">
        <v>82</v>
      </c>
      <c r="BV88" s="136" t="s">
        <v>76</v>
      </c>
      <c r="BW88" s="136" t="s">
        <v>182</v>
      </c>
      <c r="BX88" s="136" t="s">
        <v>170</v>
      </c>
      <c r="CL88" s="136" t="s">
        <v>19</v>
      </c>
    </row>
    <row r="89" s="4" customFormat="1" ht="16.5" customHeight="1">
      <c r="A89" s="137" t="s">
        <v>87</v>
      </c>
      <c r="B89" s="66"/>
      <c r="C89" s="127"/>
      <c r="D89" s="127"/>
      <c r="E89" s="128" t="s">
        <v>183</v>
      </c>
      <c r="F89" s="128"/>
      <c r="G89" s="128"/>
      <c r="H89" s="128"/>
      <c r="I89" s="128"/>
      <c r="J89" s="127"/>
      <c r="K89" s="128" t="s">
        <v>184</v>
      </c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30">
        <f>'3.5 - SO 3.5  Kácení'!J32</f>
        <v>0</v>
      </c>
      <c r="AH89" s="127"/>
      <c r="AI89" s="127"/>
      <c r="AJ89" s="127"/>
      <c r="AK89" s="127"/>
      <c r="AL89" s="127"/>
      <c r="AM89" s="127"/>
      <c r="AN89" s="130">
        <f>SUM(AG89,AT89)</f>
        <v>0</v>
      </c>
      <c r="AO89" s="127"/>
      <c r="AP89" s="127"/>
      <c r="AQ89" s="131" t="s">
        <v>85</v>
      </c>
      <c r="AR89" s="68"/>
      <c r="AS89" s="132">
        <v>0</v>
      </c>
      <c r="AT89" s="133">
        <f>ROUND(SUM(AV89:AW89),2)</f>
        <v>0</v>
      </c>
      <c r="AU89" s="134">
        <f>'3.5 - SO 3.5  Kácení'!P87</f>
        <v>0</v>
      </c>
      <c r="AV89" s="133">
        <f>'3.5 - SO 3.5  Kácení'!J35</f>
        <v>0</v>
      </c>
      <c r="AW89" s="133">
        <f>'3.5 - SO 3.5  Kácení'!J36</f>
        <v>0</v>
      </c>
      <c r="AX89" s="133">
        <f>'3.5 - SO 3.5  Kácení'!J37</f>
        <v>0</v>
      </c>
      <c r="AY89" s="133">
        <f>'3.5 - SO 3.5  Kácení'!J38</f>
        <v>0</v>
      </c>
      <c r="AZ89" s="133">
        <f>'3.5 - SO 3.5  Kácení'!F35</f>
        <v>0</v>
      </c>
      <c r="BA89" s="133">
        <f>'3.5 - SO 3.5  Kácení'!F36</f>
        <v>0</v>
      </c>
      <c r="BB89" s="133">
        <f>'3.5 - SO 3.5  Kácení'!F37</f>
        <v>0</v>
      </c>
      <c r="BC89" s="133">
        <f>'3.5 - SO 3.5  Kácení'!F38</f>
        <v>0</v>
      </c>
      <c r="BD89" s="135">
        <f>'3.5 - SO 3.5  Kácení'!F39</f>
        <v>0</v>
      </c>
      <c r="BE89" s="4"/>
      <c r="BT89" s="136" t="s">
        <v>82</v>
      </c>
      <c r="BV89" s="136" t="s">
        <v>76</v>
      </c>
      <c r="BW89" s="136" t="s">
        <v>185</v>
      </c>
      <c r="BX89" s="136" t="s">
        <v>170</v>
      </c>
      <c r="CL89" s="136" t="s">
        <v>19</v>
      </c>
    </row>
    <row r="90" s="7" customFormat="1" ht="24.75" customHeight="1">
      <c r="A90" s="7"/>
      <c r="B90" s="114"/>
      <c r="C90" s="115"/>
      <c r="D90" s="116" t="s">
        <v>186</v>
      </c>
      <c r="E90" s="116"/>
      <c r="F90" s="116"/>
      <c r="G90" s="116"/>
      <c r="H90" s="116"/>
      <c r="I90" s="117"/>
      <c r="J90" s="116" t="s">
        <v>187</v>
      </c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8">
        <f>ROUND(SUM(AG91:AG95),2)</f>
        <v>0</v>
      </c>
      <c r="AH90" s="117"/>
      <c r="AI90" s="117"/>
      <c r="AJ90" s="117"/>
      <c r="AK90" s="117"/>
      <c r="AL90" s="117"/>
      <c r="AM90" s="117"/>
      <c r="AN90" s="119">
        <f>SUM(AG90,AT90)</f>
        <v>0</v>
      </c>
      <c r="AO90" s="117"/>
      <c r="AP90" s="117"/>
      <c r="AQ90" s="120" t="s">
        <v>80</v>
      </c>
      <c r="AR90" s="121"/>
      <c r="AS90" s="122">
        <f>ROUND(SUM(AS91:AS95),2)</f>
        <v>0</v>
      </c>
      <c r="AT90" s="123">
        <f>ROUND(SUM(AV90:AW90),2)</f>
        <v>0</v>
      </c>
      <c r="AU90" s="124">
        <f>ROUND(SUM(AU91:AU95),5)</f>
        <v>0</v>
      </c>
      <c r="AV90" s="123">
        <f>ROUND(AZ90*L29,2)</f>
        <v>0</v>
      </c>
      <c r="AW90" s="123">
        <f>ROUND(BA90*L30,2)</f>
        <v>0</v>
      </c>
      <c r="AX90" s="123">
        <f>ROUND(BB90*L29,2)</f>
        <v>0</v>
      </c>
      <c r="AY90" s="123">
        <f>ROUND(BC90*L30,2)</f>
        <v>0</v>
      </c>
      <c r="AZ90" s="123">
        <f>ROUND(SUM(AZ91:AZ95),2)</f>
        <v>0</v>
      </c>
      <c r="BA90" s="123">
        <f>ROUND(SUM(BA91:BA95),2)</f>
        <v>0</v>
      </c>
      <c r="BB90" s="123">
        <f>ROUND(SUM(BB91:BB95),2)</f>
        <v>0</v>
      </c>
      <c r="BC90" s="123">
        <f>ROUND(SUM(BC91:BC95),2)</f>
        <v>0</v>
      </c>
      <c r="BD90" s="125">
        <f>ROUND(SUM(BD91:BD95),2)</f>
        <v>0</v>
      </c>
      <c r="BE90" s="7"/>
      <c r="BS90" s="126" t="s">
        <v>73</v>
      </c>
      <c r="BT90" s="126" t="s">
        <v>78</v>
      </c>
      <c r="BU90" s="126" t="s">
        <v>75</v>
      </c>
      <c r="BV90" s="126" t="s">
        <v>76</v>
      </c>
      <c r="BW90" s="126" t="s">
        <v>188</v>
      </c>
      <c r="BX90" s="126" t="s">
        <v>5</v>
      </c>
      <c r="CL90" s="126" t="s">
        <v>19</v>
      </c>
      <c r="CM90" s="126" t="s">
        <v>82</v>
      </c>
    </row>
    <row r="91" s="4" customFormat="1" ht="16.5" customHeight="1">
      <c r="A91" s="137" t="s">
        <v>87</v>
      </c>
      <c r="B91" s="66"/>
      <c r="C91" s="127"/>
      <c r="D91" s="127"/>
      <c r="E91" s="128" t="s">
        <v>189</v>
      </c>
      <c r="F91" s="128"/>
      <c r="G91" s="128"/>
      <c r="H91" s="128"/>
      <c r="I91" s="128"/>
      <c r="J91" s="127"/>
      <c r="K91" s="128" t="s">
        <v>190</v>
      </c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30">
        <f>'5.1 - SO 05a - Objekt č.p...'!J32</f>
        <v>0</v>
      </c>
      <c r="AH91" s="127"/>
      <c r="AI91" s="127"/>
      <c r="AJ91" s="127"/>
      <c r="AK91" s="127"/>
      <c r="AL91" s="127"/>
      <c r="AM91" s="127"/>
      <c r="AN91" s="130">
        <f>SUM(AG91,AT91)</f>
        <v>0</v>
      </c>
      <c r="AO91" s="127"/>
      <c r="AP91" s="127"/>
      <c r="AQ91" s="131" t="s">
        <v>85</v>
      </c>
      <c r="AR91" s="68"/>
      <c r="AS91" s="132">
        <v>0</v>
      </c>
      <c r="AT91" s="133">
        <f>ROUND(SUM(AV91:AW91),2)</f>
        <v>0</v>
      </c>
      <c r="AU91" s="134">
        <f>'5.1 - SO 05a - Objekt č.p...'!P89</f>
        <v>0</v>
      </c>
      <c r="AV91" s="133">
        <f>'5.1 - SO 05a - Objekt č.p...'!J35</f>
        <v>0</v>
      </c>
      <c r="AW91" s="133">
        <f>'5.1 - SO 05a - Objekt č.p...'!J36</f>
        <v>0</v>
      </c>
      <c r="AX91" s="133">
        <f>'5.1 - SO 05a - Objekt č.p...'!J37</f>
        <v>0</v>
      </c>
      <c r="AY91" s="133">
        <f>'5.1 - SO 05a - Objekt č.p...'!J38</f>
        <v>0</v>
      </c>
      <c r="AZ91" s="133">
        <f>'5.1 - SO 05a - Objekt č.p...'!F35</f>
        <v>0</v>
      </c>
      <c r="BA91" s="133">
        <f>'5.1 - SO 05a - Objekt č.p...'!F36</f>
        <v>0</v>
      </c>
      <c r="BB91" s="133">
        <f>'5.1 - SO 05a - Objekt č.p...'!F37</f>
        <v>0</v>
      </c>
      <c r="BC91" s="133">
        <f>'5.1 - SO 05a - Objekt č.p...'!F38</f>
        <v>0</v>
      </c>
      <c r="BD91" s="135">
        <f>'5.1 - SO 05a - Objekt č.p...'!F39</f>
        <v>0</v>
      </c>
      <c r="BE91" s="4"/>
      <c r="BT91" s="136" t="s">
        <v>82</v>
      </c>
      <c r="BV91" s="136" t="s">
        <v>76</v>
      </c>
      <c r="BW91" s="136" t="s">
        <v>191</v>
      </c>
      <c r="BX91" s="136" t="s">
        <v>188</v>
      </c>
      <c r="CL91" s="136" t="s">
        <v>19</v>
      </c>
    </row>
    <row r="92" s="4" customFormat="1" ht="16.5" customHeight="1">
      <c r="A92" s="137" t="s">
        <v>87</v>
      </c>
      <c r="B92" s="66"/>
      <c r="C92" s="127"/>
      <c r="D92" s="127"/>
      <c r="E92" s="128" t="s">
        <v>192</v>
      </c>
      <c r="F92" s="128"/>
      <c r="G92" s="128"/>
      <c r="H92" s="128"/>
      <c r="I92" s="128"/>
      <c r="J92" s="127"/>
      <c r="K92" s="128" t="s">
        <v>193</v>
      </c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30">
        <f>'5.2 - SO 05b - Objekt č.p...'!J32</f>
        <v>0</v>
      </c>
      <c r="AH92" s="127"/>
      <c r="AI92" s="127"/>
      <c r="AJ92" s="127"/>
      <c r="AK92" s="127"/>
      <c r="AL92" s="127"/>
      <c r="AM92" s="127"/>
      <c r="AN92" s="130">
        <f>SUM(AG92,AT92)</f>
        <v>0</v>
      </c>
      <c r="AO92" s="127"/>
      <c r="AP92" s="127"/>
      <c r="AQ92" s="131" t="s">
        <v>85</v>
      </c>
      <c r="AR92" s="68"/>
      <c r="AS92" s="132">
        <v>0</v>
      </c>
      <c r="AT92" s="133">
        <f>ROUND(SUM(AV92:AW92),2)</f>
        <v>0</v>
      </c>
      <c r="AU92" s="134">
        <f>'5.2 - SO 05b - Objekt č.p...'!P89</f>
        <v>0</v>
      </c>
      <c r="AV92" s="133">
        <f>'5.2 - SO 05b - Objekt č.p...'!J35</f>
        <v>0</v>
      </c>
      <c r="AW92" s="133">
        <f>'5.2 - SO 05b - Objekt č.p...'!J36</f>
        <v>0</v>
      </c>
      <c r="AX92" s="133">
        <f>'5.2 - SO 05b - Objekt č.p...'!J37</f>
        <v>0</v>
      </c>
      <c r="AY92" s="133">
        <f>'5.2 - SO 05b - Objekt č.p...'!J38</f>
        <v>0</v>
      </c>
      <c r="AZ92" s="133">
        <f>'5.2 - SO 05b - Objekt č.p...'!F35</f>
        <v>0</v>
      </c>
      <c r="BA92" s="133">
        <f>'5.2 - SO 05b - Objekt č.p...'!F36</f>
        <v>0</v>
      </c>
      <c r="BB92" s="133">
        <f>'5.2 - SO 05b - Objekt č.p...'!F37</f>
        <v>0</v>
      </c>
      <c r="BC92" s="133">
        <f>'5.2 - SO 05b - Objekt č.p...'!F38</f>
        <v>0</v>
      </c>
      <c r="BD92" s="135">
        <f>'5.2 - SO 05b - Objekt č.p...'!F39</f>
        <v>0</v>
      </c>
      <c r="BE92" s="4"/>
      <c r="BT92" s="136" t="s">
        <v>82</v>
      </c>
      <c r="BV92" s="136" t="s">
        <v>76</v>
      </c>
      <c r="BW92" s="136" t="s">
        <v>194</v>
      </c>
      <c r="BX92" s="136" t="s">
        <v>188</v>
      </c>
      <c r="CL92" s="136" t="s">
        <v>19</v>
      </c>
    </row>
    <row r="93" s="4" customFormat="1" ht="16.5" customHeight="1">
      <c r="A93" s="137" t="s">
        <v>87</v>
      </c>
      <c r="B93" s="66"/>
      <c r="C93" s="127"/>
      <c r="D93" s="127"/>
      <c r="E93" s="128" t="s">
        <v>195</v>
      </c>
      <c r="F93" s="128"/>
      <c r="G93" s="128"/>
      <c r="H93" s="128"/>
      <c r="I93" s="128"/>
      <c r="J93" s="127"/>
      <c r="K93" s="128" t="s">
        <v>196</v>
      </c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30">
        <f>'5.3 - SO 05c - Objekt č.p...'!J32</f>
        <v>0</v>
      </c>
      <c r="AH93" s="127"/>
      <c r="AI93" s="127"/>
      <c r="AJ93" s="127"/>
      <c r="AK93" s="127"/>
      <c r="AL93" s="127"/>
      <c r="AM93" s="127"/>
      <c r="AN93" s="130">
        <f>SUM(AG93,AT93)</f>
        <v>0</v>
      </c>
      <c r="AO93" s="127"/>
      <c r="AP93" s="127"/>
      <c r="AQ93" s="131" t="s">
        <v>85</v>
      </c>
      <c r="AR93" s="68"/>
      <c r="AS93" s="132">
        <v>0</v>
      </c>
      <c r="AT93" s="133">
        <f>ROUND(SUM(AV93:AW93),2)</f>
        <v>0</v>
      </c>
      <c r="AU93" s="134">
        <f>'5.3 - SO 05c - Objekt č.p...'!P91</f>
        <v>0</v>
      </c>
      <c r="AV93" s="133">
        <f>'5.3 - SO 05c - Objekt č.p...'!J35</f>
        <v>0</v>
      </c>
      <c r="AW93" s="133">
        <f>'5.3 - SO 05c - Objekt č.p...'!J36</f>
        <v>0</v>
      </c>
      <c r="AX93" s="133">
        <f>'5.3 - SO 05c - Objekt č.p...'!J37</f>
        <v>0</v>
      </c>
      <c r="AY93" s="133">
        <f>'5.3 - SO 05c - Objekt č.p...'!J38</f>
        <v>0</v>
      </c>
      <c r="AZ93" s="133">
        <f>'5.3 - SO 05c - Objekt č.p...'!F35</f>
        <v>0</v>
      </c>
      <c r="BA93" s="133">
        <f>'5.3 - SO 05c - Objekt č.p...'!F36</f>
        <v>0</v>
      </c>
      <c r="BB93" s="133">
        <f>'5.3 - SO 05c - Objekt č.p...'!F37</f>
        <v>0</v>
      </c>
      <c r="BC93" s="133">
        <f>'5.3 - SO 05c - Objekt č.p...'!F38</f>
        <v>0</v>
      </c>
      <c r="BD93" s="135">
        <f>'5.3 - SO 05c - Objekt č.p...'!F39</f>
        <v>0</v>
      </c>
      <c r="BE93" s="4"/>
      <c r="BT93" s="136" t="s">
        <v>82</v>
      </c>
      <c r="BV93" s="136" t="s">
        <v>76</v>
      </c>
      <c r="BW93" s="136" t="s">
        <v>197</v>
      </c>
      <c r="BX93" s="136" t="s">
        <v>188</v>
      </c>
      <c r="CL93" s="136" t="s">
        <v>19</v>
      </c>
    </row>
    <row r="94" s="4" customFormat="1" ht="16.5" customHeight="1">
      <c r="A94" s="137" t="s">
        <v>87</v>
      </c>
      <c r="B94" s="66"/>
      <c r="C94" s="127"/>
      <c r="D94" s="127"/>
      <c r="E94" s="128" t="s">
        <v>198</v>
      </c>
      <c r="F94" s="128"/>
      <c r="G94" s="128"/>
      <c r="H94" s="128"/>
      <c r="I94" s="128"/>
      <c r="J94" s="127"/>
      <c r="K94" s="128" t="s">
        <v>199</v>
      </c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30">
        <f>'5.4 - SO 05d - Objekt č.p...'!J32</f>
        <v>0</v>
      </c>
      <c r="AH94" s="127"/>
      <c r="AI94" s="127"/>
      <c r="AJ94" s="127"/>
      <c r="AK94" s="127"/>
      <c r="AL94" s="127"/>
      <c r="AM94" s="127"/>
      <c r="AN94" s="130">
        <f>SUM(AG94,AT94)</f>
        <v>0</v>
      </c>
      <c r="AO94" s="127"/>
      <c r="AP94" s="127"/>
      <c r="AQ94" s="131" t="s">
        <v>85</v>
      </c>
      <c r="AR94" s="68"/>
      <c r="AS94" s="132">
        <v>0</v>
      </c>
      <c r="AT94" s="133">
        <f>ROUND(SUM(AV94:AW94),2)</f>
        <v>0</v>
      </c>
      <c r="AU94" s="134">
        <f>'5.4 - SO 05d - Objekt č.p...'!P89</f>
        <v>0</v>
      </c>
      <c r="AV94" s="133">
        <f>'5.4 - SO 05d - Objekt č.p...'!J35</f>
        <v>0</v>
      </c>
      <c r="AW94" s="133">
        <f>'5.4 - SO 05d - Objekt č.p...'!J36</f>
        <v>0</v>
      </c>
      <c r="AX94" s="133">
        <f>'5.4 - SO 05d - Objekt č.p...'!J37</f>
        <v>0</v>
      </c>
      <c r="AY94" s="133">
        <f>'5.4 - SO 05d - Objekt č.p...'!J38</f>
        <v>0</v>
      </c>
      <c r="AZ94" s="133">
        <f>'5.4 - SO 05d - Objekt č.p...'!F35</f>
        <v>0</v>
      </c>
      <c r="BA94" s="133">
        <f>'5.4 - SO 05d - Objekt č.p...'!F36</f>
        <v>0</v>
      </c>
      <c r="BB94" s="133">
        <f>'5.4 - SO 05d - Objekt č.p...'!F37</f>
        <v>0</v>
      </c>
      <c r="BC94" s="133">
        <f>'5.4 - SO 05d - Objekt č.p...'!F38</f>
        <v>0</v>
      </c>
      <c r="BD94" s="135">
        <f>'5.4 - SO 05d - Objekt č.p...'!F39</f>
        <v>0</v>
      </c>
      <c r="BE94" s="4"/>
      <c r="BT94" s="136" t="s">
        <v>82</v>
      </c>
      <c r="BV94" s="136" t="s">
        <v>76</v>
      </c>
      <c r="BW94" s="136" t="s">
        <v>200</v>
      </c>
      <c r="BX94" s="136" t="s">
        <v>188</v>
      </c>
      <c r="CL94" s="136" t="s">
        <v>19</v>
      </c>
    </row>
    <row r="95" s="4" customFormat="1" ht="23.25" customHeight="1">
      <c r="A95" s="137" t="s">
        <v>87</v>
      </c>
      <c r="B95" s="66"/>
      <c r="C95" s="127"/>
      <c r="D95" s="127"/>
      <c r="E95" s="128" t="s">
        <v>201</v>
      </c>
      <c r="F95" s="128"/>
      <c r="G95" s="128"/>
      <c r="H95" s="128"/>
      <c r="I95" s="128"/>
      <c r="J95" s="127"/>
      <c r="K95" s="128" t="s">
        <v>202</v>
      </c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30">
        <f>'5.5 - SO 05e Soubor objek...'!J32</f>
        <v>0</v>
      </c>
      <c r="AH95" s="127"/>
      <c r="AI95" s="127"/>
      <c r="AJ95" s="127"/>
      <c r="AK95" s="127"/>
      <c r="AL95" s="127"/>
      <c r="AM95" s="127"/>
      <c r="AN95" s="130">
        <f>SUM(AG95,AT95)</f>
        <v>0</v>
      </c>
      <c r="AO95" s="127"/>
      <c r="AP95" s="127"/>
      <c r="AQ95" s="131" t="s">
        <v>85</v>
      </c>
      <c r="AR95" s="68"/>
      <c r="AS95" s="132">
        <v>0</v>
      </c>
      <c r="AT95" s="133">
        <f>ROUND(SUM(AV95:AW95),2)</f>
        <v>0</v>
      </c>
      <c r="AU95" s="134">
        <f>'5.5 - SO 05e Soubor objek...'!P89</f>
        <v>0</v>
      </c>
      <c r="AV95" s="133">
        <f>'5.5 - SO 05e Soubor objek...'!J35</f>
        <v>0</v>
      </c>
      <c r="AW95" s="133">
        <f>'5.5 - SO 05e Soubor objek...'!J36</f>
        <v>0</v>
      </c>
      <c r="AX95" s="133">
        <f>'5.5 - SO 05e Soubor objek...'!J37</f>
        <v>0</v>
      </c>
      <c r="AY95" s="133">
        <f>'5.5 - SO 05e Soubor objek...'!J38</f>
        <v>0</v>
      </c>
      <c r="AZ95" s="133">
        <f>'5.5 - SO 05e Soubor objek...'!F35</f>
        <v>0</v>
      </c>
      <c r="BA95" s="133">
        <f>'5.5 - SO 05e Soubor objek...'!F36</f>
        <v>0</v>
      </c>
      <c r="BB95" s="133">
        <f>'5.5 - SO 05e Soubor objek...'!F37</f>
        <v>0</v>
      </c>
      <c r="BC95" s="133">
        <f>'5.5 - SO 05e Soubor objek...'!F38</f>
        <v>0</v>
      </c>
      <c r="BD95" s="135">
        <f>'5.5 - SO 05e Soubor objek...'!F39</f>
        <v>0</v>
      </c>
      <c r="BE95" s="4"/>
      <c r="BT95" s="136" t="s">
        <v>82</v>
      </c>
      <c r="BV95" s="136" t="s">
        <v>76</v>
      </c>
      <c r="BW95" s="136" t="s">
        <v>203</v>
      </c>
      <c r="BX95" s="136" t="s">
        <v>188</v>
      </c>
      <c r="CL95" s="136" t="s">
        <v>19</v>
      </c>
    </row>
    <row r="96" s="7" customFormat="1" ht="16.5" customHeight="1">
      <c r="A96" s="7"/>
      <c r="B96" s="114"/>
      <c r="C96" s="115"/>
      <c r="D96" s="116" t="s">
        <v>204</v>
      </c>
      <c r="E96" s="116"/>
      <c r="F96" s="116"/>
      <c r="G96" s="116"/>
      <c r="H96" s="116"/>
      <c r="I96" s="117"/>
      <c r="J96" s="116" t="s">
        <v>205</v>
      </c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8">
        <f>ROUND(AG97+SUM(AG98:AG103),2)</f>
        <v>0</v>
      </c>
      <c r="AH96" s="117"/>
      <c r="AI96" s="117"/>
      <c r="AJ96" s="117"/>
      <c r="AK96" s="117"/>
      <c r="AL96" s="117"/>
      <c r="AM96" s="117"/>
      <c r="AN96" s="119">
        <f>SUM(AG96,AT96)</f>
        <v>0</v>
      </c>
      <c r="AO96" s="117"/>
      <c r="AP96" s="117"/>
      <c r="AQ96" s="120" t="s">
        <v>80</v>
      </c>
      <c r="AR96" s="121"/>
      <c r="AS96" s="122">
        <f>ROUND(AS97+SUM(AS98:AS103),2)</f>
        <v>0</v>
      </c>
      <c r="AT96" s="123">
        <f>ROUND(SUM(AV96:AW96),2)</f>
        <v>0</v>
      </c>
      <c r="AU96" s="124">
        <f>ROUND(AU97+SUM(AU98:AU103),5)</f>
        <v>0</v>
      </c>
      <c r="AV96" s="123">
        <f>ROUND(AZ96*L29,2)</f>
        <v>0</v>
      </c>
      <c r="AW96" s="123">
        <f>ROUND(BA96*L30,2)</f>
        <v>0</v>
      </c>
      <c r="AX96" s="123">
        <f>ROUND(BB96*L29,2)</f>
        <v>0</v>
      </c>
      <c r="AY96" s="123">
        <f>ROUND(BC96*L30,2)</f>
        <v>0</v>
      </c>
      <c r="AZ96" s="123">
        <f>ROUND(AZ97+SUM(AZ98:AZ103),2)</f>
        <v>0</v>
      </c>
      <c r="BA96" s="123">
        <f>ROUND(BA97+SUM(BA98:BA103),2)</f>
        <v>0</v>
      </c>
      <c r="BB96" s="123">
        <f>ROUND(BB97+SUM(BB98:BB103),2)</f>
        <v>0</v>
      </c>
      <c r="BC96" s="123">
        <f>ROUND(BC97+SUM(BC98:BC103),2)</f>
        <v>0</v>
      </c>
      <c r="BD96" s="125">
        <f>ROUND(BD97+SUM(BD98:BD103),2)</f>
        <v>0</v>
      </c>
      <c r="BE96" s="7"/>
      <c r="BS96" s="126" t="s">
        <v>73</v>
      </c>
      <c r="BT96" s="126" t="s">
        <v>78</v>
      </c>
      <c r="BU96" s="126" t="s">
        <v>75</v>
      </c>
      <c r="BV96" s="126" t="s">
        <v>76</v>
      </c>
      <c r="BW96" s="126" t="s">
        <v>206</v>
      </c>
      <c r="BX96" s="126" t="s">
        <v>5</v>
      </c>
      <c r="CL96" s="126" t="s">
        <v>19</v>
      </c>
      <c r="CM96" s="126" t="s">
        <v>82</v>
      </c>
    </row>
    <row r="97" s="4" customFormat="1" ht="23.25" customHeight="1">
      <c r="A97" s="137" t="s">
        <v>87</v>
      </c>
      <c r="B97" s="66"/>
      <c r="C97" s="127"/>
      <c r="D97" s="127"/>
      <c r="E97" s="128" t="s">
        <v>207</v>
      </c>
      <c r="F97" s="128"/>
      <c r="G97" s="128"/>
      <c r="H97" s="128"/>
      <c r="I97" s="128"/>
      <c r="J97" s="127"/>
      <c r="K97" s="128" t="s">
        <v>208</v>
      </c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30">
        <f>'6.1 - SO 06.1 Ústí do Kro...'!J32</f>
        <v>0</v>
      </c>
      <c r="AH97" s="127"/>
      <c r="AI97" s="127"/>
      <c r="AJ97" s="127"/>
      <c r="AK97" s="127"/>
      <c r="AL97" s="127"/>
      <c r="AM97" s="127"/>
      <c r="AN97" s="130">
        <f>SUM(AG97,AT97)</f>
        <v>0</v>
      </c>
      <c r="AO97" s="127"/>
      <c r="AP97" s="127"/>
      <c r="AQ97" s="131" t="s">
        <v>85</v>
      </c>
      <c r="AR97" s="68"/>
      <c r="AS97" s="132">
        <v>0</v>
      </c>
      <c r="AT97" s="133">
        <f>ROUND(SUM(AV97:AW97),2)</f>
        <v>0</v>
      </c>
      <c r="AU97" s="134">
        <f>'6.1 - SO 06.1 Ústí do Kro...'!P90</f>
        <v>0</v>
      </c>
      <c r="AV97" s="133">
        <f>'6.1 - SO 06.1 Ústí do Kro...'!J35</f>
        <v>0</v>
      </c>
      <c r="AW97" s="133">
        <f>'6.1 - SO 06.1 Ústí do Kro...'!J36</f>
        <v>0</v>
      </c>
      <c r="AX97" s="133">
        <f>'6.1 - SO 06.1 Ústí do Kro...'!J37</f>
        <v>0</v>
      </c>
      <c r="AY97" s="133">
        <f>'6.1 - SO 06.1 Ústí do Kro...'!J38</f>
        <v>0</v>
      </c>
      <c r="AZ97" s="133">
        <f>'6.1 - SO 06.1 Ústí do Kro...'!F35</f>
        <v>0</v>
      </c>
      <c r="BA97" s="133">
        <f>'6.1 - SO 06.1 Ústí do Kro...'!F36</f>
        <v>0</v>
      </c>
      <c r="BB97" s="133">
        <f>'6.1 - SO 06.1 Ústí do Kro...'!F37</f>
        <v>0</v>
      </c>
      <c r="BC97" s="133">
        <f>'6.1 - SO 06.1 Ústí do Kro...'!F38</f>
        <v>0</v>
      </c>
      <c r="BD97" s="135">
        <f>'6.1 - SO 06.1 Ústí do Kro...'!F39</f>
        <v>0</v>
      </c>
      <c r="BE97" s="4"/>
      <c r="BT97" s="136" t="s">
        <v>82</v>
      </c>
      <c r="BV97" s="136" t="s">
        <v>76</v>
      </c>
      <c r="BW97" s="136" t="s">
        <v>209</v>
      </c>
      <c r="BX97" s="136" t="s">
        <v>206</v>
      </c>
      <c r="CL97" s="136" t="s">
        <v>19</v>
      </c>
    </row>
    <row r="98" s="4" customFormat="1" ht="23.25" customHeight="1">
      <c r="A98" s="137" t="s">
        <v>87</v>
      </c>
      <c r="B98" s="66"/>
      <c r="C98" s="127"/>
      <c r="D98" s="127"/>
      <c r="E98" s="128" t="s">
        <v>210</v>
      </c>
      <c r="F98" s="128"/>
      <c r="G98" s="128"/>
      <c r="H98" s="128"/>
      <c r="I98" s="128"/>
      <c r="J98" s="127"/>
      <c r="K98" s="128" t="s">
        <v>211</v>
      </c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30">
        <f>'6.2 - SO 06.2 Hospodářský...'!J32</f>
        <v>0</v>
      </c>
      <c r="AH98" s="127"/>
      <c r="AI98" s="127"/>
      <c r="AJ98" s="127"/>
      <c r="AK98" s="127"/>
      <c r="AL98" s="127"/>
      <c r="AM98" s="127"/>
      <c r="AN98" s="130">
        <f>SUM(AG98,AT98)</f>
        <v>0</v>
      </c>
      <c r="AO98" s="127"/>
      <c r="AP98" s="127"/>
      <c r="AQ98" s="131" t="s">
        <v>85</v>
      </c>
      <c r="AR98" s="68"/>
      <c r="AS98" s="132">
        <v>0</v>
      </c>
      <c r="AT98" s="133">
        <f>ROUND(SUM(AV98:AW98),2)</f>
        <v>0</v>
      </c>
      <c r="AU98" s="134">
        <f>'6.2 - SO 06.2 Hospodářský...'!P89</f>
        <v>0</v>
      </c>
      <c r="AV98" s="133">
        <f>'6.2 - SO 06.2 Hospodářský...'!J35</f>
        <v>0</v>
      </c>
      <c r="AW98" s="133">
        <f>'6.2 - SO 06.2 Hospodářský...'!J36</f>
        <v>0</v>
      </c>
      <c r="AX98" s="133">
        <f>'6.2 - SO 06.2 Hospodářský...'!J37</f>
        <v>0</v>
      </c>
      <c r="AY98" s="133">
        <f>'6.2 - SO 06.2 Hospodářský...'!J38</f>
        <v>0</v>
      </c>
      <c r="AZ98" s="133">
        <f>'6.2 - SO 06.2 Hospodářský...'!F35</f>
        <v>0</v>
      </c>
      <c r="BA98" s="133">
        <f>'6.2 - SO 06.2 Hospodářský...'!F36</f>
        <v>0</v>
      </c>
      <c r="BB98" s="133">
        <f>'6.2 - SO 06.2 Hospodářský...'!F37</f>
        <v>0</v>
      </c>
      <c r="BC98" s="133">
        <f>'6.2 - SO 06.2 Hospodářský...'!F38</f>
        <v>0</v>
      </c>
      <c r="BD98" s="135">
        <f>'6.2 - SO 06.2 Hospodářský...'!F39</f>
        <v>0</v>
      </c>
      <c r="BE98" s="4"/>
      <c r="BT98" s="136" t="s">
        <v>82</v>
      </c>
      <c r="BV98" s="136" t="s">
        <v>76</v>
      </c>
      <c r="BW98" s="136" t="s">
        <v>212</v>
      </c>
      <c r="BX98" s="136" t="s">
        <v>206</v>
      </c>
      <c r="CL98" s="136" t="s">
        <v>19</v>
      </c>
    </row>
    <row r="99" s="4" customFormat="1" ht="16.5" customHeight="1">
      <c r="A99" s="137" t="s">
        <v>87</v>
      </c>
      <c r="B99" s="66"/>
      <c r="C99" s="127"/>
      <c r="D99" s="127"/>
      <c r="E99" s="128" t="s">
        <v>213</v>
      </c>
      <c r="F99" s="128"/>
      <c r="G99" s="128"/>
      <c r="H99" s="128"/>
      <c r="I99" s="128"/>
      <c r="J99" s="127"/>
      <c r="K99" s="128" t="s">
        <v>214</v>
      </c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30">
        <f>'6.3 - SO 06.3 U Krchovky ...'!J32</f>
        <v>0</v>
      </c>
      <c r="AH99" s="127"/>
      <c r="AI99" s="127"/>
      <c r="AJ99" s="127"/>
      <c r="AK99" s="127"/>
      <c r="AL99" s="127"/>
      <c r="AM99" s="127"/>
      <c r="AN99" s="130">
        <f>SUM(AG99,AT99)</f>
        <v>0</v>
      </c>
      <c r="AO99" s="127"/>
      <c r="AP99" s="127"/>
      <c r="AQ99" s="131" t="s">
        <v>85</v>
      </c>
      <c r="AR99" s="68"/>
      <c r="AS99" s="132">
        <v>0</v>
      </c>
      <c r="AT99" s="133">
        <f>ROUND(SUM(AV99:AW99),2)</f>
        <v>0</v>
      </c>
      <c r="AU99" s="134">
        <f>'6.3 - SO 06.3 U Krchovky ...'!P90</f>
        <v>0</v>
      </c>
      <c r="AV99" s="133">
        <f>'6.3 - SO 06.3 U Krchovky ...'!J35</f>
        <v>0</v>
      </c>
      <c r="AW99" s="133">
        <f>'6.3 - SO 06.3 U Krchovky ...'!J36</f>
        <v>0</v>
      </c>
      <c r="AX99" s="133">
        <f>'6.3 - SO 06.3 U Krchovky ...'!J37</f>
        <v>0</v>
      </c>
      <c r="AY99" s="133">
        <f>'6.3 - SO 06.3 U Krchovky ...'!J38</f>
        <v>0</v>
      </c>
      <c r="AZ99" s="133">
        <f>'6.3 - SO 06.3 U Krchovky ...'!F35</f>
        <v>0</v>
      </c>
      <c r="BA99" s="133">
        <f>'6.3 - SO 06.3 U Krchovky ...'!F36</f>
        <v>0</v>
      </c>
      <c r="BB99" s="133">
        <f>'6.3 - SO 06.3 U Krchovky ...'!F37</f>
        <v>0</v>
      </c>
      <c r="BC99" s="133">
        <f>'6.3 - SO 06.3 U Krchovky ...'!F38</f>
        <v>0</v>
      </c>
      <c r="BD99" s="135">
        <f>'6.3 - SO 06.3 U Krchovky ...'!F39</f>
        <v>0</v>
      </c>
      <c r="BE99" s="4"/>
      <c r="BT99" s="136" t="s">
        <v>82</v>
      </c>
      <c r="BV99" s="136" t="s">
        <v>76</v>
      </c>
      <c r="BW99" s="136" t="s">
        <v>215</v>
      </c>
      <c r="BX99" s="136" t="s">
        <v>206</v>
      </c>
      <c r="CL99" s="136" t="s">
        <v>19</v>
      </c>
    </row>
    <row r="100" s="4" customFormat="1" ht="23.25" customHeight="1">
      <c r="A100" s="137" t="s">
        <v>87</v>
      </c>
      <c r="B100" s="66"/>
      <c r="C100" s="127"/>
      <c r="D100" s="127"/>
      <c r="E100" s="128" t="s">
        <v>216</v>
      </c>
      <c r="F100" s="128"/>
      <c r="G100" s="128"/>
      <c r="H100" s="128"/>
      <c r="I100" s="128"/>
      <c r="J100" s="127"/>
      <c r="K100" s="128" t="s">
        <v>217</v>
      </c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30">
        <f>'6.4 - SO 06.4 Silniční mo...'!J32</f>
        <v>0</v>
      </c>
      <c r="AH100" s="127"/>
      <c r="AI100" s="127"/>
      <c r="AJ100" s="127"/>
      <c r="AK100" s="127"/>
      <c r="AL100" s="127"/>
      <c r="AM100" s="127"/>
      <c r="AN100" s="130">
        <f>SUM(AG100,AT100)</f>
        <v>0</v>
      </c>
      <c r="AO100" s="127"/>
      <c r="AP100" s="127"/>
      <c r="AQ100" s="131" t="s">
        <v>85</v>
      </c>
      <c r="AR100" s="68"/>
      <c r="AS100" s="132">
        <v>0</v>
      </c>
      <c r="AT100" s="133">
        <f>ROUND(SUM(AV100:AW100),2)</f>
        <v>0</v>
      </c>
      <c r="AU100" s="134">
        <f>'6.4 - SO 06.4 Silniční mo...'!P90</f>
        <v>0</v>
      </c>
      <c r="AV100" s="133">
        <f>'6.4 - SO 06.4 Silniční mo...'!J35</f>
        <v>0</v>
      </c>
      <c r="AW100" s="133">
        <f>'6.4 - SO 06.4 Silniční mo...'!J36</f>
        <v>0</v>
      </c>
      <c r="AX100" s="133">
        <f>'6.4 - SO 06.4 Silniční mo...'!J37</f>
        <v>0</v>
      </c>
      <c r="AY100" s="133">
        <f>'6.4 - SO 06.4 Silniční mo...'!J38</f>
        <v>0</v>
      </c>
      <c r="AZ100" s="133">
        <f>'6.4 - SO 06.4 Silniční mo...'!F35</f>
        <v>0</v>
      </c>
      <c r="BA100" s="133">
        <f>'6.4 - SO 06.4 Silniční mo...'!F36</f>
        <v>0</v>
      </c>
      <c r="BB100" s="133">
        <f>'6.4 - SO 06.4 Silniční mo...'!F37</f>
        <v>0</v>
      </c>
      <c r="BC100" s="133">
        <f>'6.4 - SO 06.4 Silniční mo...'!F38</f>
        <v>0</v>
      </c>
      <c r="BD100" s="135">
        <f>'6.4 - SO 06.4 Silniční mo...'!F39</f>
        <v>0</v>
      </c>
      <c r="BE100" s="4"/>
      <c r="BT100" s="136" t="s">
        <v>82</v>
      </c>
      <c r="BV100" s="136" t="s">
        <v>76</v>
      </c>
      <c r="BW100" s="136" t="s">
        <v>218</v>
      </c>
      <c r="BX100" s="136" t="s">
        <v>206</v>
      </c>
      <c r="CL100" s="136" t="s">
        <v>19</v>
      </c>
    </row>
    <row r="101" s="4" customFormat="1" ht="23.25" customHeight="1">
      <c r="A101" s="137" t="s">
        <v>87</v>
      </c>
      <c r="B101" s="66"/>
      <c r="C101" s="127"/>
      <c r="D101" s="127"/>
      <c r="E101" s="128" t="s">
        <v>219</v>
      </c>
      <c r="F101" s="128"/>
      <c r="G101" s="128"/>
      <c r="H101" s="128"/>
      <c r="I101" s="128"/>
      <c r="J101" s="127"/>
      <c r="K101" s="128" t="s">
        <v>220</v>
      </c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30">
        <f>'6.5 - SO 06.5 Hospodářský...'!J32</f>
        <v>0</v>
      </c>
      <c r="AH101" s="127"/>
      <c r="AI101" s="127"/>
      <c r="AJ101" s="127"/>
      <c r="AK101" s="127"/>
      <c r="AL101" s="127"/>
      <c r="AM101" s="127"/>
      <c r="AN101" s="130">
        <f>SUM(AG101,AT101)</f>
        <v>0</v>
      </c>
      <c r="AO101" s="127"/>
      <c r="AP101" s="127"/>
      <c r="AQ101" s="131" t="s">
        <v>85</v>
      </c>
      <c r="AR101" s="68"/>
      <c r="AS101" s="132">
        <v>0</v>
      </c>
      <c r="AT101" s="133">
        <f>ROUND(SUM(AV101:AW101),2)</f>
        <v>0</v>
      </c>
      <c r="AU101" s="134">
        <f>'6.5 - SO 06.5 Hospodářský...'!P90</f>
        <v>0</v>
      </c>
      <c r="AV101" s="133">
        <f>'6.5 - SO 06.5 Hospodářský...'!J35</f>
        <v>0</v>
      </c>
      <c r="AW101" s="133">
        <f>'6.5 - SO 06.5 Hospodářský...'!J36</f>
        <v>0</v>
      </c>
      <c r="AX101" s="133">
        <f>'6.5 - SO 06.5 Hospodářský...'!J37</f>
        <v>0</v>
      </c>
      <c r="AY101" s="133">
        <f>'6.5 - SO 06.5 Hospodářský...'!J38</f>
        <v>0</v>
      </c>
      <c r="AZ101" s="133">
        <f>'6.5 - SO 06.5 Hospodářský...'!F35</f>
        <v>0</v>
      </c>
      <c r="BA101" s="133">
        <f>'6.5 - SO 06.5 Hospodářský...'!F36</f>
        <v>0</v>
      </c>
      <c r="BB101" s="133">
        <f>'6.5 - SO 06.5 Hospodářský...'!F37</f>
        <v>0</v>
      </c>
      <c r="BC101" s="133">
        <f>'6.5 - SO 06.5 Hospodářský...'!F38</f>
        <v>0</v>
      </c>
      <c r="BD101" s="135">
        <f>'6.5 - SO 06.5 Hospodářský...'!F39</f>
        <v>0</v>
      </c>
      <c r="BE101" s="4"/>
      <c r="BT101" s="136" t="s">
        <v>82</v>
      </c>
      <c r="BV101" s="136" t="s">
        <v>76</v>
      </c>
      <c r="BW101" s="136" t="s">
        <v>221</v>
      </c>
      <c r="BX101" s="136" t="s">
        <v>206</v>
      </c>
      <c r="CL101" s="136" t="s">
        <v>19</v>
      </c>
    </row>
    <row r="102" s="4" customFormat="1" ht="16.5" customHeight="1">
      <c r="A102" s="137" t="s">
        <v>87</v>
      </c>
      <c r="B102" s="66"/>
      <c r="C102" s="127"/>
      <c r="D102" s="127"/>
      <c r="E102" s="128" t="s">
        <v>222</v>
      </c>
      <c r="F102" s="128"/>
      <c r="G102" s="128"/>
      <c r="H102" s="128"/>
      <c r="I102" s="128"/>
      <c r="J102" s="127"/>
      <c r="K102" s="128" t="s">
        <v>223</v>
      </c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30">
        <f>'6.6 - SO 06.6 Kácení'!J32</f>
        <v>0</v>
      </c>
      <c r="AH102" s="127"/>
      <c r="AI102" s="127"/>
      <c r="AJ102" s="127"/>
      <c r="AK102" s="127"/>
      <c r="AL102" s="127"/>
      <c r="AM102" s="127"/>
      <c r="AN102" s="130">
        <f>SUM(AG102,AT102)</f>
        <v>0</v>
      </c>
      <c r="AO102" s="127"/>
      <c r="AP102" s="127"/>
      <c r="AQ102" s="131" t="s">
        <v>85</v>
      </c>
      <c r="AR102" s="68"/>
      <c r="AS102" s="132">
        <v>0</v>
      </c>
      <c r="AT102" s="133">
        <f>ROUND(SUM(AV102:AW102),2)</f>
        <v>0</v>
      </c>
      <c r="AU102" s="134">
        <f>'6.6 - SO 06.6 Kácení'!P87</f>
        <v>0</v>
      </c>
      <c r="AV102" s="133">
        <f>'6.6 - SO 06.6 Kácení'!J35</f>
        <v>0</v>
      </c>
      <c r="AW102" s="133">
        <f>'6.6 - SO 06.6 Kácení'!J36</f>
        <v>0</v>
      </c>
      <c r="AX102" s="133">
        <f>'6.6 - SO 06.6 Kácení'!J37</f>
        <v>0</v>
      </c>
      <c r="AY102" s="133">
        <f>'6.6 - SO 06.6 Kácení'!J38</f>
        <v>0</v>
      </c>
      <c r="AZ102" s="133">
        <f>'6.6 - SO 06.6 Kácení'!F35</f>
        <v>0</v>
      </c>
      <c r="BA102" s="133">
        <f>'6.6 - SO 06.6 Kácení'!F36</f>
        <v>0</v>
      </c>
      <c r="BB102" s="133">
        <f>'6.6 - SO 06.6 Kácení'!F37</f>
        <v>0</v>
      </c>
      <c r="BC102" s="133">
        <f>'6.6 - SO 06.6 Kácení'!F38</f>
        <v>0</v>
      </c>
      <c r="BD102" s="135">
        <f>'6.6 - SO 06.6 Kácení'!F39</f>
        <v>0</v>
      </c>
      <c r="BE102" s="4"/>
      <c r="BT102" s="136" t="s">
        <v>82</v>
      </c>
      <c r="BV102" s="136" t="s">
        <v>76</v>
      </c>
      <c r="BW102" s="136" t="s">
        <v>224</v>
      </c>
      <c r="BX102" s="136" t="s">
        <v>206</v>
      </c>
      <c r="CL102" s="136" t="s">
        <v>19</v>
      </c>
    </row>
    <row r="103" s="4" customFormat="1" ht="23.25" customHeight="1">
      <c r="A103" s="4"/>
      <c r="B103" s="66"/>
      <c r="C103" s="127"/>
      <c r="D103" s="127"/>
      <c r="E103" s="128" t="s">
        <v>225</v>
      </c>
      <c r="F103" s="128"/>
      <c r="G103" s="128"/>
      <c r="H103" s="128"/>
      <c r="I103" s="128"/>
      <c r="J103" s="127"/>
      <c r="K103" s="128" t="s">
        <v>226</v>
      </c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9">
        <f>ROUND(SUM(AG104:AG112),2)</f>
        <v>0</v>
      </c>
      <c r="AH103" s="127"/>
      <c r="AI103" s="127"/>
      <c r="AJ103" s="127"/>
      <c r="AK103" s="127"/>
      <c r="AL103" s="127"/>
      <c r="AM103" s="127"/>
      <c r="AN103" s="130">
        <f>SUM(AG103,AT103)</f>
        <v>0</v>
      </c>
      <c r="AO103" s="127"/>
      <c r="AP103" s="127"/>
      <c r="AQ103" s="131" t="s">
        <v>85</v>
      </c>
      <c r="AR103" s="68"/>
      <c r="AS103" s="132">
        <f>ROUND(SUM(AS104:AS112),2)</f>
        <v>0</v>
      </c>
      <c r="AT103" s="133">
        <f>ROUND(SUM(AV103:AW103),2)</f>
        <v>0</v>
      </c>
      <c r="AU103" s="134">
        <f>ROUND(SUM(AU104:AU112),5)</f>
        <v>0</v>
      </c>
      <c r="AV103" s="133">
        <f>ROUND(AZ103*L29,2)</f>
        <v>0</v>
      </c>
      <c r="AW103" s="133">
        <f>ROUND(BA103*L30,2)</f>
        <v>0</v>
      </c>
      <c r="AX103" s="133">
        <f>ROUND(BB103*L29,2)</f>
        <v>0</v>
      </c>
      <c r="AY103" s="133">
        <f>ROUND(BC103*L30,2)</f>
        <v>0</v>
      </c>
      <c r="AZ103" s="133">
        <f>ROUND(SUM(AZ104:AZ112),2)</f>
        <v>0</v>
      </c>
      <c r="BA103" s="133">
        <f>ROUND(SUM(BA104:BA112),2)</f>
        <v>0</v>
      </c>
      <c r="BB103" s="133">
        <f>ROUND(SUM(BB104:BB112),2)</f>
        <v>0</v>
      </c>
      <c r="BC103" s="133">
        <f>ROUND(SUM(BC104:BC112),2)</f>
        <v>0</v>
      </c>
      <c r="BD103" s="135">
        <f>ROUND(SUM(BD104:BD112),2)</f>
        <v>0</v>
      </c>
      <c r="BE103" s="4"/>
      <c r="BS103" s="136" t="s">
        <v>73</v>
      </c>
      <c r="BT103" s="136" t="s">
        <v>82</v>
      </c>
      <c r="BU103" s="136" t="s">
        <v>75</v>
      </c>
      <c r="BV103" s="136" t="s">
        <v>76</v>
      </c>
      <c r="BW103" s="136" t="s">
        <v>227</v>
      </c>
      <c r="BX103" s="136" t="s">
        <v>206</v>
      </c>
      <c r="CL103" s="136" t="s">
        <v>28</v>
      </c>
    </row>
    <row r="104" s="4" customFormat="1" ht="16.5" customHeight="1">
      <c r="A104" s="137" t="s">
        <v>87</v>
      </c>
      <c r="B104" s="66"/>
      <c r="C104" s="127"/>
      <c r="D104" s="127"/>
      <c r="E104" s="127"/>
      <c r="F104" s="128" t="s">
        <v>228</v>
      </c>
      <c r="G104" s="128"/>
      <c r="H104" s="128"/>
      <c r="I104" s="128"/>
      <c r="J104" s="128"/>
      <c r="K104" s="127"/>
      <c r="L104" s="128" t="s">
        <v>229</v>
      </c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30">
        <f>'6.7.1 - SO 06.7.1  Svodný...'!J34</f>
        <v>0</v>
      </c>
      <c r="AH104" s="127"/>
      <c r="AI104" s="127"/>
      <c r="AJ104" s="127"/>
      <c r="AK104" s="127"/>
      <c r="AL104" s="127"/>
      <c r="AM104" s="127"/>
      <c r="AN104" s="130">
        <f>SUM(AG104,AT104)</f>
        <v>0</v>
      </c>
      <c r="AO104" s="127"/>
      <c r="AP104" s="127"/>
      <c r="AQ104" s="131" t="s">
        <v>85</v>
      </c>
      <c r="AR104" s="68"/>
      <c r="AS104" s="132">
        <v>0</v>
      </c>
      <c r="AT104" s="133">
        <f>ROUND(SUM(AV104:AW104),2)</f>
        <v>0</v>
      </c>
      <c r="AU104" s="134">
        <f>'6.7.1 - SO 06.7.1  Svodný...'!P99</f>
        <v>0</v>
      </c>
      <c r="AV104" s="133">
        <f>'6.7.1 - SO 06.7.1  Svodný...'!J37</f>
        <v>0</v>
      </c>
      <c r="AW104" s="133">
        <f>'6.7.1 - SO 06.7.1  Svodný...'!J38</f>
        <v>0</v>
      </c>
      <c r="AX104" s="133">
        <f>'6.7.1 - SO 06.7.1  Svodný...'!J39</f>
        <v>0</v>
      </c>
      <c r="AY104" s="133">
        <f>'6.7.1 - SO 06.7.1  Svodný...'!J40</f>
        <v>0</v>
      </c>
      <c r="AZ104" s="133">
        <f>'6.7.1 - SO 06.7.1  Svodný...'!F37</f>
        <v>0</v>
      </c>
      <c r="BA104" s="133">
        <f>'6.7.1 - SO 06.7.1  Svodný...'!F38</f>
        <v>0</v>
      </c>
      <c r="BB104" s="133">
        <f>'6.7.1 - SO 06.7.1  Svodný...'!F39</f>
        <v>0</v>
      </c>
      <c r="BC104" s="133">
        <f>'6.7.1 - SO 06.7.1  Svodný...'!F40</f>
        <v>0</v>
      </c>
      <c r="BD104" s="135">
        <f>'6.7.1 - SO 06.7.1  Svodný...'!F41</f>
        <v>0</v>
      </c>
      <c r="BE104" s="4"/>
      <c r="BT104" s="136" t="s">
        <v>90</v>
      </c>
      <c r="BV104" s="136" t="s">
        <v>76</v>
      </c>
      <c r="BW104" s="136" t="s">
        <v>230</v>
      </c>
      <c r="BX104" s="136" t="s">
        <v>227</v>
      </c>
      <c r="CL104" s="136" t="s">
        <v>231</v>
      </c>
    </row>
    <row r="105" s="4" customFormat="1" ht="16.5" customHeight="1">
      <c r="A105" s="137" t="s">
        <v>87</v>
      </c>
      <c r="B105" s="66"/>
      <c r="C105" s="127"/>
      <c r="D105" s="127"/>
      <c r="E105" s="127"/>
      <c r="F105" s="128" t="s">
        <v>232</v>
      </c>
      <c r="G105" s="128"/>
      <c r="H105" s="128"/>
      <c r="I105" s="128"/>
      <c r="J105" s="128"/>
      <c r="K105" s="127"/>
      <c r="L105" s="128" t="s">
        <v>233</v>
      </c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30">
        <f>'6.7.2 - SO 06.7.2  Svodný...'!J34</f>
        <v>0</v>
      </c>
      <c r="AH105" s="127"/>
      <c r="AI105" s="127"/>
      <c r="AJ105" s="127"/>
      <c r="AK105" s="127"/>
      <c r="AL105" s="127"/>
      <c r="AM105" s="127"/>
      <c r="AN105" s="130">
        <f>SUM(AG105,AT105)</f>
        <v>0</v>
      </c>
      <c r="AO105" s="127"/>
      <c r="AP105" s="127"/>
      <c r="AQ105" s="131" t="s">
        <v>85</v>
      </c>
      <c r="AR105" s="68"/>
      <c r="AS105" s="132">
        <v>0</v>
      </c>
      <c r="AT105" s="133">
        <f>ROUND(SUM(AV105:AW105),2)</f>
        <v>0</v>
      </c>
      <c r="AU105" s="134">
        <f>'6.7.2 - SO 06.7.2  Svodný...'!P98</f>
        <v>0</v>
      </c>
      <c r="AV105" s="133">
        <f>'6.7.2 - SO 06.7.2  Svodný...'!J37</f>
        <v>0</v>
      </c>
      <c r="AW105" s="133">
        <f>'6.7.2 - SO 06.7.2  Svodný...'!J38</f>
        <v>0</v>
      </c>
      <c r="AX105" s="133">
        <f>'6.7.2 - SO 06.7.2  Svodný...'!J39</f>
        <v>0</v>
      </c>
      <c r="AY105" s="133">
        <f>'6.7.2 - SO 06.7.2  Svodný...'!J40</f>
        <v>0</v>
      </c>
      <c r="AZ105" s="133">
        <f>'6.7.2 - SO 06.7.2  Svodný...'!F37</f>
        <v>0</v>
      </c>
      <c r="BA105" s="133">
        <f>'6.7.2 - SO 06.7.2  Svodný...'!F38</f>
        <v>0</v>
      </c>
      <c r="BB105" s="133">
        <f>'6.7.2 - SO 06.7.2  Svodný...'!F39</f>
        <v>0</v>
      </c>
      <c r="BC105" s="133">
        <f>'6.7.2 - SO 06.7.2  Svodný...'!F40</f>
        <v>0</v>
      </c>
      <c r="BD105" s="135">
        <f>'6.7.2 - SO 06.7.2  Svodný...'!F41</f>
        <v>0</v>
      </c>
      <c r="BE105" s="4"/>
      <c r="BT105" s="136" t="s">
        <v>90</v>
      </c>
      <c r="BV105" s="136" t="s">
        <v>76</v>
      </c>
      <c r="BW105" s="136" t="s">
        <v>234</v>
      </c>
      <c r="BX105" s="136" t="s">
        <v>227</v>
      </c>
      <c r="CL105" s="136" t="s">
        <v>231</v>
      </c>
    </row>
    <row r="106" s="4" customFormat="1" ht="16.5" customHeight="1">
      <c r="A106" s="137" t="s">
        <v>87</v>
      </c>
      <c r="B106" s="66"/>
      <c r="C106" s="127"/>
      <c r="D106" s="127"/>
      <c r="E106" s="127"/>
      <c r="F106" s="128" t="s">
        <v>235</v>
      </c>
      <c r="G106" s="128"/>
      <c r="H106" s="128"/>
      <c r="I106" s="128"/>
      <c r="J106" s="128"/>
      <c r="K106" s="127"/>
      <c r="L106" s="128" t="s">
        <v>236</v>
      </c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30">
        <f>'6.7.3 - SO 06.7.3  Svodný...'!J34</f>
        <v>0</v>
      </c>
      <c r="AH106" s="127"/>
      <c r="AI106" s="127"/>
      <c r="AJ106" s="127"/>
      <c r="AK106" s="127"/>
      <c r="AL106" s="127"/>
      <c r="AM106" s="127"/>
      <c r="AN106" s="130">
        <f>SUM(AG106,AT106)</f>
        <v>0</v>
      </c>
      <c r="AO106" s="127"/>
      <c r="AP106" s="127"/>
      <c r="AQ106" s="131" t="s">
        <v>85</v>
      </c>
      <c r="AR106" s="68"/>
      <c r="AS106" s="132">
        <v>0</v>
      </c>
      <c r="AT106" s="133">
        <f>ROUND(SUM(AV106:AW106),2)</f>
        <v>0</v>
      </c>
      <c r="AU106" s="134">
        <f>'6.7.3 - SO 06.7.3  Svodný...'!P98</f>
        <v>0</v>
      </c>
      <c r="AV106" s="133">
        <f>'6.7.3 - SO 06.7.3  Svodný...'!J37</f>
        <v>0</v>
      </c>
      <c r="AW106" s="133">
        <f>'6.7.3 - SO 06.7.3  Svodný...'!J38</f>
        <v>0</v>
      </c>
      <c r="AX106" s="133">
        <f>'6.7.3 - SO 06.7.3  Svodný...'!J39</f>
        <v>0</v>
      </c>
      <c r="AY106" s="133">
        <f>'6.7.3 - SO 06.7.3  Svodný...'!J40</f>
        <v>0</v>
      </c>
      <c r="AZ106" s="133">
        <f>'6.7.3 - SO 06.7.3  Svodný...'!F37</f>
        <v>0</v>
      </c>
      <c r="BA106" s="133">
        <f>'6.7.3 - SO 06.7.3  Svodný...'!F38</f>
        <v>0</v>
      </c>
      <c r="BB106" s="133">
        <f>'6.7.3 - SO 06.7.3  Svodný...'!F39</f>
        <v>0</v>
      </c>
      <c r="BC106" s="133">
        <f>'6.7.3 - SO 06.7.3  Svodný...'!F40</f>
        <v>0</v>
      </c>
      <c r="BD106" s="135">
        <f>'6.7.3 - SO 06.7.3  Svodný...'!F41</f>
        <v>0</v>
      </c>
      <c r="BE106" s="4"/>
      <c r="BT106" s="136" t="s">
        <v>90</v>
      </c>
      <c r="BV106" s="136" t="s">
        <v>76</v>
      </c>
      <c r="BW106" s="136" t="s">
        <v>237</v>
      </c>
      <c r="BX106" s="136" t="s">
        <v>227</v>
      </c>
      <c r="CL106" s="136" t="s">
        <v>231</v>
      </c>
    </row>
    <row r="107" s="4" customFormat="1" ht="16.5" customHeight="1">
      <c r="A107" s="137" t="s">
        <v>87</v>
      </c>
      <c r="B107" s="66"/>
      <c r="C107" s="127"/>
      <c r="D107" s="127"/>
      <c r="E107" s="127"/>
      <c r="F107" s="128" t="s">
        <v>238</v>
      </c>
      <c r="G107" s="128"/>
      <c r="H107" s="128"/>
      <c r="I107" s="128"/>
      <c r="J107" s="128"/>
      <c r="K107" s="127"/>
      <c r="L107" s="128" t="s">
        <v>239</v>
      </c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30">
        <f>'6.7.4 - SO 06.7.4  Svodný...'!J34</f>
        <v>0</v>
      </c>
      <c r="AH107" s="127"/>
      <c r="AI107" s="127"/>
      <c r="AJ107" s="127"/>
      <c r="AK107" s="127"/>
      <c r="AL107" s="127"/>
      <c r="AM107" s="127"/>
      <c r="AN107" s="130">
        <f>SUM(AG107,AT107)</f>
        <v>0</v>
      </c>
      <c r="AO107" s="127"/>
      <c r="AP107" s="127"/>
      <c r="AQ107" s="131" t="s">
        <v>85</v>
      </c>
      <c r="AR107" s="68"/>
      <c r="AS107" s="132">
        <v>0</v>
      </c>
      <c r="AT107" s="133">
        <f>ROUND(SUM(AV107:AW107),2)</f>
        <v>0</v>
      </c>
      <c r="AU107" s="134">
        <f>'6.7.4 - SO 06.7.4  Svodný...'!P98</f>
        <v>0</v>
      </c>
      <c r="AV107" s="133">
        <f>'6.7.4 - SO 06.7.4  Svodný...'!J37</f>
        <v>0</v>
      </c>
      <c r="AW107" s="133">
        <f>'6.7.4 - SO 06.7.4  Svodný...'!J38</f>
        <v>0</v>
      </c>
      <c r="AX107" s="133">
        <f>'6.7.4 - SO 06.7.4  Svodný...'!J39</f>
        <v>0</v>
      </c>
      <c r="AY107" s="133">
        <f>'6.7.4 - SO 06.7.4  Svodný...'!J40</f>
        <v>0</v>
      </c>
      <c r="AZ107" s="133">
        <f>'6.7.4 - SO 06.7.4  Svodný...'!F37</f>
        <v>0</v>
      </c>
      <c r="BA107" s="133">
        <f>'6.7.4 - SO 06.7.4  Svodný...'!F38</f>
        <v>0</v>
      </c>
      <c r="BB107" s="133">
        <f>'6.7.4 - SO 06.7.4  Svodný...'!F39</f>
        <v>0</v>
      </c>
      <c r="BC107" s="133">
        <f>'6.7.4 - SO 06.7.4  Svodný...'!F40</f>
        <v>0</v>
      </c>
      <c r="BD107" s="135">
        <f>'6.7.4 - SO 06.7.4  Svodný...'!F41</f>
        <v>0</v>
      </c>
      <c r="BE107" s="4"/>
      <c r="BT107" s="136" t="s">
        <v>90</v>
      </c>
      <c r="BV107" s="136" t="s">
        <v>76</v>
      </c>
      <c r="BW107" s="136" t="s">
        <v>240</v>
      </c>
      <c r="BX107" s="136" t="s">
        <v>227</v>
      </c>
      <c r="CL107" s="136" t="s">
        <v>231</v>
      </c>
    </row>
    <row r="108" s="4" customFormat="1" ht="16.5" customHeight="1">
      <c r="A108" s="137" t="s">
        <v>87</v>
      </c>
      <c r="B108" s="66"/>
      <c r="C108" s="127"/>
      <c r="D108" s="127"/>
      <c r="E108" s="127"/>
      <c r="F108" s="128" t="s">
        <v>241</v>
      </c>
      <c r="G108" s="128"/>
      <c r="H108" s="128"/>
      <c r="I108" s="128"/>
      <c r="J108" s="128"/>
      <c r="K108" s="127"/>
      <c r="L108" s="128" t="s">
        <v>242</v>
      </c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30">
        <f>'6.7.5 - SO 06.7.5  Svodný...'!J34</f>
        <v>0</v>
      </c>
      <c r="AH108" s="127"/>
      <c r="AI108" s="127"/>
      <c r="AJ108" s="127"/>
      <c r="AK108" s="127"/>
      <c r="AL108" s="127"/>
      <c r="AM108" s="127"/>
      <c r="AN108" s="130">
        <f>SUM(AG108,AT108)</f>
        <v>0</v>
      </c>
      <c r="AO108" s="127"/>
      <c r="AP108" s="127"/>
      <c r="AQ108" s="131" t="s">
        <v>85</v>
      </c>
      <c r="AR108" s="68"/>
      <c r="AS108" s="132">
        <v>0</v>
      </c>
      <c r="AT108" s="133">
        <f>ROUND(SUM(AV108:AW108),2)</f>
        <v>0</v>
      </c>
      <c r="AU108" s="134">
        <f>'6.7.5 - SO 06.7.5  Svodný...'!P98</f>
        <v>0</v>
      </c>
      <c r="AV108" s="133">
        <f>'6.7.5 - SO 06.7.5  Svodný...'!J37</f>
        <v>0</v>
      </c>
      <c r="AW108" s="133">
        <f>'6.7.5 - SO 06.7.5  Svodný...'!J38</f>
        <v>0</v>
      </c>
      <c r="AX108" s="133">
        <f>'6.7.5 - SO 06.7.5  Svodný...'!J39</f>
        <v>0</v>
      </c>
      <c r="AY108" s="133">
        <f>'6.7.5 - SO 06.7.5  Svodný...'!J40</f>
        <v>0</v>
      </c>
      <c r="AZ108" s="133">
        <f>'6.7.5 - SO 06.7.5  Svodný...'!F37</f>
        <v>0</v>
      </c>
      <c r="BA108" s="133">
        <f>'6.7.5 - SO 06.7.5  Svodný...'!F38</f>
        <v>0</v>
      </c>
      <c r="BB108" s="133">
        <f>'6.7.5 - SO 06.7.5  Svodný...'!F39</f>
        <v>0</v>
      </c>
      <c r="BC108" s="133">
        <f>'6.7.5 - SO 06.7.5  Svodný...'!F40</f>
        <v>0</v>
      </c>
      <c r="BD108" s="135">
        <f>'6.7.5 - SO 06.7.5  Svodný...'!F41</f>
        <v>0</v>
      </c>
      <c r="BE108" s="4"/>
      <c r="BT108" s="136" t="s">
        <v>90</v>
      </c>
      <c r="BV108" s="136" t="s">
        <v>76</v>
      </c>
      <c r="BW108" s="136" t="s">
        <v>243</v>
      </c>
      <c r="BX108" s="136" t="s">
        <v>227</v>
      </c>
      <c r="CL108" s="136" t="s">
        <v>231</v>
      </c>
    </row>
    <row r="109" s="4" customFormat="1" ht="16.5" customHeight="1">
      <c r="A109" s="137" t="s">
        <v>87</v>
      </c>
      <c r="B109" s="66"/>
      <c r="C109" s="127"/>
      <c r="D109" s="127"/>
      <c r="E109" s="127"/>
      <c r="F109" s="128" t="s">
        <v>244</v>
      </c>
      <c r="G109" s="128"/>
      <c r="H109" s="128"/>
      <c r="I109" s="128"/>
      <c r="J109" s="128"/>
      <c r="K109" s="127"/>
      <c r="L109" s="128" t="s">
        <v>245</v>
      </c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30">
        <f>'6.7.6 - SO 06.7.6  Svodný...'!J34</f>
        <v>0</v>
      </c>
      <c r="AH109" s="127"/>
      <c r="AI109" s="127"/>
      <c r="AJ109" s="127"/>
      <c r="AK109" s="127"/>
      <c r="AL109" s="127"/>
      <c r="AM109" s="127"/>
      <c r="AN109" s="130">
        <f>SUM(AG109,AT109)</f>
        <v>0</v>
      </c>
      <c r="AO109" s="127"/>
      <c r="AP109" s="127"/>
      <c r="AQ109" s="131" t="s">
        <v>85</v>
      </c>
      <c r="AR109" s="68"/>
      <c r="AS109" s="132">
        <v>0</v>
      </c>
      <c r="AT109" s="133">
        <f>ROUND(SUM(AV109:AW109),2)</f>
        <v>0</v>
      </c>
      <c r="AU109" s="134">
        <f>'6.7.6 - SO 06.7.6  Svodný...'!P98</f>
        <v>0</v>
      </c>
      <c r="AV109" s="133">
        <f>'6.7.6 - SO 06.7.6  Svodný...'!J37</f>
        <v>0</v>
      </c>
      <c r="AW109" s="133">
        <f>'6.7.6 - SO 06.7.6  Svodný...'!J38</f>
        <v>0</v>
      </c>
      <c r="AX109" s="133">
        <f>'6.7.6 - SO 06.7.6  Svodný...'!J39</f>
        <v>0</v>
      </c>
      <c r="AY109" s="133">
        <f>'6.7.6 - SO 06.7.6  Svodný...'!J40</f>
        <v>0</v>
      </c>
      <c r="AZ109" s="133">
        <f>'6.7.6 - SO 06.7.6  Svodný...'!F37</f>
        <v>0</v>
      </c>
      <c r="BA109" s="133">
        <f>'6.7.6 - SO 06.7.6  Svodný...'!F38</f>
        <v>0</v>
      </c>
      <c r="BB109" s="133">
        <f>'6.7.6 - SO 06.7.6  Svodný...'!F39</f>
        <v>0</v>
      </c>
      <c r="BC109" s="133">
        <f>'6.7.6 - SO 06.7.6  Svodný...'!F40</f>
        <v>0</v>
      </c>
      <c r="BD109" s="135">
        <f>'6.7.6 - SO 06.7.6  Svodný...'!F41</f>
        <v>0</v>
      </c>
      <c r="BE109" s="4"/>
      <c r="BT109" s="136" t="s">
        <v>90</v>
      </c>
      <c r="BV109" s="136" t="s">
        <v>76</v>
      </c>
      <c r="BW109" s="136" t="s">
        <v>246</v>
      </c>
      <c r="BX109" s="136" t="s">
        <v>227</v>
      </c>
      <c r="CL109" s="136" t="s">
        <v>231</v>
      </c>
    </row>
    <row r="110" s="4" customFormat="1" ht="16.5" customHeight="1">
      <c r="A110" s="137" t="s">
        <v>87</v>
      </c>
      <c r="B110" s="66"/>
      <c r="C110" s="127"/>
      <c r="D110" s="127"/>
      <c r="E110" s="127"/>
      <c r="F110" s="128" t="s">
        <v>247</v>
      </c>
      <c r="G110" s="128"/>
      <c r="H110" s="128"/>
      <c r="I110" s="128"/>
      <c r="J110" s="128"/>
      <c r="K110" s="127"/>
      <c r="L110" s="128" t="s">
        <v>248</v>
      </c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30">
        <f>'6.7.7 - SO 06.7.7  Svodný...'!J34</f>
        <v>0</v>
      </c>
      <c r="AH110" s="127"/>
      <c r="AI110" s="127"/>
      <c r="AJ110" s="127"/>
      <c r="AK110" s="127"/>
      <c r="AL110" s="127"/>
      <c r="AM110" s="127"/>
      <c r="AN110" s="130">
        <f>SUM(AG110,AT110)</f>
        <v>0</v>
      </c>
      <c r="AO110" s="127"/>
      <c r="AP110" s="127"/>
      <c r="AQ110" s="131" t="s">
        <v>85</v>
      </c>
      <c r="AR110" s="68"/>
      <c r="AS110" s="132">
        <v>0</v>
      </c>
      <c r="AT110" s="133">
        <f>ROUND(SUM(AV110:AW110),2)</f>
        <v>0</v>
      </c>
      <c r="AU110" s="134">
        <f>'6.7.7 - SO 06.7.7  Svodný...'!P98</f>
        <v>0</v>
      </c>
      <c r="AV110" s="133">
        <f>'6.7.7 - SO 06.7.7  Svodný...'!J37</f>
        <v>0</v>
      </c>
      <c r="AW110" s="133">
        <f>'6.7.7 - SO 06.7.7  Svodný...'!J38</f>
        <v>0</v>
      </c>
      <c r="AX110" s="133">
        <f>'6.7.7 - SO 06.7.7  Svodný...'!J39</f>
        <v>0</v>
      </c>
      <c r="AY110" s="133">
        <f>'6.7.7 - SO 06.7.7  Svodný...'!J40</f>
        <v>0</v>
      </c>
      <c r="AZ110" s="133">
        <f>'6.7.7 - SO 06.7.7  Svodný...'!F37</f>
        <v>0</v>
      </c>
      <c r="BA110" s="133">
        <f>'6.7.7 - SO 06.7.7  Svodný...'!F38</f>
        <v>0</v>
      </c>
      <c r="BB110" s="133">
        <f>'6.7.7 - SO 06.7.7  Svodný...'!F39</f>
        <v>0</v>
      </c>
      <c r="BC110" s="133">
        <f>'6.7.7 - SO 06.7.7  Svodný...'!F40</f>
        <v>0</v>
      </c>
      <c r="BD110" s="135">
        <f>'6.7.7 - SO 06.7.7  Svodný...'!F41</f>
        <v>0</v>
      </c>
      <c r="BE110" s="4"/>
      <c r="BT110" s="136" t="s">
        <v>90</v>
      </c>
      <c r="BV110" s="136" t="s">
        <v>76</v>
      </c>
      <c r="BW110" s="136" t="s">
        <v>249</v>
      </c>
      <c r="BX110" s="136" t="s">
        <v>227</v>
      </c>
      <c r="CL110" s="136" t="s">
        <v>231</v>
      </c>
    </row>
    <row r="111" s="4" customFormat="1" ht="16.5" customHeight="1">
      <c r="A111" s="137" t="s">
        <v>87</v>
      </c>
      <c r="B111" s="66"/>
      <c r="C111" s="127"/>
      <c r="D111" s="127"/>
      <c r="E111" s="127"/>
      <c r="F111" s="128" t="s">
        <v>250</v>
      </c>
      <c r="G111" s="128"/>
      <c r="H111" s="128"/>
      <c r="I111" s="128"/>
      <c r="J111" s="128"/>
      <c r="K111" s="127"/>
      <c r="L111" s="128" t="s">
        <v>251</v>
      </c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30">
        <f>'6.7.8 - SO 06.7.8  Svodný...'!J34</f>
        <v>0</v>
      </c>
      <c r="AH111" s="127"/>
      <c r="AI111" s="127"/>
      <c r="AJ111" s="127"/>
      <c r="AK111" s="127"/>
      <c r="AL111" s="127"/>
      <c r="AM111" s="127"/>
      <c r="AN111" s="130">
        <f>SUM(AG111,AT111)</f>
        <v>0</v>
      </c>
      <c r="AO111" s="127"/>
      <c r="AP111" s="127"/>
      <c r="AQ111" s="131" t="s">
        <v>85</v>
      </c>
      <c r="AR111" s="68"/>
      <c r="AS111" s="132">
        <v>0</v>
      </c>
      <c r="AT111" s="133">
        <f>ROUND(SUM(AV111:AW111),2)</f>
        <v>0</v>
      </c>
      <c r="AU111" s="134">
        <f>'6.7.8 - SO 06.7.8  Svodný...'!P98</f>
        <v>0</v>
      </c>
      <c r="AV111" s="133">
        <f>'6.7.8 - SO 06.7.8  Svodný...'!J37</f>
        <v>0</v>
      </c>
      <c r="AW111" s="133">
        <f>'6.7.8 - SO 06.7.8  Svodný...'!J38</f>
        <v>0</v>
      </c>
      <c r="AX111" s="133">
        <f>'6.7.8 - SO 06.7.8  Svodný...'!J39</f>
        <v>0</v>
      </c>
      <c r="AY111" s="133">
        <f>'6.7.8 - SO 06.7.8  Svodný...'!J40</f>
        <v>0</v>
      </c>
      <c r="AZ111" s="133">
        <f>'6.7.8 - SO 06.7.8  Svodný...'!F37</f>
        <v>0</v>
      </c>
      <c r="BA111" s="133">
        <f>'6.7.8 - SO 06.7.8  Svodný...'!F38</f>
        <v>0</v>
      </c>
      <c r="BB111" s="133">
        <f>'6.7.8 - SO 06.7.8  Svodný...'!F39</f>
        <v>0</v>
      </c>
      <c r="BC111" s="133">
        <f>'6.7.8 - SO 06.7.8  Svodný...'!F40</f>
        <v>0</v>
      </c>
      <c r="BD111" s="135">
        <f>'6.7.8 - SO 06.7.8  Svodný...'!F41</f>
        <v>0</v>
      </c>
      <c r="BE111" s="4"/>
      <c r="BT111" s="136" t="s">
        <v>90</v>
      </c>
      <c r="BV111" s="136" t="s">
        <v>76</v>
      </c>
      <c r="BW111" s="136" t="s">
        <v>252</v>
      </c>
      <c r="BX111" s="136" t="s">
        <v>227</v>
      </c>
      <c r="CL111" s="136" t="s">
        <v>231</v>
      </c>
    </row>
    <row r="112" s="4" customFormat="1" ht="16.5" customHeight="1">
      <c r="A112" s="137" t="s">
        <v>87</v>
      </c>
      <c r="B112" s="66"/>
      <c r="C112" s="127"/>
      <c r="D112" s="127"/>
      <c r="E112" s="127"/>
      <c r="F112" s="128" t="s">
        <v>253</v>
      </c>
      <c r="G112" s="128"/>
      <c r="H112" s="128"/>
      <c r="I112" s="128"/>
      <c r="J112" s="128"/>
      <c r="K112" s="127"/>
      <c r="L112" s="128" t="s">
        <v>254</v>
      </c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30">
        <f>'6.7.9 - SO 06.7.9  Svodni...'!J34</f>
        <v>0</v>
      </c>
      <c r="AH112" s="127"/>
      <c r="AI112" s="127"/>
      <c r="AJ112" s="127"/>
      <c r="AK112" s="127"/>
      <c r="AL112" s="127"/>
      <c r="AM112" s="127"/>
      <c r="AN112" s="130">
        <f>SUM(AG112,AT112)</f>
        <v>0</v>
      </c>
      <c r="AO112" s="127"/>
      <c r="AP112" s="127"/>
      <c r="AQ112" s="131" t="s">
        <v>85</v>
      </c>
      <c r="AR112" s="68"/>
      <c r="AS112" s="132">
        <v>0</v>
      </c>
      <c r="AT112" s="133">
        <f>ROUND(SUM(AV112:AW112),2)</f>
        <v>0</v>
      </c>
      <c r="AU112" s="134">
        <f>'6.7.9 - SO 06.7.9  Svodni...'!P96</f>
        <v>0</v>
      </c>
      <c r="AV112" s="133">
        <f>'6.7.9 - SO 06.7.9  Svodni...'!J37</f>
        <v>0</v>
      </c>
      <c r="AW112" s="133">
        <f>'6.7.9 - SO 06.7.9  Svodni...'!J38</f>
        <v>0</v>
      </c>
      <c r="AX112" s="133">
        <f>'6.7.9 - SO 06.7.9  Svodni...'!J39</f>
        <v>0</v>
      </c>
      <c r="AY112" s="133">
        <f>'6.7.9 - SO 06.7.9  Svodni...'!J40</f>
        <v>0</v>
      </c>
      <c r="AZ112" s="133">
        <f>'6.7.9 - SO 06.7.9  Svodni...'!F37</f>
        <v>0</v>
      </c>
      <c r="BA112" s="133">
        <f>'6.7.9 - SO 06.7.9  Svodni...'!F38</f>
        <v>0</v>
      </c>
      <c r="BB112" s="133">
        <f>'6.7.9 - SO 06.7.9  Svodni...'!F39</f>
        <v>0</v>
      </c>
      <c r="BC112" s="133">
        <f>'6.7.9 - SO 06.7.9  Svodni...'!F40</f>
        <v>0</v>
      </c>
      <c r="BD112" s="135">
        <f>'6.7.9 - SO 06.7.9  Svodni...'!F41</f>
        <v>0</v>
      </c>
      <c r="BE112" s="4"/>
      <c r="BT112" s="136" t="s">
        <v>90</v>
      </c>
      <c r="BV112" s="136" t="s">
        <v>76</v>
      </c>
      <c r="BW112" s="136" t="s">
        <v>255</v>
      </c>
      <c r="BX112" s="136" t="s">
        <v>227</v>
      </c>
      <c r="CL112" s="136" t="s">
        <v>231</v>
      </c>
    </row>
    <row r="113" s="7" customFormat="1" ht="16.5" customHeight="1">
      <c r="A113" s="7"/>
      <c r="B113" s="114"/>
      <c r="C113" s="115"/>
      <c r="D113" s="116" t="s">
        <v>256</v>
      </c>
      <c r="E113" s="116"/>
      <c r="F113" s="116"/>
      <c r="G113" s="116"/>
      <c r="H113" s="116"/>
      <c r="I113" s="117"/>
      <c r="J113" s="116" t="s">
        <v>257</v>
      </c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8">
        <f>ROUND(AG114,2)</f>
        <v>0</v>
      </c>
      <c r="AH113" s="117"/>
      <c r="AI113" s="117"/>
      <c r="AJ113" s="117"/>
      <c r="AK113" s="117"/>
      <c r="AL113" s="117"/>
      <c r="AM113" s="117"/>
      <c r="AN113" s="119">
        <f>SUM(AG113,AT113)</f>
        <v>0</v>
      </c>
      <c r="AO113" s="117"/>
      <c r="AP113" s="117"/>
      <c r="AQ113" s="120" t="s">
        <v>80</v>
      </c>
      <c r="AR113" s="121"/>
      <c r="AS113" s="122">
        <f>ROUND(AS114,2)</f>
        <v>0</v>
      </c>
      <c r="AT113" s="123">
        <f>ROUND(SUM(AV113:AW113),2)</f>
        <v>0</v>
      </c>
      <c r="AU113" s="124">
        <f>ROUND(AU114,5)</f>
        <v>0</v>
      </c>
      <c r="AV113" s="123">
        <f>ROUND(AZ113*L29,2)</f>
        <v>0</v>
      </c>
      <c r="AW113" s="123">
        <f>ROUND(BA113*L30,2)</f>
        <v>0</v>
      </c>
      <c r="AX113" s="123">
        <f>ROUND(BB113*L29,2)</f>
        <v>0</v>
      </c>
      <c r="AY113" s="123">
        <f>ROUND(BC113*L30,2)</f>
        <v>0</v>
      </c>
      <c r="AZ113" s="123">
        <f>ROUND(AZ114,2)</f>
        <v>0</v>
      </c>
      <c r="BA113" s="123">
        <f>ROUND(BA114,2)</f>
        <v>0</v>
      </c>
      <c r="BB113" s="123">
        <f>ROUND(BB114,2)</f>
        <v>0</v>
      </c>
      <c r="BC113" s="123">
        <f>ROUND(BC114,2)</f>
        <v>0</v>
      </c>
      <c r="BD113" s="125">
        <f>ROUND(BD114,2)</f>
        <v>0</v>
      </c>
      <c r="BE113" s="7"/>
      <c r="BS113" s="126" t="s">
        <v>73</v>
      </c>
      <c r="BT113" s="126" t="s">
        <v>78</v>
      </c>
      <c r="BU113" s="126" t="s">
        <v>75</v>
      </c>
      <c r="BV113" s="126" t="s">
        <v>76</v>
      </c>
      <c r="BW113" s="126" t="s">
        <v>258</v>
      </c>
      <c r="BX113" s="126" t="s">
        <v>5</v>
      </c>
      <c r="CL113" s="126" t="s">
        <v>19</v>
      </c>
      <c r="CM113" s="126" t="s">
        <v>82</v>
      </c>
    </row>
    <row r="114" s="4" customFormat="1" ht="16.5" customHeight="1">
      <c r="A114" s="4"/>
      <c r="B114" s="66"/>
      <c r="C114" s="127"/>
      <c r="D114" s="127"/>
      <c r="E114" s="128" t="s">
        <v>259</v>
      </c>
      <c r="F114" s="128"/>
      <c r="G114" s="128"/>
      <c r="H114" s="128"/>
      <c r="I114" s="128"/>
      <c r="J114" s="127"/>
      <c r="K114" s="128" t="s">
        <v>260</v>
      </c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9">
        <f>ROUND(SUM(AG115:AG124),2)</f>
        <v>0</v>
      </c>
      <c r="AH114" s="127"/>
      <c r="AI114" s="127"/>
      <c r="AJ114" s="127"/>
      <c r="AK114" s="127"/>
      <c r="AL114" s="127"/>
      <c r="AM114" s="127"/>
      <c r="AN114" s="130">
        <f>SUM(AG114,AT114)</f>
        <v>0</v>
      </c>
      <c r="AO114" s="127"/>
      <c r="AP114" s="127"/>
      <c r="AQ114" s="131" t="s">
        <v>85</v>
      </c>
      <c r="AR114" s="68"/>
      <c r="AS114" s="132">
        <f>ROUND(SUM(AS115:AS124),2)</f>
        <v>0</v>
      </c>
      <c r="AT114" s="133">
        <f>ROUND(SUM(AV114:AW114),2)</f>
        <v>0</v>
      </c>
      <c r="AU114" s="134">
        <f>ROUND(SUM(AU115:AU124),5)</f>
        <v>0</v>
      </c>
      <c r="AV114" s="133">
        <f>ROUND(AZ114*L29,2)</f>
        <v>0</v>
      </c>
      <c r="AW114" s="133">
        <f>ROUND(BA114*L30,2)</f>
        <v>0</v>
      </c>
      <c r="AX114" s="133">
        <f>ROUND(BB114*L29,2)</f>
        <v>0</v>
      </c>
      <c r="AY114" s="133">
        <f>ROUND(BC114*L30,2)</f>
        <v>0</v>
      </c>
      <c r="AZ114" s="133">
        <f>ROUND(SUM(AZ115:AZ124),2)</f>
        <v>0</v>
      </c>
      <c r="BA114" s="133">
        <f>ROUND(SUM(BA115:BA124),2)</f>
        <v>0</v>
      </c>
      <c r="BB114" s="133">
        <f>ROUND(SUM(BB115:BB124),2)</f>
        <v>0</v>
      </c>
      <c r="BC114" s="133">
        <f>ROUND(SUM(BC115:BC124),2)</f>
        <v>0</v>
      </c>
      <c r="BD114" s="135">
        <f>ROUND(SUM(BD115:BD124),2)</f>
        <v>0</v>
      </c>
      <c r="BE114" s="4"/>
      <c r="BS114" s="136" t="s">
        <v>73</v>
      </c>
      <c r="BT114" s="136" t="s">
        <v>82</v>
      </c>
      <c r="BU114" s="136" t="s">
        <v>75</v>
      </c>
      <c r="BV114" s="136" t="s">
        <v>76</v>
      </c>
      <c r="BW114" s="136" t="s">
        <v>261</v>
      </c>
      <c r="BX114" s="136" t="s">
        <v>258</v>
      </c>
      <c r="CL114" s="136" t="s">
        <v>28</v>
      </c>
    </row>
    <row r="115" s="4" customFormat="1" ht="23.25" customHeight="1">
      <c r="A115" s="137" t="s">
        <v>87</v>
      </c>
      <c r="B115" s="66"/>
      <c r="C115" s="127"/>
      <c r="D115" s="127"/>
      <c r="E115" s="127"/>
      <c r="F115" s="128" t="s">
        <v>262</v>
      </c>
      <c r="G115" s="128"/>
      <c r="H115" s="128"/>
      <c r="I115" s="128"/>
      <c r="J115" s="128"/>
      <c r="K115" s="127"/>
      <c r="L115" s="128" t="s">
        <v>263</v>
      </c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30">
        <f>'107.1 - SO 107.1 Vedlejší...'!J34</f>
        <v>0</v>
      </c>
      <c r="AH115" s="127"/>
      <c r="AI115" s="127"/>
      <c r="AJ115" s="127"/>
      <c r="AK115" s="127"/>
      <c r="AL115" s="127"/>
      <c r="AM115" s="127"/>
      <c r="AN115" s="130">
        <f>SUM(AG115,AT115)</f>
        <v>0</v>
      </c>
      <c r="AO115" s="127"/>
      <c r="AP115" s="127"/>
      <c r="AQ115" s="131" t="s">
        <v>85</v>
      </c>
      <c r="AR115" s="68"/>
      <c r="AS115" s="132">
        <v>0</v>
      </c>
      <c r="AT115" s="133">
        <f>ROUND(SUM(AV115:AW115),2)</f>
        <v>0</v>
      </c>
      <c r="AU115" s="134">
        <f>'107.1 - SO 107.1 Vedlejší...'!P100</f>
        <v>0</v>
      </c>
      <c r="AV115" s="133">
        <f>'107.1 - SO 107.1 Vedlejší...'!J37</f>
        <v>0</v>
      </c>
      <c r="AW115" s="133">
        <f>'107.1 - SO 107.1 Vedlejší...'!J38</f>
        <v>0</v>
      </c>
      <c r="AX115" s="133">
        <f>'107.1 - SO 107.1 Vedlejší...'!J39</f>
        <v>0</v>
      </c>
      <c r="AY115" s="133">
        <f>'107.1 - SO 107.1 Vedlejší...'!J40</f>
        <v>0</v>
      </c>
      <c r="AZ115" s="133">
        <f>'107.1 - SO 107.1 Vedlejší...'!F37</f>
        <v>0</v>
      </c>
      <c r="BA115" s="133">
        <f>'107.1 - SO 107.1 Vedlejší...'!F38</f>
        <v>0</v>
      </c>
      <c r="BB115" s="133">
        <f>'107.1 - SO 107.1 Vedlejší...'!F39</f>
        <v>0</v>
      </c>
      <c r="BC115" s="133">
        <f>'107.1 - SO 107.1 Vedlejší...'!F40</f>
        <v>0</v>
      </c>
      <c r="BD115" s="135">
        <f>'107.1 - SO 107.1 Vedlejší...'!F41</f>
        <v>0</v>
      </c>
      <c r="BE115" s="4"/>
      <c r="BT115" s="136" t="s">
        <v>90</v>
      </c>
      <c r="BV115" s="136" t="s">
        <v>76</v>
      </c>
      <c r="BW115" s="136" t="s">
        <v>264</v>
      </c>
      <c r="BX115" s="136" t="s">
        <v>261</v>
      </c>
      <c r="CL115" s="136" t="s">
        <v>19</v>
      </c>
    </row>
    <row r="116" s="4" customFormat="1" ht="23.25" customHeight="1">
      <c r="A116" s="137" t="s">
        <v>87</v>
      </c>
      <c r="B116" s="66"/>
      <c r="C116" s="127"/>
      <c r="D116" s="127"/>
      <c r="E116" s="127"/>
      <c r="F116" s="128" t="s">
        <v>265</v>
      </c>
      <c r="G116" s="128"/>
      <c r="H116" s="128"/>
      <c r="I116" s="128"/>
      <c r="J116" s="128"/>
      <c r="K116" s="127"/>
      <c r="L116" s="128" t="s">
        <v>266</v>
      </c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30">
        <f>'107.2 - SO 107.2 Vedlejší...'!J34</f>
        <v>0</v>
      </c>
      <c r="AH116" s="127"/>
      <c r="AI116" s="127"/>
      <c r="AJ116" s="127"/>
      <c r="AK116" s="127"/>
      <c r="AL116" s="127"/>
      <c r="AM116" s="127"/>
      <c r="AN116" s="130">
        <f>SUM(AG116,AT116)</f>
        <v>0</v>
      </c>
      <c r="AO116" s="127"/>
      <c r="AP116" s="127"/>
      <c r="AQ116" s="131" t="s">
        <v>85</v>
      </c>
      <c r="AR116" s="68"/>
      <c r="AS116" s="132">
        <v>0</v>
      </c>
      <c r="AT116" s="133">
        <f>ROUND(SUM(AV116:AW116),2)</f>
        <v>0</v>
      </c>
      <c r="AU116" s="134">
        <f>'107.2 - SO 107.2 Vedlejší...'!P100</f>
        <v>0</v>
      </c>
      <c r="AV116" s="133">
        <f>'107.2 - SO 107.2 Vedlejší...'!J37</f>
        <v>0</v>
      </c>
      <c r="AW116" s="133">
        <f>'107.2 - SO 107.2 Vedlejší...'!J38</f>
        <v>0</v>
      </c>
      <c r="AX116" s="133">
        <f>'107.2 - SO 107.2 Vedlejší...'!J39</f>
        <v>0</v>
      </c>
      <c r="AY116" s="133">
        <f>'107.2 - SO 107.2 Vedlejší...'!J40</f>
        <v>0</v>
      </c>
      <c r="AZ116" s="133">
        <f>'107.2 - SO 107.2 Vedlejší...'!F37</f>
        <v>0</v>
      </c>
      <c r="BA116" s="133">
        <f>'107.2 - SO 107.2 Vedlejší...'!F38</f>
        <v>0</v>
      </c>
      <c r="BB116" s="133">
        <f>'107.2 - SO 107.2 Vedlejší...'!F39</f>
        <v>0</v>
      </c>
      <c r="BC116" s="133">
        <f>'107.2 - SO 107.2 Vedlejší...'!F40</f>
        <v>0</v>
      </c>
      <c r="BD116" s="135">
        <f>'107.2 - SO 107.2 Vedlejší...'!F41</f>
        <v>0</v>
      </c>
      <c r="BE116" s="4"/>
      <c r="BT116" s="136" t="s">
        <v>90</v>
      </c>
      <c r="BV116" s="136" t="s">
        <v>76</v>
      </c>
      <c r="BW116" s="136" t="s">
        <v>267</v>
      </c>
      <c r="BX116" s="136" t="s">
        <v>261</v>
      </c>
      <c r="CL116" s="136" t="s">
        <v>19</v>
      </c>
    </row>
    <row r="117" s="4" customFormat="1" ht="23.25" customHeight="1">
      <c r="A117" s="137" t="s">
        <v>87</v>
      </c>
      <c r="B117" s="66"/>
      <c r="C117" s="127"/>
      <c r="D117" s="127"/>
      <c r="E117" s="127"/>
      <c r="F117" s="128" t="s">
        <v>268</v>
      </c>
      <c r="G117" s="128"/>
      <c r="H117" s="128"/>
      <c r="I117" s="128"/>
      <c r="J117" s="128"/>
      <c r="K117" s="127"/>
      <c r="L117" s="128" t="s">
        <v>269</v>
      </c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30">
        <f>'107.3 - SO 107.3 Vedlejší...'!J34</f>
        <v>0</v>
      </c>
      <c r="AH117" s="127"/>
      <c r="AI117" s="127"/>
      <c r="AJ117" s="127"/>
      <c r="AK117" s="127"/>
      <c r="AL117" s="127"/>
      <c r="AM117" s="127"/>
      <c r="AN117" s="130">
        <f>SUM(AG117,AT117)</f>
        <v>0</v>
      </c>
      <c r="AO117" s="127"/>
      <c r="AP117" s="127"/>
      <c r="AQ117" s="131" t="s">
        <v>85</v>
      </c>
      <c r="AR117" s="68"/>
      <c r="AS117" s="132">
        <v>0</v>
      </c>
      <c r="AT117" s="133">
        <f>ROUND(SUM(AV117:AW117),2)</f>
        <v>0</v>
      </c>
      <c r="AU117" s="134">
        <f>'107.3 - SO 107.3 Vedlejší...'!P98</f>
        <v>0</v>
      </c>
      <c r="AV117" s="133">
        <f>'107.3 - SO 107.3 Vedlejší...'!J37</f>
        <v>0</v>
      </c>
      <c r="AW117" s="133">
        <f>'107.3 - SO 107.3 Vedlejší...'!J38</f>
        <v>0</v>
      </c>
      <c r="AX117" s="133">
        <f>'107.3 - SO 107.3 Vedlejší...'!J39</f>
        <v>0</v>
      </c>
      <c r="AY117" s="133">
        <f>'107.3 - SO 107.3 Vedlejší...'!J40</f>
        <v>0</v>
      </c>
      <c r="AZ117" s="133">
        <f>'107.3 - SO 107.3 Vedlejší...'!F37</f>
        <v>0</v>
      </c>
      <c r="BA117" s="133">
        <f>'107.3 - SO 107.3 Vedlejší...'!F38</f>
        <v>0</v>
      </c>
      <c r="BB117" s="133">
        <f>'107.3 - SO 107.3 Vedlejší...'!F39</f>
        <v>0</v>
      </c>
      <c r="BC117" s="133">
        <f>'107.3 - SO 107.3 Vedlejší...'!F40</f>
        <v>0</v>
      </c>
      <c r="BD117" s="135">
        <f>'107.3 - SO 107.3 Vedlejší...'!F41</f>
        <v>0</v>
      </c>
      <c r="BE117" s="4"/>
      <c r="BT117" s="136" t="s">
        <v>90</v>
      </c>
      <c r="BV117" s="136" t="s">
        <v>76</v>
      </c>
      <c r="BW117" s="136" t="s">
        <v>270</v>
      </c>
      <c r="BX117" s="136" t="s">
        <v>261</v>
      </c>
      <c r="CL117" s="136" t="s">
        <v>19</v>
      </c>
    </row>
    <row r="118" s="4" customFormat="1" ht="23.25" customHeight="1">
      <c r="A118" s="137" t="s">
        <v>87</v>
      </c>
      <c r="B118" s="66"/>
      <c r="C118" s="127"/>
      <c r="D118" s="127"/>
      <c r="E118" s="127"/>
      <c r="F118" s="128" t="s">
        <v>271</v>
      </c>
      <c r="G118" s="128"/>
      <c r="H118" s="128"/>
      <c r="I118" s="128"/>
      <c r="J118" s="128"/>
      <c r="K118" s="127"/>
      <c r="L118" s="128" t="s">
        <v>272</v>
      </c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30">
        <f>'107.4 - SO 107.4  Vedlejš...'!J34</f>
        <v>0</v>
      </c>
      <c r="AH118" s="127"/>
      <c r="AI118" s="127"/>
      <c r="AJ118" s="127"/>
      <c r="AK118" s="127"/>
      <c r="AL118" s="127"/>
      <c r="AM118" s="127"/>
      <c r="AN118" s="130">
        <f>SUM(AG118,AT118)</f>
        <v>0</v>
      </c>
      <c r="AO118" s="127"/>
      <c r="AP118" s="127"/>
      <c r="AQ118" s="131" t="s">
        <v>85</v>
      </c>
      <c r="AR118" s="68"/>
      <c r="AS118" s="132">
        <v>0</v>
      </c>
      <c r="AT118" s="133">
        <f>ROUND(SUM(AV118:AW118),2)</f>
        <v>0</v>
      </c>
      <c r="AU118" s="134">
        <f>'107.4 - SO 107.4  Vedlejš...'!P99</f>
        <v>0</v>
      </c>
      <c r="AV118" s="133">
        <f>'107.4 - SO 107.4  Vedlejš...'!J37</f>
        <v>0</v>
      </c>
      <c r="AW118" s="133">
        <f>'107.4 - SO 107.4  Vedlejš...'!J38</f>
        <v>0</v>
      </c>
      <c r="AX118" s="133">
        <f>'107.4 - SO 107.4  Vedlejš...'!J39</f>
        <v>0</v>
      </c>
      <c r="AY118" s="133">
        <f>'107.4 - SO 107.4  Vedlejš...'!J40</f>
        <v>0</v>
      </c>
      <c r="AZ118" s="133">
        <f>'107.4 - SO 107.4  Vedlejš...'!F37</f>
        <v>0</v>
      </c>
      <c r="BA118" s="133">
        <f>'107.4 - SO 107.4  Vedlejš...'!F38</f>
        <v>0</v>
      </c>
      <c r="BB118" s="133">
        <f>'107.4 - SO 107.4  Vedlejš...'!F39</f>
        <v>0</v>
      </c>
      <c r="BC118" s="133">
        <f>'107.4 - SO 107.4  Vedlejš...'!F40</f>
        <v>0</v>
      </c>
      <c r="BD118" s="135">
        <f>'107.4 - SO 107.4  Vedlejš...'!F41</f>
        <v>0</v>
      </c>
      <c r="BE118" s="4"/>
      <c r="BT118" s="136" t="s">
        <v>90</v>
      </c>
      <c r="BV118" s="136" t="s">
        <v>76</v>
      </c>
      <c r="BW118" s="136" t="s">
        <v>273</v>
      </c>
      <c r="BX118" s="136" t="s">
        <v>261</v>
      </c>
      <c r="CL118" s="136" t="s">
        <v>19</v>
      </c>
    </row>
    <row r="119" s="4" customFormat="1" ht="23.25" customHeight="1">
      <c r="A119" s="137" t="s">
        <v>87</v>
      </c>
      <c r="B119" s="66"/>
      <c r="C119" s="127"/>
      <c r="D119" s="127"/>
      <c r="E119" s="127"/>
      <c r="F119" s="128" t="s">
        <v>274</v>
      </c>
      <c r="G119" s="128"/>
      <c r="H119" s="128"/>
      <c r="I119" s="128"/>
      <c r="J119" s="128"/>
      <c r="K119" s="127"/>
      <c r="L119" s="128" t="s">
        <v>275</v>
      </c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30">
        <f>'107.7 - SO 107.7  Vedlejš...'!J34</f>
        <v>0</v>
      </c>
      <c r="AH119" s="127"/>
      <c r="AI119" s="127"/>
      <c r="AJ119" s="127"/>
      <c r="AK119" s="127"/>
      <c r="AL119" s="127"/>
      <c r="AM119" s="127"/>
      <c r="AN119" s="130">
        <f>SUM(AG119,AT119)</f>
        <v>0</v>
      </c>
      <c r="AO119" s="127"/>
      <c r="AP119" s="127"/>
      <c r="AQ119" s="131" t="s">
        <v>85</v>
      </c>
      <c r="AR119" s="68"/>
      <c r="AS119" s="132">
        <v>0</v>
      </c>
      <c r="AT119" s="133">
        <f>ROUND(SUM(AV119:AW119),2)</f>
        <v>0</v>
      </c>
      <c r="AU119" s="134">
        <f>'107.7 - SO 107.7  Vedlejš...'!P98</f>
        <v>0</v>
      </c>
      <c r="AV119" s="133">
        <f>'107.7 - SO 107.7  Vedlejš...'!J37</f>
        <v>0</v>
      </c>
      <c r="AW119" s="133">
        <f>'107.7 - SO 107.7  Vedlejš...'!J38</f>
        <v>0</v>
      </c>
      <c r="AX119" s="133">
        <f>'107.7 - SO 107.7  Vedlejš...'!J39</f>
        <v>0</v>
      </c>
      <c r="AY119" s="133">
        <f>'107.7 - SO 107.7  Vedlejš...'!J40</f>
        <v>0</v>
      </c>
      <c r="AZ119" s="133">
        <f>'107.7 - SO 107.7  Vedlejš...'!F37</f>
        <v>0</v>
      </c>
      <c r="BA119" s="133">
        <f>'107.7 - SO 107.7  Vedlejš...'!F38</f>
        <v>0</v>
      </c>
      <c r="BB119" s="133">
        <f>'107.7 - SO 107.7  Vedlejš...'!F39</f>
        <v>0</v>
      </c>
      <c r="BC119" s="133">
        <f>'107.7 - SO 107.7  Vedlejš...'!F40</f>
        <v>0</v>
      </c>
      <c r="BD119" s="135">
        <f>'107.7 - SO 107.7  Vedlejš...'!F41</f>
        <v>0</v>
      </c>
      <c r="BE119" s="4"/>
      <c r="BT119" s="136" t="s">
        <v>90</v>
      </c>
      <c r="BV119" s="136" t="s">
        <v>76</v>
      </c>
      <c r="BW119" s="136" t="s">
        <v>276</v>
      </c>
      <c r="BX119" s="136" t="s">
        <v>261</v>
      </c>
      <c r="CL119" s="136" t="s">
        <v>19</v>
      </c>
    </row>
    <row r="120" s="4" customFormat="1" ht="23.25" customHeight="1">
      <c r="A120" s="137" t="s">
        <v>87</v>
      </c>
      <c r="B120" s="66"/>
      <c r="C120" s="127"/>
      <c r="D120" s="127"/>
      <c r="E120" s="127"/>
      <c r="F120" s="128" t="s">
        <v>277</v>
      </c>
      <c r="G120" s="128"/>
      <c r="H120" s="128"/>
      <c r="I120" s="128"/>
      <c r="J120" s="128"/>
      <c r="K120" s="127"/>
      <c r="L120" s="128" t="s">
        <v>278</v>
      </c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30">
        <f>'107.8 - SO 107.8  Vedlejš...'!J34</f>
        <v>0</v>
      </c>
      <c r="AH120" s="127"/>
      <c r="AI120" s="127"/>
      <c r="AJ120" s="127"/>
      <c r="AK120" s="127"/>
      <c r="AL120" s="127"/>
      <c r="AM120" s="127"/>
      <c r="AN120" s="130">
        <f>SUM(AG120,AT120)</f>
        <v>0</v>
      </c>
      <c r="AO120" s="127"/>
      <c r="AP120" s="127"/>
      <c r="AQ120" s="131" t="s">
        <v>85</v>
      </c>
      <c r="AR120" s="68"/>
      <c r="AS120" s="132">
        <v>0</v>
      </c>
      <c r="AT120" s="133">
        <f>ROUND(SUM(AV120:AW120),2)</f>
        <v>0</v>
      </c>
      <c r="AU120" s="134">
        <f>'107.8 - SO 107.8  Vedlejš...'!P97</f>
        <v>0</v>
      </c>
      <c r="AV120" s="133">
        <f>'107.8 - SO 107.8  Vedlejš...'!J37</f>
        <v>0</v>
      </c>
      <c r="AW120" s="133">
        <f>'107.8 - SO 107.8  Vedlejš...'!J38</f>
        <v>0</v>
      </c>
      <c r="AX120" s="133">
        <f>'107.8 - SO 107.8  Vedlejš...'!J39</f>
        <v>0</v>
      </c>
      <c r="AY120" s="133">
        <f>'107.8 - SO 107.8  Vedlejš...'!J40</f>
        <v>0</v>
      </c>
      <c r="AZ120" s="133">
        <f>'107.8 - SO 107.8  Vedlejš...'!F37</f>
        <v>0</v>
      </c>
      <c r="BA120" s="133">
        <f>'107.8 - SO 107.8  Vedlejš...'!F38</f>
        <v>0</v>
      </c>
      <c r="BB120" s="133">
        <f>'107.8 - SO 107.8  Vedlejš...'!F39</f>
        <v>0</v>
      </c>
      <c r="BC120" s="133">
        <f>'107.8 - SO 107.8  Vedlejš...'!F40</f>
        <v>0</v>
      </c>
      <c r="BD120" s="135">
        <f>'107.8 - SO 107.8  Vedlejš...'!F41</f>
        <v>0</v>
      </c>
      <c r="BE120" s="4"/>
      <c r="BT120" s="136" t="s">
        <v>90</v>
      </c>
      <c r="BV120" s="136" t="s">
        <v>76</v>
      </c>
      <c r="BW120" s="136" t="s">
        <v>279</v>
      </c>
      <c r="BX120" s="136" t="s">
        <v>261</v>
      </c>
      <c r="CL120" s="136" t="s">
        <v>19</v>
      </c>
    </row>
    <row r="121" s="4" customFormat="1" ht="23.25" customHeight="1">
      <c r="A121" s="137" t="s">
        <v>87</v>
      </c>
      <c r="B121" s="66"/>
      <c r="C121" s="127"/>
      <c r="D121" s="127"/>
      <c r="E121" s="127"/>
      <c r="F121" s="128" t="s">
        <v>280</v>
      </c>
      <c r="G121" s="128"/>
      <c r="H121" s="128"/>
      <c r="I121" s="128"/>
      <c r="J121" s="128"/>
      <c r="K121" s="127"/>
      <c r="L121" s="128" t="s">
        <v>281</v>
      </c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30">
        <f>'107.9 - SO 107.9  Vedlejš...'!J34</f>
        <v>0</v>
      </c>
      <c r="AH121" s="127"/>
      <c r="AI121" s="127"/>
      <c r="AJ121" s="127"/>
      <c r="AK121" s="127"/>
      <c r="AL121" s="127"/>
      <c r="AM121" s="127"/>
      <c r="AN121" s="130">
        <f>SUM(AG121,AT121)</f>
        <v>0</v>
      </c>
      <c r="AO121" s="127"/>
      <c r="AP121" s="127"/>
      <c r="AQ121" s="131" t="s">
        <v>85</v>
      </c>
      <c r="AR121" s="68"/>
      <c r="AS121" s="132">
        <v>0</v>
      </c>
      <c r="AT121" s="133">
        <f>ROUND(SUM(AV121:AW121),2)</f>
        <v>0</v>
      </c>
      <c r="AU121" s="134">
        <f>'107.9 - SO 107.9  Vedlejš...'!P98</f>
        <v>0</v>
      </c>
      <c r="AV121" s="133">
        <f>'107.9 - SO 107.9  Vedlejš...'!J37</f>
        <v>0</v>
      </c>
      <c r="AW121" s="133">
        <f>'107.9 - SO 107.9  Vedlejš...'!J38</f>
        <v>0</v>
      </c>
      <c r="AX121" s="133">
        <f>'107.9 - SO 107.9  Vedlejš...'!J39</f>
        <v>0</v>
      </c>
      <c r="AY121" s="133">
        <f>'107.9 - SO 107.9  Vedlejš...'!J40</f>
        <v>0</v>
      </c>
      <c r="AZ121" s="133">
        <f>'107.9 - SO 107.9  Vedlejš...'!F37</f>
        <v>0</v>
      </c>
      <c r="BA121" s="133">
        <f>'107.9 - SO 107.9  Vedlejš...'!F38</f>
        <v>0</v>
      </c>
      <c r="BB121" s="133">
        <f>'107.9 - SO 107.9  Vedlejš...'!F39</f>
        <v>0</v>
      </c>
      <c r="BC121" s="133">
        <f>'107.9 - SO 107.9  Vedlejš...'!F40</f>
        <v>0</v>
      </c>
      <c r="BD121" s="135">
        <f>'107.9 - SO 107.9  Vedlejš...'!F41</f>
        <v>0</v>
      </c>
      <c r="BE121" s="4"/>
      <c r="BT121" s="136" t="s">
        <v>90</v>
      </c>
      <c r="BV121" s="136" t="s">
        <v>76</v>
      </c>
      <c r="BW121" s="136" t="s">
        <v>282</v>
      </c>
      <c r="BX121" s="136" t="s">
        <v>261</v>
      </c>
      <c r="CL121" s="136" t="s">
        <v>19</v>
      </c>
    </row>
    <row r="122" s="4" customFormat="1" ht="16.5" customHeight="1">
      <c r="A122" s="137" t="s">
        <v>87</v>
      </c>
      <c r="B122" s="66"/>
      <c r="C122" s="127"/>
      <c r="D122" s="127"/>
      <c r="E122" s="127"/>
      <c r="F122" s="128" t="s">
        <v>283</v>
      </c>
      <c r="G122" s="128"/>
      <c r="H122" s="128"/>
      <c r="I122" s="128"/>
      <c r="J122" s="128"/>
      <c r="K122" s="127"/>
      <c r="L122" s="128" t="s">
        <v>284</v>
      </c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30">
        <f>'107.10 - SO 107.10  Stezk...'!J34</f>
        <v>0</v>
      </c>
      <c r="AH122" s="127"/>
      <c r="AI122" s="127"/>
      <c r="AJ122" s="127"/>
      <c r="AK122" s="127"/>
      <c r="AL122" s="127"/>
      <c r="AM122" s="127"/>
      <c r="AN122" s="130">
        <f>SUM(AG122,AT122)</f>
        <v>0</v>
      </c>
      <c r="AO122" s="127"/>
      <c r="AP122" s="127"/>
      <c r="AQ122" s="131" t="s">
        <v>85</v>
      </c>
      <c r="AR122" s="68"/>
      <c r="AS122" s="132">
        <v>0</v>
      </c>
      <c r="AT122" s="133">
        <f>ROUND(SUM(AV122:AW122),2)</f>
        <v>0</v>
      </c>
      <c r="AU122" s="134">
        <f>'107.10 - SO 107.10  Stezk...'!P95</f>
        <v>0</v>
      </c>
      <c r="AV122" s="133">
        <f>'107.10 - SO 107.10  Stezk...'!J37</f>
        <v>0</v>
      </c>
      <c r="AW122" s="133">
        <f>'107.10 - SO 107.10  Stezk...'!J38</f>
        <v>0</v>
      </c>
      <c r="AX122" s="133">
        <f>'107.10 - SO 107.10  Stezk...'!J39</f>
        <v>0</v>
      </c>
      <c r="AY122" s="133">
        <f>'107.10 - SO 107.10  Stezk...'!J40</f>
        <v>0</v>
      </c>
      <c r="AZ122" s="133">
        <f>'107.10 - SO 107.10  Stezk...'!F37</f>
        <v>0</v>
      </c>
      <c r="BA122" s="133">
        <f>'107.10 - SO 107.10  Stezk...'!F38</f>
        <v>0</v>
      </c>
      <c r="BB122" s="133">
        <f>'107.10 - SO 107.10  Stezk...'!F39</f>
        <v>0</v>
      </c>
      <c r="BC122" s="133">
        <f>'107.10 - SO 107.10  Stezk...'!F40</f>
        <v>0</v>
      </c>
      <c r="BD122" s="135">
        <f>'107.10 - SO 107.10  Stezk...'!F41</f>
        <v>0</v>
      </c>
      <c r="BE122" s="4"/>
      <c r="BT122" s="136" t="s">
        <v>90</v>
      </c>
      <c r="BV122" s="136" t="s">
        <v>76</v>
      </c>
      <c r="BW122" s="136" t="s">
        <v>285</v>
      </c>
      <c r="BX122" s="136" t="s">
        <v>261</v>
      </c>
      <c r="CL122" s="136" t="s">
        <v>19</v>
      </c>
    </row>
    <row r="123" s="4" customFormat="1" ht="23.25" customHeight="1">
      <c r="A123" s="137" t="s">
        <v>87</v>
      </c>
      <c r="B123" s="66"/>
      <c r="C123" s="127"/>
      <c r="D123" s="127"/>
      <c r="E123" s="127"/>
      <c r="F123" s="128" t="s">
        <v>286</v>
      </c>
      <c r="G123" s="128"/>
      <c r="H123" s="128"/>
      <c r="I123" s="128"/>
      <c r="J123" s="128"/>
      <c r="K123" s="127"/>
      <c r="L123" s="128" t="s">
        <v>287</v>
      </c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30">
        <f>'107.14 - SO 107.14  Vedle...'!J34</f>
        <v>0</v>
      </c>
      <c r="AH123" s="127"/>
      <c r="AI123" s="127"/>
      <c r="AJ123" s="127"/>
      <c r="AK123" s="127"/>
      <c r="AL123" s="127"/>
      <c r="AM123" s="127"/>
      <c r="AN123" s="130">
        <f>SUM(AG123,AT123)</f>
        <v>0</v>
      </c>
      <c r="AO123" s="127"/>
      <c r="AP123" s="127"/>
      <c r="AQ123" s="131" t="s">
        <v>85</v>
      </c>
      <c r="AR123" s="68"/>
      <c r="AS123" s="132">
        <v>0</v>
      </c>
      <c r="AT123" s="133">
        <f>ROUND(SUM(AV123:AW123),2)</f>
        <v>0</v>
      </c>
      <c r="AU123" s="134">
        <f>'107.14 - SO 107.14  Vedle...'!P98</f>
        <v>0</v>
      </c>
      <c r="AV123" s="133">
        <f>'107.14 - SO 107.14  Vedle...'!J37</f>
        <v>0</v>
      </c>
      <c r="AW123" s="133">
        <f>'107.14 - SO 107.14  Vedle...'!J38</f>
        <v>0</v>
      </c>
      <c r="AX123" s="133">
        <f>'107.14 - SO 107.14  Vedle...'!J39</f>
        <v>0</v>
      </c>
      <c r="AY123" s="133">
        <f>'107.14 - SO 107.14  Vedle...'!J40</f>
        <v>0</v>
      </c>
      <c r="AZ123" s="133">
        <f>'107.14 - SO 107.14  Vedle...'!F37</f>
        <v>0</v>
      </c>
      <c r="BA123" s="133">
        <f>'107.14 - SO 107.14  Vedle...'!F38</f>
        <v>0</v>
      </c>
      <c r="BB123" s="133">
        <f>'107.14 - SO 107.14  Vedle...'!F39</f>
        <v>0</v>
      </c>
      <c r="BC123" s="133">
        <f>'107.14 - SO 107.14  Vedle...'!F40</f>
        <v>0</v>
      </c>
      <c r="BD123" s="135">
        <f>'107.14 - SO 107.14  Vedle...'!F41</f>
        <v>0</v>
      </c>
      <c r="BE123" s="4"/>
      <c r="BT123" s="136" t="s">
        <v>90</v>
      </c>
      <c r="BV123" s="136" t="s">
        <v>76</v>
      </c>
      <c r="BW123" s="136" t="s">
        <v>288</v>
      </c>
      <c r="BX123" s="136" t="s">
        <v>261</v>
      </c>
      <c r="CL123" s="136" t="s">
        <v>19</v>
      </c>
    </row>
    <row r="124" s="4" customFormat="1" ht="16.5" customHeight="1">
      <c r="A124" s="137" t="s">
        <v>87</v>
      </c>
      <c r="B124" s="66"/>
      <c r="C124" s="127"/>
      <c r="D124" s="127"/>
      <c r="E124" s="127"/>
      <c r="F124" s="128" t="s">
        <v>289</v>
      </c>
      <c r="G124" s="128"/>
      <c r="H124" s="128"/>
      <c r="I124" s="128"/>
      <c r="J124" s="128"/>
      <c r="K124" s="127"/>
      <c r="L124" s="128" t="s">
        <v>290</v>
      </c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30">
        <f>'107.15 - SO 107.15 Kácení'!J34</f>
        <v>0</v>
      </c>
      <c r="AH124" s="127"/>
      <c r="AI124" s="127"/>
      <c r="AJ124" s="127"/>
      <c r="AK124" s="127"/>
      <c r="AL124" s="127"/>
      <c r="AM124" s="127"/>
      <c r="AN124" s="130">
        <f>SUM(AG124,AT124)</f>
        <v>0</v>
      </c>
      <c r="AO124" s="127"/>
      <c r="AP124" s="127"/>
      <c r="AQ124" s="131" t="s">
        <v>85</v>
      </c>
      <c r="AR124" s="68"/>
      <c r="AS124" s="132">
        <v>0</v>
      </c>
      <c r="AT124" s="133">
        <f>ROUND(SUM(AV124:AW124),2)</f>
        <v>0</v>
      </c>
      <c r="AU124" s="134">
        <f>'107.15 - SO 107.15 Kácení'!P93</f>
        <v>0</v>
      </c>
      <c r="AV124" s="133">
        <f>'107.15 - SO 107.15 Kácení'!J37</f>
        <v>0</v>
      </c>
      <c r="AW124" s="133">
        <f>'107.15 - SO 107.15 Kácení'!J38</f>
        <v>0</v>
      </c>
      <c r="AX124" s="133">
        <f>'107.15 - SO 107.15 Kácení'!J39</f>
        <v>0</v>
      </c>
      <c r="AY124" s="133">
        <f>'107.15 - SO 107.15 Kácení'!J40</f>
        <v>0</v>
      </c>
      <c r="AZ124" s="133">
        <f>'107.15 - SO 107.15 Kácení'!F37</f>
        <v>0</v>
      </c>
      <c r="BA124" s="133">
        <f>'107.15 - SO 107.15 Kácení'!F38</f>
        <v>0</v>
      </c>
      <c r="BB124" s="133">
        <f>'107.15 - SO 107.15 Kácení'!F39</f>
        <v>0</v>
      </c>
      <c r="BC124" s="133">
        <f>'107.15 - SO 107.15 Kácení'!F40</f>
        <v>0</v>
      </c>
      <c r="BD124" s="135">
        <f>'107.15 - SO 107.15 Kácení'!F41</f>
        <v>0</v>
      </c>
      <c r="BE124" s="4"/>
      <c r="BT124" s="136" t="s">
        <v>90</v>
      </c>
      <c r="BV124" s="136" t="s">
        <v>76</v>
      </c>
      <c r="BW124" s="136" t="s">
        <v>291</v>
      </c>
      <c r="BX124" s="136" t="s">
        <v>261</v>
      </c>
      <c r="CL124" s="136" t="s">
        <v>19</v>
      </c>
    </row>
    <row r="125" s="7" customFormat="1" ht="16.5" customHeight="1">
      <c r="A125" s="7"/>
      <c r="B125" s="114"/>
      <c r="C125" s="115"/>
      <c r="D125" s="116" t="s">
        <v>292</v>
      </c>
      <c r="E125" s="116"/>
      <c r="F125" s="116"/>
      <c r="G125" s="116"/>
      <c r="H125" s="116"/>
      <c r="I125" s="117"/>
      <c r="J125" s="116" t="s">
        <v>293</v>
      </c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8">
        <f>ROUND(AG126+AG127+AG132+AG137+AG142,2)</f>
        <v>0</v>
      </c>
      <c r="AH125" s="117"/>
      <c r="AI125" s="117"/>
      <c r="AJ125" s="117"/>
      <c r="AK125" s="117"/>
      <c r="AL125" s="117"/>
      <c r="AM125" s="117"/>
      <c r="AN125" s="119">
        <f>SUM(AG125,AT125)</f>
        <v>0</v>
      </c>
      <c r="AO125" s="117"/>
      <c r="AP125" s="117"/>
      <c r="AQ125" s="120" t="s">
        <v>80</v>
      </c>
      <c r="AR125" s="121"/>
      <c r="AS125" s="122">
        <f>ROUND(AS126+AS127+AS132+AS137+AS142,2)</f>
        <v>0</v>
      </c>
      <c r="AT125" s="123">
        <f>ROUND(SUM(AV125:AW125),2)</f>
        <v>0</v>
      </c>
      <c r="AU125" s="124">
        <f>ROUND(AU126+AU127+AU132+AU137+AU142,5)</f>
        <v>0</v>
      </c>
      <c r="AV125" s="123">
        <f>ROUND(AZ125*L29,2)</f>
        <v>0</v>
      </c>
      <c r="AW125" s="123">
        <f>ROUND(BA125*L30,2)</f>
        <v>0</v>
      </c>
      <c r="AX125" s="123">
        <f>ROUND(BB125*L29,2)</f>
        <v>0</v>
      </c>
      <c r="AY125" s="123">
        <f>ROUND(BC125*L30,2)</f>
        <v>0</v>
      </c>
      <c r="AZ125" s="123">
        <f>ROUND(AZ126+AZ127+AZ132+AZ137+AZ142,2)</f>
        <v>0</v>
      </c>
      <c r="BA125" s="123">
        <f>ROUND(BA126+BA127+BA132+BA137+BA142,2)</f>
        <v>0</v>
      </c>
      <c r="BB125" s="123">
        <f>ROUND(BB126+BB127+BB132+BB137+BB142,2)</f>
        <v>0</v>
      </c>
      <c r="BC125" s="123">
        <f>ROUND(BC126+BC127+BC132+BC137+BC142,2)</f>
        <v>0</v>
      </c>
      <c r="BD125" s="125">
        <f>ROUND(BD126+BD127+BD132+BD137+BD142,2)</f>
        <v>0</v>
      </c>
      <c r="BE125" s="7"/>
      <c r="BS125" s="126" t="s">
        <v>73</v>
      </c>
      <c r="BT125" s="126" t="s">
        <v>78</v>
      </c>
      <c r="BU125" s="126" t="s">
        <v>75</v>
      </c>
      <c r="BV125" s="126" t="s">
        <v>76</v>
      </c>
      <c r="BW125" s="126" t="s">
        <v>294</v>
      </c>
      <c r="BX125" s="126" t="s">
        <v>5</v>
      </c>
      <c r="CL125" s="126" t="s">
        <v>19</v>
      </c>
      <c r="CM125" s="126" t="s">
        <v>82</v>
      </c>
    </row>
    <row r="126" s="4" customFormat="1" ht="23.25" customHeight="1">
      <c r="A126" s="137" t="s">
        <v>87</v>
      </c>
      <c r="B126" s="66"/>
      <c r="C126" s="127"/>
      <c r="D126" s="127"/>
      <c r="E126" s="128" t="s">
        <v>295</v>
      </c>
      <c r="F126" s="128"/>
      <c r="G126" s="128"/>
      <c r="H126" s="128"/>
      <c r="I126" s="128"/>
      <c r="J126" s="127"/>
      <c r="K126" s="128" t="s">
        <v>296</v>
      </c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30">
        <f>'9.1 - SO 09.1 Vegetační ú...'!J32</f>
        <v>0</v>
      </c>
      <c r="AH126" s="127"/>
      <c r="AI126" s="127"/>
      <c r="AJ126" s="127"/>
      <c r="AK126" s="127"/>
      <c r="AL126" s="127"/>
      <c r="AM126" s="127"/>
      <c r="AN126" s="130">
        <f>SUM(AG126,AT126)</f>
        <v>0</v>
      </c>
      <c r="AO126" s="127"/>
      <c r="AP126" s="127"/>
      <c r="AQ126" s="131" t="s">
        <v>85</v>
      </c>
      <c r="AR126" s="68"/>
      <c r="AS126" s="132">
        <v>0</v>
      </c>
      <c r="AT126" s="133">
        <f>ROUND(SUM(AV126:AW126),2)</f>
        <v>0</v>
      </c>
      <c r="AU126" s="134">
        <f>'9.1 - SO 09.1 Vegetační ú...'!P88</f>
        <v>0</v>
      </c>
      <c r="AV126" s="133">
        <f>'9.1 - SO 09.1 Vegetační ú...'!J35</f>
        <v>0</v>
      </c>
      <c r="AW126" s="133">
        <f>'9.1 - SO 09.1 Vegetační ú...'!J36</f>
        <v>0</v>
      </c>
      <c r="AX126" s="133">
        <f>'9.1 - SO 09.1 Vegetační ú...'!J37</f>
        <v>0</v>
      </c>
      <c r="AY126" s="133">
        <f>'9.1 - SO 09.1 Vegetační ú...'!J38</f>
        <v>0</v>
      </c>
      <c r="AZ126" s="133">
        <f>'9.1 - SO 09.1 Vegetační ú...'!F35</f>
        <v>0</v>
      </c>
      <c r="BA126" s="133">
        <f>'9.1 - SO 09.1 Vegetační ú...'!F36</f>
        <v>0</v>
      </c>
      <c r="BB126" s="133">
        <f>'9.1 - SO 09.1 Vegetační ú...'!F37</f>
        <v>0</v>
      </c>
      <c r="BC126" s="133">
        <f>'9.1 - SO 09.1 Vegetační ú...'!F38</f>
        <v>0</v>
      </c>
      <c r="BD126" s="135">
        <f>'9.1 - SO 09.1 Vegetační ú...'!F39</f>
        <v>0</v>
      </c>
      <c r="BE126" s="4"/>
      <c r="BT126" s="136" t="s">
        <v>82</v>
      </c>
      <c r="BV126" s="136" t="s">
        <v>76</v>
      </c>
      <c r="BW126" s="136" t="s">
        <v>297</v>
      </c>
      <c r="BX126" s="136" t="s">
        <v>294</v>
      </c>
      <c r="CL126" s="136" t="s">
        <v>19</v>
      </c>
    </row>
    <row r="127" s="4" customFormat="1" ht="23.25" customHeight="1">
      <c r="A127" s="4"/>
      <c r="B127" s="66"/>
      <c r="C127" s="127"/>
      <c r="D127" s="127"/>
      <c r="E127" s="128" t="s">
        <v>298</v>
      </c>
      <c r="F127" s="128"/>
      <c r="G127" s="128"/>
      <c r="H127" s="128"/>
      <c r="I127" s="128"/>
      <c r="J127" s="127"/>
      <c r="K127" s="128" t="s">
        <v>299</v>
      </c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9">
        <f>ROUND(SUM(AG128:AG131),2)</f>
        <v>0</v>
      </c>
      <c r="AH127" s="127"/>
      <c r="AI127" s="127"/>
      <c r="AJ127" s="127"/>
      <c r="AK127" s="127"/>
      <c r="AL127" s="127"/>
      <c r="AM127" s="127"/>
      <c r="AN127" s="130">
        <f>SUM(AG127,AT127)</f>
        <v>0</v>
      </c>
      <c r="AO127" s="127"/>
      <c r="AP127" s="127"/>
      <c r="AQ127" s="131" t="s">
        <v>85</v>
      </c>
      <c r="AR127" s="68"/>
      <c r="AS127" s="132">
        <f>ROUND(SUM(AS128:AS131),2)</f>
        <v>0</v>
      </c>
      <c r="AT127" s="133">
        <f>ROUND(SUM(AV127:AW127),2)</f>
        <v>0</v>
      </c>
      <c r="AU127" s="134">
        <f>ROUND(SUM(AU128:AU131),5)</f>
        <v>0</v>
      </c>
      <c r="AV127" s="133">
        <f>ROUND(AZ127*L29,2)</f>
        <v>0</v>
      </c>
      <c r="AW127" s="133">
        <f>ROUND(BA127*L30,2)</f>
        <v>0</v>
      </c>
      <c r="AX127" s="133">
        <f>ROUND(BB127*L29,2)</f>
        <v>0</v>
      </c>
      <c r="AY127" s="133">
        <f>ROUND(BC127*L30,2)</f>
        <v>0</v>
      </c>
      <c r="AZ127" s="133">
        <f>ROUND(SUM(AZ128:AZ131),2)</f>
        <v>0</v>
      </c>
      <c r="BA127" s="133">
        <f>ROUND(SUM(BA128:BA131),2)</f>
        <v>0</v>
      </c>
      <c r="BB127" s="133">
        <f>ROUND(SUM(BB128:BB131),2)</f>
        <v>0</v>
      </c>
      <c r="BC127" s="133">
        <f>ROUND(SUM(BC128:BC131),2)</f>
        <v>0</v>
      </c>
      <c r="BD127" s="135">
        <f>ROUND(SUM(BD128:BD131),2)</f>
        <v>0</v>
      </c>
      <c r="BE127" s="4"/>
      <c r="BS127" s="136" t="s">
        <v>73</v>
      </c>
      <c r="BT127" s="136" t="s">
        <v>82</v>
      </c>
      <c r="BV127" s="136" t="s">
        <v>76</v>
      </c>
      <c r="BW127" s="136" t="s">
        <v>300</v>
      </c>
      <c r="BX127" s="136" t="s">
        <v>294</v>
      </c>
      <c r="CL127" s="136" t="s">
        <v>19</v>
      </c>
    </row>
    <row r="128" s="4" customFormat="1" ht="23.25" customHeight="1">
      <c r="A128" s="137" t="s">
        <v>87</v>
      </c>
      <c r="B128" s="66"/>
      <c r="C128" s="127"/>
      <c r="D128" s="127"/>
      <c r="E128" s="127"/>
      <c r="F128" s="128" t="s">
        <v>298</v>
      </c>
      <c r="G128" s="128"/>
      <c r="H128" s="128"/>
      <c r="I128" s="128"/>
      <c r="J128" s="128"/>
      <c r="K128" s="127"/>
      <c r="L128" s="128" t="s">
        <v>299</v>
      </c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30">
        <f>'9.6 - SO 09.6 Vegetační ú...'!J32</f>
        <v>0</v>
      </c>
      <c r="AH128" s="127"/>
      <c r="AI128" s="127"/>
      <c r="AJ128" s="127"/>
      <c r="AK128" s="127"/>
      <c r="AL128" s="127"/>
      <c r="AM128" s="127"/>
      <c r="AN128" s="130">
        <f>SUM(AG128,AT128)</f>
        <v>0</v>
      </c>
      <c r="AO128" s="127"/>
      <c r="AP128" s="127"/>
      <c r="AQ128" s="131" t="s">
        <v>85</v>
      </c>
      <c r="AR128" s="68"/>
      <c r="AS128" s="132">
        <v>0</v>
      </c>
      <c r="AT128" s="133">
        <f>ROUND(SUM(AV128:AW128),2)</f>
        <v>0</v>
      </c>
      <c r="AU128" s="134">
        <f>'9.6 - SO 09.6 Vegetační ú...'!P88</f>
        <v>0</v>
      </c>
      <c r="AV128" s="133">
        <f>'9.6 - SO 09.6 Vegetační ú...'!J35</f>
        <v>0</v>
      </c>
      <c r="AW128" s="133">
        <f>'9.6 - SO 09.6 Vegetační ú...'!J36</f>
        <v>0</v>
      </c>
      <c r="AX128" s="133">
        <f>'9.6 - SO 09.6 Vegetační ú...'!J37</f>
        <v>0</v>
      </c>
      <c r="AY128" s="133">
        <f>'9.6 - SO 09.6 Vegetační ú...'!J38</f>
        <v>0</v>
      </c>
      <c r="AZ128" s="133">
        <f>'9.6 - SO 09.6 Vegetační ú...'!F35</f>
        <v>0</v>
      </c>
      <c r="BA128" s="133">
        <f>'9.6 - SO 09.6 Vegetační ú...'!F36</f>
        <v>0</v>
      </c>
      <c r="BB128" s="133">
        <f>'9.6 - SO 09.6 Vegetační ú...'!F37</f>
        <v>0</v>
      </c>
      <c r="BC128" s="133">
        <f>'9.6 - SO 09.6 Vegetační ú...'!F38</f>
        <v>0</v>
      </c>
      <c r="BD128" s="135">
        <f>'9.6 - SO 09.6 Vegetační ú...'!F39</f>
        <v>0</v>
      </c>
      <c r="BE128" s="4"/>
      <c r="BT128" s="136" t="s">
        <v>90</v>
      </c>
      <c r="BU128" s="136" t="s">
        <v>301</v>
      </c>
      <c r="BV128" s="136" t="s">
        <v>76</v>
      </c>
      <c r="BW128" s="136" t="s">
        <v>300</v>
      </c>
      <c r="BX128" s="136" t="s">
        <v>294</v>
      </c>
      <c r="CL128" s="136" t="s">
        <v>19</v>
      </c>
    </row>
    <row r="129" s="4" customFormat="1" ht="23.25" customHeight="1">
      <c r="A129" s="137" t="s">
        <v>87</v>
      </c>
      <c r="B129" s="66"/>
      <c r="C129" s="127"/>
      <c r="D129" s="127"/>
      <c r="E129" s="127"/>
      <c r="F129" s="128" t="s">
        <v>302</v>
      </c>
      <c r="G129" s="128"/>
      <c r="H129" s="128"/>
      <c r="I129" s="128"/>
      <c r="J129" s="128"/>
      <c r="K129" s="127"/>
      <c r="L129" s="128" t="s">
        <v>303</v>
      </c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30">
        <f>'9.6.1 - Následná péče o p...'!J34</f>
        <v>0</v>
      </c>
      <c r="AH129" s="127"/>
      <c r="AI129" s="127"/>
      <c r="AJ129" s="127"/>
      <c r="AK129" s="127"/>
      <c r="AL129" s="127"/>
      <c r="AM129" s="127"/>
      <c r="AN129" s="130">
        <f>SUM(AG129,AT129)</f>
        <v>0</v>
      </c>
      <c r="AO129" s="127"/>
      <c r="AP129" s="127"/>
      <c r="AQ129" s="131" t="s">
        <v>85</v>
      </c>
      <c r="AR129" s="68"/>
      <c r="AS129" s="132">
        <v>0</v>
      </c>
      <c r="AT129" s="133">
        <f>ROUND(SUM(AV129:AW129),2)</f>
        <v>0</v>
      </c>
      <c r="AU129" s="134">
        <f>'9.6.1 - Následná péče o p...'!P93</f>
        <v>0</v>
      </c>
      <c r="AV129" s="133">
        <f>'9.6.1 - Následná péče o p...'!J37</f>
        <v>0</v>
      </c>
      <c r="AW129" s="133">
        <f>'9.6.1 - Následná péče o p...'!J38</f>
        <v>0</v>
      </c>
      <c r="AX129" s="133">
        <f>'9.6.1 - Následná péče o p...'!J39</f>
        <v>0</v>
      </c>
      <c r="AY129" s="133">
        <f>'9.6.1 - Následná péče o p...'!J40</f>
        <v>0</v>
      </c>
      <c r="AZ129" s="133">
        <f>'9.6.1 - Následná péče o p...'!F37</f>
        <v>0</v>
      </c>
      <c r="BA129" s="133">
        <f>'9.6.1 - Následná péče o p...'!F38</f>
        <v>0</v>
      </c>
      <c r="BB129" s="133">
        <f>'9.6.1 - Následná péče o p...'!F39</f>
        <v>0</v>
      </c>
      <c r="BC129" s="133">
        <f>'9.6.1 - Následná péče o p...'!F40</f>
        <v>0</v>
      </c>
      <c r="BD129" s="135">
        <f>'9.6.1 - Následná péče o p...'!F41</f>
        <v>0</v>
      </c>
      <c r="BE129" s="4"/>
      <c r="BT129" s="136" t="s">
        <v>90</v>
      </c>
      <c r="BV129" s="136" t="s">
        <v>76</v>
      </c>
      <c r="BW129" s="136" t="s">
        <v>304</v>
      </c>
      <c r="BX129" s="136" t="s">
        <v>300</v>
      </c>
      <c r="CL129" s="136" t="s">
        <v>19</v>
      </c>
    </row>
    <row r="130" s="4" customFormat="1" ht="23.25" customHeight="1">
      <c r="A130" s="137" t="s">
        <v>87</v>
      </c>
      <c r="B130" s="66"/>
      <c r="C130" s="127"/>
      <c r="D130" s="127"/>
      <c r="E130" s="127"/>
      <c r="F130" s="128" t="s">
        <v>305</v>
      </c>
      <c r="G130" s="128"/>
      <c r="H130" s="128"/>
      <c r="I130" s="128"/>
      <c r="J130" s="128"/>
      <c r="K130" s="127"/>
      <c r="L130" s="128" t="s">
        <v>306</v>
      </c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30">
        <f>'9.6.2 - Následná péče o p...'!J34</f>
        <v>0</v>
      </c>
      <c r="AH130" s="127"/>
      <c r="AI130" s="127"/>
      <c r="AJ130" s="127"/>
      <c r="AK130" s="127"/>
      <c r="AL130" s="127"/>
      <c r="AM130" s="127"/>
      <c r="AN130" s="130">
        <f>SUM(AG130,AT130)</f>
        <v>0</v>
      </c>
      <c r="AO130" s="127"/>
      <c r="AP130" s="127"/>
      <c r="AQ130" s="131" t="s">
        <v>85</v>
      </c>
      <c r="AR130" s="68"/>
      <c r="AS130" s="132">
        <v>0</v>
      </c>
      <c r="AT130" s="133">
        <f>ROUND(SUM(AV130:AW130),2)</f>
        <v>0</v>
      </c>
      <c r="AU130" s="134">
        <f>'9.6.2 - Následná péče o p...'!P93</f>
        <v>0</v>
      </c>
      <c r="AV130" s="133">
        <f>'9.6.2 - Následná péče o p...'!J37</f>
        <v>0</v>
      </c>
      <c r="AW130" s="133">
        <f>'9.6.2 - Následná péče o p...'!J38</f>
        <v>0</v>
      </c>
      <c r="AX130" s="133">
        <f>'9.6.2 - Následná péče o p...'!J39</f>
        <v>0</v>
      </c>
      <c r="AY130" s="133">
        <f>'9.6.2 - Následná péče o p...'!J40</f>
        <v>0</v>
      </c>
      <c r="AZ130" s="133">
        <f>'9.6.2 - Následná péče o p...'!F37</f>
        <v>0</v>
      </c>
      <c r="BA130" s="133">
        <f>'9.6.2 - Následná péče o p...'!F38</f>
        <v>0</v>
      </c>
      <c r="BB130" s="133">
        <f>'9.6.2 - Následná péče o p...'!F39</f>
        <v>0</v>
      </c>
      <c r="BC130" s="133">
        <f>'9.6.2 - Následná péče o p...'!F40</f>
        <v>0</v>
      </c>
      <c r="BD130" s="135">
        <f>'9.6.2 - Následná péče o p...'!F41</f>
        <v>0</v>
      </c>
      <c r="BE130" s="4"/>
      <c r="BT130" s="136" t="s">
        <v>90</v>
      </c>
      <c r="BV130" s="136" t="s">
        <v>76</v>
      </c>
      <c r="BW130" s="136" t="s">
        <v>307</v>
      </c>
      <c r="BX130" s="136" t="s">
        <v>300</v>
      </c>
      <c r="CL130" s="136" t="s">
        <v>19</v>
      </c>
    </row>
    <row r="131" s="4" customFormat="1" ht="23.25" customHeight="1">
      <c r="A131" s="137" t="s">
        <v>87</v>
      </c>
      <c r="B131" s="66"/>
      <c r="C131" s="127"/>
      <c r="D131" s="127"/>
      <c r="E131" s="127"/>
      <c r="F131" s="128" t="s">
        <v>308</v>
      </c>
      <c r="G131" s="128"/>
      <c r="H131" s="128"/>
      <c r="I131" s="128"/>
      <c r="J131" s="128"/>
      <c r="K131" s="127"/>
      <c r="L131" s="128" t="s">
        <v>309</v>
      </c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30">
        <f>'9.6.3 - Následná péče o p...'!J34</f>
        <v>0</v>
      </c>
      <c r="AH131" s="127"/>
      <c r="AI131" s="127"/>
      <c r="AJ131" s="127"/>
      <c r="AK131" s="127"/>
      <c r="AL131" s="127"/>
      <c r="AM131" s="127"/>
      <c r="AN131" s="130">
        <f>SUM(AG131,AT131)</f>
        <v>0</v>
      </c>
      <c r="AO131" s="127"/>
      <c r="AP131" s="127"/>
      <c r="AQ131" s="131" t="s">
        <v>85</v>
      </c>
      <c r="AR131" s="68"/>
      <c r="AS131" s="132">
        <v>0</v>
      </c>
      <c r="AT131" s="133">
        <f>ROUND(SUM(AV131:AW131),2)</f>
        <v>0</v>
      </c>
      <c r="AU131" s="134">
        <f>'9.6.3 - Následná péče o p...'!P93</f>
        <v>0</v>
      </c>
      <c r="AV131" s="133">
        <f>'9.6.3 - Následná péče o p...'!J37</f>
        <v>0</v>
      </c>
      <c r="AW131" s="133">
        <f>'9.6.3 - Následná péče o p...'!J38</f>
        <v>0</v>
      </c>
      <c r="AX131" s="133">
        <f>'9.6.3 - Následná péče o p...'!J39</f>
        <v>0</v>
      </c>
      <c r="AY131" s="133">
        <f>'9.6.3 - Následná péče o p...'!J40</f>
        <v>0</v>
      </c>
      <c r="AZ131" s="133">
        <f>'9.6.3 - Následná péče o p...'!F37</f>
        <v>0</v>
      </c>
      <c r="BA131" s="133">
        <f>'9.6.3 - Následná péče o p...'!F38</f>
        <v>0</v>
      </c>
      <c r="BB131" s="133">
        <f>'9.6.3 - Následná péče o p...'!F39</f>
        <v>0</v>
      </c>
      <c r="BC131" s="133">
        <f>'9.6.3 - Následná péče o p...'!F40</f>
        <v>0</v>
      </c>
      <c r="BD131" s="135">
        <f>'9.6.3 - Následná péče o p...'!F41</f>
        <v>0</v>
      </c>
      <c r="BE131" s="4"/>
      <c r="BT131" s="136" t="s">
        <v>90</v>
      </c>
      <c r="BV131" s="136" t="s">
        <v>76</v>
      </c>
      <c r="BW131" s="136" t="s">
        <v>310</v>
      </c>
      <c r="BX131" s="136" t="s">
        <v>300</v>
      </c>
      <c r="CL131" s="136" t="s">
        <v>19</v>
      </c>
    </row>
    <row r="132" s="4" customFormat="1" ht="23.25" customHeight="1">
      <c r="A132" s="4"/>
      <c r="B132" s="66"/>
      <c r="C132" s="127"/>
      <c r="D132" s="127"/>
      <c r="E132" s="128" t="s">
        <v>311</v>
      </c>
      <c r="F132" s="128"/>
      <c r="G132" s="128"/>
      <c r="H132" s="128"/>
      <c r="I132" s="128"/>
      <c r="J132" s="127"/>
      <c r="K132" s="128" t="s">
        <v>312</v>
      </c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9">
        <f>ROUND(SUM(AG133:AG136),2)</f>
        <v>0</v>
      </c>
      <c r="AH132" s="127"/>
      <c r="AI132" s="127"/>
      <c r="AJ132" s="127"/>
      <c r="AK132" s="127"/>
      <c r="AL132" s="127"/>
      <c r="AM132" s="127"/>
      <c r="AN132" s="130">
        <f>SUM(AG132,AT132)</f>
        <v>0</v>
      </c>
      <c r="AO132" s="127"/>
      <c r="AP132" s="127"/>
      <c r="AQ132" s="131" t="s">
        <v>85</v>
      </c>
      <c r="AR132" s="68"/>
      <c r="AS132" s="132">
        <f>ROUND(SUM(AS133:AS136),2)</f>
        <v>0</v>
      </c>
      <c r="AT132" s="133">
        <f>ROUND(SUM(AV132:AW132),2)</f>
        <v>0</v>
      </c>
      <c r="AU132" s="134">
        <f>ROUND(SUM(AU133:AU136),5)</f>
        <v>0</v>
      </c>
      <c r="AV132" s="133">
        <f>ROUND(AZ132*L29,2)</f>
        <v>0</v>
      </c>
      <c r="AW132" s="133">
        <f>ROUND(BA132*L30,2)</f>
        <v>0</v>
      </c>
      <c r="AX132" s="133">
        <f>ROUND(BB132*L29,2)</f>
        <v>0</v>
      </c>
      <c r="AY132" s="133">
        <f>ROUND(BC132*L30,2)</f>
        <v>0</v>
      </c>
      <c r="AZ132" s="133">
        <f>ROUND(SUM(AZ133:AZ136),2)</f>
        <v>0</v>
      </c>
      <c r="BA132" s="133">
        <f>ROUND(SUM(BA133:BA136),2)</f>
        <v>0</v>
      </c>
      <c r="BB132" s="133">
        <f>ROUND(SUM(BB133:BB136),2)</f>
        <v>0</v>
      </c>
      <c r="BC132" s="133">
        <f>ROUND(SUM(BC133:BC136),2)</f>
        <v>0</v>
      </c>
      <c r="BD132" s="135">
        <f>ROUND(SUM(BD133:BD136),2)</f>
        <v>0</v>
      </c>
      <c r="BE132" s="4"/>
      <c r="BS132" s="136" t="s">
        <v>73</v>
      </c>
      <c r="BT132" s="136" t="s">
        <v>82</v>
      </c>
      <c r="BV132" s="136" t="s">
        <v>76</v>
      </c>
      <c r="BW132" s="136" t="s">
        <v>313</v>
      </c>
      <c r="BX132" s="136" t="s">
        <v>294</v>
      </c>
      <c r="CL132" s="136" t="s">
        <v>19</v>
      </c>
    </row>
    <row r="133" s="4" customFormat="1" ht="23.25" customHeight="1">
      <c r="A133" s="137" t="s">
        <v>87</v>
      </c>
      <c r="B133" s="66"/>
      <c r="C133" s="127"/>
      <c r="D133" s="127"/>
      <c r="E133" s="127"/>
      <c r="F133" s="128" t="s">
        <v>311</v>
      </c>
      <c r="G133" s="128"/>
      <c r="H133" s="128"/>
      <c r="I133" s="128"/>
      <c r="J133" s="128"/>
      <c r="K133" s="127"/>
      <c r="L133" s="128" t="s">
        <v>312</v>
      </c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30">
        <f>'9.9 - SO 09.9 Náhradní vý...'!J32</f>
        <v>0</v>
      </c>
      <c r="AH133" s="127"/>
      <c r="AI133" s="127"/>
      <c r="AJ133" s="127"/>
      <c r="AK133" s="127"/>
      <c r="AL133" s="127"/>
      <c r="AM133" s="127"/>
      <c r="AN133" s="130">
        <f>SUM(AG133,AT133)</f>
        <v>0</v>
      </c>
      <c r="AO133" s="127"/>
      <c r="AP133" s="127"/>
      <c r="AQ133" s="131" t="s">
        <v>85</v>
      </c>
      <c r="AR133" s="68"/>
      <c r="AS133" s="132">
        <v>0</v>
      </c>
      <c r="AT133" s="133">
        <f>ROUND(SUM(AV133:AW133),2)</f>
        <v>0</v>
      </c>
      <c r="AU133" s="134">
        <f>'9.9 - SO 09.9 Náhradní vý...'!P88</f>
        <v>0</v>
      </c>
      <c r="AV133" s="133">
        <f>'9.9 - SO 09.9 Náhradní vý...'!J35</f>
        <v>0</v>
      </c>
      <c r="AW133" s="133">
        <f>'9.9 - SO 09.9 Náhradní vý...'!J36</f>
        <v>0</v>
      </c>
      <c r="AX133" s="133">
        <f>'9.9 - SO 09.9 Náhradní vý...'!J37</f>
        <v>0</v>
      </c>
      <c r="AY133" s="133">
        <f>'9.9 - SO 09.9 Náhradní vý...'!J38</f>
        <v>0</v>
      </c>
      <c r="AZ133" s="133">
        <f>'9.9 - SO 09.9 Náhradní vý...'!F35</f>
        <v>0</v>
      </c>
      <c r="BA133" s="133">
        <f>'9.9 - SO 09.9 Náhradní vý...'!F36</f>
        <v>0</v>
      </c>
      <c r="BB133" s="133">
        <f>'9.9 - SO 09.9 Náhradní vý...'!F37</f>
        <v>0</v>
      </c>
      <c r="BC133" s="133">
        <f>'9.9 - SO 09.9 Náhradní vý...'!F38</f>
        <v>0</v>
      </c>
      <c r="BD133" s="135">
        <f>'9.9 - SO 09.9 Náhradní vý...'!F39</f>
        <v>0</v>
      </c>
      <c r="BE133" s="4"/>
      <c r="BT133" s="136" t="s">
        <v>90</v>
      </c>
      <c r="BU133" s="136" t="s">
        <v>301</v>
      </c>
      <c r="BV133" s="136" t="s">
        <v>76</v>
      </c>
      <c r="BW133" s="136" t="s">
        <v>313</v>
      </c>
      <c r="BX133" s="136" t="s">
        <v>294</v>
      </c>
      <c r="CL133" s="136" t="s">
        <v>19</v>
      </c>
    </row>
    <row r="134" s="4" customFormat="1" ht="23.25" customHeight="1">
      <c r="A134" s="137" t="s">
        <v>87</v>
      </c>
      <c r="B134" s="66"/>
      <c r="C134" s="127"/>
      <c r="D134" s="127"/>
      <c r="E134" s="127"/>
      <c r="F134" s="128" t="s">
        <v>314</v>
      </c>
      <c r="G134" s="128"/>
      <c r="H134" s="128"/>
      <c r="I134" s="128"/>
      <c r="J134" s="128"/>
      <c r="K134" s="127"/>
      <c r="L134" s="128" t="s">
        <v>303</v>
      </c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30">
        <f>'9.9.1 - Následná péče o p...'!J34</f>
        <v>0</v>
      </c>
      <c r="AH134" s="127"/>
      <c r="AI134" s="127"/>
      <c r="AJ134" s="127"/>
      <c r="AK134" s="127"/>
      <c r="AL134" s="127"/>
      <c r="AM134" s="127"/>
      <c r="AN134" s="130">
        <f>SUM(AG134,AT134)</f>
        <v>0</v>
      </c>
      <c r="AO134" s="127"/>
      <c r="AP134" s="127"/>
      <c r="AQ134" s="131" t="s">
        <v>85</v>
      </c>
      <c r="AR134" s="68"/>
      <c r="AS134" s="132">
        <v>0</v>
      </c>
      <c r="AT134" s="133">
        <f>ROUND(SUM(AV134:AW134),2)</f>
        <v>0</v>
      </c>
      <c r="AU134" s="134">
        <f>'9.9.1 - Následná péče o p...'!P93</f>
        <v>0</v>
      </c>
      <c r="AV134" s="133">
        <f>'9.9.1 - Následná péče o p...'!J37</f>
        <v>0</v>
      </c>
      <c r="AW134" s="133">
        <f>'9.9.1 - Následná péče o p...'!J38</f>
        <v>0</v>
      </c>
      <c r="AX134" s="133">
        <f>'9.9.1 - Následná péče o p...'!J39</f>
        <v>0</v>
      </c>
      <c r="AY134" s="133">
        <f>'9.9.1 - Následná péče o p...'!J40</f>
        <v>0</v>
      </c>
      <c r="AZ134" s="133">
        <f>'9.9.1 - Následná péče o p...'!F37</f>
        <v>0</v>
      </c>
      <c r="BA134" s="133">
        <f>'9.9.1 - Následná péče o p...'!F38</f>
        <v>0</v>
      </c>
      <c r="BB134" s="133">
        <f>'9.9.1 - Následná péče o p...'!F39</f>
        <v>0</v>
      </c>
      <c r="BC134" s="133">
        <f>'9.9.1 - Následná péče o p...'!F40</f>
        <v>0</v>
      </c>
      <c r="BD134" s="135">
        <f>'9.9.1 - Následná péče o p...'!F41</f>
        <v>0</v>
      </c>
      <c r="BE134" s="4"/>
      <c r="BT134" s="136" t="s">
        <v>90</v>
      </c>
      <c r="BV134" s="136" t="s">
        <v>76</v>
      </c>
      <c r="BW134" s="136" t="s">
        <v>315</v>
      </c>
      <c r="BX134" s="136" t="s">
        <v>313</v>
      </c>
      <c r="CL134" s="136" t="s">
        <v>19</v>
      </c>
    </row>
    <row r="135" s="4" customFormat="1" ht="23.25" customHeight="1">
      <c r="A135" s="137" t="s">
        <v>87</v>
      </c>
      <c r="B135" s="66"/>
      <c r="C135" s="127"/>
      <c r="D135" s="127"/>
      <c r="E135" s="127"/>
      <c r="F135" s="128" t="s">
        <v>316</v>
      </c>
      <c r="G135" s="128"/>
      <c r="H135" s="128"/>
      <c r="I135" s="128"/>
      <c r="J135" s="128"/>
      <c r="K135" s="127"/>
      <c r="L135" s="128" t="s">
        <v>306</v>
      </c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30">
        <f>'9.9.2 - Následná péče o p...'!J34</f>
        <v>0</v>
      </c>
      <c r="AH135" s="127"/>
      <c r="AI135" s="127"/>
      <c r="AJ135" s="127"/>
      <c r="AK135" s="127"/>
      <c r="AL135" s="127"/>
      <c r="AM135" s="127"/>
      <c r="AN135" s="130">
        <f>SUM(AG135,AT135)</f>
        <v>0</v>
      </c>
      <c r="AO135" s="127"/>
      <c r="AP135" s="127"/>
      <c r="AQ135" s="131" t="s">
        <v>85</v>
      </c>
      <c r="AR135" s="68"/>
      <c r="AS135" s="132">
        <v>0</v>
      </c>
      <c r="AT135" s="133">
        <f>ROUND(SUM(AV135:AW135),2)</f>
        <v>0</v>
      </c>
      <c r="AU135" s="134">
        <f>'9.9.2 - Následná péče o p...'!P93</f>
        <v>0</v>
      </c>
      <c r="AV135" s="133">
        <f>'9.9.2 - Následná péče o p...'!J37</f>
        <v>0</v>
      </c>
      <c r="AW135" s="133">
        <f>'9.9.2 - Následná péče o p...'!J38</f>
        <v>0</v>
      </c>
      <c r="AX135" s="133">
        <f>'9.9.2 - Následná péče o p...'!J39</f>
        <v>0</v>
      </c>
      <c r="AY135" s="133">
        <f>'9.9.2 - Následná péče o p...'!J40</f>
        <v>0</v>
      </c>
      <c r="AZ135" s="133">
        <f>'9.9.2 - Následná péče o p...'!F37</f>
        <v>0</v>
      </c>
      <c r="BA135" s="133">
        <f>'9.9.2 - Následná péče o p...'!F38</f>
        <v>0</v>
      </c>
      <c r="BB135" s="133">
        <f>'9.9.2 - Následná péče o p...'!F39</f>
        <v>0</v>
      </c>
      <c r="BC135" s="133">
        <f>'9.9.2 - Následná péče o p...'!F40</f>
        <v>0</v>
      </c>
      <c r="BD135" s="135">
        <f>'9.9.2 - Následná péče o p...'!F41</f>
        <v>0</v>
      </c>
      <c r="BE135" s="4"/>
      <c r="BT135" s="136" t="s">
        <v>90</v>
      </c>
      <c r="BV135" s="136" t="s">
        <v>76</v>
      </c>
      <c r="BW135" s="136" t="s">
        <v>317</v>
      </c>
      <c r="BX135" s="136" t="s">
        <v>313</v>
      </c>
      <c r="CL135" s="136" t="s">
        <v>19</v>
      </c>
    </row>
    <row r="136" s="4" customFormat="1" ht="23.25" customHeight="1">
      <c r="A136" s="137" t="s">
        <v>87</v>
      </c>
      <c r="B136" s="66"/>
      <c r="C136" s="127"/>
      <c r="D136" s="127"/>
      <c r="E136" s="127"/>
      <c r="F136" s="128" t="s">
        <v>318</v>
      </c>
      <c r="G136" s="128"/>
      <c r="H136" s="128"/>
      <c r="I136" s="128"/>
      <c r="J136" s="128"/>
      <c r="K136" s="127"/>
      <c r="L136" s="128" t="s">
        <v>309</v>
      </c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30">
        <f>'9.9.3 - Následná péče o p...'!J34</f>
        <v>0</v>
      </c>
      <c r="AH136" s="127"/>
      <c r="AI136" s="127"/>
      <c r="AJ136" s="127"/>
      <c r="AK136" s="127"/>
      <c r="AL136" s="127"/>
      <c r="AM136" s="127"/>
      <c r="AN136" s="130">
        <f>SUM(AG136,AT136)</f>
        <v>0</v>
      </c>
      <c r="AO136" s="127"/>
      <c r="AP136" s="127"/>
      <c r="AQ136" s="131" t="s">
        <v>85</v>
      </c>
      <c r="AR136" s="68"/>
      <c r="AS136" s="132">
        <v>0</v>
      </c>
      <c r="AT136" s="133">
        <f>ROUND(SUM(AV136:AW136),2)</f>
        <v>0</v>
      </c>
      <c r="AU136" s="134">
        <f>'9.9.3 - Následná péče o p...'!P93</f>
        <v>0</v>
      </c>
      <c r="AV136" s="133">
        <f>'9.9.3 - Následná péče o p...'!J37</f>
        <v>0</v>
      </c>
      <c r="AW136" s="133">
        <f>'9.9.3 - Následná péče o p...'!J38</f>
        <v>0</v>
      </c>
      <c r="AX136" s="133">
        <f>'9.9.3 - Následná péče o p...'!J39</f>
        <v>0</v>
      </c>
      <c r="AY136" s="133">
        <f>'9.9.3 - Následná péče o p...'!J40</f>
        <v>0</v>
      </c>
      <c r="AZ136" s="133">
        <f>'9.9.3 - Následná péče o p...'!F37</f>
        <v>0</v>
      </c>
      <c r="BA136" s="133">
        <f>'9.9.3 - Následná péče o p...'!F38</f>
        <v>0</v>
      </c>
      <c r="BB136" s="133">
        <f>'9.9.3 - Následná péče o p...'!F39</f>
        <v>0</v>
      </c>
      <c r="BC136" s="133">
        <f>'9.9.3 - Následná péče o p...'!F40</f>
        <v>0</v>
      </c>
      <c r="BD136" s="135">
        <f>'9.9.3 - Následná péče o p...'!F41</f>
        <v>0</v>
      </c>
      <c r="BE136" s="4"/>
      <c r="BT136" s="136" t="s">
        <v>90</v>
      </c>
      <c r="BV136" s="136" t="s">
        <v>76</v>
      </c>
      <c r="BW136" s="136" t="s">
        <v>319</v>
      </c>
      <c r="BX136" s="136" t="s">
        <v>313</v>
      </c>
      <c r="CL136" s="136" t="s">
        <v>19</v>
      </c>
    </row>
    <row r="137" s="4" customFormat="1" ht="23.25" customHeight="1">
      <c r="A137" s="4"/>
      <c r="B137" s="66"/>
      <c r="C137" s="127"/>
      <c r="D137" s="127"/>
      <c r="E137" s="128" t="s">
        <v>320</v>
      </c>
      <c r="F137" s="128"/>
      <c r="G137" s="128"/>
      <c r="H137" s="128"/>
      <c r="I137" s="128"/>
      <c r="J137" s="127"/>
      <c r="K137" s="128" t="s">
        <v>321</v>
      </c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9">
        <f>ROUND(SUM(AG138:AG141),2)</f>
        <v>0</v>
      </c>
      <c r="AH137" s="127"/>
      <c r="AI137" s="127"/>
      <c r="AJ137" s="127"/>
      <c r="AK137" s="127"/>
      <c r="AL137" s="127"/>
      <c r="AM137" s="127"/>
      <c r="AN137" s="130">
        <f>SUM(AG137,AT137)</f>
        <v>0</v>
      </c>
      <c r="AO137" s="127"/>
      <c r="AP137" s="127"/>
      <c r="AQ137" s="131" t="s">
        <v>85</v>
      </c>
      <c r="AR137" s="68"/>
      <c r="AS137" s="132">
        <f>ROUND(SUM(AS138:AS141),2)</f>
        <v>0</v>
      </c>
      <c r="AT137" s="133">
        <f>ROUND(SUM(AV137:AW137),2)</f>
        <v>0</v>
      </c>
      <c r="AU137" s="134">
        <f>ROUND(SUM(AU138:AU141),5)</f>
        <v>0</v>
      </c>
      <c r="AV137" s="133">
        <f>ROUND(AZ137*L29,2)</f>
        <v>0</v>
      </c>
      <c r="AW137" s="133">
        <f>ROUND(BA137*L30,2)</f>
        <v>0</v>
      </c>
      <c r="AX137" s="133">
        <f>ROUND(BB137*L29,2)</f>
        <v>0</v>
      </c>
      <c r="AY137" s="133">
        <f>ROUND(BC137*L30,2)</f>
        <v>0</v>
      </c>
      <c r="AZ137" s="133">
        <f>ROUND(SUM(AZ138:AZ141),2)</f>
        <v>0</v>
      </c>
      <c r="BA137" s="133">
        <f>ROUND(SUM(BA138:BA141),2)</f>
        <v>0</v>
      </c>
      <c r="BB137" s="133">
        <f>ROUND(SUM(BB138:BB141),2)</f>
        <v>0</v>
      </c>
      <c r="BC137" s="133">
        <f>ROUND(SUM(BC138:BC141),2)</f>
        <v>0</v>
      </c>
      <c r="BD137" s="135">
        <f>ROUND(SUM(BD138:BD141),2)</f>
        <v>0</v>
      </c>
      <c r="BE137" s="4"/>
      <c r="BS137" s="136" t="s">
        <v>73</v>
      </c>
      <c r="BT137" s="136" t="s">
        <v>82</v>
      </c>
      <c r="BV137" s="136" t="s">
        <v>76</v>
      </c>
      <c r="BW137" s="136" t="s">
        <v>322</v>
      </c>
      <c r="BX137" s="136" t="s">
        <v>294</v>
      </c>
      <c r="CL137" s="136" t="s">
        <v>19</v>
      </c>
    </row>
    <row r="138" s="4" customFormat="1" ht="23.25" customHeight="1">
      <c r="A138" s="137" t="s">
        <v>87</v>
      </c>
      <c r="B138" s="66"/>
      <c r="C138" s="127"/>
      <c r="D138" s="127"/>
      <c r="E138" s="127"/>
      <c r="F138" s="128" t="s">
        <v>320</v>
      </c>
      <c r="G138" s="128"/>
      <c r="H138" s="128"/>
      <c r="I138" s="128"/>
      <c r="J138" s="128"/>
      <c r="K138" s="127"/>
      <c r="L138" s="128" t="s">
        <v>321</v>
      </c>
      <c r="M138" s="128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30">
        <f>'9.12 - SO 09.12 Vegetační...'!J32</f>
        <v>0</v>
      </c>
      <c r="AH138" s="127"/>
      <c r="AI138" s="127"/>
      <c r="AJ138" s="127"/>
      <c r="AK138" s="127"/>
      <c r="AL138" s="127"/>
      <c r="AM138" s="127"/>
      <c r="AN138" s="130">
        <f>SUM(AG138,AT138)</f>
        <v>0</v>
      </c>
      <c r="AO138" s="127"/>
      <c r="AP138" s="127"/>
      <c r="AQ138" s="131" t="s">
        <v>85</v>
      </c>
      <c r="AR138" s="68"/>
      <c r="AS138" s="132">
        <v>0</v>
      </c>
      <c r="AT138" s="133">
        <f>ROUND(SUM(AV138:AW138),2)</f>
        <v>0</v>
      </c>
      <c r="AU138" s="134">
        <f>'9.12 - SO 09.12 Vegetační...'!P88</f>
        <v>0</v>
      </c>
      <c r="AV138" s="133">
        <f>'9.12 - SO 09.12 Vegetační...'!J35</f>
        <v>0</v>
      </c>
      <c r="AW138" s="133">
        <f>'9.12 - SO 09.12 Vegetační...'!J36</f>
        <v>0</v>
      </c>
      <c r="AX138" s="133">
        <f>'9.12 - SO 09.12 Vegetační...'!J37</f>
        <v>0</v>
      </c>
      <c r="AY138" s="133">
        <f>'9.12 - SO 09.12 Vegetační...'!J38</f>
        <v>0</v>
      </c>
      <c r="AZ138" s="133">
        <f>'9.12 - SO 09.12 Vegetační...'!F35</f>
        <v>0</v>
      </c>
      <c r="BA138" s="133">
        <f>'9.12 - SO 09.12 Vegetační...'!F36</f>
        <v>0</v>
      </c>
      <c r="BB138" s="133">
        <f>'9.12 - SO 09.12 Vegetační...'!F37</f>
        <v>0</v>
      </c>
      <c r="BC138" s="133">
        <f>'9.12 - SO 09.12 Vegetační...'!F38</f>
        <v>0</v>
      </c>
      <c r="BD138" s="135">
        <f>'9.12 - SO 09.12 Vegetační...'!F39</f>
        <v>0</v>
      </c>
      <c r="BE138" s="4"/>
      <c r="BT138" s="136" t="s">
        <v>90</v>
      </c>
      <c r="BU138" s="136" t="s">
        <v>301</v>
      </c>
      <c r="BV138" s="136" t="s">
        <v>76</v>
      </c>
      <c r="BW138" s="136" t="s">
        <v>322</v>
      </c>
      <c r="BX138" s="136" t="s">
        <v>294</v>
      </c>
      <c r="CL138" s="136" t="s">
        <v>19</v>
      </c>
    </row>
    <row r="139" s="4" customFormat="1" ht="23.25" customHeight="1">
      <c r="A139" s="137" t="s">
        <v>87</v>
      </c>
      <c r="B139" s="66"/>
      <c r="C139" s="127"/>
      <c r="D139" s="127"/>
      <c r="E139" s="127"/>
      <c r="F139" s="128" t="s">
        <v>323</v>
      </c>
      <c r="G139" s="128"/>
      <c r="H139" s="128"/>
      <c r="I139" s="128"/>
      <c r="J139" s="128"/>
      <c r="K139" s="127"/>
      <c r="L139" s="128" t="s">
        <v>303</v>
      </c>
      <c r="M139" s="128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30">
        <f>'9.12.1 - Následná péče o ...'!J34</f>
        <v>0</v>
      </c>
      <c r="AH139" s="127"/>
      <c r="AI139" s="127"/>
      <c r="AJ139" s="127"/>
      <c r="AK139" s="127"/>
      <c r="AL139" s="127"/>
      <c r="AM139" s="127"/>
      <c r="AN139" s="130">
        <f>SUM(AG139,AT139)</f>
        <v>0</v>
      </c>
      <c r="AO139" s="127"/>
      <c r="AP139" s="127"/>
      <c r="AQ139" s="131" t="s">
        <v>85</v>
      </c>
      <c r="AR139" s="68"/>
      <c r="AS139" s="132">
        <v>0</v>
      </c>
      <c r="AT139" s="133">
        <f>ROUND(SUM(AV139:AW139),2)</f>
        <v>0</v>
      </c>
      <c r="AU139" s="134">
        <f>'9.12.1 - Následná péče o ...'!P93</f>
        <v>0</v>
      </c>
      <c r="AV139" s="133">
        <f>'9.12.1 - Následná péče o ...'!J37</f>
        <v>0</v>
      </c>
      <c r="AW139" s="133">
        <f>'9.12.1 - Následná péče o ...'!J38</f>
        <v>0</v>
      </c>
      <c r="AX139" s="133">
        <f>'9.12.1 - Následná péče o ...'!J39</f>
        <v>0</v>
      </c>
      <c r="AY139" s="133">
        <f>'9.12.1 - Následná péče o ...'!J40</f>
        <v>0</v>
      </c>
      <c r="AZ139" s="133">
        <f>'9.12.1 - Následná péče o ...'!F37</f>
        <v>0</v>
      </c>
      <c r="BA139" s="133">
        <f>'9.12.1 - Následná péče o ...'!F38</f>
        <v>0</v>
      </c>
      <c r="BB139" s="133">
        <f>'9.12.1 - Následná péče o ...'!F39</f>
        <v>0</v>
      </c>
      <c r="BC139" s="133">
        <f>'9.12.1 - Následná péče o ...'!F40</f>
        <v>0</v>
      </c>
      <c r="BD139" s="135">
        <f>'9.12.1 - Následná péče o ...'!F41</f>
        <v>0</v>
      </c>
      <c r="BE139" s="4"/>
      <c r="BT139" s="136" t="s">
        <v>90</v>
      </c>
      <c r="BV139" s="136" t="s">
        <v>76</v>
      </c>
      <c r="BW139" s="136" t="s">
        <v>324</v>
      </c>
      <c r="BX139" s="136" t="s">
        <v>322</v>
      </c>
      <c r="CL139" s="136" t="s">
        <v>19</v>
      </c>
    </row>
    <row r="140" s="4" customFormat="1" ht="23.25" customHeight="1">
      <c r="A140" s="137" t="s">
        <v>87</v>
      </c>
      <c r="B140" s="66"/>
      <c r="C140" s="127"/>
      <c r="D140" s="127"/>
      <c r="E140" s="127"/>
      <c r="F140" s="128" t="s">
        <v>325</v>
      </c>
      <c r="G140" s="128"/>
      <c r="H140" s="128"/>
      <c r="I140" s="128"/>
      <c r="J140" s="128"/>
      <c r="K140" s="127"/>
      <c r="L140" s="128" t="s">
        <v>306</v>
      </c>
      <c r="M140" s="128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30">
        <f>'9.12.2 - Následná péče o ...'!J34</f>
        <v>0</v>
      </c>
      <c r="AH140" s="127"/>
      <c r="AI140" s="127"/>
      <c r="AJ140" s="127"/>
      <c r="AK140" s="127"/>
      <c r="AL140" s="127"/>
      <c r="AM140" s="127"/>
      <c r="AN140" s="130">
        <f>SUM(AG140,AT140)</f>
        <v>0</v>
      </c>
      <c r="AO140" s="127"/>
      <c r="AP140" s="127"/>
      <c r="AQ140" s="131" t="s">
        <v>85</v>
      </c>
      <c r="AR140" s="68"/>
      <c r="AS140" s="132">
        <v>0</v>
      </c>
      <c r="AT140" s="133">
        <f>ROUND(SUM(AV140:AW140),2)</f>
        <v>0</v>
      </c>
      <c r="AU140" s="134">
        <f>'9.12.2 - Následná péče o ...'!P93</f>
        <v>0</v>
      </c>
      <c r="AV140" s="133">
        <f>'9.12.2 - Následná péče o ...'!J37</f>
        <v>0</v>
      </c>
      <c r="AW140" s="133">
        <f>'9.12.2 - Následná péče o ...'!J38</f>
        <v>0</v>
      </c>
      <c r="AX140" s="133">
        <f>'9.12.2 - Následná péče o ...'!J39</f>
        <v>0</v>
      </c>
      <c r="AY140" s="133">
        <f>'9.12.2 - Následná péče o ...'!J40</f>
        <v>0</v>
      </c>
      <c r="AZ140" s="133">
        <f>'9.12.2 - Následná péče o ...'!F37</f>
        <v>0</v>
      </c>
      <c r="BA140" s="133">
        <f>'9.12.2 - Následná péče o ...'!F38</f>
        <v>0</v>
      </c>
      <c r="BB140" s="133">
        <f>'9.12.2 - Následná péče o ...'!F39</f>
        <v>0</v>
      </c>
      <c r="BC140" s="133">
        <f>'9.12.2 - Následná péče o ...'!F40</f>
        <v>0</v>
      </c>
      <c r="BD140" s="135">
        <f>'9.12.2 - Následná péče o ...'!F41</f>
        <v>0</v>
      </c>
      <c r="BE140" s="4"/>
      <c r="BT140" s="136" t="s">
        <v>90</v>
      </c>
      <c r="BV140" s="136" t="s">
        <v>76</v>
      </c>
      <c r="BW140" s="136" t="s">
        <v>326</v>
      </c>
      <c r="BX140" s="136" t="s">
        <v>322</v>
      </c>
      <c r="CL140" s="136" t="s">
        <v>19</v>
      </c>
    </row>
    <row r="141" s="4" customFormat="1" ht="23.25" customHeight="1">
      <c r="A141" s="137" t="s">
        <v>87</v>
      </c>
      <c r="B141" s="66"/>
      <c r="C141" s="127"/>
      <c r="D141" s="127"/>
      <c r="E141" s="127"/>
      <c r="F141" s="128" t="s">
        <v>327</v>
      </c>
      <c r="G141" s="128"/>
      <c r="H141" s="128"/>
      <c r="I141" s="128"/>
      <c r="J141" s="128"/>
      <c r="K141" s="127"/>
      <c r="L141" s="128" t="s">
        <v>309</v>
      </c>
      <c r="M141" s="128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30">
        <f>'9.12.3 - Následná péče o ...'!J34</f>
        <v>0</v>
      </c>
      <c r="AH141" s="127"/>
      <c r="AI141" s="127"/>
      <c r="AJ141" s="127"/>
      <c r="AK141" s="127"/>
      <c r="AL141" s="127"/>
      <c r="AM141" s="127"/>
      <c r="AN141" s="130">
        <f>SUM(AG141,AT141)</f>
        <v>0</v>
      </c>
      <c r="AO141" s="127"/>
      <c r="AP141" s="127"/>
      <c r="AQ141" s="131" t="s">
        <v>85</v>
      </c>
      <c r="AR141" s="68"/>
      <c r="AS141" s="132">
        <v>0</v>
      </c>
      <c r="AT141" s="133">
        <f>ROUND(SUM(AV141:AW141),2)</f>
        <v>0</v>
      </c>
      <c r="AU141" s="134">
        <f>'9.12.3 - Následná péče o ...'!P93</f>
        <v>0</v>
      </c>
      <c r="AV141" s="133">
        <f>'9.12.3 - Následná péče o ...'!J37</f>
        <v>0</v>
      </c>
      <c r="AW141" s="133">
        <f>'9.12.3 - Následná péče o ...'!J38</f>
        <v>0</v>
      </c>
      <c r="AX141" s="133">
        <f>'9.12.3 - Následná péče o ...'!J39</f>
        <v>0</v>
      </c>
      <c r="AY141" s="133">
        <f>'9.12.3 - Následná péče o ...'!J40</f>
        <v>0</v>
      </c>
      <c r="AZ141" s="133">
        <f>'9.12.3 - Následná péče o ...'!F37</f>
        <v>0</v>
      </c>
      <c r="BA141" s="133">
        <f>'9.12.3 - Následná péče o ...'!F38</f>
        <v>0</v>
      </c>
      <c r="BB141" s="133">
        <f>'9.12.3 - Následná péče o ...'!F39</f>
        <v>0</v>
      </c>
      <c r="BC141" s="133">
        <f>'9.12.3 - Následná péče o ...'!F40</f>
        <v>0</v>
      </c>
      <c r="BD141" s="135">
        <f>'9.12.3 - Následná péče o ...'!F41</f>
        <v>0</v>
      </c>
      <c r="BE141" s="4"/>
      <c r="BT141" s="136" t="s">
        <v>90</v>
      </c>
      <c r="BV141" s="136" t="s">
        <v>76</v>
      </c>
      <c r="BW141" s="136" t="s">
        <v>328</v>
      </c>
      <c r="BX141" s="136" t="s">
        <v>322</v>
      </c>
      <c r="CL141" s="136" t="s">
        <v>19</v>
      </c>
    </row>
    <row r="142" s="4" customFormat="1" ht="16.5" customHeight="1">
      <c r="A142" s="137" t="s">
        <v>87</v>
      </c>
      <c r="B142" s="66"/>
      <c r="C142" s="127"/>
      <c r="D142" s="127"/>
      <c r="E142" s="128" t="s">
        <v>329</v>
      </c>
      <c r="F142" s="128"/>
      <c r="G142" s="128"/>
      <c r="H142" s="128"/>
      <c r="I142" s="128"/>
      <c r="J142" s="127"/>
      <c r="K142" s="128" t="s">
        <v>330</v>
      </c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30">
        <f>'9.13 - SO 09.13 Náhradní ...'!J32</f>
        <v>0</v>
      </c>
      <c r="AH142" s="127"/>
      <c r="AI142" s="127"/>
      <c r="AJ142" s="127"/>
      <c r="AK142" s="127"/>
      <c r="AL142" s="127"/>
      <c r="AM142" s="127"/>
      <c r="AN142" s="130">
        <f>SUM(AG142,AT142)</f>
        <v>0</v>
      </c>
      <c r="AO142" s="127"/>
      <c r="AP142" s="127"/>
      <c r="AQ142" s="131" t="s">
        <v>85</v>
      </c>
      <c r="AR142" s="68"/>
      <c r="AS142" s="132">
        <v>0</v>
      </c>
      <c r="AT142" s="133">
        <f>ROUND(SUM(AV142:AW142),2)</f>
        <v>0</v>
      </c>
      <c r="AU142" s="134">
        <f>'9.13 - SO 09.13 Náhradní ...'!P88</f>
        <v>0</v>
      </c>
      <c r="AV142" s="133">
        <f>'9.13 - SO 09.13 Náhradní ...'!J35</f>
        <v>0</v>
      </c>
      <c r="AW142" s="133">
        <f>'9.13 - SO 09.13 Náhradní ...'!J36</f>
        <v>0</v>
      </c>
      <c r="AX142" s="133">
        <f>'9.13 - SO 09.13 Náhradní ...'!J37</f>
        <v>0</v>
      </c>
      <c r="AY142" s="133">
        <f>'9.13 - SO 09.13 Náhradní ...'!J38</f>
        <v>0</v>
      </c>
      <c r="AZ142" s="133">
        <f>'9.13 - SO 09.13 Náhradní ...'!F35</f>
        <v>0</v>
      </c>
      <c r="BA142" s="133">
        <f>'9.13 - SO 09.13 Náhradní ...'!F36</f>
        <v>0</v>
      </c>
      <c r="BB142" s="133">
        <f>'9.13 - SO 09.13 Náhradní ...'!F37</f>
        <v>0</v>
      </c>
      <c r="BC142" s="133">
        <f>'9.13 - SO 09.13 Náhradní ...'!F38</f>
        <v>0</v>
      </c>
      <c r="BD142" s="135">
        <f>'9.13 - SO 09.13 Náhradní ...'!F39</f>
        <v>0</v>
      </c>
      <c r="BE142" s="4"/>
      <c r="BT142" s="136" t="s">
        <v>82</v>
      </c>
      <c r="BV142" s="136" t="s">
        <v>76</v>
      </c>
      <c r="BW142" s="136" t="s">
        <v>331</v>
      </c>
      <c r="BX142" s="136" t="s">
        <v>294</v>
      </c>
      <c r="CL142" s="136" t="s">
        <v>19</v>
      </c>
    </row>
    <row r="143" s="7" customFormat="1" ht="24.75" customHeight="1">
      <c r="A143" s="7"/>
      <c r="B143" s="114"/>
      <c r="C143" s="115"/>
      <c r="D143" s="116" t="s">
        <v>332</v>
      </c>
      <c r="E143" s="116"/>
      <c r="F143" s="116"/>
      <c r="G143" s="116"/>
      <c r="H143" s="116"/>
      <c r="I143" s="117"/>
      <c r="J143" s="116" t="s">
        <v>333</v>
      </c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8">
        <f>ROUND(SUM(AG144:AG145),2)</f>
        <v>0</v>
      </c>
      <c r="AH143" s="117"/>
      <c r="AI143" s="117"/>
      <c r="AJ143" s="117"/>
      <c r="AK143" s="117"/>
      <c r="AL143" s="117"/>
      <c r="AM143" s="117"/>
      <c r="AN143" s="119">
        <f>SUM(AG143,AT143)</f>
        <v>0</v>
      </c>
      <c r="AO143" s="117"/>
      <c r="AP143" s="117"/>
      <c r="AQ143" s="120" t="s">
        <v>80</v>
      </c>
      <c r="AR143" s="121"/>
      <c r="AS143" s="122">
        <f>ROUND(SUM(AS144:AS145),2)</f>
        <v>0</v>
      </c>
      <c r="AT143" s="123">
        <f>ROUND(SUM(AV143:AW143),2)</f>
        <v>0</v>
      </c>
      <c r="AU143" s="124">
        <f>ROUND(SUM(AU144:AU145),5)</f>
        <v>0</v>
      </c>
      <c r="AV143" s="123">
        <f>ROUND(AZ143*L29,2)</f>
        <v>0</v>
      </c>
      <c r="AW143" s="123">
        <f>ROUND(BA143*L30,2)</f>
        <v>0</v>
      </c>
      <c r="AX143" s="123">
        <f>ROUND(BB143*L29,2)</f>
        <v>0</v>
      </c>
      <c r="AY143" s="123">
        <f>ROUND(BC143*L30,2)</f>
        <v>0</v>
      </c>
      <c r="AZ143" s="123">
        <f>ROUND(SUM(AZ144:AZ145),2)</f>
        <v>0</v>
      </c>
      <c r="BA143" s="123">
        <f>ROUND(SUM(BA144:BA145),2)</f>
        <v>0</v>
      </c>
      <c r="BB143" s="123">
        <f>ROUND(SUM(BB144:BB145),2)</f>
        <v>0</v>
      </c>
      <c r="BC143" s="123">
        <f>ROUND(SUM(BC144:BC145),2)</f>
        <v>0</v>
      </c>
      <c r="BD143" s="125">
        <f>ROUND(SUM(BD144:BD145),2)</f>
        <v>0</v>
      </c>
      <c r="BE143" s="7"/>
      <c r="BS143" s="126" t="s">
        <v>73</v>
      </c>
      <c r="BT143" s="126" t="s">
        <v>78</v>
      </c>
      <c r="BU143" s="126" t="s">
        <v>75</v>
      </c>
      <c r="BV143" s="126" t="s">
        <v>76</v>
      </c>
      <c r="BW143" s="126" t="s">
        <v>334</v>
      </c>
      <c r="BX143" s="126" t="s">
        <v>5</v>
      </c>
      <c r="CL143" s="126" t="s">
        <v>19</v>
      </c>
      <c r="CM143" s="126" t="s">
        <v>82</v>
      </c>
    </row>
    <row r="144" s="4" customFormat="1" ht="23.25" customHeight="1">
      <c r="A144" s="137" t="s">
        <v>87</v>
      </c>
      <c r="B144" s="66"/>
      <c r="C144" s="127"/>
      <c r="D144" s="127"/>
      <c r="E144" s="128" t="s">
        <v>335</v>
      </c>
      <c r="F144" s="128"/>
      <c r="G144" s="128"/>
      <c r="H144" s="128"/>
      <c r="I144" s="128"/>
      <c r="J144" s="127"/>
      <c r="K144" s="128" t="s">
        <v>336</v>
      </c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30">
        <f>'10.1 - Stabilizace příkop...'!J32</f>
        <v>0</v>
      </c>
      <c r="AH144" s="127"/>
      <c r="AI144" s="127"/>
      <c r="AJ144" s="127"/>
      <c r="AK144" s="127"/>
      <c r="AL144" s="127"/>
      <c r="AM144" s="127"/>
      <c r="AN144" s="130">
        <f>SUM(AG144,AT144)</f>
        <v>0</v>
      </c>
      <c r="AO144" s="127"/>
      <c r="AP144" s="127"/>
      <c r="AQ144" s="131" t="s">
        <v>85</v>
      </c>
      <c r="AR144" s="68"/>
      <c r="AS144" s="132">
        <v>0</v>
      </c>
      <c r="AT144" s="133">
        <f>ROUND(SUM(AV144:AW144),2)</f>
        <v>0</v>
      </c>
      <c r="AU144" s="134">
        <f>'10.1 - Stabilizace příkop...'!P94</f>
        <v>0</v>
      </c>
      <c r="AV144" s="133">
        <f>'10.1 - Stabilizace příkop...'!J35</f>
        <v>0</v>
      </c>
      <c r="AW144" s="133">
        <f>'10.1 - Stabilizace příkop...'!J36</f>
        <v>0</v>
      </c>
      <c r="AX144" s="133">
        <f>'10.1 - Stabilizace příkop...'!J37</f>
        <v>0</v>
      </c>
      <c r="AY144" s="133">
        <f>'10.1 - Stabilizace příkop...'!J38</f>
        <v>0</v>
      </c>
      <c r="AZ144" s="133">
        <f>'10.1 - Stabilizace příkop...'!F35</f>
        <v>0</v>
      </c>
      <c r="BA144" s="133">
        <f>'10.1 - Stabilizace příkop...'!F36</f>
        <v>0</v>
      </c>
      <c r="BB144" s="133">
        <f>'10.1 - Stabilizace příkop...'!F37</f>
        <v>0</v>
      </c>
      <c r="BC144" s="133">
        <f>'10.1 - Stabilizace příkop...'!F38</f>
        <v>0</v>
      </c>
      <c r="BD144" s="135">
        <f>'10.1 - Stabilizace příkop...'!F39</f>
        <v>0</v>
      </c>
      <c r="BE144" s="4"/>
      <c r="BT144" s="136" t="s">
        <v>82</v>
      </c>
      <c r="BV144" s="136" t="s">
        <v>76</v>
      </c>
      <c r="BW144" s="136" t="s">
        <v>337</v>
      </c>
      <c r="BX144" s="136" t="s">
        <v>334</v>
      </c>
      <c r="CL144" s="136" t="s">
        <v>19</v>
      </c>
    </row>
    <row r="145" s="4" customFormat="1" ht="16.5" customHeight="1">
      <c r="A145" s="137" t="s">
        <v>87</v>
      </c>
      <c r="B145" s="66"/>
      <c r="C145" s="127"/>
      <c r="D145" s="127"/>
      <c r="E145" s="128" t="s">
        <v>338</v>
      </c>
      <c r="F145" s="128"/>
      <c r="G145" s="128"/>
      <c r="H145" s="128"/>
      <c r="I145" s="128"/>
      <c r="J145" s="127"/>
      <c r="K145" s="128" t="s">
        <v>339</v>
      </c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30">
        <f>'10.2 - Doplnění opevnění'!J32</f>
        <v>0</v>
      </c>
      <c r="AH145" s="127"/>
      <c r="AI145" s="127"/>
      <c r="AJ145" s="127"/>
      <c r="AK145" s="127"/>
      <c r="AL145" s="127"/>
      <c r="AM145" s="127"/>
      <c r="AN145" s="130">
        <f>SUM(AG145,AT145)</f>
        <v>0</v>
      </c>
      <c r="AO145" s="127"/>
      <c r="AP145" s="127"/>
      <c r="AQ145" s="131" t="s">
        <v>85</v>
      </c>
      <c r="AR145" s="68"/>
      <c r="AS145" s="132">
        <v>0</v>
      </c>
      <c r="AT145" s="133">
        <f>ROUND(SUM(AV145:AW145),2)</f>
        <v>0</v>
      </c>
      <c r="AU145" s="134">
        <f>'10.2 - Doplnění opevnění'!P90</f>
        <v>0</v>
      </c>
      <c r="AV145" s="133">
        <f>'10.2 - Doplnění opevnění'!J35</f>
        <v>0</v>
      </c>
      <c r="AW145" s="133">
        <f>'10.2 - Doplnění opevnění'!J36</f>
        <v>0</v>
      </c>
      <c r="AX145" s="133">
        <f>'10.2 - Doplnění opevnění'!J37</f>
        <v>0</v>
      </c>
      <c r="AY145" s="133">
        <f>'10.2 - Doplnění opevnění'!J38</f>
        <v>0</v>
      </c>
      <c r="AZ145" s="133">
        <f>'10.2 - Doplnění opevnění'!F35</f>
        <v>0</v>
      </c>
      <c r="BA145" s="133">
        <f>'10.2 - Doplnění opevnění'!F36</f>
        <v>0</v>
      </c>
      <c r="BB145" s="133">
        <f>'10.2 - Doplnění opevnění'!F37</f>
        <v>0</v>
      </c>
      <c r="BC145" s="133">
        <f>'10.2 - Doplnění opevnění'!F38</f>
        <v>0</v>
      </c>
      <c r="BD145" s="135">
        <f>'10.2 - Doplnění opevnění'!F39</f>
        <v>0</v>
      </c>
      <c r="BE145" s="4"/>
      <c r="BT145" s="136" t="s">
        <v>82</v>
      </c>
      <c r="BV145" s="136" t="s">
        <v>76</v>
      </c>
      <c r="BW145" s="136" t="s">
        <v>340</v>
      </c>
      <c r="BX145" s="136" t="s">
        <v>334</v>
      </c>
      <c r="CL145" s="136" t="s">
        <v>19</v>
      </c>
    </row>
    <row r="146" s="7" customFormat="1" ht="16.5" customHeight="1">
      <c r="A146" s="7"/>
      <c r="B146" s="114"/>
      <c r="C146" s="115"/>
      <c r="D146" s="116" t="s">
        <v>341</v>
      </c>
      <c r="E146" s="116"/>
      <c r="F146" s="116"/>
      <c r="G146" s="116"/>
      <c r="H146" s="116"/>
      <c r="I146" s="117"/>
      <c r="J146" s="116" t="s">
        <v>342</v>
      </c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8">
        <f>ROUND(SUM(AG147:AG148),2)</f>
        <v>0</v>
      </c>
      <c r="AH146" s="117"/>
      <c r="AI146" s="117"/>
      <c r="AJ146" s="117"/>
      <c r="AK146" s="117"/>
      <c r="AL146" s="117"/>
      <c r="AM146" s="117"/>
      <c r="AN146" s="119">
        <f>SUM(AG146,AT146)</f>
        <v>0</v>
      </c>
      <c r="AO146" s="117"/>
      <c r="AP146" s="117"/>
      <c r="AQ146" s="120" t="s">
        <v>80</v>
      </c>
      <c r="AR146" s="121"/>
      <c r="AS146" s="122">
        <f>ROUND(SUM(AS147:AS148),2)</f>
        <v>0</v>
      </c>
      <c r="AT146" s="123">
        <f>ROUND(SUM(AV146:AW146),2)</f>
        <v>0</v>
      </c>
      <c r="AU146" s="124">
        <f>ROUND(SUM(AU147:AU148),5)</f>
        <v>0</v>
      </c>
      <c r="AV146" s="123">
        <f>ROUND(AZ146*L29,2)</f>
        <v>0</v>
      </c>
      <c r="AW146" s="123">
        <f>ROUND(BA146*L30,2)</f>
        <v>0</v>
      </c>
      <c r="AX146" s="123">
        <f>ROUND(BB146*L29,2)</f>
        <v>0</v>
      </c>
      <c r="AY146" s="123">
        <f>ROUND(BC146*L30,2)</f>
        <v>0</v>
      </c>
      <c r="AZ146" s="123">
        <f>ROUND(SUM(AZ147:AZ148),2)</f>
        <v>0</v>
      </c>
      <c r="BA146" s="123">
        <f>ROUND(SUM(BA147:BA148),2)</f>
        <v>0</v>
      </c>
      <c r="BB146" s="123">
        <f>ROUND(SUM(BB147:BB148),2)</f>
        <v>0</v>
      </c>
      <c r="BC146" s="123">
        <f>ROUND(SUM(BC147:BC148),2)</f>
        <v>0</v>
      </c>
      <c r="BD146" s="125">
        <f>ROUND(SUM(BD147:BD148),2)</f>
        <v>0</v>
      </c>
      <c r="BE146" s="7"/>
      <c r="BS146" s="126" t="s">
        <v>73</v>
      </c>
      <c r="BT146" s="126" t="s">
        <v>78</v>
      </c>
      <c r="BU146" s="126" t="s">
        <v>75</v>
      </c>
      <c r="BV146" s="126" t="s">
        <v>76</v>
      </c>
      <c r="BW146" s="126" t="s">
        <v>343</v>
      </c>
      <c r="BX146" s="126" t="s">
        <v>5</v>
      </c>
      <c r="CL146" s="126" t="s">
        <v>19</v>
      </c>
      <c r="CM146" s="126" t="s">
        <v>82</v>
      </c>
    </row>
    <row r="147" s="4" customFormat="1" ht="16.5" customHeight="1">
      <c r="A147" s="137" t="s">
        <v>87</v>
      </c>
      <c r="B147" s="66"/>
      <c r="C147" s="127"/>
      <c r="D147" s="127"/>
      <c r="E147" s="128" t="s">
        <v>344</v>
      </c>
      <c r="F147" s="128"/>
      <c r="G147" s="128"/>
      <c r="H147" s="128"/>
      <c r="I147" s="128"/>
      <c r="J147" s="127"/>
      <c r="K147" s="128" t="s">
        <v>345</v>
      </c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30">
        <f>'11.1 - SO 11.1  Přípojka ...'!J32</f>
        <v>0</v>
      </c>
      <c r="AH147" s="127"/>
      <c r="AI147" s="127"/>
      <c r="AJ147" s="127"/>
      <c r="AK147" s="127"/>
      <c r="AL147" s="127"/>
      <c r="AM147" s="127"/>
      <c r="AN147" s="130">
        <f>SUM(AG147,AT147)</f>
        <v>0</v>
      </c>
      <c r="AO147" s="127"/>
      <c r="AP147" s="127"/>
      <c r="AQ147" s="131" t="s">
        <v>85</v>
      </c>
      <c r="AR147" s="68"/>
      <c r="AS147" s="132">
        <v>0</v>
      </c>
      <c r="AT147" s="133">
        <f>ROUND(SUM(AV147:AW147),2)</f>
        <v>0</v>
      </c>
      <c r="AU147" s="134">
        <f>'11.1 - SO 11.1  Přípojka ...'!P89</f>
        <v>0</v>
      </c>
      <c r="AV147" s="133">
        <f>'11.1 - SO 11.1  Přípojka ...'!J35</f>
        <v>0</v>
      </c>
      <c r="AW147" s="133">
        <f>'11.1 - SO 11.1  Přípojka ...'!J36</f>
        <v>0</v>
      </c>
      <c r="AX147" s="133">
        <f>'11.1 - SO 11.1  Přípojka ...'!J37</f>
        <v>0</v>
      </c>
      <c r="AY147" s="133">
        <f>'11.1 - SO 11.1  Přípojka ...'!J38</f>
        <v>0</v>
      </c>
      <c r="AZ147" s="133">
        <f>'11.1 - SO 11.1  Přípojka ...'!F35</f>
        <v>0</v>
      </c>
      <c r="BA147" s="133">
        <f>'11.1 - SO 11.1  Přípojka ...'!F36</f>
        <v>0</v>
      </c>
      <c r="BB147" s="133">
        <f>'11.1 - SO 11.1  Přípojka ...'!F37</f>
        <v>0</v>
      </c>
      <c r="BC147" s="133">
        <f>'11.1 - SO 11.1  Přípojka ...'!F38</f>
        <v>0</v>
      </c>
      <c r="BD147" s="135">
        <f>'11.1 - SO 11.1  Přípojka ...'!F39</f>
        <v>0</v>
      </c>
      <c r="BE147" s="4"/>
      <c r="BT147" s="136" t="s">
        <v>82</v>
      </c>
      <c r="BV147" s="136" t="s">
        <v>76</v>
      </c>
      <c r="BW147" s="136" t="s">
        <v>346</v>
      </c>
      <c r="BX147" s="136" t="s">
        <v>343</v>
      </c>
      <c r="CL147" s="136" t="s">
        <v>28</v>
      </c>
    </row>
    <row r="148" s="4" customFormat="1" ht="23.25" customHeight="1">
      <c r="A148" s="137" t="s">
        <v>87</v>
      </c>
      <c r="B148" s="66"/>
      <c r="C148" s="127"/>
      <c r="D148" s="127"/>
      <c r="E148" s="128" t="s">
        <v>347</v>
      </c>
      <c r="F148" s="128"/>
      <c r="G148" s="128"/>
      <c r="H148" s="128"/>
      <c r="I148" s="128"/>
      <c r="J148" s="127"/>
      <c r="K148" s="128" t="s">
        <v>348</v>
      </c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30">
        <f>'11.2 - SO 11.2 Přeložka e...'!J32</f>
        <v>0</v>
      </c>
      <c r="AH148" s="127"/>
      <c r="AI148" s="127"/>
      <c r="AJ148" s="127"/>
      <c r="AK148" s="127"/>
      <c r="AL148" s="127"/>
      <c r="AM148" s="127"/>
      <c r="AN148" s="130">
        <f>SUM(AG148,AT148)</f>
        <v>0</v>
      </c>
      <c r="AO148" s="127"/>
      <c r="AP148" s="127"/>
      <c r="AQ148" s="131" t="s">
        <v>85</v>
      </c>
      <c r="AR148" s="68"/>
      <c r="AS148" s="132">
        <v>0</v>
      </c>
      <c r="AT148" s="133">
        <f>ROUND(SUM(AV148:AW148),2)</f>
        <v>0</v>
      </c>
      <c r="AU148" s="134">
        <f>'11.2 - SO 11.2 Přeložka e...'!P86</f>
        <v>0</v>
      </c>
      <c r="AV148" s="133">
        <f>'11.2 - SO 11.2 Přeložka e...'!J35</f>
        <v>0</v>
      </c>
      <c r="AW148" s="133">
        <f>'11.2 - SO 11.2 Přeložka e...'!J36</f>
        <v>0</v>
      </c>
      <c r="AX148" s="133">
        <f>'11.2 - SO 11.2 Přeložka e...'!J37</f>
        <v>0</v>
      </c>
      <c r="AY148" s="133">
        <f>'11.2 - SO 11.2 Přeložka e...'!J38</f>
        <v>0</v>
      </c>
      <c r="AZ148" s="133">
        <f>'11.2 - SO 11.2 Přeložka e...'!F35</f>
        <v>0</v>
      </c>
      <c r="BA148" s="133">
        <f>'11.2 - SO 11.2 Přeložka e...'!F36</f>
        <v>0</v>
      </c>
      <c r="BB148" s="133">
        <f>'11.2 - SO 11.2 Přeložka e...'!F37</f>
        <v>0</v>
      </c>
      <c r="BC148" s="133">
        <f>'11.2 - SO 11.2 Přeložka e...'!F38</f>
        <v>0</v>
      </c>
      <c r="BD148" s="135">
        <f>'11.2 - SO 11.2 Přeložka e...'!F39</f>
        <v>0</v>
      </c>
      <c r="BE148" s="4"/>
      <c r="BT148" s="136" t="s">
        <v>82</v>
      </c>
      <c r="BV148" s="136" t="s">
        <v>76</v>
      </c>
      <c r="BW148" s="136" t="s">
        <v>349</v>
      </c>
      <c r="BX148" s="136" t="s">
        <v>343</v>
      </c>
      <c r="CL148" s="136" t="s">
        <v>19</v>
      </c>
    </row>
    <row r="149" s="7" customFormat="1" ht="16.5" customHeight="1">
      <c r="A149" s="7"/>
      <c r="B149" s="114"/>
      <c r="C149" s="115"/>
      <c r="D149" s="116" t="s">
        <v>350</v>
      </c>
      <c r="E149" s="116"/>
      <c r="F149" s="116"/>
      <c r="G149" s="116"/>
      <c r="H149" s="116"/>
      <c r="I149" s="117"/>
      <c r="J149" s="116" t="s">
        <v>351</v>
      </c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8">
        <f>ROUND(SUM(AG150:AG151),2)</f>
        <v>0</v>
      </c>
      <c r="AH149" s="117"/>
      <c r="AI149" s="117"/>
      <c r="AJ149" s="117"/>
      <c r="AK149" s="117"/>
      <c r="AL149" s="117"/>
      <c r="AM149" s="117"/>
      <c r="AN149" s="119">
        <f>SUM(AG149,AT149)</f>
        <v>0</v>
      </c>
      <c r="AO149" s="117"/>
      <c r="AP149" s="117"/>
      <c r="AQ149" s="120" t="s">
        <v>80</v>
      </c>
      <c r="AR149" s="121"/>
      <c r="AS149" s="122">
        <f>ROUND(SUM(AS150:AS151),2)</f>
        <v>0</v>
      </c>
      <c r="AT149" s="123">
        <f>ROUND(SUM(AV149:AW149),2)</f>
        <v>0</v>
      </c>
      <c r="AU149" s="124">
        <f>ROUND(SUM(AU150:AU151),5)</f>
        <v>0</v>
      </c>
      <c r="AV149" s="123">
        <f>ROUND(AZ149*L29,2)</f>
        <v>0</v>
      </c>
      <c r="AW149" s="123">
        <f>ROUND(BA149*L30,2)</f>
        <v>0</v>
      </c>
      <c r="AX149" s="123">
        <f>ROUND(BB149*L29,2)</f>
        <v>0</v>
      </c>
      <c r="AY149" s="123">
        <f>ROUND(BC149*L30,2)</f>
        <v>0</v>
      </c>
      <c r="AZ149" s="123">
        <f>ROUND(SUM(AZ150:AZ151),2)</f>
        <v>0</v>
      </c>
      <c r="BA149" s="123">
        <f>ROUND(SUM(BA150:BA151),2)</f>
        <v>0</v>
      </c>
      <c r="BB149" s="123">
        <f>ROUND(SUM(BB150:BB151),2)</f>
        <v>0</v>
      </c>
      <c r="BC149" s="123">
        <f>ROUND(SUM(BC150:BC151),2)</f>
        <v>0</v>
      </c>
      <c r="BD149" s="125">
        <f>ROUND(SUM(BD150:BD151),2)</f>
        <v>0</v>
      </c>
      <c r="BE149" s="7"/>
      <c r="BS149" s="126" t="s">
        <v>73</v>
      </c>
      <c r="BT149" s="126" t="s">
        <v>78</v>
      </c>
      <c r="BU149" s="126" t="s">
        <v>75</v>
      </c>
      <c r="BV149" s="126" t="s">
        <v>76</v>
      </c>
      <c r="BW149" s="126" t="s">
        <v>352</v>
      </c>
      <c r="BX149" s="126" t="s">
        <v>5</v>
      </c>
      <c r="CL149" s="126" t="s">
        <v>19</v>
      </c>
      <c r="CM149" s="126" t="s">
        <v>82</v>
      </c>
    </row>
    <row r="150" s="4" customFormat="1" ht="16.5" customHeight="1">
      <c r="A150" s="137" t="s">
        <v>87</v>
      </c>
      <c r="B150" s="66"/>
      <c r="C150" s="127"/>
      <c r="D150" s="127"/>
      <c r="E150" s="128" t="s">
        <v>353</v>
      </c>
      <c r="F150" s="128"/>
      <c r="G150" s="128"/>
      <c r="H150" s="128"/>
      <c r="I150" s="128"/>
      <c r="J150" s="127"/>
      <c r="K150" s="128" t="s">
        <v>354</v>
      </c>
      <c r="L150" s="128"/>
      <c r="M150" s="128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30">
        <f>'12.2 - SO 12.2 Jižní zemník'!J32</f>
        <v>0</v>
      </c>
      <c r="AH150" s="127"/>
      <c r="AI150" s="127"/>
      <c r="AJ150" s="127"/>
      <c r="AK150" s="127"/>
      <c r="AL150" s="127"/>
      <c r="AM150" s="127"/>
      <c r="AN150" s="130">
        <f>SUM(AG150,AT150)</f>
        <v>0</v>
      </c>
      <c r="AO150" s="127"/>
      <c r="AP150" s="127"/>
      <c r="AQ150" s="131" t="s">
        <v>85</v>
      </c>
      <c r="AR150" s="68"/>
      <c r="AS150" s="132">
        <v>0</v>
      </c>
      <c r="AT150" s="133">
        <f>ROUND(SUM(AV150:AW150),2)</f>
        <v>0</v>
      </c>
      <c r="AU150" s="134">
        <f>'12.2 - SO 12.2 Jižní zemník'!P88</f>
        <v>0</v>
      </c>
      <c r="AV150" s="133">
        <f>'12.2 - SO 12.2 Jižní zemník'!J35</f>
        <v>0</v>
      </c>
      <c r="AW150" s="133">
        <f>'12.2 - SO 12.2 Jižní zemník'!J36</f>
        <v>0</v>
      </c>
      <c r="AX150" s="133">
        <f>'12.2 - SO 12.2 Jižní zemník'!J37</f>
        <v>0</v>
      </c>
      <c r="AY150" s="133">
        <f>'12.2 - SO 12.2 Jižní zemník'!J38</f>
        <v>0</v>
      </c>
      <c r="AZ150" s="133">
        <f>'12.2 - SO 12.2 Jižní zemník'!F35</f>
        <v>0</v>
      </c>
      <c r="BA150" s="133">
        <f>'12.2 - SO 12.2 Jižní zemník'!F36</f>
        <v>0</v>
      </c>
      <c r="BB150" s="133">
        <f>'12.2 - SO 12.2 Jižní zemník'!F37</f>
        <v>0</v>
      </c>
      <c r="BC150" s="133">
        <f>'12.2 - SO 12.2 Jižní zemník'!F38</f>
        <v>0</v>
      </c>
      <c r="BD150" s="135">
        <f>'12.2 - SO 12.2 Jižní zemník'!F39</f>
        <v>0</v>
      </c>
      <c r="BE150" s="4"/>
      <c r="BT150" s="136" t="s">
        <v>82</v>
      </c>
      <c r="BV150" s="136" t="s">
        <v>76</v>
      </c>
      <c r="BW150" s="136" t="s">
        <v>355</v>
      </c>
      <c r="BX150" s="136" t="s">
        <v>352</v>
      </c>
      <c r="CL150" s="136" t="s">
        <v>19</v>
      </c>
    </row>
    <row r="151" s="4" customFormat="1" ht="16.5" customHeight="1">
      <c r="A151" s="137" t="s">
        <v>87</v>
      </c>
      <c r="B151" s="66"/>
      <c r="C151" s="127"/>
      <c r="D151" s="127"/>
      <c r="E151" s="128" t="s">
        <v>356</v>
      </c>
      <c r="F151" s="128"/>
      <c r="G151" s="128"/>
      <c r="H151" s="128"/>
      <c r="I151" s="128"/>
      <c r="J151" s="127"/>
      <c r="K151" s="128" t="s">
        <v>357</v>
      </c>
      <c r="L151" s="128"/>
      <c r="M151" s="128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30">
        <f>'12.3 - SO 12.3 Rekonstruk...'!J32</f>
        <v>0</v>
      </c>
      <c r="AH151" s="127"/>
      <c r="AI151" s="127"/>
      <c r="AJ151" s="127"/>
      <c r="AK151" s="127"/>
      <c r="AL151" s="127"/>
      <c r="AM151" s="127"/>
      <c r="AN151" s="130">
        <f>SUM(AG151,AT151)</f>
        <v>0</v>
      </c>
      <c r="AO151" s="127"/>
      <c r="AP151" s="127"/>
      <c r="AQ151" s="131" t="s">
        <v>85</v>
      </c>
      <c r="AR151" s="68"/>
      <c r="AS151" s="132">
        <v>0</v>
      </c>
      <c r="AT151" s="133">
        <f>ROUND(SUM(AV151:AW151),2)</f>
        <v>0</v>
      </c>
      <c r="AU151" s="134">
        <f>'12.3 - SO 12.3 Rekonstruk...'!P88</f>
        <v>0</v>
      </c>
      <c r="AV151" s="133">
        <f>'12.3 - SO 12.3 Rekonstruk...'!J35</f>
        <v>0</v>
      </c>
      <c r="AW151" s="133">
        <f>'12.3 - SO 12.3 Rekonstruk...'!J36</f>
        <v>0</v>
      </c>
      <c r="AX151" s="133">
        <f>'12.3 - SO 12.3 Rekonstruk...'!J37</f>
        <v>0</v>
      </c>
      <c r="AY151" s="133">
        <f>'12.3 - SO 12.3 Rekonstruk...'!J38</f>
        <v>0</v>
      </c>
      <c r="AZ151" s="133">
        <f>'12.3 - SO 12.3 Rekonstruk...'!F35</f>
        <v>0</v>
      </c>
      <c r="BA151" s="133">
        <f>'12.3 - SO 12.3 Rekonstruk...'!F36</f>
        <v>0</v>
      </c>
      <c r="BB151" s="133">
        <f>'12.3 - SO 12.3 Rekonstruk...'!F37</f>
        <v>0</v>
      </c>
      <c r="BC151" s="133">
        <f>'12.3 - SO 12.3 Rekonstruk...'!F38</f>
        <v>0</v>
      </c>
      <c r="BD151" s="135">
        <f>'12.3 - SO 12.3 Rekonstruk...'!F39</f>
        <v>0</v>
      </c>
      <c r="BE151" s="4"/>
      <c r="BT151" s="136" t="s">
        <v>82</v>
      </c>
      <c r="BV151" s="136" t="s">
        <v>76</v>
      </c>
      <c r="BW151" s="136" t="s">
        <v>358</v>
      </c>
      <c r="BX151" s="136" t="s">
        <v>352</v>
      </c>
      <c r="CL151" s="136" t="s">
        <v>19</v>
      </c>
    </row>
    <row r="152" s="7" customFormat="1" ht="16.5" customHeight="1">
      <c r="A152" s="137" t="s">
        <v>87</v>
      </c>
      <c r="B152" s="114"/>
      <c r="C152" s="115"/>
      <c r="D152" s="116" t="s">
        <v>359</v>
      </c>
      <c r="E152" s="116"/>
      <c r="F152" s="116"/>
      <c r="G152" s="116"/>
      <c r="H152" s="116"/>
      <c r="I152" s="117"/>
      <c r="J152" s="116" t="s">
        <v>360</v>
      </c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9">
        <f>'13 - SO 13 Ochrana pozemku'!J30</f>
        <v>0</v>
      </c>
      <c r="AH152" s="117"/>
      <c r="AI152" s="117"/>
      <c r="AJ152" s="117"/>
      <c r="AK152" s="117"/>
      <c r="AL152" s="117"/>
      <c r="AM152" s="117"/>
      <c r="AN152" s="119">
        <f>SUM(AG152,AT152)</f>
        <v>0</v>
      </c>
      <c r="AO152" s="117"/>
      <c r="AP152" s="117"/>
      <c r="AQ152" s="120" t="s">
        <v>80</v>
      </c>
      <c r="AR152" s="121"/>
      <c r="AS152" s="122">
        <v>0</v>
      </c>
      <c r="AT152" s="123">
        <f>ROUND(SUM(AV152:AW152),2)</f>
        <v>0</v>
      </c>
      <c r="AU152" s="124">
        <f>'13 - SO 13 Ochrana pozemku'!P86</f>
        <v>0</v>
      </c>
      <c r="AV152" s="123">
        <f>'13 - SO 13 Ochrana pozemku'!J33</f>
        <v>0</v>
      </c>
      <c r="AW152" s="123">
        <f>'13 - SO 13 Ochrana pozemku'!J34</f>
        <v>0</v>
      </c>
      <c r="AX152" s="123">
        <f>'13 - SO 13 Ochrana pozemku'!J35</f>
        <v>0</v>
      </c>
      <c r="AY152" s="123">
        <f>'13 - SO 13 Ochrana pozemku'!J36</f>
        <v>0</v>
      </c>
      <c r="AZ152" s="123">
        <f>'13 - SO 13 Ochrana pozemku'!F33</f>
        <v>0</v>
      </c>
      <c r="BA152" s="123">
        <f>'13 - SO 13 Ochrana pozemku'!F34</f>
        <v>0</v>
      </c>
      <c r="BB152" s="123">
        <f>'13 - SO 13 Ochrana pozemku'!F35</f>
        <v>0</v>
      </c>
      <c r="BC152" s="123">
        <f>'13 - SO 13 Ochrana pozemku'!F36</f>
        <v>0</v>
      </c>
      <c r="BD152" s="125">
        <f>'13 - SO 13 Ochrana pozemku'!F37</f>
        <v>0</v>
      </c>
      <c r="BE152" s="7"/>
      <c r="BT152" s="126" t="s">
        <v>78</v>
      </c>
      <c r="BV152" s="126" t="s">
        <v>76</v>
      </c>
      <c r="BW152" s="126" t="s">
        <v>361</v>
      </c>
      <c r="BX152" s="126" t="s">
        <v>5</v>
      </c>
      <c r="CL152" s="126" t="s">
        <v>19</v>
      </c>
      <c r="CM152" s="126" t="s">
        <v>82</v>
      </c>
    </row>
    <row r="153" s="7" customFormat="1" ht="16.5" customHeight="1">
      <c r="A153" s="7"/>
      <c r="B153" s="114"/>
      <c r="C153" s="115"/>
      <c r="D153" s="116" t="s">
        <v>362</v>
      </c>
      <c r="E153" s="116"/>
      <c r="F153" s="116"/>
      <c r="G153" s="116"/>
      <c r="H153" s="116"/>
      <c r="I153" s="117"/>
      <c r="J153" s="116" t="s">
        <v>363</v>
      </c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8">
        <f>ROUND(AG154+AG155+AG165+AG166+AG175,2)</f>
        <v>0</v>
      </c>
      <c r="AH153" s="117"/>
      <c r="AI153" s="117"/>
      <c r="AJ153" s="117"/>
      <c r="AK153" s="117"/>
      <c r="AL153" s="117"/>
      <c r="AM153" s="117"/>
      <c r="AN153" s="119">
        <f>SUM(AG153,AT153)</f>
        <v>0</v>
      </c>
      <c r="AO153" s="117"/>
      <c r="AP153" s="117"/>
      <c r="AQ153" s="120" t="s">
        <v>80</v>
      </c>
      <c r="AR153" s="121"/>
      <c r="AS153" s="122">
        <f>ROUND(AS154+AS155+AS165+AS166+AS175,2)</f>
        <v>0</v>
      </c>
      <c r="AT153" s="123">
        <f>ROUND(SUM(AV153:AW153),2)</f>
        <v>0</v>
      </c>
      <c r="AU153" s="124">
        <f>ROUND(AU154+AU155+AU165+AU166+AU175,5)</f>
        <v>0</v>
      </c>
      <c r="AV153" s="123">
        <f>ROUND(AZ153*L29,2)</f>
        <v>0</v>
      </c>
      <c r="AW153" s="123">
        <f>ROUND(BA153*L30,2)</f>
        <v>0</v>
      </c>
      <c r="AX153" s="123">
        <f>ROUND(BB153*L29,2)</f>
        <v>0</v>
      </c>
      <c r="AY153" s="123">
        <f>ROUND(BC153*L30,2)</f>
        <v>0</v>
      </c>
      <c r="AZ153" s="123">
        <f>ROUND(AZ154+AZ155+AZ165+AZ166+AZ175,2)</f>
        <v>0</v>
      </c>
      <c r="BA153" s="123">
        <f>ROUND(BA154+BA155+BA165+BA166+BA175,2)</f>
        <v>0</v>
      </c>
      <c r="BB153" s="123">
        <f>ROUND(BB154+BB155+BB165+BB166+BB175,2)</f>
        <v>0</v>
      </c>
      <c r="BC153" s="123">
        <f>ROUND(BC154+BC155+BC165+BC166+BC175,2)</f>
        <v>0</v>
      </c>
      <c r="BD153" s="125">
        <f>ROUND(BD154+BD155+BD165+BD166+BD175,2)</f>
        <v>0</v>
      </c>
      <c r="BE153" s="7"/>
      <c r="BS153" s="126" t="s">
        <v>73</v>
      </c>
      <c r="BT153" s="126" t="s">
        <v>78</v>
      </c>
      <c r="BU153" s="126" t="s">
        <v>75</v>
      </c>
      <c r="BV153" s="126" t="s">
        <v>76</v>
      </c>
      <c r="BW153" s="126" t="s">
        <v>364</v>
      </c>
      <c r="BX153" s="126" t="s">
        <v>5</v>
      </c>
      <c r="CL153" s="126" t="s">
        <v>19</v>
      </c>
      <c r="CM153" s="126" t="s">
        <v>82</v>
      </c>
    </row>
    <row r="154" s="4" customFormat="1" ht="16.5" customHeight="1">
      <c r="A154" s="137" t="s">
        <v>87</v>
      </c>
      <c r="B154" s="66"/>
      <c r="C154" s="127"/>
      <c r="D154" s="127"/>
      <c r="E154" s="128" t="s">
        <v>365</v>
      </c>
      <c r="F154" s="128"/>
      <c r="G154" s="128"/>
      <c r="H154" s="128"/>
      <c r="I154" s="128"/>
      <c r="J154" s="127"/>
      <c r="K154" s="128" t="s">
        <v>366</v>
      </c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30">
        <f>'PS 1 - Strojní část hraze...'!J32</f>
        <v>0</v>
      </c>
      <c r="AH154" s="127"/>
      <c r="AI154" s="127"/>
      <c r="AJ154" s="127"/>
      <c r="AK154" s="127"/>
      <c r="AL154" s="127"/>
      <c r="AM154" s="127"/>
      <c r="AN154" s="130">
        <f>SUM(AG154,AT154)</f>
        <v>0</v>
      </c>
      <c r="AO154" s="127"/>
      <c r="AP154" s="127"/>
      <c r="AQ154" s="131" t="s">
        <v>85</v>
      </c>
      <c r="AR154" s="68"/>
      <c r="AS154" s="132">
        <v>0</v>
      </c>
      <c r="AT154" s="133">
        <f>ROUND(SUM(AV154:AW154),2)</f>
        <v>0</v>
      </c>
      <c r="AU154" s="134">
        <f>'PS 1 - Strojní část hraze...'!P88</f>
        <v>0</v>
      </c>
      <c r="AV154" s="133">
        <f>'PS 1 - Strojní část hraze...'!J35</f>
        <v>0</v>
      </c>
      <c r="AW154" s="133">
        <f>'PS 1 - Strojní část hraze...'!J36</f>
        <v>0</v>
      </c>
      <c r="AX154" s="133">
        <f>'PS 1 - Strojní část hraze...'!J37</f>
        <v>0</v>
      </c>
      <c r="AY154" s="133">
        <f>'PS 1 - Strojní část hraze...'!J38</f>
        <v>0</v>
      </c>
      <c r="AZ154" s="133">
        <f>'PS 1 - Strojní část hraze...'!F35</f>
        <v>0</v>
      </c>
      <c r="BA154" s="133">
        <f>'PS 1 - Strojní část hraze...'!F36</f>
        <v>0</v>
      </c>
      <c r="BB154" s="133">
        <f>'PS 1 - Strojní část hraze...'!F37</f>
        <v>0</v>
      </c>
      <c r="BC154" s="133">
        <f>'PS 1 - Strojní část hraze...'!F38</f>
        <v>0</v>
      </c>
      <c r="BD154" s="135">
        <f>'PS 1 - Strojní část hraze...'!F39</f>
        <v>0</v>
      </c>
      <c r="BE154" s="4"/>
      <c r="BT154" s="136" t="s">
        <v>82</v>
      </c>
      <c r="BV154" s="136" t="s">
        <v>76</v>
      </c>
      <c r="BW154" s="136" t="s">
        <v>367</v>
      </c>
      <c r="BX154" s="136" t="s">
        <v>364</v>
      </c>
      <c r="CL154" s="136" t="s">
        <v>28</v>
      </c>
    </row>
    <row r="155" s="4" customFormat="1" ht="23.25" customHeight="1">
      <c r="A155" s="4"/>
      <c r="B155" s="66"/>
      <c r="C155" s="127"/>
      <c r="D155" s="127"/>
      <c r="E155" s="128" t="s">
        <v>368</v>
      </c>
      <c r="F155" s="128"/>
      <c r="G155" s="128"/>
      <c r="H155" s="128"/>
      <c r="I155" s="128"/>
      <c r="J155" s="127"/>
      <c r="K155" s="128" t="s">
        <v>369</v>
      </c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9">
        <f>ROUND(SUM(AG156:AG164),2)</f>
        <v>0</v>
      </c>
      <c r="AH155" s="127"/>
      <c r="AI155" s="127"/>
      <c r="AJ155" s="127"/>
      <c r="AK155" s="127"/>
      <c r="AL155" s="127"/>
      <c r="AM155" s="127"/>
      <c r="AN155" s="130">
        <f>SUM(AG155,AT155)</f>
        <v>0</v>
      </c>
      <c r="AO155" s="127"/>
      <c r="AP155" s="127"/>
      <c r="AQ155" s="131" t="s">
        <v>85</v>
      </c>
      <c r="AR155" s="68"/>
      <c r="AS155" s="132">
        <f>ROUND(SUM(AS156:AS164),2)</f>
        <v>0</v>
      </c>
      <c r="AT155" s="133">
        <f>ROUND(SUM(AV155:AW155),2)</f>
        <v>0</v>
      </c>
      <c r="AU155" s="134">
        <f>ROUND(SUM(AU156:AU164),5)</f>
        <v>0</v>
      </c>
      <c r="AV155" s="133">
        <f>ROUND(AZ155*L29,2)</f>
        <v>0</v>
      </c>
      <c r="AW155" s="133">
        <f>ROUND(BA155*L30,2)</f>
        <v>0</v>
      </c>
      <c r="AX155" s="133">
        <f>ROUND(BB155*L29,2)</f>
        <v>0</v>
      </c>
      <c r="AY155" s="133">
        <f>ROUND(BC155*L30,2)</f>
        <v>0</v>
      </c>
      <c r="AZ155" s="133">
        <f>ROUND(SUM(AZ156:AZ164),2)</f>
        <v>0</v>
      </c>
      <c r="BA155" s="133">
        <f>ROUND(SUM(BA156:BA164),2)</f>
        <v>0</v>
      </c>
      <c r="BB155" s="133">
        <f>ROUND(SUM(BB156:BB164),2)</f>
        <v>0</v>
      </c>
      <c r="BC155" s="133">
        <f>ROUND(SUM(BC156:BC164),2)</f>
        <v>0</v>
      </c>
      <c r="BD155" s="135">
        <f>ROUND(SUM(BD156:BD164),2)</f>
        <v>0</v>
      </c>
      <c r="BE155" s="4"/>
      <c r="BS155" s="136" t="s">
        <v>73</v>
      </c>
      <c r="BT155" s="136" t="s">
        <v>82</v>
      </c>
      <c r="BU155" s="136" t="s">
        <v>75</v>
      </c>
      <c r="BV155" s="136" t="s">
        <v>76</v>
      </c>
      <c r="BW155" s="136" t="s">
        <v>370</v>
      </c>
      <c r="BX155" s="136" t="s">
        <v>364</v>
      </c>
      <c r="CL155" s="136" t="s">
        <v>28</v>
      </c>
    </row>
    <row r="156" s="4" customFormat="1" ht="23.25" customHeight="1">
      <c r="A156" s="137" t="s">
        <v>87</v>
      </c>
      <c r="B156" s="66"/>
      <c r="C156" s="127"/>
      <c r="D156" s="127"/>
      <c r="E156" s="127"/>
      <c r="F156" s="128" t="s">
        <v>371</v>
      </c>
      <c r="G156" s="128"/>
      <c r="H156" s="128"/>
      <c r="I156" s="128"/>
      <c r="J156" s="128"/>
      <c r="K156" s="127"/>
      <c r="L156" s="128" t="s">
        <v>372</v>
      </c>
      <c r="M156" s="128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30">
        <f>'2019-11-1 - Vytápění vpustí'!J34</f>
        <v>0</v>
      </c>
      <c r="AH156" s="127"/>
      <c r="AI156" s="127"/>
      <c r="AJ156" s="127"/>
      <c r="AK156" s="127"/>
      <c r="AL156" s="127"/>
      <c r="AM156" s="127"/>
      <c r="AN156" s="130">
        <f>SUM(AG156,AT156)</f>
        <v>0</v>
      </c>
      <c r="AO156" s="127"/>
      <c r="AP156" s="127"/>
      <c r="AQ156" s="131" t="s">
        <v>85</v>
      </c>
      <c r="AR156" s="68"/>
      <c r="AS156" s="132">
        <v>0</v>
      </c>
      <c r="AT156" s="133">
        <f>ROUND(SUM(AV156:AW156),2)</f>
        <v>0</v>
      </c>
      <c r="AU156" s="134">
        <f>'2019-11-1 - Vytápění vpustí'!P93</f>
        <v>0</v>
      </c>
      <c r="AV156" s="133">
        <f>'2019-11-1 - Vytápění vpustí'!J37</f>
        <v>0</v>
      </c>
      <c r="AW156" s="133">
        <f>'2019-11-1 - Vytápění vpustí'!J38</f>
        <v>0</v>
      </c>
      <c r="AX156" s="133">
        <f>'2019-11-1 - Vytápění vpustí'!J39</f>
        <v>0</v>
      </c>
      <c r="AY156" s="133">
        <f>'2019-11-1 - Vytápění vpustí'!J40</f>
        <v>0</v>
      </c>
      <c r="AZ156" s="133">
        <f>'2019-11-1 - Vytápění vpustí'!F37</f>
        <v>0</v>
      </c>
      <c r="BA156" s="133">
        <f>'2019-11-1 - Vytápění vpustí'!F38</f>
        <v>0</v>
      </c>
      <c r="BB156" s="133">
        <f>'2019-11-1 - Vytápění vpustí'!F39</f>
        <v>0</v>
      </c>
      <c r="BC156" s="133">
        <f>'2019-11-1 - Vytápění vpustí'!F40</f>
        <v>0</v>
      </c>
      <c r="BD156" s="135">
        <f>'2019-11-1 - Vytápění vpustí'!F41</f>
        <v>0</v>
      </c>
      <c r="BE156" s="4"/>
      <c r="BT156" s="136" t="s">
        <v>90</v>
      </c>
      <c r="BV156" s="136" t="s">
        <v>76</v>
      </c>
      <c r="BW156" s="136" t="s">
        <v>373</v>
      </c>
      <c r="BX156" s="136" t="s">
        <v>370</v>
      </c>
      <c r="CL156" s="136" t="s">
        <v>28</v>
      </c>
    </row>
    <row r="157" s="4" customFormat="1" ht="23.25" customHeight="1">
      <c r="A157" s="137" t="s">
        <v>87</v>
      </c>
      <c r="B157" s="66"/>
      <c r="C157" s="127"/>
      <c r="D157" s="127"/>
      <c r="E157" s="127"/>
      <c r="F157" s="128" t="s">
        <v>374</v>
      </c>
      <c r="G157" s="128"/>
      <c r="H157" s="128"/>
      <c r="I157" s="128"/>
      <c r="J157" s="128"/>
      <c r="K157" s="127"/>
      <c r="L157" s="128" t="s">
        <v>375</v>
      </c>
      <c r="M157" s="128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30">
        <f>'2019-11-2 - Rozváděče RS'!J34</f>
        <v>0</v>
      </c>
      <c r="AH157" s="127"/>
      <c r="AI157" s="127"/>
      <c r="AJ157" s="127"/>
      <c r="AK157" s="127"/>
      <c r="AL157" s="127"/>
      <c r="AM157" s="127"/>
      <c r="AN157" s="130">
        <f>SUM(AG157,AT157)</f>
        <v>0</v>
      </c>
      <c r="AO157" s="127"/>
      <c r="AP157" s="127"/>
      <c r="AQ157" s="131" t="s">
        <v>85</v>
      </c>
      <c r="AR157" s="68"/>
      <c r="AS157" s="132">
        <v>0</v>
      </c>
      <c r="AT157" s="133">
        <f>ROUND(SUM(AV157:AW157),2)</f>
        <v>0</v>
      </c>
      <c r="AU157" s="134">
        <f>'2019-11-2 - Rozváděče RS'!P95</f>
        <v>0</v>
      </c>
      <c r="AV157" s="133">
        <f>'2019-11-2 - Rozváděče RS'!J37</f>
        <v>0</v>
      </c>
      <c r="AW157" s="133">
        <f>'2019-11-2 - Rozváděče RS'!J38</f>
        <v>0</v>
      </c>
      <c r="AX157" s="133">
        <f>'2019-11-2 - Rozváděče RS'!J39</f>
        <v>0</v>
      </c>
      <c r="AY157" s="133">
        <f>'2019-11-2 - Rozváděče RS'!J40</f>
        <v>0</v>
      </c>
      <c r="AZ157" s="133">
        <f>'2019-11-2 - Rozváděče RS'!F37</f>
        <v>0</v>
      </c>
      <c r="BA157" s="133">
        <f>'2019-11-2 - Rozváděče RS'!F38</f>
        <v>0</v>
      </c>
      <c r="BB157" s="133">
        <f>'2019-11-2 - Rozváděče RS'!F39</f>
        <v>0</v>
      </c>
      <c r="BC157" s="133">
        <f>'2019-11-2 - Rozváděče RS'!F40</f>
        <v>0</v>
      </c>
      <c r="BD157" s="135">
        <f>'2019-11-2 - Rozváděče RS'!F41</f>
        <v>0</v>
      </c>
      <c r="BE157" s="4"/>
      <c r="BT157" s="136" t="s">
        <v>90</v>
      </c>
      <c r="BV157" s="136" t="s">
        <v>76</v>
      </c>
      <c r="BW157" s="136" t="s">
        <v>376</v>
      </c>
      <c r="BX157" s="136" t="s">
        <v>370</v>
      </c>
      <c r="CL157" s="136" t="s">
        <v>28</v>
      </c>
    </row>
    <row r="158" s="4" customFormat="1" ht="23.25" customHeight="1">
      <c r="A158" s="137" t="s">
        <v>87</v>
      </c>
      <c r="B158" s="66"/>
      <c r="C158" s="127"/>
      <c r="D158" s="127"/>
      <c r="E158" s="127"/>
      <c r="F158" s="128" t="s">
        <v>377</v>
      </c>
      <c r="G158" s="128"/>
      <c r="H158" s="128"/>
      <c r="I158" s="128"/>
      <c r="J158" s="128"/>
      <c r="K158" s="127"/>
      <c r="L158" s="128" t="s">
        <v>378</v>
      </c>
      <c r="M158" s="128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30">
        <f>'2019-11-3 - Elektroinstal...'!J34</f>
        <v>0</v>
      </c>
      <c r="AH158" s="127"/>
      <c r="AI158" s="127"/>
      <c r="AJ158" s="127"/>
      <c r="AK158" s="127"/>
      <c r="AL158" s="127"/>
      <c r="AM158" s="127"/>
      <c r="AN158" s="130">
        <f>SUM(AG158,AT158)</f>
        <v>0</v>
      </c>
      <c r="AO158" s="127"/>
      <c r="AP158" s="127"/>
      <c r="AQ158" s="131" t="s">
        <v>85</v>
      </c>
      <c r="AR158" s="68"/>
      <c r="AS158" s="132">
        <v>0</v>
      </c>
      <c r="AT158" s="133">
        <f>ROUND(SUM(AV158:AW158),2)</f>
        <v>0</v>
      </c>
      <c r="AU158" s="134">
        <f>'2019-11-3 - Elektroinstal...'!P98</f>
        <v>0</v>
      </c>
      <c r="AV158" s="133">
        <f>'2019-11-3 - Elektroinstal...'!J37</f>
        <v>0</v>
      </c>
      <c r="AW158" s="133">
        <f>'2019-11-3 - Elektroinstal...'!J38</f>
        <v>0</v>
      </c>
      <c r="AX158" s="133">
        <f>'2019-11-3 - Elektroinstal...'!J39</f>
        <v>0</v>
      </c>
      <c r="AY158" s="133">
        <f>'2019-11-3 - Elektroinstal...'!J40</f>
        <v>0</v>
      </c>
      <c r="AZ158" s="133">
        <f>'2019-11-3 - Elektroinstal...'!F37</f>
        <v>0</v>
      </c>
      <c r="BA158" s="133">
        <f>'2019-11-3 - Elektroinstal...'!F38</f>
        <v>0</v>
      </c>
      <c r="BB158" s="133">
        <f>'2019-11-3 - Elektroinstal...'!F39</f>
        <v>0</v>
      </c>
      <c r="BC158" s="133">
        <f>'2019-11-3 - Elektroinstal...'!F40</f>
        <v>0</v>
      </c>
      <c r="BD158" s="135">
        <f>'2019-11-3 - Elektroinstal...'!F41</f>
        <v>0</v>
      </c>
      <c r="BE158" s="4"/>
      <c r="BT158" s="136" t="s">
        <v>90</v>
      </c>
      <c r="BV158" s="136" t="s">
        <v>76</v>
      </c>
      <c r="BW158" s="136" t="s">
        <v>379</v>
      </c>
      <c r="BX158" s="136" t="s">
        <v>370</v>
      </c>
      <c r="CL158" s="136" t="s">
        <v>28</v>
      </c>
    </row>
    <row r="159" s="4" customFormat="1" ht="23.25" customHeight="1">
      <c r="A159" s="137" t="s">
        <v>87</v>
      </c>
      <c r="B159" s="66"/>
      <c r="C159" s="127"/>
      <c r="D159" s="127"/>
      <c r="E159" s="127"/>
      <c r="F159" s="128" t="s">
        <v>380</v>
      </c>
      <c r="G159" s="128"/>
      <c r="H159" s="128"/>
      <c r="I159" s="128"/>
      <c r="J159" s="128"/>
      <c r="K159" s="127"/>
      <c r="L159" s="128" t="s">
        <v>381</v>
      </c>
      <c r="M159" s="128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30">
        <f>'2019-11-4 - Rozváděč - RH'!J34</f>
        <v>0</v>
      </c>
      <c r="AH159" s="127"/>
      <c r="AI159" s="127"/>
      <c r="AJ159" s="127"/>
      <c r="AK159" s="127"/>
      <c r="AL159" s="127"/>
      <c r="AM159" s="127"/>
      <c r="AN159" s="130">
        <f>SUM(AG159,AT159)</f>
        <v>0</v>
      </c>
      <c r="AO159" s="127"/>
      <c r="AP159" s="127"/>
      <c r="AQ159" s="131" t="s">
        <v>85</v>
      </c>
      <c r="AR159" s="68"/>
      <c r="AS159" s="132">
        <v>0</v>
      </c>
      <c r="AT159" s="133">
        <f>ROUND(SUM(AV159:AW159),2)</f>
        <v>0</v>
      </c>
      <c r="AU159" s="134">
        <f>'2019-11-4 - Rozváděč - RH'!P97</f>
        <v>0</v>
      </c>
      <c r="AV159" s="133">
        <f>'2019-11-4 - Rozváděč - RH'!J37</f>
        <v>0</v>
      </c>
      <c r="AW159" s="133">
        <f>'2019-11-4 - Rozváděč - RH'!J38</f>
        <v>0</v>
      </c>
      <c r="AX159" s="133">
        <f>'2019-11-4 - Rozváděč - RH'!J39</f>
        <v>0</v>
      </c>
      <c r="AY159" s="133">
        <f>'2019-11-4 - Rozváděč - RH'!J40</f>
        <v>0</v>
      </c>
      <c r="AZ159" s="133">
        <f>'2019-11-4 - Rozváděč - RH'!F37</f>
        <v>0</v>
      </c>
      <c r="BA159" s="133">
        <f>'2019-11-4 - Rozváděč - RH'!F38</f>
        <v>0</v>
      </c>
      <c r="BB159" s="133">
        <f>'2019-11-4 - Rozváděč - RH'!F39</f>
        <v>0</v>
      </c>
      <c r="BC159" s="133">
        <f>'2019-11-4 - Rozváděč - RH'!F40</f>
        <v>0</v>
      </c>
      <c r="BD159" s="135">
        <f>'2019-11-4 - Rozváděč - RH'!F41</f>
        <v>0</v>
      </c>
      <c r="BE159" s="4"/>
      <c r="BT159" s="136" t="s">
        <v>90</v>
      </c>
      <c r="BV159" s="136" t="s">
        <v>76</v>
      </c>
      <c r="BW159" s="136" t="s">
        <v>382</v>
      </c>
      <c r="BX159" s="136" t="s">
        <v>370</v>
      </c>
      <c r="CL159" s="136" t="s">
        <v>28</v>
      </c>
    </row>
    <row r="160" s="4" customFormat="1" ht="23.25" customHeight="1">
      <c r="A160" s="137" t="s">
        <v>87</v>
      </c>
      <c r="B160" s="66"/>
      <c r="C160" s="127"/>
      <c r="D160" s="127"/>
      <c r="E160" s="127"/>
      <c r="F160" s="128" t="s">
        <v>383</v>
      </c>
      <c r="G160" s="128"/>
      <c r="H160" s="128"/>
      <c r="I160" s="128"/>
      <c r="J160" s="128"/>
      <c r="K160" s="127"/>
      <c r="L160" s="128" t="s">
        <v>384</v>
      </c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30">
        <f>'2019-11-5 - Rozváděč - RT'!J34</f>
        <v>0</v>
      </c>
      <c r="AH160" s="127"/>
      <c r="AI160" s="127"/>
      <c r="AJ160" s="127"/>
      <c r="AK160" s="127"/>
      <c r="AL160" s="127"/>
      <c r="AM160" s="127"/>
      <c r="AN160" s="130">
        <f>SUM(AG160,AT160)</f>
        <v>0</v>
      </c>
      <c r="AO160" s="127"/>
      <c r="AP160" s="127"/>
      <c r="AQ160" s="131" t="s">
        <v>85</v>
      </c>
      <c r="AR160" s="68"/>
      <c r="AS160" s="132">
        <v>0</v>
      </c>
      <c r="AT160" s="133">
        <f>ROUND(SUM(AV160:AW160),2)</f>
        <v>0</v>
      </c>
      <c r="AU160" s="134">
        <f>'2019-11-5 - Rozváděč - RT'!P94</f>
        <v>0</v>
      </c>
      <c r="AV160" s="133">
        <f>'2019-11-5 - Rozváděč - RT'!J37</f>
        <v>0</v>
      </c>
      <c r="AW160" s="133">
        <f>'2019-11-5 - Rozváděč - RT'!J38</f>
        <v>0</v>
      </c>
      <c r="AX160" s="133">
        <f>'2019-11-5 - Rozváděč - RT'!J39</f>
        <v>0</v>
      </c>
      <c r="AY160" s="133">
        <f>'2019-11-5 - Rozváděč - RT'!J40</f>
        <v>0</v>
      </c>
      <c r="AZ160" s="133">
        <f>'2019-11-5 - Rozváděč - RT'!F37</f>
        <v>0</v>
      </c>
      <c r="BA160" s="133">
        <f>'2019-11-5 - Rozváděč - RT'!F38</f>
        <v>0</v>
      </c>
      <c r="BB160" s="133">
        <f>'2019-11-5 - Rozváděč - RT'!F39</f>
        <v>0</v>
      </c>
      <c r="BC160" s="133">
        <f>'2019-11-5 - Rozváděč - RT'!F40</f>
        <v>0</v>
      </c>
      <c r="BD160" s="135">
        <f>'2019-11-5 - Rozváděč - RT'!F41</f>
        <v>0</v>
      </c>
      <c r="BE160" s="4"/>
      <c r="BT160" s="136" t="s">
        <v>90</v>
      </c>
      <c r="BV160" s="136" t="s">
        <v>76</v>
      </c>
      <c r="BW160" s="136" t="s">
        <v>385</v>
      </c>
      <c r="BX160" s="136" t="s">
        <v>370</v>
      </c>
      <c r="CL160" s="136" t="s">
        <v>28</v>
      </c>
    </row>
    <row r="161" s="4" customFormat="1" ht="23.25" customHeight="1">
      <c r="A161" s="137" t="s">
        <v>87</v>
      </c>
      <c r="B161" s="66"/>
      <c r="C161" s="127"/>
      <c r="D161" s="127"/>
      <c r="E161" s="127"/>
      <c r="F161" s="128" t="s">
        <v>386</v>
      </c>
      <c r="G161" s="128"/>
      <c r="H161" s="128"/>
      <c r="I161" s="128"/>
      <c r="J161" s="128"/>
      <c r="K161" s="127"/>
      <c r="L161" s="128" t="s">
        <v>387</v>
      </c>
      <c r="M161" s="128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30">
        <f>'2019-11-6 - Kompenzační r...'!J34</f>
        <v>0</v>
      </c>
      <c r="AH161" s="127"/>
      <c r="AI161" s="127"/>
      <c r="AJ161" s="127"/>
      <c r="AK161" s="127"/>
      <c r="AL161" s="127"/>
      <c r="AM161" s="127"/>
      <c r="AN161" s="130">
        <f>SUM(AG161,AT161)</f>
        <v>0</v>
      </c>
      <c r="AO161" s="127"/>
      <c r="AP161" s="127"/>
      <c r="AQ161" s="131" t="s">
        <v>85</v>
      </c>
      <c r="AR161" s="68"/>
      <c r="AS161" s="132">
        <v>0</v>
      </c>
      <c r="AT161" s="133">
        <f>ROUND(SUM(AV161:AW161),2)</f>
        <v>0</v>
      </c>
      <c r="AU161" s="134">
        <f>'2019-11-6 - Kompenzační r...'!P93</f>
        <v>0</v>
      </c>
      <c r="AV161" s="133">
        <f>'2019-11-6 - Kompenzační r...'!J37</f>
        <v>0</v>
      </c>
      <c r="AW161" s="133">
        <f>'2019-11-6 - Kompenzační r...'!J38</f>
        <v>0</v>
      </c>
      <c r="AX161" s="133">
        <f>'2019-11-6 - Kompenzační r...'!J39</f>
        <v>0</v>
      </c>
      <c r="AY161" s="133">
        <f>'2019-11-6 - Kompenzační r...'!J40</f>
        <v>0</v>
      </c>
      <c r="AZ161" s="133">
        <f>'2019-11-6 - Kompenzační r...'!F37</f>
        <v>0</v>
      </c>
      <c r="BA161" s="133">
        <f>'2019-11-6 - Kompenzační r...'!F38</f>
        <v>0</v>
      </c>
      <c r="BB161" s="133">
        <f>'2019-11-6 - Kompenzační r...'!F39</f>
        <v>0</v>
      </c>
      <c r="BC161" s="133">
        <f>'2019-11-6 - Kompenzační r...'!F40</f>
        <v>0</v>
      </c>
      <c r="BD161" s="135">
        <f>'2019-11-6 - Kompenzační r...'!F41</f>
        <v>0</v>
      </c>
      <c r="BE161" s="4"/>
      <c r="BT161" s="136" t="s">
        <v>90</v>
      </c>
      <c r="BV161" s="136" t="s">
        <v>76</v>
      </c>
      <c r="BW161" s="136" t="s">
        <v>388</v>
      </c>
      <c r="BX161" s="136" t="s">
        <v>370</v>
      </c>
      <c r="CL161" s="136" t="s">
        <v>28</v>
      </c>
    </row>
    <row r="162" s="4" customFormat="1" ht="23.25" customHeight="1">
      <c r="A162" s="137" t="s">
        <v>87</v>
      </c>
      <c r="B162" s="66"/>
      <c r="C162" s="127"/>
      <c r="D162" s="127"/>
      <c r="E162" s="127"/>
      <c r="F162" s="128" t="s">
        <v>389</v>
      </c>
      <c r="G162" s="128"/>
      <c r="H162" s="128"/>
      <c r="I162" s="128"/>
      <c r="J162" s="128"/>
      <c r="K162" s="127"/>
      <c r="L162" s="128" t="s">
        <v>390</v>
      </c>
      <c r="M162" s="128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30">
        <f>'2019-11-7 - Sklad + injek...'!J34</f>
        <v>0</v>
      </c>
      <c r="AH162" s="127"/>
      <c r="AI162" s="127"/>
      <c r="AJ162" s="127"/>
      <c r="AK162" s="127"/>
      <c r="AL162" s="127"/>
      <c r="AM162" s="127"/>
      <c r="AN162" s="130">
        <f>SUM(AG162,AT162)</f>
        <v>0</v>
      </c>
      <c r="AO162" s="127"/>
      <c r="AP162" s="127"/>
      <c r="AQ162" s="131" t="s">
        <v>85</v>
      </c>
      <c r="AR162" s="68"/>
      <c r="AS162" s="132">
        <v>0</v>
      </c>
      <c r="AT162" s="133">
        <f>ROUND(SUM(AV162:AW162),2)</f>
        <v>0</v>
      </c>
      <c r="AU162" s="134">
        <f>'2019-11-7 - Sklad + injek...'!P98</f>
        <v>0</v>
      </c>
      <c r="AV162" s="133">
        <f>'2019-11-7 - Sklad + injek...'!J37</f>
        <v>0</v>
      </c>
      <c r="AW162" s="133">
        <f>'2019-11-7 - Sklad + injek...'!J38</f>
        <v>0</v>
      </c>
      <c r="AX162" s="133">
        <f>'2019-11-7 - Sklad + injek...'!J39</f>
        <v>0</v>
      </c>
      <c r="AY162" s="133">
        <f>'2019-11-7 - Sklad + injek...'!J40</f>
        <v>0</v>
      </c>
      <c r="AZ162" s="133">
        <f>'2019-11-7 - Sklad + injek...'!F37</f>
        <v>0</v>
      </c>
      <c r="BA162" s="133">
        <f>'2019-11-7 - Sklad + injek...'!F38</f>
        <v>0</v>
      </c>
      <c r="BB162" s="133">
        <f>'2019-11-7 - Sklad + injek...'!F39</f>
        <v>0</v>
      </c>
      <c r="BC162" s="133">
        <f>'2019-11-7 - Sklad + injek...'!F40</f>
        <v>0</v>
      </c>
      <c r="BD162" s="135">
        <f>'2019-11-7 - Sklad + injek...'!F41</f>
        <v>0</v>
      </c>
      <c r="BE162" s="4"/>
      <c r="BT162" s="136" t="s">
        <v>90</v>
      </c>
      <c r="BV162" s="136" t="s">
        <v>76</v>
      </c>
      <c r="BW162" s="136" t="s">
        <v>391</v>
      </c>
      <c r="BX162" s="136" t="s">
        <v>370</v>
      </c>
      <c r="CL162" s="136" t="s">
        <v>28</v>
      </c>
    </row>
    <row r="163" s="4" customFormat="1" ht="23.25" customHeight="1">
      <c r="A163" s="137" t="s">
        <v>87</v>
      </c>
      <c r="B163" s="66"/>
      <c r="C163" s="127"/>
      <c r="D163" s="127"/>
      <c r="E163" s="127"/>
      <c r="F163" s="128" t="s">
        <v>392</v>
      </c>
      <c r="G163" s="128"/>
      <c r="H163" s="128"/>
      <c r="I163" s="128"/>
      <c r="J163" s="128"/>
      <c r="K163" s="127"/>
      <c r="L163" s="128" t="s">
        <v>393</v>
      </c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30">
        <f>'2019-11-8 - Zemní práce'!J34</f>
        <v>0</v>
      </c>
      <c r="AH163" s="127"/>
      <c r="AI163" s="127"/>
      <c r="AJ163" s="127"/>
      <c r="AK163" s="127"/>
      <c r="AL163" s="127"/>
      <c r="AM163" s="127"/>
      <c r="AN163" s="130">
        <f>SUM(AG163,AT163)</f>
        <v>0</v>
      </c>
      <c r="AO163" s="127"/>
      <c r="AP163" s="127"/>
      <c r="AQ163" s="131" t="s">
        <v>85</v>
      </c>
      <c r="AR163" s="68"/>
      <c r="AS163" s="132">
        <v>0</v>
      </c>
      <c r="AT163" s="133">
        <f>ROUND(SUM(AV163:AW163),2)</f>
        <v>0</v>
      </c>
      <c r="AU163" s="134">
        <f>'2019-11-8 - Zemní práce'!P94</f>
        <v>0</v>
      </c>
      <c r="AV163" s="133">
        <f>'2019-11-8 - Zemní práce'!J37</f>
        <v>0</v>
      </c>
      <c r="AW163" s="133">
        <f>'2019-11-8 - Zemní práce'!J38</f>
        <v>0</v>
      </c>
      <c r="AX163" s="133">
        <f>'2019-11-8 - Zemní práce'!J39</f>
        <v>0</v>
      </c>
      <c r="AY163" s="133">
        <f>'2019-11-8 - Zemní práce'!J40</f>
        <v>0</v>
      </c>
      <c r="AZ163" s="133">
        <f>'2019-11-8 - Zemní práce'!F37</f>
        <v>0</v>
      </c>
      <c r="BA163" s="133">
        <f>'2019-11-8 - Zemní práce'!F38</f>
        <v>0</v>
      </c>
      <c r="BB163" s="133">
        <f>'2019-11-8 - Zemní práce'!F39</f>
        <v>0</v>
      </c>
      <c r="BC163" s="133">
        <f>'2019-11-8 - Zemní práce'!F40</f>
        <v>0</v>
      </c>
      <c r="BD163" s="135">
        <f>'2019-11-8 - Zemní práce'!F41</f>
        <v>0</v>
      </c>
      <c r="BE163" s="4"/>
      <c r="BT163" s="136" t="s">
        <v>90</v>
      </c>
      <c r="BV163" s="136" t="s">
        <v>76</v>
      </c>
      <c r="BW163" s="136" t="s">
        <v>394</v>
      </c>
      <c r="BX163" s="136" t="s">
        <v>370</v>
      </c>
      <c r="CL163" s="136" t="s">
        <v>28</v>
      </c>
    </row>
    <row r="164" s="4" customFormat="1" ht="23.25" customHeight="1">
      <c r="A164" s="137" t="s">
        <v>87</v>
      </c>
      <c r="B164" s="66"/>
      <c r="C164" s="127"/>
      <c r="D164" s="127"/>
      <c r="E164" s="127"/>
      <c r="F164" s="128" t="s">
        <v>395</v>
      </c>
      <c r="G164" s="128"/>
      <c r="H164" s="128"/>
      <c r="I164" s="128"/>
      <c r="J164" s="128"/>
      <c r="K164" s="127"/>
      <c r="L164" s="128" t="s">
        <v>396</v>
      </c>
      <c r="M164" s="128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30">
        <f>'2019-11-9 - Venkovní napá...'!J34</f>
        <v>0</v>
      </c>
      <c r="AH164" s="127"/>
      <c r="AI164" s="127"/>
      <c r="AJ164" s="127"/>
      <c r="AK164" s="127"/>
      <c r="AL164" s="127"/>
      <c r="AM164" s="127"/>
      <c r="AN164" s="130">
        <f>SUM(AG164,AT164)</f>
        <v>0</v>
      </c>
      <c r="AO164" s="127"/>
      <c r="AP164" s="127"/>
      <c r="AQ164" s="131" t="s">
        <v>85</v>
      </c>
      <c r="AR164" s="68"/>
      <c r="AS164" s="132">
        <v>0</v>
      </c>
      <c r="AT164" s="133">
        <f>ROUND(SUM(AV164:AW164),2)</f>
        <v>0</v>
      </c>
      <c r="AU164" s="134">
        <f>'2019-11-9 - Venkovní napá...'!P95</f>
        <v>0</v>
      </c>
      <c r="AV164" s="133">
        <f>'2019-11-9 - Venkovní napá...'!J37</f>
        <v>0</v>
      </c>
      <c r="AW164" s="133">
        <f>'2019-11-9 - Venkovní napá...'!J38</f>
        <v>0</v>
      </c>
      <c r="AX164" s="133">
        <f>'2019-11-9 - Venkovní napá...'!J39</f>
        <v>0</v>
      </c>
      <c r="AY164" s="133">
        <f>'2019-11-9 - Venkovní napá...'!J40</f>
        <v>0</v>
      </c>
      <c r="AZ164" s="133">
        <f>'2019-11-9 - Venkovní napá...'!F37</f>
        <v>0</v>
      </c>
      <c r="BA164" s="133">
        <f>'2019-11-9 - Venkovní napá...'!F38</f>
        <v>0</v>
      </c>
      <c r="BB164" s="133">
        <f>'2019-11-9 - Venkovní napá...'!F39</f>
        <v>0</v>
      </c>
      <c r="BC164" s="133">
        <f>'2019-11-9 - Venkovní napá...'!F40</f>
        <v>0</v>
      </c>
      <c r="BD164" s="135">
        <f>'2019-11-9 - Venkovní napá...'!F41</f>
        <v>0</v>
      </c>
      <c r="BE164" s="4"/>
      <c r="BT164" s="136" t="s">
        <v>90</v>
      </c>
      <c r="BV164" s="136" t="s">
        <v>76</v>
      </c>
      <c r="BW164" s="136" t="s">
        <v>397</v>
      </c>
      <c r="BX164" s="136" t="s">
        <v>370</v>
      </c>
      <c r="CL164" s="136" t="s">
        <v>28</v>
      </c>
    </row>
    <row r="165" s="4" customFormat="1" ht="16.5" customHeight="1">
      <c r="A165" s="137" t="s">
        <v>87</v>
      </c>
      <c r="B165" s="66"/>
      <c r="C165" s="127"/>
      <c r="D165" s="127"/>
      <c r="E165" s="128" t="s">
        <v>398</v>
      </c>
      <c r="F165" s="128"/>
      <c r="G165" s="128"/>
      <c r="H165" s="128"/>
      <c r="I165" s="128"/>
      <c r="J165" s="127"/>
      <c r="K165" s="128" t="s">
        <v>399</v>
      </c>
      <c r="L165" s="128"/>
      <c r="M165" s="128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30">
        <f>'PS 3 - Vodohospodářský mo...'!J32</f>
        <v>0</v>
      </c>
      <c r="AH165" s="127"/>
      <c r="AI165" s="127"/>
      <c r="AJ165" s="127"/>
      <c r="AK165" s="127"/>
      <c r="AL165" s="127"/>
      <c r="AM165" s="127"/>
      <c r="AN165" s="130">
        <f>SUM(AG165,AT165)</f>
        <v>0</v>
      </c>
      <c r="AO165" s="127"/>
      <c r="AP165" s="127"/>
      <c r="AQ165" s="131" t="s">
        <v>85</v>
      </c>
      <c r="AR165" s="68"/>
      <c r="AS165" s="132">
        <v>0</v>
      </c>
      <c r="AT165" s="133">
        <f>ROUND(SUM(AV165:AW165),2)</f>
        <v>0</v>
      </c>
      <c r="AU165" s="134">
        <f>'PS 3 - Vodohospodářský mo...'!P86</f>
        <v>0</v>
      </c>
      <c r="AV165" s="133">
        <f>'PS 3 - Vodohospodářský mo...'!J35</f>
        <v>0</v>
      </c>
      <c r="AW165" s="133">
        <f>'PS 3 - Vodohospodářský mo...'!J36</f>
        <v>0</v>
      </c>
      <c r="AX165" s="133">
        <f>'PS 3 - Vodohospodářský mo...'!J37</f>
        <v>0</v>
      </c>
      <c r="AY165" s="133">
        <f>'PS 3 - Vodohospodářský mo...'!J38</f>
        <v>0</v>
      </c>
      <c r="AZ165" s="133">
        <f>'PS 3 - Vodohospodářský mo...'!F35</f>
        <v>0</v>
      </c>
      <c r="BA165" s="133">
        <f>'PS 3 - Vodohospodářský mo...'!F36</f>
        <v>0</v>
      </c>
      <c r="BB165" s="133">
        <f>'PS 3 - Vodohospodářský mo...'!F37</f>
        <v>0</v>
      </c>
      <c r="BC165" s="133">
        <f>'PS 3 - Vodohospodářský mo...'!F38</f>
        <v>0</v>
      </c>
      <c r="BD165" s="135">
        <f>'PS 3 - Vodohospodářský mo...'!F39</f>
        <v>0</v>
      </c>
      <c r="BE165" s="4"/>
      <c r="BT165" s="136" t="s">
        <v>82</v>
      </c>
      <c r="BV165" s="136" t="s">
        <v>76</v>
      </c>
      <c r="BW165" s="136" t="s">
        <v>400</v>
      </c>
      <c r="BX165" s="136" t="s">
        <v>364</v>
      </c>
      <c r="CL165" s="136" t="s">
        <v>28</v>
      </c>
    </row>
    <row r="166" s="4" customFormat="1" ht="16.5" customHeight="1">
      <c r="A166" s="4"/>
      <c r="B166" s="66"/>
      <c r="C166" s="127"/>
      <c r="D166" s="127"/>
      <c r="E166" s="128" t="s">
        <v>401</v>
      </c>
      <c r="F166" s="128"/>
      <c r="G166" s="128"/>
      <c r="H166" s="128"/>
      <c r="I166" s="128"/>
      <c r="J166" s="127"/>
      <c r="K166" s="128" t="s">
        <v>402</v>
      </c>
      <c r="L166" s="128"/>
      <c r="M166" s="128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9">
        <f>ROUND(SUM(AG167:AG174),2)</f>
        <v>0</v>
      </c>
      <c r="AH166" s="127"/>
      <c r="AI166" s="127"/>
      <c r="AJ166" s="127"/>
      <c r="AK166" s="127"/>
      <c r="AL166" s="127"/>
      <c r="AM166" s="127"/>
      <c r="AN166" s="130">
        <f>SUM(AG166,AT166)</f>
        <v>0</v>
      </c>
      <c r="AO166" s="127"/>
      <c r="AP166" s="127"/>
      <c r="AQ166" s="131" t="s">
        <v>85</v>
      </c>
      <c r="AR166" s="68"/>
      <c r="AS166" s="132">
        <f>ROUND(SUM(AS167:AS174),2)</f>
        <v>0</v>
      </c>
      <c r="AT166" s="133">
        <f>ROUND(SUM(AV166:AW166),2)</f>
        <v>0</v>
      </c>
      <c r="AU166" s="134">
        <f>ROUND(SUM(AU167:AU174),5)</f>
        <v>0</v>
      </c>
      <c r="AV166" s="133">
        <f>ROUND(AZ166*L29,2)</f>
        <v>0</v>
      </c>
      <c r="AW166" s="133">
        <f>ROUND(BA166*L30,2)</f>
        <v>0</v>
      </c>
      <c r="AX166" s="133">
        <f>ROUND(BB166*L29,2)</f>
        <v>0</v>
      </c>
      <c r="AY166" s="133">
        <f>ROUND(BC166*L30,2)</f>
        <v>0</v>
      </c>
      <c r="AZ166" s="133">
        <f>ROUND(SUM(AZ167:AZ174),2)</f>
        <v>0</v>
      </c>
      <c r="BA166" s="133">
        <f>ROUND(SUM(BA167:BA174),2)</f>
        <v>0</v>
      </c>
      <c r="BB166" s="133">
        <f>ROUND(SUM(BB167:BB174),2)</f>
        <v>0</v>
      </c>
      <c r="BC166" s="133">
        <f>ROUND(SUM(BC167:BC174),2)</f>
        <v>0</v>
      </c>
      <c r="BD166" s="135">
        <f>ROUND(SUM(BD167:BD174),2)</f>
        <v>0</v>
      </c>
      <c r="BE166" s="4"/>
      <c r="BS166" s="136" t="s">
        <v>73</v>
      </c>
      <c r="BT166" s="136" t="s">
        <v>82</v>
      </c>
      <c r="BU166" s="136" t="s">
        <v>75</v>
      </c>
      <c r="BV166" s="136" t="s">
        <v>76</v>
      </c>
      <c r="BW166" s="136" t="s">
        <v>403</v>
      </c>
      <c r="BX166" s="136" t="s">
        <v>364</v>
      </c>
      <c r="CL166" s="136" t="s">
        <v>28</v>
      </c>
    </row>
    <row r="167" s="4" customFormat="1" ht="16.5" customHeight="1">
      <c r="A167" s="137" t="s">
        <v>87</v>
      </c>
      <c r="B167" s="66"/>
      <c r="C167" s="127"/>
      <c r="D167" s="127"/>
      <c r="E167" s="127"/>
      <c r="F167" s="128" t="s">
        <v>404</v>
      </c>
      <c r="G167" s="128"/>
      <c r="H167" s="128"/>
      <c r="I167" s="128"/>
      <c r="J167" s="128"/>
      <c r="K167" s="127"/>
      <c r="L167" s="128" t="s">
        <v>405</v>
      </c>
      <c r="M167" s="128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30">
        <f>'01 - Geodetické body pro ...'!J34</f>
        <v>0</v>
      </c>
      <c r="AH167" s="127"/>
      <c r="AI167" s="127"/>
      <c r="AJ167" s="127"/>
      <c r="AK167" s="127"/>
      <c r="AL167" s="127"/>
      <c r="AM167" s="127"/>
      <c r="AN167" s="130">
        <f>SUM(AG167,AT167)</f>
        <v>0</v>
      </c>
      <c r="AO167" s="127"/>
      <c r="AP167" s="127"/>
      <c r="AQ167" s="131" t="s">
        <v>85</v>
      </c>
      <c r="AR167" s="68"/>
      <c r="AS167" s="132">
        <v>0</v>
      </c>
      <c r="AT167" s="133">
        <f>ROUND(SUM(AV167:AW167),2)</f>
        <v>0</v>
      </c>
      <c r="AU167" s="134">
        <f>'01 - Geodetické body pro ...'!P104</f>
        <v>0</v>
      </c>
      <c r="AV167" s="133">
        <f>'01 - Geodetické body pro ...'!J37</f>
        <v>0</v>
      </c>
      <c r="AW167" s="133">
        <f>'01 - Geodetické body pro ...'!J38</f>
        <v>0</v>
      </c>
      <c r="AX167" s="133">
        <f>'01 - Geodetické body pro ...'!J39</f>
        <v>0</v>
      </c>
      <c r="AY167" s="133">
        <f>'01 - Geodetické body pro ...'!J40</f>
        <v>0</v>
      </c>
      <c r="AZ167" s="133">
        <f>'01 - Geodetické body pro ...'!F37</f>
        <v>0</v>
      </c>
      <c r="BA167" s="133">
        <f>'01 - Geodetické body pro ...'!F38</f>
        <v>0</v>
      </c>
      <c r="BB167" s="133">
        <f>'01 - Geodetické body pro ...'!F39</f>
        <v>0</v>
      </c>
      <c r="BC167" s="133">
        <f>'01 - Geodetické body pro ...'!F40</f>
        <v>0</v>
      </c>
      <c r="BD167" s="135">
        <f>'01 - Geodetické body pro ...'!F41</f>
        <v>0</v>
      </c>
      <c r="BE167" s="4"/>
      <c r="BT167" s="136" t="s">
        <v>90</v>
      </c>
      <c r="BV167" s="136" t="s">
        <v>76</v>
      </c>
      <c r="BW167" s="136" t="s">
        <v>406</v>
      </c>
      <c r="BX167" s="136" t="s">
        <v>403</v>
      </c>
      <c r="CL167" s="136" t="s">
        <v>407</v>
      </c>
    </row>
    <row r="168" s="4" customFormat="1" ht="23.25" customHeight="1">
      <c r="A168" s="137" t="s">
        <v>87</v>
      </c>
      <c r="B168" s="66"/>
      <c r="C168" s="127"/>
      <c r="D168" s="127"/>
      <c r="E168" s="127"/>
      <c r="F168" s="128" t="s">
        <v>163</v>
      </c>
      <c r="G168" s="128"/>
      <c r="H168" s="128"/>
      <c r="I168" s="128"/>
      <c r="J168" s="128"/>
      <c r="K168" s="127"/>
      <c r="L168" s="128" t="s">
        <v>408</v>
      </c>
      <c r="M168" s="128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30">
        <f>'02 - Geodetické body a pi...'!J34</f>
        <v>0</v>
      </c>
      <c r="AH168" s="127"/>
      <c r="AI168" s="127"/>
      <c r="AJ168" s="127"/>
      <c r="AK168" s="127"/>
      <c r="AL168" s="127"/>
      <c r="AM168" s="127"/>
      <c r="AN168" s="130">
        <f>SUM(AG168,AT168)</f>
        <v>0</v>
      </c>
      <c r="AO168" s="127"/>
      <c r="AP168" s="127"/>
      <c r="AQ168" s="131" t="s">
        <v>85</v>
      </c>
      <c r="AR168" s="68"/>
      <c r="AS168" s="132">
        <v>0</v>
      </c>
      <c r="AT168" s="133">
        <f>ROUND(SUM(AV168:AW168),2)</f>
        <v>0</v>
      </c>
      <c r="AU168" s="134">
        <f>'02 - Geodetické body a pi...'!P104</f>
        <v>0</v>
      </c>
      <c r="AV168" s="133">
        <f>'02 - Geodetické body a pi...'!J37</f>
        <v>0</v>
      </c>
      <c r="AW168" s="133">
        <f>'02 - Geodetické body a pi...'!J38</f>
        <v>0</v>
      </c>
      <c r="AX168" s="133">
        <f>'02 - Geodetické body a pi...'!J39</f>
        <v>0</v>
      </c>
      <c r="AY168" s="133">
        <f>'02 - Geodetické body a pi...'!J40</f>
        <v>0</v>
      </c>
      <c r="AZ168" s="133">
        <f>'02 - Geodetické body a pi...'!F37</f>
        <v>0</v>
      </c>
      <c r="BA168" s="133">
        <f>'02 - Geodetické body a pi...'!F38</f>
        <v>0</v>
      </c>
      <c r="BB168" s="133">
        <f>'02 - Geodetické body a pi...'!F39</f>
        <v>0</v>
      </c>
      <c r="BC168" s="133">
        <f>'02 - Geodetické body a pi...'!F40</f>
        <v>0</v>
      </c>
      <c r="BD168" s="135">
        <f>'02 - Geodetické body a pi...'!F41</f>
        <v>0</v>
      </c>
      <c r="BE168" s="4"/>
      <c r="BT168" s="136" t="s">
        <v>90</v>
      </c>
      <c r="BV168" s="136" t="s">
        <v>76</v>
      </c>
      <c r="BW168" s="136" t="s">
        <v>409</v>
      </c>
      <c r="BX168" s="136" t="s">
        <v>403</v>
      </c>
      <c r="CL168" s="136" t="s">
        <v>407</v>
      </c>
    </row>
    <row r="169" s="4" customFormat="1" ht="16.5" customHeight="1">
      <c r="A169" s="137" t="s">
        <v>87</v>
      </c>
      <c r="B169" s="66"/>
      <c r="C169" s="127"/>
      <c r="D169" s="127"/>
      <c r="E169" s="127"/>
      <c r="F169" s="128" t="s">
        <v>410</v>
      </c>
      <c r="G169" s="128"/>
      <c r="H169" s="128"/>
      <c r="I169" s="128"/>
      <c r="J169" s="128"/>
      <c r="K169" s="127"/>
      <c r="L169" s="128" t="s">
        <v>411</v>
      </c>
      <c r="M169" s="128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30">
        <f>'03 - Hrázová kyvadla'!J34</f>
        <v>0</v>
      </c>
      <c r="AH169" s="127"/>
      <c r="AI169" s="127"/>
      <c r="AJ169" s="127"/>
      <c r="AK169" s="127"/>
      <c r="AL169" s="127"/>
      <c r="AM169" s="127"/>
      <c r="AN169" s="130">
        <f>SUM(AG169,AT169)</f>
        <v>0</v>
      </c>
      <c r="AO169" s="127"/>
      <c r="AP169" s="127"/>
      <c r="AQ169" s="131" t="s">
        <v>85</v>
      </c>
      <c r="AR169" s="68"/>
      <c r="AS169" s="132">
        <v>0</v>
      </c>
      <c r="AT169" s="133">
        <f>ROUND(SUM(AV169:AW169),2)</f>
        <v>0</v>
      </c>
      <c r="AU169" s="134">
        <f>'03 - Hrázová kyvadla'!P95</f>
        <v>0</v>
      </c>
      <c r="AV169" s="133">
        <f>'03 - Hrázová kyvadla'!J37</f>
        <v>0</v>
      </c>
      <c r="AW169" s="133">
        <f>'03 - Hrázová kyvadla'!J38</f>
        <v>0</v>
      </c>
      <c r="AX169" s="133">
        <f>'03 - Hrázová kyvadla'!J39</f>
        <v>0</v>
      </c>
      <c r="AY169" s="133">
        <f>'03 - Hrázová kyvadla'!J40</f>
        <v>0</v>
      </c>
      <c r="AZ169" s="133">
        <f>'03 - Hrázová kyvadla'!F37</f>
        <v>0</v>
      </c>
      <c r="BA169" s="133">
        <f>'03 - Hrázová kyvadla'!F38</f>
        <v>0</v>
      </c>
      <c r="BB169" s="133">
        <f>'03 - Hrázová kyvadla'!F39</f>
        <v>0</v>
      </c>
      <c r="BC169" s="133">
        <f>'03 - Hrázová kyvadla'!F40</f>
        <v>0</v>
      </c>
      <c r="BD169" s="135">
        <f>'03 - Hrázová kyvadla'!F41</f>
        <v>0</v>
      </c>
      <c r="BE169" s="4"/>
      <c r="BT169" s="136" t="s">
        <v>90</v>
      </c>
      <c r="BV169" s="136" t="s">
        <v>76</v>
      </c>
      <c r="BW169" s="136" t="s">
        <v>412</v>
      </c>
      <c r="BX169" s="136" t="s">
        <v>403</v>
      </c>
      <c r="CL169" s="136" t="s">
        <v>407</v>
      </c>
    </row>
    <row r="170" s="4" customFormat="1" ht="16.5" customHeight="1">
      <c r="A170" s="137" t="s">
        <v>87</v>
      </c>
      <c r="B170" s="66"/>
      <c r="C170" s="127"/>
      <c r="D170" s="127"/>
      <c r="E170" s="127"/>
      <c r="F170" s="128" t="s">
        <v>413</v>
      </c>
      <c r="G170" s="128"/>
      <c r="H170" s="128"/>
      <c r="I170" s="128"/>
      <c r="J170" s="128"/>
      <c r="K170" s="127"/>
      <c r="L170" s="128" t="s">
        <v>414</v>
      </c>
      <c r="M170" s="128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30">
        <f>'04 - Roztahoměry a deform...'!J34</f>
        <v>0</v>
      </c>
      <c r="AH170" s="127"/>
      <c r="AI170" s="127"/>
      <c r="AJ170" s="127"/>
      <c r="AK170" s="127"/>
      <c r="AL170" s="127"/>
      <c r="AM170" s="127"/>
      <c r="AN170" s="130">
        <f>SUM(AG170,AT170)</f>
        <v>0</v>
      </c>
      <c r="AO170" s="127"/>
      <c r="AP170" s="127"/>
      <c r="AQ170" s="131" t="s">
        <v>85</v>
      </c>
      <c r="AR170" s="68"/>
      <c r="AS170" s="132">
        <v>0</v>
      </c>
      <c r="AT170" s="133">
        <f>ROUND(SUM(AV170:AW170),2)</f>
        <v>0</v>
      </c>
      <c r="AU170" s="134">
        <f>'04 - Roztahoměry a deform...'!P93</f>
        <v>0</v>
      </c>
      <c r="AV170" s="133">
        <f>'04 - Roztahoměry a deform...'!J37</f>
        <v>0</v>
      </c>
      <c r="AW170" s="133">
        <f>'04 - Roztahoměry a deform...'!J38</f>
        <v>0</v>
      </c>
      <c r="AX170" s="133">
        <f>'04 - Roztahoměry a deform...'!J39</f>
        <v>0</v>
      </c>
      <c r="AY170" s="133">
        <f>'04 - Roztahoměry a deform...'!J40</f>
        <v>0</v>
      </c>
      <c r="AZ170" s="133">
        <f>'04 - Roztahoměry a deform...'!F37</f>
        <v>0</v>
      </c>
      <c r="BA170" s="133">
        <f>'04 - Roztahoměry a deform...'!F38</f>
        <v>0</v>
      </c>
      <c r="BB170" s="133">
        <f>'04 - Roztahoměry a deform...'!F39</f>
        <v>0</v>
      </c>
      <c r="BC170" s="133">
        <f>'04 - Roztahoměry a deform...'!F40</f>
        <v>0</v>
      </c>
      <c r="BD170" s="135">
        <f>'04 - Roztahoměry a deform...'!F41</f>
        <v>0</v>
      </c>
      <c r="BE170" s="4"/>
      <c r="BT170" s="136" t="s">
        <v>90</v>
      </c>
      <c r="BV170" s="136" t="s">
        <v>76</v>
      </c>
      <c r="BW170" s="136" t="s">
        <v>415</v>
      </c>
      <c r="BX170" s="136" t="s">
        <v>403</v>
      </c>
      <c r="CL170" s="136" t="s">
        <v>407</v>
      </c>
    </row>
    <row r="171" s="4" customFormat="1" ht="16.5" customHeight="1">
      <c r="A171" s="137" t="s">
        <v>87</v>
      </c>
      <c r="B171" s="66"/>
      <c r="C171" s="127"/>
      <c r="D171" s="127"/>
      <c r="E171" s="127"/>
      <c r="F171" s="128" t="s">
        <v>416</v>
      </c>
      <c r="G171" s="128"/>
      <c r="H171" s="128"/>
      <c r="I171" s="128"/>
      <c r="J171" s="128"/>
      <c r="K171" s="127"/>
      <c r="L171" s="128" t="s">
        <v>417</v>
      </c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30">
        <f>'05 - Průsaky'!J34</f>
        <v>0</v>
      </c>
      <c r="AH171" s="127"/>
      <c r="AI171" s="127"/>
      <c r="AJ171" s="127"/>
      <c r="AK171" s="127"/>
      <c r="AL171" s="127"/>
      <c r="AM171" s="127"/>
      <c r="AN171" s="130">
        <f>SUM(AG171,AT171)</f>
        <v>0</v>
      </c>
      <c r="AO171" s="127"/>
      <c r="AP171" s="127"/>
      <c r="AQ171" s="131" t="s">
        <v>85</v>
      </c>
      <c r="AR171" s="68"/>
      <c r="AS171" s="132">
        <v>0</v>
      </c>
      <c r="AT171" s="133">
        <f>ROUND(SUM(AV171:AW171),2)</f>
        <v>0</v>
      </c>
      <c r="AU171" s="134">
        <f>'05 - Průsaky'!P95</f>
        <v>0</v>
      </c>
      <c r="AV171" s="133">
        <f>'05 - Průsaky'!J37</f>
        <v>0</v>
      </c>
      <c r="AW171" s="133">
        <f>'05 - Průsaky'!J38</f>
        <v>0</v>
      </c>
      <c r="AX171" s="133">
        <f>'05 - Průsaky'!J39</f>
        <v>0</v>
      </c>
      <c r="AY171" s="133">
        <f>'05 - Průsaky'!J40</f>
        <v>0</v>
      </c>
      <c r="AZ171" s="133">
        <f>'05 - Průsaky'!F37</f>
        <v>0</v>
      </c>
      <c r="BA171" s="133">
        <f>'05 - Průsaky'!F38</f>
        <v>0</v>
      </c>
      <c r="BB171" s="133">
        <f>'05 - Průsaky'!F39</f>
        <v>0</v>
      </c>
      <c r="BC171" s="133">
        <f>'05 - Průsaky'!F40</f>
        <v>0</v>
      </c>
      <c r="BD171" s="135">
        <f>'05 - Průsaky'!F41</f>
        <v>0</v>
      </c>
      <c r="BE171" s="4"/>
      <c r="BT171" s="136" t="s">
        <v>90</v>
      </c>
      <c r="BV171" s="136" t="s">
        <v>76</v>
      </c>
      <c r="BW171" s="136" t="s">
        <v>418</v>
      </c>
      <c r="BX171" s="136" t="s">
        <v>403</v>
      </c>
      <c r="CL171" s="136" t="s">
        <v>407</v>
      </c>
    </row>
    <row r="172" s="4" customFormat="1" ht="16.5" customHeight="1">
      <c r="A172" s="137" t="s">
        <v>87</v>
      </c>
      <c r="B172" s="66"/>
      <c r="C172" s="127"/>
      <c r="D172" s="127"/>
      <c r="E172" s="127"/>
      <c r="F172" s="128" t="s">
        <v>419</v>
      </c>
      <c r="G172" s="128"/>
      <c r="H172" s="128"/>
      <c r="I172" s="128"/>
      <c r="J172" s="128"/>
      <c r="K172" s="127"/>
      <c r="L172" s="128" t="s">
        <v>420</v>
      </c>
      <c r="M172" s="128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30">
        <f>'06 - Vztlakoměrné vrty'!J34</f>
        <v>0</v>
      </c>
      <c r="AH172" s="127"/>
      <c r="AI172" s="127"/>
      <c r="AJ172" s="127"/>
      <c r="AK172" s="127"/>
      <c r="AL172" s="127"/>
      <c r="AM172" s="127"/>
      <c r="AN172" s="130">
        <f>SUM(AG172,AT172)</f>
        <v>0</v>
      </c>
      <c r="AO172" s="127"/>
      <c r="AP172" s="127"/>
      <c r="AQ172" s="131" t="s">
        <v>85</v>
      </c>
      <c r="AR172" s="68"/>
      <c r="AS172" s="132">
        <v>0</v>
      </c>
      <c r="AT172" s="133">
        <f>ROUND(SUM(AV172:AW172),2)</f>
        <v>0</v>
      </c>
      <c r="AU172" s="134">
        <f>'06 - Vztlakoměrné vrty'!P101</f>
        <v>0</v>
      </c>
      <c r="AV172" s="133">
        <f>'06 - Vztlakoměrné vrty'!J37</f>
        <v>0</v>
      </c>
      <c r="AW172" s="133">
        <f>'06 - Vztlakoměrné vrty'!J38</f>
        <v>0</v>
      </c>
      <c r="AX172" s="133">
        <f>'06 - Vztlakoměrné vrty'!J39</f>
        <v>0</v>
      </c>
      <c r="AY172" s="133">
        <f>'06 - Vztlakoměrné vrty'!J40</f>
        <v>0</v>
      </c>
      <c r="AZ172" s="133">
        <f>'06 - Vztlakoměrné vrty'!F37</f>
        <v>0</v>
      </c>
      <c r="BA172" s="133">
        <f>'06 - Vztlakoměrné vrty'!F38</f>
        <v>0</v>
      </c>
      <c r="BB172" s="133">
        <f>'06 - Vztlakoměrné vrty'!F39</f>
        <v>0</v>
      </c>
      <c r="BC172" s="133">
        <f>'06 - Vztlakoměrné vrty'!F40</f>
        <v>0</v>
      </c>
      <c r="BD172" s="135">
        <f>'06 - Vztlakoměrné vrty'!F41</f>
        <v>0</v>
      </c>
      <c r="BE172" s="4"/>
      <c r="BT172" s="136" t="s">
        <v>90</v>
      </c>
      <c r="BV172" s="136" t="s">
        <v>76</v>
      </c>
      <c r="BW172" s="136" t="s">
        <v>421</v>
      </c>
      <c r="BX172" s="136" t="s">
        <v>403</v>
      </c>
      <c r="CL172" s="136" t="s">
        <v>407</v>
      </c>
    </row>
    <row r="173" s="4" customFormat="1" ht="16.5" customHeight="1">
      <c r="A173" s="137" t="s">
        <v>87</v>
      </c>
      <c r="B173" s="66"/>
      <c r="C173" s="127"/>
      <c r="D173" s="127"/>
      <c r="E173" s="127"/>
      <c r="F173" s="128" t="s">
        <v>422</v>
      </c>
      <c r="G173" s="128"/>
      <c r="H173" s="128"/>
      <c r="I173" s="128"/>
      <c r="J173" s="128"/>
      <c r="K173" s="127"/>
      <c r="L173" s="128" t="s">
        <v>423</v>
      </c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30">
        <f>'07 - Extenzometr'!J34</f>
        <v>0</v>
      </c>
      <c r="AH173" s="127"/>
      <c r="AI173" s="127"/>
      <c r="AJ173" s="127"/>
      <c r="AK173" s="127"/>
      <c r="AL173" s="127"/>
      <c r="AM173" s="127"/>
      <c r="AN173" s="130">
        <f>SUM(AG173,AT173)</f>
        <v>0</v>
      </c>
      <c r="AO173" s="127"/>
      <c r="AP173" s="127"/>
      <c r="AQ173" s="131" t="s">
        <v>85</v>
      </c>
      <c r="AR173" s="68"/>
      <c r="AS173" s="132">
        <v>0</v>
      </c>
      <c r="AT173" s="133">
        <f>ROUND(SUM(AV173:AW173),2)</f>
        <v>0</v>
      </c>
      <c r="AU173" s="134">
        <f>'07 - Extenzometr'!P100</f>
        <v>0</v>
      </c>
      <c r="AV173" s="133">
        <f>'07 - Extenzometr'!J37</f>
        <v>0</v>
      </c>
      <c r="AW173" s="133">
        <f>'07 - Extenzometr'!J38</f>
        <v>0</v>
      </c>
      <c r="AX173" s="133">
        <f>'07 - Extenzometr'!J39</f>
        <v>0</v>
      </c>
      <c r="AY173" s="133">
        <f>'07 - Extenzometr'!J40</f>
        <v>0</v>
      </c>
      <c r="AZ173" s="133">
        <f>'07 - Extenzometr'!F37</f>
        <v>0</v>
      </c>
      <c r="BA173" s="133">
        <f>'07 - Extenzometr'!F38</f>
        <v>0</v>
      </c>
      <c r="BB173" s="133">
        <f>'07 - Extenzometr'!F39</f>
        <v>0</v>
      </c>
      <c r="BC173" s="133">
        <f>'07 - Extenzometr'!F40</f>
        <v>0</v>
      </c>
      <c r="BD173" s="135">
        <f>'07 - Extenzometr'!F41</f>
        <v>0</v>
      </c>
      <c r="BE173" s="4"/>
      <c r="BT173" s="136" t="s">
        <v>90</v>
      </c>
      <c r="BV173" s="136" t="s">
        <v>76</v>
      </c>
      <c r="BW173" s="136" t="s">
        <v>424</v>
      </c>
      <c r="BX173" s="136" t="s">
        <v>403</v>
      </c>
      <c r="CL173" s="136" t="s">
        <v>407</v>
      </c>
    </row>
    <row r="174" s="4" customFormat="1" ht="16.5" customHeight="1">
      <c r="A174" s="137" t="s">
        <v>87</v>
      </c>
      <c r="B174" s="66"/>
      <c r="C174" s="127"/>
      <c r="D174" s="127"/>
      <c r="E174" s="127"/>
      <c r="F174" s="128" t="s">
        <v>425</v>
      </c>
      <c r="G174" s="128"/>
      <c r="H174" s="128"/>
      <c r="I174" s="128"/>
      <c r="J174" s="128"/>
      <c r="K174" s="127"/>
      <c r="L174" s="128" t="s">
        <v>426</v>
      </c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30">
        <f>'08 - Teploty betonu'!J34</f>
        <v>0</v>
      </c>
      <c r="AH174" s="127"/>
      <c r="AI174" s="127"/>
      <c r="AJ174" s="127"/>
      <c r="AK174" s="127"/>
      <c r="AL174" s="127"/>
      <c r="AM174" s="127"/>
      <c r="AN174" s="130">
        <f>SUM(AG174,AT174)</f>
        <v>0</v>
      </c>
      <c r="AO174" s="127"/>
      <c r="AP174" s="127"/>
      <c r="AQ174" s="131" t="s">
        <v>85</v>
      </c>
      <c r="AR174" s="68"/>
      <c r="AS174" s="132">
        <v>0</v>
      </c>
      <c r="AT174" s="133">
        <f>ROUND(SUM(AV174:AW174),2)</f>
        <v>0</v>
      </c>
      <c r="AU174" s="134">
        <f>'08 - Teploty betonu'!P102</f>
        <v>0</v>
      </c>
      <c r="AV174" s="133">
        <f>'08 - Teploty betonu'!J37</f>
        <v>0</v>
      </c>
      <c r="AW174" s="133">
        <f>'08 - Teploty betonu'!J38</f>
        <v>0</v>
      </c>
      <c r="AX174" s="133">
        <f>'08 - Teploty betonu'!J39</f>
        <v>0</v>
      </c>
      <c r="AY174" s="133">
        <f>'08 - Teploty betonu'!J40</f>
        <v>0</v>
      </c>
      <c r="AZ174" s="133">
        <f>'08 - Teploty betonu'!F37</f>
        <v>0</v>
      </c>
      <c r="BA174" s="133">
        <f>'08 - Teploty betonu'!F38</f>
        <v>0</v>
      </c>
      <c r="BB174" s="133">
        <f>'08 - Teploty betonu'!F39</f>
        <v>0</v>
      </c>
      <c r="BC174" s="133">
        <f>'08 - Teploty betonu'!F40</f>
        <v>0</v>
      </c>
      <c r="BD174" s="135">
        <f>'08 - Teploty betonu'!F41</f>
        <v>0</v>
      </c>
      <c r="BE174" s="4"/>
      <c r="BT174" s="136" t="s">
        <v>90</v>
      </c>
      <c r="BV174" s="136" t="s">
        <v>76</v>
      </c>
      <c r="BW174" s="136" t="s">
        <v>427</v>
      </c>
      <c r="BX174" s="136" t="s">
        <v>403</v>
      </c>
      <c r="CL174" s="136" t="s">
        <v>407</v>
      </c>
    </row>
    <row r="175" s="4" customFormat="1" ht="23.25" customHeight="1">
      <c r="A175" s="137" t="s">
        <v>87</v>
      </c>
      <c r="B175" s="66"/>
      <c r="C175" s="127"/>
      <c r="D175" s="127"/>
      <c r="E175" s="128" t="s">
        <v>428</v>
      </c>
      <c r="F175" s="128"/>
      <c r="G175" s="128"/>
      <c r="H175" s="128"/>
      <c r="I175" s="128"/>
      <c r="J175" s="127"/>
      <c r="K175" s="128" t="s">
        <v>429</v>
      </c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30">
        <f>'PS 5 - Monitoring polohy ...'!J32</f>
        <v>0</v>
      </c>
      <c r="AH175" s="127"/>
      <c r="AI175" s="127"/>
      <c r="AJ175" s="127"/>
      <c r="AK175" s="127"/>
      <c r="AL175" s="127"/>
      <c r="AM175" s="127"/>
      <c r="AN175" s="130">
        <f>SUM(AG175,AT175)</f>
        <v>0</v>
      </c>
      <c r="AO175" s="127"/>
      <c r="AP175" s="127"/>
      <c r="AQ175" s="131" t="s">
        <v>85</v>
      </c>
      <c r="AR175" s="68"/>
      <c r="AS175" s="132">
        <v>0</v>
      </c>
      <c r="AT175" s="133">
        <f>ROUND(SUM(AV175:AW175),2)</f>
        <v>0</v>
      </c>
      <c r="AU175" s="134">
        <f>'PS 5 - Monitoring polohy ...'!P88</f>
        <v>0</v>
      </c>
      <c r="AV175" s="133">
        <f>'PS 5 - Monitoring polohy ...'!J35</f>
        <v>0</v>
      </c>
      <c r="AW175" s="133">
        <f>'PS 5 - Monitoring polohy ...'!J36</f>
        <v>0</v>
      </c>
      <c r="AX175" s="133">
        <f>'PS 5 - Monitoring polohy ...'!J37</f>
        <v>0</v>
      </c>
      <c r="AY175" s="133">
        <f>'PS 5 - Monitoring polohy ...'!J38</f>
        <v>0</v>
      </c>
      <c r="AZ175" s="133">
        <f>'PS 5 - Monitoring polohy ...'!F35</f>
        <v>0</v>
      </c>
      <c r="BA175" s="133">
        <f>'PS 5 - Monitoring polohy ...'!F36</f>
        <v>0</v>
      </c>
      <c r="BB175" s="133">
        <f>'PS 5 - Monitoring polohy ...'!F37</f>
        <v>0</v>
      </c>
      <c r="BC175" s="133">
        <f>'PS 5 - Monitoring polohy ...'!F38</f>
        <v>0</v>
      </c>
      <c r="BD175" s="135">
        <f>'PS 5 - Monitoring polohy ...'!F39</f>
        <v>0</v>
      </c>
      <c r="BE175" s="4"/>
      <c r="BT175" s="136" t="s">
        <v>82</v>
      </c>
      <c r="BV175" s="136" t="s">
        <v>76</v>
      </c>
      <c r="BW175" s="136" t="s">
        <v>430</v>
      </c>
      <c r="BX175" s="136" t="s">
        <v>364</v>
      </c>
      <c r="CL175" s="136" t="s">
        <v>28</v>
      </c>
    </row>
    <row r="176" s="7" customFormat="1" ht="16.5" customHeight="1">
      <c r="A176" s="137" t="s">
        <v>87</v>
      </c>
      <c r="B176" s="114"/>
      <c r="C176" s="115"/>
      <c r="D176" s="116" t="s">
        <v>431</v>
      </c>
      <c r="E176" s="116"/>
      <c r="F176" s="116"/>
      <c r="G176" s="116"/>
      <c r="H176" s="116"/>
      <c r="I176" s="117"/>
      <c r="J176" s="116" t="s">
        <v>432</v>
      </c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9">
        <f>'VON - VON Vedlejší a osta...'!J30</f>
        <v>0</v>
      </c>
      <c r="AH176" s="117"/>
      <c r="AI176" s="117"/>
      <c r="AJ176" s="117"/>
      <c r="AK176" s="117"/>
      <c r="AL176" s="117"/>
      <c r="AM176" s="117"/>
      <c r="AN176" s="119">
        <f>SUM(AG176,AT176)</f>
        <v>0</v>
      </c>
      <c r="AO176" s="117"/>
      <c r="AP176" s="117"/>
      <c r="AQ176" s="120" t="s">
        <v>80</v>
      </c>
      <c r="AR176" s="121"/>
      <c r="AS176" s="138">
        <v>0</v>
      </c>
      <c r="AT176" s="139">
        <f>ROUND(SUM(AV176:AW176),2)</f>
        <v>0</v>
      </c>
      <c r="AU176" s="140">
        <f>'VON - VON Vedlejší a osta...'!P84</f>
        <v>0</v>
      </c>
      <c r="AV176" s="139">
        <f>'VON - VON Vedlejší a osta...'!J33</f>
        <v>0</v>
      </c>
      <c r="AW176" s="139">
        <f>'VON - VON Vedlejší a osta...'!J34</f>
        <v>0</v>
      </c>
      <c r="AX176" s="139">
        <f>'VON - VON Vedlejší a osta...'!J35</f>
        <v>0</v>
      </c>
      <c r="AY176" s="139">
        <f>'VON - VON Vedlejší a osta...'!J36</f>
        <v>0</v>
      </c>
      <c r="AZ176" s="139">
        <f>'VON - VON Vedlejší a osta...'!F33</f>
        <v>0</v>
      </c>
      <c r="BA176" s="139">
        <f>'VON - VON Vedlejší a osta...'!F34</f>
        <v>0</v>
      </c>
      <c r="BB176" s="139">
        <f>'VON - VON Vedlejší a osta...'!F35</f>
        <v>0</v>
      </c>
      <c r="BC176" s="139">
        <f>'VON - VON Vedlejší a osta...'!F36</f>
        <v>0</v>
      </c>
      <c r="BD176" s="141">
        <f>'VON - VON Vedlejší a osta...'!F37</f>
        <v>0</v>
      </c>
      <c r="BE176" s="7"/>
      <c r="BT176" s="126" t="s">
        <v>78</v>
      </c>
      <c r="BV176" s="126" t="s">
        <v>76</v>
      </c>
      <c r="BW176" s="126" t="s">
        <v>433</v>
      </c>
      <c r="BX176" s="126" t="s">
        <v>5</v>
      </c>
      <c r="CL176" s="126" t="s">
        <v>19</v>
      </c>
      <c r="CM176" s="126" t="s">
        <v>82</v>
      </c>
    </row>
    <row r="177" s="2" customFormat="1" ht="30" customHeight="1">
      <c r="A177" s="41"/>
      <c r="B177" s="42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7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</row>
    <row r="178" s="2" customFormat="1" ht="6.96" customHeight="1">
      <c r="A178" s="41"/>
      <c r="B178" s="62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  <c r="AN178" s="63"/>
      <c r="AO178" s="63"/>
      <c r="AP178" s="63"/>
      <c r="AQ178" s="63"/>
      <c r="AR178" s="47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</row>
  </sheetData>
  <sheetProtection sheet="1" formatColumns="0" formatRows="0" objects="1" scenarios="1" spinCount="100000" saltValue="R6vJL7BesLxU1GYEEagebx7o5+s2xoN+qPpeNnEDPXmrdLIhxdNHzHcJm8/kuDBbaoIi7RGkhRh6trzRPAsDcA==" hashValue="SC7llsa7AkAwiJYoo5azQLSdA8XOjzjx/kmdSCeCLB0dxw6WgCmpu6XtTb0EPGHdqwJydRMcZBaBGW02t6Pblw==" algorithmName="SHA-512" password="C429"/>
  <mergeCells count="526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G91:AM91"/>
    <mergeCell ref="AN91:AP91"/>
    <mergeCell ref="AG92:AM92"/>
    <mergeCell ref="AN92:AP92"/>
    <mergeCell ref="AG93:AM93"/>
    <mergeCell ref="AN93:AP93"/>
    <mergeCell ref="AG94:AM94"/>
    <mergeCell ref="AN94:AP94"/>
    <mergeCell ref="AG95:AM95"/>
    <mergeCell ref="AN95:AP95"/>
    <mergeCell ref="AN96:AP96"/>
    <mergeCell ref="AG96:AM96"/>
    <mergeCell ref="AN97:AP97"/>
    <mergeCell ref="AG97:AM97"/>
    <mergeCell ref="AG98:AM98"/>
    <mergeCell ref="AN98:AP98"/>
    <mergeCell ref="AG99:AM99"/>
    <mergeCell ref="AN99:AP99"/>
    <mergeCell ref="AG100:AM100"/>
    <mergeCell ref="AN100:AP100"/>
    <mergeCell ref="L45:AO45"/>
    <mergeCell ref="C52:G52"/>
    <mergeCell ref="I52:AF52"/>
    <mergeCell ref="J55:AF55"/>
    <mergeCell ref="D55:H55"/>
    <mergeCell ref="K56:AF56"/>
    <mergeCell ref="E56:I56"/>
    <mergeCell ref="L57:AF57"/>
    <mergeCell ref="F57:J57"/>
    <mergeCell ref="L58:AF58"/>
    <mergeCell ref="F58:J58"/>
    <mergeCell ref="L59:AF59"/>
    <mergeCell ref="F59:J59"/>
    <mergeCell ref="L60:AF60"/>
    <mergeCell ref="F60:J60"/>
    <mergeCell ref="F61:J61"/>
    <mergeCell ref="L61:AF61"/>
    <mergeCell ref="L62:AF62"/>
    <mergeCell ref="F62:J62"/>
    <mergeCell ref="F63:J63"/>
    <mergeCell ref="L63:AF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G58:AM58"/>
    <mergeCell ref="AN58:AP58"/>
    <mergeCell ref="AG59:AM59"/>
    <mergeCell ref="AN59:AP59"/>
    <mergeCell ref="AN60:AP60"/>
    <mergeCell ref="AG60:AM60"/>
    <mergeCell ref="AG54:AM54"/>
    <mergeCell ref="AN54:AP54"/>
    <mergeCell ref="AN101:AP101"/>
    <mergeCell ref="AG101:AM101"/>
    <mergeCell ref="AN102:AP102"/>
    <mergeCell ref="AG102:AM102"/>
    <mergeCell ref="AN103:AP103"/>
    <mergeCell ref="AG103:AM103"/>
    <mergeCell ref="AG104:AM104"/>
    <mergeCell ref="AN104:AP104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N112:AP112"/>
    <mergeCell ref="AG112:AM11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N117:AP117"/>
    <mergeCell ref="AG117:AM117"/>
    <mergeCell ref="AN118:AP118"/>
    <mergeCell ref="AG118:AM118"/>
    <mergeCell ref="AN119:AP119"/>
    <mergeCell ref="AG119:AM119"/>
    <mergeCell ref="AG120:AM120"/>
    <mergeCell ref="AN120:AP120"/>
    <mergeCell ref="AN121:AP121"/>
    <mergeCell ref="AG121:AM121"/>
    <mergeCell ref="AN122:AP122"/>
    <mergeCell ref="AG122:AM122"/>
    <mergeCell ref="AG123:AM123"/>
    <mergeCell ref="AN123:AP123"/>
    <mergeCell ref="AG124:AM124"/>
    <mergeCell ref="AN124:AP124"/>
    <mergeCell ref="AG125:AM125"/>
    <mergeCell ref="AN125:AP125"/>
    <mergeCell ref="AN126:AP126"/>
    <mergeCell ref="AG126:AM126"/>
    <mergeCell ref="AN127:AP127"/>
    <mergeCell ref="AG127:AM127"/>
    <mergeCell ref="AN128:AP128"/>
    <mergeCell ref="AG128:AM128"/>
    <mergeCell ref="AN129:AP129"/>
    <mergeCell ref="AG129:AM129"/>
    <mergeCell ref="AG130:AM130"/>
    <mergeCell ref="AN130:AP130"/>
    <mergeCell ref="AN131:AP131"/>
    <mergeCell ref="AG131:AM131"/>
    <mergeCell ref="AN132:AP132"/>
    <mergeCell ref="AG132:AM132"/>
    <mergeCell ref="AG133:AM133"/>
    <mergeCell ref="AN133:AP133"/>
    <mergeCell ref="AG134:AM134"/>
    <mergeCell ref="AN134:AP134"/>
    <mergeCell ref="AG135:AM135"/>
    <mergeCell ref="AN135:AP135"/>
    <mergeCell ref="AN136:AP136"/>
    <mergeCell ref="AG136:AM136"/>
    <mergeCell ref="AN137:AP137"/>
    <mergeCell ref="AG137:AM137"/>
    <mergeCell ref="AN138:AP138"/>
    <mergeCell ref="AG138:AM138"/>
    <mergeCell ref="AN139:AP139"/>
    <mergeCell ref="AG139:AM139"/>
    <mergeCell ref="AG140:AM140"/>
    <mergeCell ref="AN140:AP140"/>
    <mergeCell ref="L64:AF64"/>
    <mergeCell ref="F64:J64"/>
    <mergeCell ref="L65:AF65"/>
    <mergeCell ref="F65:J65"/>
    <mergeCell ref="L66:AF66"/>
    <mergeCell ref="F66:J66"/>
    <mergeCell ref="L67:AF67"/>
    <mergeCell ref="F67:J67"/>
    <mergeCell ref="L68:AF68"/>
    <mergeCell ref="F68:J68"/>
    <mergeCell ref="L69:AF69"/>
    <mergeCell ref="F69:J69"/>
    <mergeCell ref="L70:AF70"/>
    <mergeCell ref="F70:J70"/>
    <mergeCell ref="L71:AF71"/>
    <mergeCell ref="F71:J71"/>
    <mergeCell ref="F72:J72"/>
    <mergeCell ref="L72:AF72"/>
    <mergeCell ref="F73:J73"/>
    <mergeCell ref="L73:AF73"/>
    <mergeCell ref="F74:J74"/>
    <mergeCell ref="L74:AF74"/>
    <mergeCell ref="F75:J75"/>
    <mergeCell ref="L75:AF75"/>
    <mergeCell ref="AN141:AP141"/>
    <mergeCell ref="AG141:AM141"/>
    <mergeCell ref="AN142:AP142"/>
    <mergeCell ref="AG142:AM142"/>
    <mergeCell ref="AG143:AM143"/>
    <mergeCell ref="AN143:AP143"/>
    <mergeCell ref="AG144:AM144"/>
    <mergeCell ref="AN144:AP144"/>
    <mergeCell ref="AG145:AM145"/>
    <mergeCell ref="AN145:AP145"/>
    <mergeCell ref="AN146:AP146"/>
    <mergeCell ref="AG146:AM146"/>
    <mergeCell ref="AN147:AP147"/>
    <mergeCell ref="AG147:AM147"/>
    <mergeCell ref="AN148:AP148"/>
    <mergeCell ref="AG148:AM148"/>
    <mergeCell ref="AN149:AP149"/>
    <mergeCell ref="AG149:AM149"/>
    <mergeCell ref="AG150:AM150"/>
    <mergeCell ref="AN150:AP150"/>
    <mergeCell ref="AN151:AP151"/>
    <mergeCell ref="AG151:AM151"/>
    <mergeCell ref="AN152:AP152"/>
    <mergeCell ref="AG152:AM152"/>
    <mergeCell ref="AG153:AM153"/>
    <mergeCell ref="AN153:AP153"/>
    <mergeCell ref="AG154:AM154"/>
    <mergeCell ref="AN154:AP154"/>
    <mergeCell ref="AG155:AM155"/>
    <mergeCell ref="AN155:AP155"/>
    <mergeCell ref="AN156:AP156"/>
    <mergeCell ref="AG156:AM156"/>
    <mergeCell ref="AN157:AP157"/>
    <mergeCell ref="AG157:AM157"/>
    <mergeCell ref="AN158:AP158"/>
    <mergeCell ref="AG158:AM158"/>
    <mergeCell ref="AN159:AP159"/>
    <mergeCell ref="AG159:AM159"/>
    <mergeCell ref="AG160:AM160"/>
    <mergeCell ref="AN160:AP160"/>
    <mergeCell ref="K76:AF76"/>
    <mergeCell ref="E76:I76"/>
    <mergeCell ref="K77:AF77"/>
    <mergeCell ref="E77:I77"/>
    <mergeCell ref="K78:AF78"/>
    <mergeCell ref="E78:I78"/>
    <mergeCell ref="L79:AF79"/>
    <mergeCell ref="F79:J79"/>
    <mergeCell ref="L80:AF80"/>
    <mergeCell ref="F80:J80"/>
    <mergeCell ref="J81:AF81"/>
    <mergeCell ref="D81:H81"/>
    <mergeCell ref="K82:AF82"/>
    <mergeCell ref="E82:I82"/>
    <mergeCell ref="K83:AF83"/>
    <mergeCell ref="E83:I83"/>
    <mergeCell ref="J84:AF84"/>
    <mergeCell ref="D84:H84"/>
    <mergeCell ref="K85:AF85"/>
    <mergeCell ref="E85:I85"/>
    <mergeCell ref="AN161:AP161"/>
    <mergeCell ref="AG161:AM161"/>
    <mergeCell ref="AG162:AM162"/>
    <mergeCell ref="AN162:AP162"/>
    <mergeCell ref="AG163:AM163"/>
    <mergeCell ref="AN163:AP163"/>
    <mergeCell ref="AG164:AM164"/>
    <mergeCell ref="AN164:AP164"/>
    <mergeCell ref="AG165:AM165"/>
    <mergeCell ref="AN165:AP165"/>
    <mergeCell ref="AN166:AP166"/>
    <mergeCell ref="AG166:AM166"/>
    <mergeCell ref="AG167:AM167"/>
    <mergeCell ref="AN167:AP167"/>
    <mergeCell ref="AG168:AM168"/>
    <mergeCell ref="AN168:AP168"/>
    <mergeCell ref="AN169:AP169"/>
    <mergeCell ref="AG169:AM169"/>
    <mergeCell ref="AG170:AM170"/>
    <mergeCell ref="AN170:AP170"/>
    <mergeCell ref="AN171:AP171"/>
    <mergeCell ref="AG171:AM171"/>
    <mergeCell ref="AN172:AP172"/>
    <mergeCell ref="AG172:AM172"/>
    <mergeCell ref="AG173:AM173"/>
    <mergeCell ref="AN173:AP173"/>
    <mergeCell ref="AN174:AP174"/>
    <mergeCell ref="AG174:AM174"/>
    <mergeCell ref="AN175:AP175"/>
    <mergeCell ref="AG175:AM175"/>
    <mergeCell ref="AN176:AP176"/>
    <mergeCell ref="AG176:AM176"/>
    <mergeCell ref="E86:I86"/>
    <mergeCell ref="K86:AF86"/>
    <mergeCell ref="E87:I87"/>
    <mergeCell ref="K87:AF87"/>
    <mergeCell ref="K88:AF88"/>
    <mergeCell ref="E88:I88"/>
    <mergeCell ref="K89:AF89"/>
    <mergeCell ref="E89:I89"/>
    <mergeCell ref="D90:H90"/>
    <mergeCell ref="J90:AF90"/>
    <mergeCell ref="K91:AF91"/>
    <mergeCell ref="E91:I91"/>
    <mergeCell ref="K92:AF92"/>
    <mergeCell ref="E92:I92"/>
    <mergeCell ref="E93:I93"/>
    <mergeCell ref="K93:AF93"/>
    <mergeCell ref="E94:I94"/>
    <mergeCell ref="K94:AF94"/>
    <mergeCell ref="E95:I95"/>
    <mergeCell ref="K95:AF95"/>
    <mergeCell ref="J96:AF96"/>
    <mergeCell ref="D96:H96"/>
    <mergeCell ref="E97:I97"/>
    <mergeCell ref="K97:AF97"/>
    <mergeCell ref="E98:I98"/>
    <mergeCell ref="K98:AF98"/>
    <mergeCell ref="E99:I99"/>
    <mergeCell ref="K99:AF99"/>
    <mergeCell ref="E100:I100"/>
    <mergeCell ref="K100:AF100"/>
    <mergeCell ref="E101:I101"/>
    <mergeCell ref="K101:AF101"/>
    <mergeCell ref="E102:I102"/>
    <mergeCell ref="K102:AF102"/>
    <mergeCell ref="K103:AF103"/>
    <mergeCell ref="E103:I103"/>
    <mergeCell ref="L104:AF104"/>
    <mergeCell ref="F104:J104"/>
    <mergeCell ref="L105:AF105"/>
    <mergeCell ref="F105:J105"/>
    <mergeCell ref="L106:AF106"/>
    <mergeCell ref="F106:J106"/>
    <mergeCell ref="F107:J107"/>
    <mergeCell ref="L107:AF107"/>
    <mergeCell ref="F108:J108"/>
    <mergeCell ref="L108:AF108"/>
    <mergeCell ref="F109:J109"/>
    <mergeCell ref="L109:AF109"/>
    <mergeCell ref="L110:AF110"/>
    <mergeCell ref="F110:J110"/>
    <mergeCell ref="F111:J111"/>
    <mergeCell ref="L111:AF111"/>
    <mergeCell ref="L112:AF112"/>
    <mergeCell ref="F112:J112"/>
    <mergeCell ref="D113:H113"/>
    <mergeCell ref="J113:AF113"/>
    <mergeCell ref="E114:I114"/>
    <mergeCell ref="K114:AF114"/>
    <mergeCell ref="L115:AF115"/>
    <mergeCell ref="F115:J115"/>
    <mergeCell ref="L116:AF116"/>
    <mergeCell ref="F116:J116"/>
    <mergeCell ref="L117:AF117"/>
    <mergeCell ref="F117:J117"/>
    <mergeCell ref="L118:AF118"/>
    <mergeCell ref="F118:J118"/>
    <mergeCell ref="L119:AF119"/>
    <mergeCell ref="F119:J119"/>
    <mergeCell ref="L120:AF120"/>
    <mergeCell ref="F120:J120"/>
    <mergeCell ref="F121:J121"/>
    <mergeCell ref="L121:AF121"/>
    <mergeCell ref="F122:J122"/>
    <mergeCell ref="L122:AF122"/>
    <mergeCell ref="L123:AF123"/>
    <mergeCell ref="F123:J123"/>
    <mergeCell ref="L124:AF124"/>
    <mergeCell ref="F124:J124"/>
    <mergeCell ref="D125:H125"/>
    <mergeCell ref="J125:AF125"/>
    <mergeCell ref="E126:I126"/>
    <mergeCell ref="K126:AF126"/>
    <mergeCell ref="E127:I127"/>
    <mergeCell ref="K127:AF127"/>
    <mergeCell ref="F128:J128"/>
    <mergeCell ref="L128:AF128"/>
    <mergeCell ref="L129:AF129"/>
    <mergeCell ref="F129:J129"/>
    <mergeCell ref="F130:J130"/>
    <mergeCell ref="L130:AF130"/>
    <mergeCell ref="L131:AF131"/>
    <mergeCell ref="F131:J131"/>
    <mergeCell ref="K132:AF132"/>
    <mergeCell ref="E132:I132"/>
    <mergeCell ref="F133:J133"/>
    <mergeCell ref="L133:AF133"/>
    <mergeCell ref="L134:AF134"/>
    <mergeCell ref="F134:J134"/>
    <mergeCell ref="F135:J135"/>
    <mergeCell ref="L135:AF135"/>
    <mergeCell ref="F136:J136"/>
    <mergeCell ref="L136:AF136"/>
    <mergeCell ref="E137:I137"/>
    <mergeCell ref="K137:AF137"/>
    <mergeCell ref="F138:J138"/>
    <mergeCell ref="L138:AF138"/>
    <mergeCell ref="L139:AF139"/>
    <mergeCell ref="F139:J139"/>
    <mergeCell ref="L140:AF140"/>
    <mergeCell ref="F140:J140"/>
    <mergeCell ref="F141:J141"/>
    <mergeCell ref="L141:AF141"/>
    <mergeCell ref="E142:I142"/>
    <mergeCell ref="K142:AF142"/>
    <mergeCell ref="J143:AF143"/>
    <mergeCell ref="D143:H143"/>
    <mergeCell ref="E144:I144"/>
    <mergeCell ref="K144:AF144"/>
    <mergeCell ref="E145:I145"/>
    <mergeCell ref="K145:AF145"/>
    <mergeCell ref="J146:AF146"/>
    <mergeCell ref="D146:H146"/>
    <mergeCell ref="E147:I147"/>
    <mergeCell ref="K147:AF147"/>
    <mergeCell ref="K148:AF148"/>
    <mergeCell ref="E148:I148"/>
    <mergeCell ref="J149:AF149"/>
    <mergeCell ref="D149:H149"/>
    <mergeCell ref="E150:I150"/>
    <mergeCell ref="K150:AF150"/>
    <mergeCell ref="E151:I151"/>
    <mergeCell ref="K151:AF151"/>
    <mergeCell ref="J152:AF152"/>
    <mergeCell ref="D152:H152"/>
    <mergeCell ref="J153:AF153"/>
    <mergeCell ref="D153:H153"/>
    <mergeCell ref="E154:I154"/>
    <mergeCell ref="K154:AF154"/>
    <mergeCell ref="K155:AF155"/>
    <mergeCell ref="E155:I155"/>
    <mergeCell ref="F156:J156"/>
    <mergeCell ref="L156:AF156"/>
    <mergeCell ref="L157:AF157"/>
    <mergeCell ref="F157:J157"/>
    <mergeCell ref="F158:J158"/>
    <mergeCell ref="L158:AF158"/>
    <mergeCell ref="L159:AF159"/>
    <mergeCell ref="F159:J159"/>
    <mergeCell ref="L160:AF160"/>
    <mergeCell ref="F160:J160"/>
    <mergeCell ref="F161:J161"/>
    <mergeCell ref="L161:AF161"/>
    <mergeCell ref="F162:J162"/>
    <mergeCell ref="L162:AF162"/>
    <mergeCell ref="F163:J163"/>
    <mergeCell ref="L163:AF163"/>
    <mergeCell ref="F164:J164"/>
    <mergeCell ref="L164:AF164"/>
    <mergeCell ref="E165:I165"/>
    <mergeCell ref="K165:AF165"/>
    <mergeCell ref="E166:I166"/>
    <mergeCell ref="K166:AF166"/>
    <mergeCell ref="F167:J167"/>
    <mergeCell ref="L167:AF167"/>
    <mergeCell ref="F168:J168"/>
    <mergeCell ref="L168:AF168"/>
    <mergeCell ref="F169:J169"/>
    <mergeCell ref="L169:AF169"/>
    <mergeCell ref="F170:J170"/>
    <mergeCell ref="L170:AF170"/>
    <mergeCell ref="F171:J171"/>
    <mergeCell ref="L171:AF171"/>
    <mergeCell ref="F172:J172"/>
    <mergeCell ref="L172:AF172"/>
    <mergeCell ref="F173:J173"/>
    <mergeCell ref="L173:AF173"/>
    <mergeCell ref="F174:J174"/>
    <mergeCell ref="L174:AF174"/>
    <mergeCell ref="E175:I175"/>
    <mergeCell ref="K175:AF175"/>
    <mergeCell ref="D176:H176"/>
    <mergeCell ref="J176:AF176"/>
  </mergeCells>
  <hyperlinks>
    <hyperlink ref="A57" location="'SO 01.01.01 - Horní stroj...'!C2" display="/"/>
    <hyperlink ref="A58" location="'SO 01.01.02 - Skladová mí...'!C2" display="/"/>
    <hyperlink ref="A59" location="'SO 01.01.03 - Portál vstupu'!C2" display="/"/>
    <hyperlink ref="A60" location="'SO 01.01.05 - Komunikace ...'!C2" display="/"/>
    <hyperlink ref="A61" location="'SO 01.01.06 - Těleso hráze'!C2" display="/"/>
    <hyperlink ref="A62" location="'SO 01.01.07 - Injekční clona'!C2" display="/"/>
    <hyperlink ref="A63" location="'SO 01.01.08 - Kontrolní a...'!C2" display="/"/>
    <hyperlink ref="A64" location="'SO 01.01.09 - Návodní těs...'!C2" display="/"/>
    <hyperlink ref="A65" location="'SO 01.01.10 - Drenáž přísypu'!C2" display="/"/>
    <hyperlink ref="A66" location="'SO 01.01.11 - Odlehčnovac...'!C2" display="/"/>
    <hyperlink ref="A67" location="'SO 01.01.12 - Čerpání prů...'!C2" display="/"/>
    <hyperlink ref="A68" location="'SO 01.01.13 - Pevná a poh...'!C2" display="/"/>
    <hyperlink ref="A69" location="'SO 01.01.14 - Vstup do do...'!C2" display="/"/>
    <hyperlink ref="A70" location="'SO 01.01.15 - Hrubé ochra...'!C2" display="/"/>
    <hyperlink ref="A71" location="'SO 01.01.16 - Vtokový bazén'!C2" display="/"/>
    <hyperlink ref="A72" location="'SO 01.01.17 - Vtok do mig...'!C2" display="/"/>
    <hyperlink ref="A73" location="'SO 01.01.18 - Vývar'!C2" display="/"/>
    <hyperlink ref="A74" location="'SO 01.01.19 - migrační be...'!C2" display="/"/>
    <hyperlink ref="A75" location="'SO 01.01.20 - Převádění vody'!C2" display="/"/>
    <hyperlink ref="A76" location="'1.2. - SO 01.2. Základová...'!C2" display="/"/>
    <hyperlink ref="A77" location="'1.3. - SO 01.3. Bezpečnos...'!C2" display="/"/>
    <hyperlink ref="A79" location="'1.4.1 - SO 01.4.1 Kácení ...'!C2" display="/"/>
    <hyperlink ref="A80" location="'1.4.2 - SO 01.4.2 Kácení ...'!C2" display="/"/>
    <hyperlink ref="A82" location="'02 - SO 02 - rekonstrukce...'!C2" display="/"/>
    <hyperlink ref="A83" location="'2.2 - SO 02.2. Kácení'!C2" display="/"/>
    <hyperlink ref="A85" location="'3.1 - SO 3.1 Těsnicí přísyp'!C2" display="/"/>
    <hyperlink ref="A86" location="'3.2 - SO 3.2 Opatření v p...'!C2" display="/"/>
    <hyperlink ref="A87" location="'3.3 - SO 3.3 Ochranný příkop'!C2" display="/"/>
    <hyperlink ref="A88" location="'3.4 - SO 3.4 Oplocení'!C2" display="/"/>
    <hyperlink ref="A89" location="'3.5 - SO 3.5  Kácení'!C2" display="/"/>
    <hyperlink ref="A91" location="'5.1 - SO 05a - Objekt č.p...'!C2" display="/"/>
    <hyperlink ref="A92" location="'5.2 - SO 05b - Objekt č.p...'!C2" display="/"/>
    <hyperlink ref="A93" location="'5.3 - SO 05c - Objekt č.p...'!C2" display="/"/>
    <hyperlink ref="A94" location="'5.4 - SO 05d - Objekt č.p...'!C2" display="/"/>
    <hyperlink ref="A95" location="'5.5 - SO 05e Soubor objek...'!C2" display="/"/>
    <hyperlink ref="A97" location="'6.1 - SO 06.1 Ústí do Kro...'!C2" display="/"/>
    <hyperlink ref="A98" location="'6.2 - SO 06.2 Hospodářský...'!C2" display="/"/>
    <hyperlink ref="A99" location="'6.3 - SO 06.3 U Krchovky ...'!C2" display="/"/>
    <hyperlink ref="A100" location="'6.4 - SO 06.4 Silniční mo...'!C2" display="/"/>
    <hyperlink ref="A101" location="'6.5 - SO 06.5 Hospodářský...'!C2" display="/"/>
    <hyperlink ref="A102" location="'6.6 - SO 06.6 Kácení'!C2" display="/"/>
    <hyperlink ref="A104" location="'6.7.1 - SO 06.7.1  Svodný...'!C2" display="/"/>
    <hyperlink ref="A105" location="'6.7.2 - SO 06.7.2  Svodný...'!C2" display="/"/>
    <hyperlink ref="A106" location="'6.7.3 - SO 06.7.3  Svodný...'!C2" display="/"/>
    <hyperlink ref="A107" location="'6.7.4 - SO 06.7.4  Svodný...'!C2" display="/"/>
    <hyperlink ref="A108" location="'6.7.5 - SO 06.7.5  Svodný...'!C2" display="/"/>
    <hyperlink ref="A109" location="'6.7.6 - SO 06.7.6  Svodný...'!C2" display="/"/>
    <hyperlink ref="A110" location="'6.7.7 - SO 06.7.7  Svodný...'!C2" display="/"/>
    <hyperlink ref="A111" location="'6.7.8 - SO 06.7.8  Svodný...'!C2" display="/"/>
    <hyperlink ref="A112" location="'6.7.9 - SO 06.7.9  Svodni...'!C2" display="/"/>
    <hyperlink ref="A115" location="'107.1 - SO 107.1 Vedlejší...'!C2" display="/"/>
    <hyperlink ref="A116" location="'107.2 - SO 107.2 Vedlejší...'!C2" display="/"/>
    <hyperlink ref="A117" location="'107.3 - SO 107.3 Vedlejší...'!C2" display="/"/>
    <hyperlink ref="A118" location="'107.4 - SO 107.4  Vedlejš...'!C2" display="/"/>
    <hyperlink ref="A119" location="'107.7 - SO 107.7  Vedlejš...'!C2" display="/"/>
    <hyperlink ref="A120" location="'107.8 - SO 107.8  Vedlejš...'!C2" display="/"/>
    <hyperlink ref="A121" location="'107.9 - SO 107.9  Vedlejš...'!C2" display="/"/>
    <hyperlink ref="A122" location="'107.10 - SO 107.10  Stezk...'!C2" display="/"/>
    <hyperlink ref="A123" location="'107.14 - SO 107.14  Vedle...'!C2" display="/"/>
    <hyperlink ref="A124" location="'107.15 - SO 107.15 Kácení'!C2" display="/"/>
    <hyperlink ref="A126" location="'9.1 - SO 09.1 Vegetační ú...'!C2" display="/"/>
    <hyperlink ref="A128" location="'9.6 - SO 09.6 Vegetační ú...'!C2" display="/"/>
    <hyperlink ref="A129" location="'9.6.1 - Následná péče o p...'!C2" display="/"/>
    <hyperlink ref="A130" location="'9.6.2 - Následná péče o p...'!C2" display="/"/>
    <hyperlink ref="A131" location="'9.6.3 - Následná péče o p...'!C2" display="/"/>
    <hyperlink ref="A133" location="'9.9 - SO 09.9 Náhradní vý...'!C2" display="/"/>
    <hyperlink ref="A134" location="'9.9.1 - Následná péče o p...'!C2" display="/"/>
    <hyperlink ref="A135" location="'9.9.2 - Následná péče o p...'!C2" display="/"/>
    <hyperlink ref="A136" location="'9.9.3 - Následná péče o p...'!C2" display="/"/>
    <hyperlink ref="A138" location="'9.12 - SO 09.12 Vegetační...'!C2" display="/"/>
    <hyperlink ref="A139" location="'9.12.1 - Následná péče o ...'!C2" display="/"/>
    <hyperlink ref="A140" location="'9.12.2 - Následná péče o ...'!C2" display="/"/>
    <hyperlink ref="A141" location="'9.12.3 - Následná péče o ...'!C2" display="/"/>
    <hyperlink ref="A142" location="'9.13 - SO 09.13 Náhradní ...'!C2" display="/"/>
    <hyperlink ref="A144" location="'10.1 - Stabilizace příkop...'!C2" display="/"/>
    <hyperlink ref="A145" location="'10.2 - Doplnění opevnění'!C2" display="/"/>
    <hyperlink ref="A147" location="'11.1 - SO 11.1  Přípojka ...'!C2" display="/"/>
    <hyperlink ref="A148" location="'11.2 - SO 11.2 Přeložka e...'!C2" display="/"/>
    <hyperlink ref="A150" location="'12.2 - SO 12.2 Jižní zemník'!C2" display="/"/>
    <hyperlink ref="A151" location="'12.3 - SO 12.3 Rekonstruk...'!C2" display="/"/>
    <hyperlink ref="A152" location="'13 - SO 13 Ochrana pozemku'!C2" display="/"/>
    <hyperlink ref="A154" location="'PS 1 - Strojní část hraze...'!C2" display="/"/>
    <hyperlink ref="A156" location="'2019-11-1 - Vytápění vpustí'!C2" display="/"/>
    <hyperlink ref="A157" location="'2019-11-2 - Rozváděče RS'!C2" display="/"/>
    <hyperlink ref="A158" location="'2019-11-3 - Elektroinstal...'!C2" display="/"/>
    <hyperlink ref="A159" location="'2019-11-4 - Rozváděč - RH'!C2" display="/"/>
    <hyperlink ref="A160" location="'2019-11-5 - Rozváděč - RT'!C2" display="/"/>
    <hyperlink ref="A161" location="'2019-11-6 - Kompenzační r...'!C2" display="/"/>
    <hyperlink ref="A162" location="'2019-11-7 - Sklad + injek...'!C2" display="/"/>
    <hyperlink ref="A163" location="'2019-11-8 - Zemní práce'!C2" display="/"/>
    <hyperlink ref="A164" location="'2019-11-9 - Venkovní napá...'!C2" display="/"/>
    <hyperlink ref="A165" location="'PS 3 - Vodohospodářský mo...'!C2" display="/"/>
    <hyperlink ref="A167" location="'01 - Geodetické body pro ...'!C2" display="/"/>
    <hyperlink ref="A168" location="'02 - Geodetické body a pi...'!C2" display="/"/>
    <hyperlink ref="A169" location="'03 - Hrázová kyvadla'!C2" display="/"/>
    <hyperlink ref="A170" location="'04 - Roztahoměry a deform...'!C2" display="/"/>
    <hyperlink ref="A171" location="'05 - Průsaky'!C2" display="/"/>
    <hyperlink ref="A172" location="'06 - Vztlakoměrné vrty'!C2" display="/"/>
    <hyperlink ref="A173" location="'07 - Extenzometr'!C2" display="/"/>
    <hyperlink ref="A174" location="'08 - Teploty betonu'!C2" display="/"/>
    <hyperlink ref="A175" location="'PS 5 - Monitoring polohy ...'!C2" display="/"/>
    <hyperlink ref="A176" location="'VON - VON Vedlejší a osta...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2567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ROUND(J99,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ROUND((SUM(BE99:BE173)),  2)</f>
        <v>0</v>
      </c>
      <c r="G37" s="41"/>
      <c r="H37" s="41"/>
      <c r="I37" s="168">
        <v>0.20999999999999999</v>
      </c>
      <c r="J37" s="167">
        <f>ROUND(((SUM(BE99:BE173))*I37),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ROUND((SUM(BF99:BF173)),  2)</f>
        <v>0</v>
      </c>
      <c r="G38" s="41"/>
      <c r="H38" s="41"/>
      <c r="I38" s="168">
        <v>0.14999999999999999</v>
      </c>
      <c r="J38" s="167">
        <f>ROUND(((SUM(BF99:BF173))*I38),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ROUND((SUM(BG99:BG173)),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ROUND((SUM(BH99:BH173)),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ROUND((SUM(BI99:BI173)),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01.01.10 - Drenáž přísypu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J99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J100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924</v>
      </c>
      <c r="E69" s="199"/>
      <c r="F69" s="199"/>
      <c r="G69" s="199"/>
      <c r="H69" s="199"/>
      <c r="I69" s="200"/>
      <c r="J69" s="201">
        <f>J101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448</v>
      </c>
      <c r="E70" s="199"/>
      <c r="F70" s="199"/>
      <c r="G70" s="199"/>
      <c r="H70" s="199"/>
      <c r="I70" s="200"/>
      <c r="J70" s="201">
        <f>J109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2360</v>
      </c>
      <c r="E71" s="199"/>
      <c r="F71" s="199"/>
      <c r="G71" s="199"/>
      <c r="H71" s="199"/>
      <c r="I71" s="200"/>
      <c r="J71" s="201">
        <f>J136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J149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451</v>
      </c>
      <c r="E73" s="199"/>
      <c r="F73" s="199"/>
      <c r="G73" s="199"/>
      <c r="H73" s="199"/>
      <c r="I73" s="200"/>
      <c r="J73" s="201">
        <f>J164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90"/>
      <c r="C74" s="191"/>
      <c r="D74" s="192" t="s">
        <v>452</v>
      </c>
      <c r="E74" s="193"/>
      <c r="F74" s="193"/>
      <c r="G74" s="193"/>
      <c r="H74" s="193"/>
      <c r="I74" s="194"/>
      <c r="J74" s="195">
        <f>J167</f>
        <v>0</v>
      </c>
      <c r="K74" s="191"/>
      <c r="L74" s="196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97"/>
      <c r="C75" s="127"/>
      <c r="D75" s="198" t="s">
        <v>2568</v>
      </c>
      <c r="E75" s="199"/>
      <c r="F75" s="199"/>
      <c r="G75" s="199"/>
      <c r="H75" s="199"/>
      <c r="I75" s="200"/>
      <c r="J75" s="201">
        <f>J168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179"/>
      <c r="J77" s="63"/>
      <c r="K77" s="6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182"/>
      <c r="J81" s="65"/>
      <c r="K81" s="65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460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83" t="str">
        <f>E7</f>
        <v>Krounka Kutřín, výstavba poldru</v>
      </c>
      <c r="F85" s="35"/>
      <c r="G85" s="35"/>
      <c r="H85" s="35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435</v>
      </c>
      <c r="D86" s="25"/>
      <c r="E86" s="25"/>
      <c r="F86" s="25"/>
      <c r="G86" s="25"/>
      <c r="H86" s="25"/>
      <c r="I86" s="142"/>
      <c r="J86" s="25"/>
      <c r="K86" s="25"/>
      <c r="L86" s="23"/>
    </row>
    <row r="87" s="1" customFormat="1" ht="16.5" customHeight="1">
      <c r="B87" s="24"/>
      <c r="C87" s="25"/>
      <c r="D87" s="25"/>
      <c r="E87" s="183" t="s">
        <v>436</v>
      </c>
      <c r="F87" s="25"/>
      <c r="G87" s="25"/>
      <c r="H87" s="25"/>
      <c r="I87" s="142"/>
      <c r="J87" s="25"/>
      <c r="K87" s="25"/>
      <c r="L87" s="23"/>
    </row>
    <row r="88" s="1" customFormat="1" ht="12" customHeight="1">
      <c r="B88" s="24"/>
      <c r="C88" s="35" t="s">
        <v>437</v>
      </c>
      <c r="D88" s="25"/>
      <c r="E88" s="25"/>
      <c r="F88" s="25"/>
      <c r="G88" s="25"/>
      <c r="H88" s="25"/>
      <c r="I88" s="142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184" t="s">
        <v>438</v>
      </c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439</v>
      </c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>SO 01.01.10 - Drenáž přísypu</v>
      </c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22</v>
      </c>
      <c r="D93" s="43"/>
      <c r="E93" s="43"/>
      <c r="F93" s="30" t="str">
        <f>F16</f>
        <v>Skuteč</v>
      </c>
      <c r="G93" s="43"/>
      <c r="H93" s="43"/>
      <c r="I93" s="154" t="s">
        <v>24</v>
      </c>
      <c r="J93" s="75" t="str">
        <f>IF(J16="","",J16)</f>
        <v>27.8.2019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40.05" customHeight="1">
      <c r="A95" s="41"/>
      <c r="B95" s="42"/>
      <c r="C95" s="35" t="s">
        <v>26</v>
      </c>
      <c r="D95" s="43"/>
      <c r="E95" s="43"/>
      <c r="F95" s="30" t="str">
        <f>E19</f>
        <v>Povodí Labe,státní podnik,Víta Nejedlého 951, HK3</v>
      </c>
      <c r="G95" s="43"/>
      <c r="H95" s="43"/>
      <c r="I95" s="154" t="s">
        <v>33</v>
      </c>
      <c r="J95" s="39" t="str">
        <f>E25</f>
        <v>"Sdružení Kutřín 2016" Šindlar + HG partner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31</v>
      </c>
      <c r="D96" s="43"/>
      <c r="E96" s="43"/>
      <c r="F96" s="30" t="str">
        <f>IF(E22="","",E22)</f>
        <v>Vyplň údaj</v>
      </c>
      <c r="G96" s="43"/>
      <c r="H96" s="43"/>
      <c r="I96" s="154" t="s">
        <v>36</v>
      </c>
      <c r="J96" s="39" t="str">
        <f>E28</f>
        <v xml:space="preserve"> 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1" customFormat="1" ht="29.28" customHeight="1">
      <c r="A98" s="203"/>
      <c r="B98" s="204"/>
      <c r="C98" s="205" t="s">
        <v>461</v>
      </c>
      <c r="D98" s="206" t="s">
        <v>59</v>
      </c>
      <c r="E98" s="206" t="s">
        <v>55</v>
      </c>
      <c r="F98" s="206" t="s">
        <v>56</v>
      </c>
      <c r="G98" s="206" t="s">
        <v>462</v>
      </c>
      <c r="H98" s="206" t="s">
        <v>463</v>
      </c>
      <c r="I98" s="207" t="s">
        <v>464</v>
      </c>
      <c r="J98" s="206" t="s">
        <v>444</v>
      </c>
      <c r="K98" s="208" t="s">
        <v>465</v>
      </c>
      <c r="L98" s="209"/>
      <c r="M98" s="95" t="s">
        <v>28</v>
      </c>
      <c r="N98" s="96" t="s">
        <v>44</v>
      </c>
      <c r="O98" s="96" t="s">
        <v>466</v>
      </c>
      <c r="P98" s="96" t="s">
        <v>467</v>
      </c>
      <c r="Q98" s="96" t="s">
        <v>468</v>
      </c>
      <c r="R98" s="96" t="s">
        <v>469</v>
      </c>
      <c r="S98" s="96" t="s">
        <v>470</v>
      </c>
      <c r="T98" s="97" t="s">
        <v>471</v>
      </c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</row>
    <row r="99" s="2" customFormat="1" ht="22.8" customHeight="1">
      <c r="A99" s="41"/>
      <c r="B99" s="42"/>
      <c r="C99" s="102" t="s">
        <v>472</v>
      </c>
      <c r="D99" s="43"/>
      <c r="E99" s="43"/>
      <c r="F99" s="43"/>
      <c r="G99" s="43"/>
      <c r="H99" s="43"/>
      <c r="I99" s="151"/>
      <c r="J99" s="210">
        <f>BK99</f>
        <v>0</v>
      </c>
      <c r="K99" s="43"/>
      <c r="L99" s="47"/>
      <c r="M99" s="98"/>
      <c r="N99" s="211"/>
      <c r="O99" s="99"/>
      <c r="P99" s="212">
        <f>P100+P167</f>
        <v>0</v>
      </c>
      <c r="Q99" s="99"/>
      <c r="R99" s="212">
        <f>R100+R167</f>
        <v>1840.9689800000001</v>
      </c>
      <c r="S99" s="99"/>
      <c r="T99" s="213">
        <f>T100+T167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73</v>
      </c>
      <c r="AU99" s="20" t="s">
        <v>445</v>
      </c>
      <c r="BK99" s="214">
        <f>BK100+BK167</f>
        <v>0</v>
      </c>
    </row>
    <row r="100" s="12" customFormat="1" ht="25.92" customHeight="1">
      <c r="A100" s="12"/>
      <c r="B100" s="215"/>
      <c r="C100" s="216"/>
      <c r="D100" s="217" t="s">
        <v>73</v>
      </c>
      <c r="E100" s="218" t="s">
        <v>473</v>
      </c>
      <c r="F100" s="218" t="s">
        <v>474</v>
      </c>
      <c r="G100" s="216"/>
      <c r="H100" s="216"/>
      <c r="I100" s="219"/>
      <c r="J100" s="220">
        <f>BK100</f>
        <v>0</v>
      </c>
      <c r="K100" s="216"/>
      <c r="L100" s="221"/>
      <c r="M100" s="222"/>
      <c r="N100" s="223"/>
      <c r="O100" s="223"/>
      <c r="P100" s="224">
        <f>P101+P109+P136+P149+P164</f>
        <v>0</v>
      </c>
      <c r="Q100" s="223"/>
      <c r="R100" s="224">
        <f>R101+R109+R136+R149+R164</f>
        <v>1840.9613800000002</v>
      </c>
      <c r="S100" s="223"/>
      <c r="T100" s="225">
        <f>T101+T109+T136+T149+T164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74</v>
      </c>
      <c r="AY100" s="226" t="s">
        <v>475</v>
      </c>
      <c r="BK100" s="228">
        <f>BK101+BK109+BK136+BK149+BK164</f>
        <v>0</v>
      </c>
    </row>
    <row r="101" s="12" customFormat="1" ht="22.8" customHeight="1">
      <c r="A101" s="12"/>
      <c r="B101" s="215"/>
      <c r="C101" s="216"/>
      <c r="D101" s="217" t="s">
        <v>73</v>
      </c>
      <c r="E101" s="229" t="s">
        <v>82</v>
      </c>
      <c r="F101" s="229" t="s">
        <v>925</v>
      </c>
      <c r="G101" s="216"/>
      <c r="H101" s="216"/>
      <c r="I101" s="219"/>
      <c r="J101" s="230">
        <f>BK101</f>
        <v>0</v>
      </c>
      <c r="K101" s="216"/>
      <c r="L101" s="221"/>
      <c r="M101" s="222"/>
      <c r="N101" s="223"/>
      <c r="O101" s="223"/>
      <c r="P101" s="224">
        <f>SUM(P102:P108)</f>
        <v>0</v>
      </c>
      <c r="Q101" s="223"/>
      <c r="R101" s="224">
        <f>SUM(R102:R108)</f>
        <v>70.841880000000003</v>
      </c>
      <c r="S101" s="223"/>
      <c r="T101" s="225">
        <f>SUM(T102:T108)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78</v>
      </c>
      <c r="AY101" s="226" t="s">
        <v>475</v>
      </c>
      <c r="BK101" s="228">
        <f>SUM(BK102:BK108)</f>
        <v>0</v>
      </c>
    </row>
    <row r="102" s="2" customFormat="1" ht="55.5" customHeight="1">
      <c r="A102" s="41"/>
      <c r="B102" s="42"/>
      <c r="C102" s="231" t="s">
        <v>78</v>
      </c>
      <c r="D102" s="231" t="s">
        <v>477</v>
      </c>
      <c r="E102" s="232" t="s">
        <v>2569</v>
      </c>
      <c r="F102" s="233" t="s">
        <v>2570</v>
      </c>
      <c r="G102" s="234" t="s">
        <v>639</v>
      </c>
      <c r="H102" s="235">
        <v>228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0.31070999999999999</v>
      </c>
      <c r="R102" s="240">
        <f>Q102*H102</f>
        <v>70.841880000000003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2571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2570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2572</v>
      </c>
      <c r="G104" s="250"/>
      <c r="H104" s="253">
        <v>78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2573</v>
      </c>
      <c r="G105" s="250"/>
      <c r="H105" s="253">
        <v>35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2574</v>
      </c>
      <c r="G106" s="250"/>
      <c r="H106" s="253">
        <v>77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2575</v>
      </c>
      <c r="G107" s="250"/>
      <c r="H107" s="253">
        <v>38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74</v>
      </c>
      <c r="AY107" s="259" t="s">
        <v>475</v>
      </c>
    </row>
    <row r="108" s="15" customFormat="1">
      <c r="A108" s="15"/>
      <c r="B108" s="271"/>
      <c r="C108" s="272"/>
      <c r="D108" s="244" t="s">
        <v>487</v>
      </c>
      <c r="E108" s="273" t="s">
        <v>28</v>
      </c>
      <c r="F108" s="274" t="s">
        <v>493</v>
      </c>
      <c r="G108" s="272"/>
      <c r="H108" s="275">
        <v>228</v>
      </c>
      <c r="I108" s="276"/>
      <c r="J108" s="272"/>
      <c r="K108" s="272"/>
      <c r="L108" s="277"/>
      <c r="M108" s="278"/>
      <c r="N108" s="279"/>
      <c r="O108" s="279"/>
      <c r="P108" s="279"/>
      <c r="Q108" s="279"/>
      <c r="R108" s="279"/>
      <c r="S108" s="279"/>
      <c r="T108" s="280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81" t="s">
        <v>487</v>
      </c>
      <c r="AU108" s="281" t="s">
        <v>82</v>
      </c>
      <c r="AV108" s="15" t="s">
        <v>482</v>
      </c>
      <c r="AW108" s="15" t="s">
        <v>35</v>
      </c>
      <c r="AX108" s="15" t="s">
        <v>78</v>
      </c>
      <c r="AY108" s="281" t="s">
        <v>475</v>
      </c>
    </row>
    <row r="109" s="12" customFormat="1" ht="22.8" customHeight="1">
      <c r="A109" s="12"/>
      <c r="B109" s="215"/>
      <c r="C109" s="216"/>
      <c r="D109" s="217" t="s">
        <v>73</v>
      </c>
      <c r="E109" s="229" t="s">
        <v>482</v>
      </c>
      <c r="F109" s="229" t="s">
        <v>547</v>
      </c>
      <c r="G109" s="216"/>
      <c r="H109" s="216"/>
      <c r="I109" s="219"/>
      <c r="J109" s="230">
        <f>BK109</f>
        <v>0</v>
      </c>
      <c r="K109" s="216"/>
      <c r="L109" s="221"/>
      <c r="M109" s="222"/>
      <c r="N109" s="223"/>
      <c r="O109" s="223"/>
      <c r="P109" s="224">
        <f>SUM(P110:P135)</f>
        <v>0</v>
      </c>
      <c r="Q109" s="223"/>
      <c r="R109" s="224">
        <f>SUM(R110:R135)</f>
        <v>1765.1880000000001</v>
      </c>
      <c r="S109" s="223"/>
      <c r="T109" s="225">
        <f>SUM(T110:T135)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26" t="s">
        <v>78</v>
      </c>
      <c r="AT109" s="227" t="s">
        <v>73</v>
      </c>
      <c r="AU109" s="227" t="s">
        <v>78</v>
      </c>
      <c r="AY109" s="226" t="s">
        <v>475</v>
      </c>
      <c r="BK109" s="228">
        <f>SUM(BK110:BK135)</f>
        <v>0</v>
      </c>
    </row>
    <row r="110" s="2" customFormat="1" ht="33" customHeight="1">
      <c r="A110" s="41"/>
      <c r="B110" s="42"/>
      <c r="C110" s="231" t="s">
        <v>82</v>
      </c>
      <c r="D110" s="231" t="s">
        <v>477</v>
      </c>
      <c r="E110" s="232" t="s">
        <v>2576</v>
      </c>
      <c r="F110" s="233" t="s">
        <v>2577</v>
      </c>
      <c r="G110" s="234" t="s">
        <v>480</v>
      </c>
      <c r="H110" s="235">
        <v>409.57999999999998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2.25</v>
      </c>
      <c r="R110" s="240">
        <f>Q110*H110</f>
        <v>921.55499999999995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2578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2579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2580</v>
      </c>
      <c r="G112" s="250"/>
      <c r="H112" s="253">
        <v>20.710000000000001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2581</v>
      </c>
      <c r="G113" s="250"/>
      <c r="H113" s="253">
        <v>113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2582</v>
      </c>
      <c r="G114" s="250"/>
      <c r="H114" s="253">
        <v>11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2583</v>
      </c>
      <c r="G115" s="250"/>
      <c r="H115" s="253">
        <v>87.5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4" customFormat="1">
      <c r="A116" s="14"/>
      <c r="B116" s="260"/>
      <c r="C116" s="261"/>
      <c r="D116" s="244" t="s">
        <v>487</v>
      </c>
      <c r="E116" s="262" t="s">
        <v>28</v>
      </c>
      <c r="F116" s="263" t="s">
        <v>490</v>
      </c>
      <c r="G116" s="261"/>
      <c r="H116" s="264">
        <v>232.21000000000001</v>
      </c>
      <c r="I116" s="265"/>
      <c r="J116" s="261"/>
      <c r="K116" s="261"/>
      <c r="L116" s="266"/>
      <c r="M116" s="267"/>
      <c r="N116" s="268"/>
      <c r="O116" s="268"/>
      <c r="P116" s="268"/>
      <c r="Q116" s="268"/>
      <c r="R116" s="268"/>
      <c r="S116" s="268"/>
      <c r="T116" s="269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70" t="s">
        <v>487</v>
      </c>
      <c r="AU116" s="270" t="s">
        <v>82</v>
      </c>
      <c r="AV116" s="14" t="s">
        <v>90</v>
      </c>
      <c r="AW116" s="14" t="s">
        <v>35</v>
      </c>
      <c r="AX116" s="14" t="s">
        <v>74</v>
      </c>
      <c r="AY116" s="270" t="s">
        <v>475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2584</v>
      </c>
      <c r="G117" s="250"/>
      <c r="H117" s="253">
        <v>36.670000000000002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74</v>
      </c>
      <c r="AY117" s="259" t="s">
        <v>475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2585</v>
      </c>
      <c r="G118" s="250"/>
      <c r="H118" s="253">
        <v>61.25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74</v>
      </c>
      <c r="AY118" s="259" t="s">
        <v>475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2586</v>
      </c>
      <c r="G119" s="250"/>
      <c r="H119" s="253">
        <v>13.9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74</v>
      </c>
      <c r="AY119" s="259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2587</v>
      </c>
      <c r="G120" s="250"/>
      <c r="H120" s="253">
        <v>47.5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2588</v>
      </c>
      <c r="G121" s="250"/>
      <c r="H121" s="253">
        <v>18.050000000000001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5" customFormat="1">
      <c r="A122" s="15"/>
      <c r="B122" s="271"/>
      <c r="C122" s="272"/>
      <c r="D122" s="244" t="s">
        <v>487</v>
      </c>
      <c r="E122" s="273" t="s">
        <v>28</v>
      </c>
      <c r="F122" s="274" t="s">
        <v>493</v>
      </c>
      <c r="G122" s="272"/>
      <c r="H122" s="275">
        <v>409.57999999999998</v>
      </c>
      <c r="I122" s="276"/>
      <c r="J122" s="272"/>
      <c r="K122" s="272"/>
      <c r="L122" s="277"/>
      <c r="M122" s="278"/>
      <c r="N122" s="279"/>
      <c r="O122" s="279"/>
      <c r="P122" s="279"/>
      <c r="Q122" s="279"/>
      <c r="R122" s="279"/>
      <c r="S122" s="279"/>
      <c r="T122" s="280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81" t="s">
        <v>487</v>
      </c>
      <c r="AU122" s="281" t="s">
        <v>82</v>
      </c>
      <c r="AV122" s="15" t="s">
        <v>482</v>
      </c>
      <c r="AW122" s="15" t="s">
        <v>35</v>
      </c>
      <c r="AX122" s="15" t="s">
        <v>78</v>
      </c>
      <c r="AY122" s="281" t="s">
        <v>475</v>
      </c>
    </row>
    <row r="123" s="2" customFormat="1" ht="33" customHeight="1">
      <c r="A123" s="41"/>
      <c r="B123" s="42"/>
      <c r="C123" s="231" t="s">
        <v>90</v>
      </c>
      <c r="D123" s="231" t="s">
        <v>477</v>
      </c>
      <c r="E123" s="232" t="s">
        <v>2589</v>
      </c>
      <c r="F123" s="233" t="s">
        <v>2590</v>
      </c>
      <c r="G123" s="234" t="s">
        <v>480</v>
      </c>
      <c r="H123" s="235">
        <v>401.73000000000002</v>
      </c>
      <c r="I123" s="236"/>
      <c r="J123" s="237">
        <f>ROUND(I123*H123,2)</f>
        <v>0</v>
      </c>
      <c r="K123" s="233" t="s">
        <v>28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2.1000000000000001</v>
      </c>
      <c r="R123" s="240">
        <f>Q123*H123</f>
        <v>843.63300000000004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2591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2592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2593</v>
      </c>
      <c r="G125" s="250"/>
      <c r="H125" s="253">
        <v>23.98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2594</v>
      </c>
      <c r="G126" s="250"/>
      <c r="H126" s="253">
        <v>103.95999999999999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2595</v>
      </c>
      <c r="G127" s="250"/>
      <c r="H127" s="253">
        <v>13.199999999999999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2596</v>
      </c>
      <c r="G128" s="250"/>
      <c r="H128" s="253">
        <v>80.5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4" customFormat="1">
      <c r="A129" s="14"/>
      <c r="B129" s="260"/>
      <c r="C129" s="261"/>
      <c r="D129" s="244" t="s">
        <v>487</v>
      </c>
      <c r="E129" s="262" t="s">
        <v>28</v>
      </c>
      <c r="F129" s="263" t="s">
        <v>490</v>
      </c>
      <c r="G129" s="261"/>
      <c r="H129" s="264">
        <v>221.63999999999999</v>
      </c>
      <c r="I129" s="265"/>
      <c r="J129" s="261"/>
      <c r="K129" s="261"/>
      <c r="L129" s="266"/>
      <c r="M129" s="267"/>
      <c r="N129" s="268"/>
      <c r="O129" s="268"/>
      <c r="P129" s="268"/>
      <c r="Q129" s="268"/>
      <c r="R129" s="268"/>
      <c r="S129" s="268"/>
      <c r="T129" s="269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70" t="s">
        <v>487</v>
      </c>
      <c r="AU129" s="270" t="s">
        <v>82</v>
      </c>
      <c r="AV129" s="14" t="s">
        <v>90</v>
      </c>
      <c r="AW129" s="14" t="s">
        <v>35</v>
      </c>
      <c r="AX129" s="14" t="s">
        <v>74</v>
      </c>
      <c r="AY129" s="270" t="s">
        <v>475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2597</v>
      </c>
      <c r="G130" s="250"/>
      <c r="H130" s="253">
        <v>42.460000000000001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74</v>
      </c>
      <c r="AY130" s="259" t="s">
        <v>475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2598</v>
      </c>
      <c r="G131" s="250"/>
      <c r="H131" s="253">
        <v>56.350000000000001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74</v>
      </c>
      <c r="AY131" s="259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2599</v>
      </c>
      <c r="G132" s="250"/>
      <c r="H132" s="253">
        <v>16.68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2600</v>
      </c>
      <c r="G133" s="250"/>
      <c r="H133" s="253">
        <v>43.700000000000003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74</v>
      </c>
      <c r="AY133" s="259" t="s">
        <v>475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2601</v>
      </c>
      <c r="G134" s="250"/>
      <c r="H134" s="253">
        <v>20.899999999999999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74</v>
      </c>
      <c r="AY134" s="259" t="s">
        <v>475</v>
      </c>
    </row>
    <row r="135" s="15" customFormat="1">
      <c r="A135" s="15"/>
      <c r="B135" s="271"/>
      <c r="C135" s="272"/>
      <c r="D135" s="244" t="s">
        <v>487</v>
      </c>
      <c r="E135" s="273" t="s">
        <v>28</v>
      </c>
      <c r="F135" s="274" t="s">
        <v>493</v>
      </c>
      <c r="G135" s="272"/>
      <c r="H135" s="275">
        <v>401.72999999999996</v>
      </c>
      <c r="I135" s="276"/>
      <c r="J135" s="272"/>
      <c r="K135" s="272"/>
      <c r="L135" s="277"/>
      <c r="M135" s="278"/>
      <c r="N135" s="279"/>
      <c r="O135" s="279"/>
      <c r="P135" s="279"/>
      <c r="Q135" s="279"/>
      <c r="R135" s="279"/>
      <c r="S135" s="279"/>
      <c r="T135" s="280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81" t="s">
        <v>487</v>
      </c>
      <c r="AU135" s="281" t="s">
        <v>82</v>
      </c>
      <c r="AV135" s="15" t="s">
        <v>482</v>
      </c>
      <c r="AW135" s="15" t="s">
        <v>35</v>
      </c>
      <c r="AX135" s="15" t="s">
        <v>78</v>
      </c>
      <c r="AY135" s="281" t="s">
        <v>475</v>
      </c>
    </row>
    <row r="136" s="12" customFormat="1" ht="22.8" customHeight="1">
      <c r="A136" s="12"/>
      <c r="B136" s="215"/>
      <c r="C136" s="216"/>
      <c r="D136" s="217" t="s">
        <v>73</v>
      </c>
      <c r="E136" s="229" t="s">
        <v>519</v>
      </c>
      <c r="F136" s="229" t="s">
        <v>2464</v>
      </c>
      <c r="G136" s="216"/>
      <c r="H136" s="216"/>
      <c r="I136" s="219"/>
      <c r="J136" s="230">
        <f>BK136</f>
        <v>0</v>
      </c>
      <c r="K136" s="216"/>
      <c r="L136" s="221"/>
      <c r="M136" s="222"/>
      <c r="N136" s="223"/>
      <c r="O136" s="223"/>
      <c r="P136" s="224">
        <f>SUM(P137:P148)</f>
        <v>0</v>
      </c>
      <c r="Q136" s="223"/>
      <c r="R136" s="224">
        <f>SUM(R137:R148)</f>
        <v>1.83995</v>
      </c>
      <c r="S136" s="223"/>
      <c r="T136" s="225">
        <f>SUM(T137:T148)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6" t="s">
        <v>78</v>
      </c>
      <c r="AT136" s="227" t="s">
        <v>73</v>
      </c>
      <c r="AU136" s="227" t="s">
        <v>78</v>
      </c>
      <c r="AY136" s="226" t="s">
        <v>475</v>
      </c>
      <c r="BK136" s="228">
        <f>SUM(BK137:BK148)</f>
        <v>0</v>
      </c>
    </row>
    <row r="137" s="2" customFormat="1" ht="33" customHeight="1">
      <c r="A137" s="41"/>
      <c r="B137" s="42"/>
      <c r="C137" s="231" t="s">
        <v>482</v>
      </c>
      <c r="D137" s="231" t="s">
        <v>477</v>
      </c>
      <c r="E137" s="232" t="s">
        <v>2602</v>
      </c>
      <c r="F137" s="233" t="s">
        <v>2603</v>
      </c>
      <c r="G137" s="234" t="s">
        <v>550</v>
      </c>
      <c r="H137" s="235">
        <v>5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0.11045000000000001</v>
      </c>
      <c r="R137" s="240">
        <f>Q137*H137</f>
        <v>0.55225000000000002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2604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2603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2605</v>
      </c>
      <c r="G139" s="250"/>
      <c r="H139" s="253">
        <v>2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74</v>
      </c>
      <c r="AY139" s="259" t="s">
        <v>475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2606</v>
      </c>
      <c r="G140" s="250"/>
      <c r="H140" s="253">
        <v>3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74</v>
      </c>
      <c r="AY140" s="259" t="s">
        <v>475</v>
      </c>
    </row>
    <row r="141" s="15" customFormat="1">
      <c r="A141" s="15"/>
      <c r="B141" s="271"/>
      <c r="C141" s="272"/>
      <c r="D141" s="244" t="s">
        <v>487</v>
      </c>
      <c r="E141" s="273" t="s">
        <v>28</v>
      </c>
      <c r="F141" s="274" t="s">
        <v>493</v>
      </c>
      <c r="G141" s="272"/>
      <c r="H141" s="275">
        <v>5</v>
      </c>
      <c r="I141" s="276"/>
      <c r="J141" s="272"/>
      <c r="K141" s="272"/>
      <c r="L141" s="277"/>
      <c r="M141" s="278"/>
      <c r="N141" s="279"/>
      <c r="O141" s="279"/>
      <c r="P141" s="279"/>
      <c r="Q141" s="279"/>
      <c r="R141" s="279"/>
      <c r="S141" s="279"/>
      <c r="T141" s="280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81" t="s">
        <v>487</v>
      </c>
      <c r="AU141" s="281" t="s">
        <v>82</v>
      </c>
      <c r="AV141" s="15" t="s">
        <v>482</v>
      </c>
      <c r="AW141" s="15" t="s">
        <v>35</v>
      </c>
      <c r="AX141" s="15" t="s">
        <v>78</v>
      </c>
      <c r="AY141" s="281" t="s">
        <v>475</v>
      </c>
    </row>
    <row r="142" s="2" customFormat="1" ht="33" customHeight="1">
      <c r="A142" s="41"/>
      <c r="B142" s="42"/>
      <c r="C142" s="231" t="s">
        <v>186</v>
      </c>
      <c r="D142" s="231" t="s">
        <v>477</v>
      </c>
      <c r="E142" s="232" t="s">
        <v>2607</v>
      </c>
      <c r="F142" s="233" t="s">
        <v>2608</v>
      </c>
      <c r="G142" s="234" t="s">
        <v>550</v>
      </c>
      <c r="H142" s="235">
        <v>5</v>
      </c>
      <c r="I142" s="236"/>
      <c r="J142" s="237">
        <f>ROUND(I142*H142,2)</f>
        <v>0</v>
      </c>
      <c r="K142" s="233" t="s">
        <v>481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0.012120000000000001</v>
      </c>
      <c r="R142" s="240">
        <f>Q142*H142</f>
        <v>0.060600000000000001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482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482</v>
      </c>
      <c r="BM142" s="242" t="s">
        <v>2609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2608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2" customFormat="1" ht="33" customHeight="1">
      <c r="A144" s="41"/>
      <c r="B144" s="42"/>
      <c r="C144" s="231" t="s">
        <v>204</v>
      </c>
      <c r="D144" s="231" t="s">
        <v>477</v>
      </c>
      <c r="E144" s="232" t="s">
        <v>2610</v>
      </c>
      <c r="F144" s="233" t="s">
        <v>2611</v>
      </c>
      <c r="G144" s="234" t="s">
        <v>550</v>
      </c>
      <c r="H144" s="235">
        <v>5</v>
      </c>
      <c r="I144" s="236"/>
      <c r="J144" s="237">
        <f>ROUND(I144*H144,2)</f>
        <v>0</v>
      </c>
      <c r="K144" s="233" t="s">
        <v>481</v>
      </c>
      <c r="L144" s="47"/>
      <c r="M144" s="238" t="s">
        <v>28</v>
      </c>
      <c r="N144" s="239" t="s">
        <v>45</v>
      </c>
      <c r="O144" s="87"/>
      <c r="P144" s="240">
        <f>O144*H144</f>
        <v>0</v>
      </c>
      <c r="Q144" s="240">
        <v>0.24542</v>
      </c>
      <c r="R144" s="240">
        <f>Q144*H144</f>
        <v>1.2271000000000001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482</v>
      </c>
      <c r="AT144" s="242" t="s">
        <v>477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2612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2611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2605</v>
      </c>
      <c r="G146" s="250"/>
      <c r="H146" s="253">
        <v>2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2606</v>
      </c>
      <c r="G147" s="250"/>
      <c r="H147" s="253">
        <v>3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74</v>
      </c>
      <c r="AY147" s="259" t="s">
        <v>475</v>
      </c>
    </row>
    <row r="148" s="15" customFormat="1">
      <c r="A148" s="15"/>
      <c r="B148" s="271"/>
      <c r="C148" s="272"/>
      <c r="D148" s="244" t="s">
        <v>487</v>
      </c>
      <c r="E148" s="273" t="s">
        <v>28</v>
      </c>
      <c r="F148" s="274" t="s">
        <v>493</v>
      </c>
      <c r="G148" s="272"/>
      <c r="H148" s="275">
        <v>5</v>
      </c>
      <c r="I148" s="276"/>
      <c r="J148" s="272"/>
      <c r="K148" s="272"/>
      <c r="L148" s="277"/>
      <c r="M148" s="278"/>
      <c r="N148" s="279"/>
      <c r="O148" s="279"/>
      <c r="P148" s="279"/>
      <c r="Q148" s="279"/>
      <c r="R148" s="279"/>
      <c r="S148" s="279"/>
      <c r="T148" s="280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81" t="s">
        <v>487</v>
      </c>
      <c r="AU148" s="281" t="s">
        <v>82</v>
      </c>
      <c r="AV148" s="15" t="s">
        <v>482</v>
      </c>
      <c r="AW148" s="15" t="s">
        <v>35</v>
      </c>
      <c r="AX148" s="15" t="s">
        <v>78</v>
      </c>
      <c r="AY148" s="281" t="s">
        <v>475</v>
      </c>
    </row>
    <row r="149" s="12" customFormat="1" ht="22.8" customHeight="1">
      <c r="A149" s="12"/>
      <c r="B149" s="215"/>
      <c r="C149" s="216"/>
      <c r="D149" s="217" t="s">
        <v>73</v>
      </c>
      <c r="E149" s="229" t="s">
        <v>292</v>
      </c>
      <c r="F149" s="229" t="s">
        <v>648</v>
      </c>
      <c r="G149" s="216"/>
      <c r="H149" s="216"/>
      <c r="I149" s="219"/>
      <c r="J149" s="230">
        <f>BK149</f>
        <v>0</v>
      </c>
      <c r="K149" s="216"/>
      <c r="L149" s="221"/>
      <c r="M149" s="222"/>
      <c r="N149" s="223"/>
      <c r="O149" s="223"/>
      <c r="P149" s="224">
        <f>SUM(P150:P163)</f>
        <v>0</v>
      </c>
      <c r="Q149" s="223"/>
      <c r="R149" s="224">
        <f>SUM(R150:R163)</f>
        <v>3.0915499999999998</v>
      </c>
      <c r="S149" s="223"/>
      <c r="T149" s="225">
        <f>SUM(T150:T163)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6" t="s">
        <v>78</v>
      </c>
      <c r="AT149" s="227" t="s">
        <v>73</v>
      </c>
      <c r="AU149" s="227" t="s">
        <v>78</v>
      </c>
      <c r="AY149" s="226" t="s">
        <v>475</v>
      </c>
      <c r="BK149" s="228">
        <f>SUM(BK150:BK163)</f>
        <v>0</v>
      </c>
    </row>
    <row r="150" s="2" customFormat="1" ht="21.75" customHeight="1">
      <c r="A150" s="41"/>
      <c r="B150" s="42"/>
      <c r="C150" s="231" t="s">
        <v>522</v>
      </c>
      <c r="D150" s="231" t="s">
        <v>477</v>
      </c>
      <c r="E150" s="232" t="s">
        <v>2613</v>
      </c>
      <c r="F150" s="233" t="s">
        <v>2614</v>
      </c>
      <c r="G150" s="234" t="s">
        <v>496</v>
      </c>
      <c r="H150" s="235">
        <v>2117.5</v>
      </c>
      <c r="I150" s="236"/>
      <c r="J150" s="237">
        <f>ROUND(I150*H150,2)</f>
        <v>0</v>
      </c>
      <c r="K150" s="233" t="s">
        <v>481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0.0014599999999999999</v>
      </c>
      <c r="R150" s="240">
        <f>Q150*H150</f>
        <v>3.0915499999999998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482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2615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2614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2" customFormat="1">
      <c r="A152" s="41"/>
      <c r="B152" s="42"/>
      <c r="C152" s="43"/>
      <c r="D152" s="244" t="s">
        <v>485</v>
      </c>
      <c r="E152" s="43"/>
      <c r="F152" s="248" t="s">
        <v>2616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485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2617</v>
      </c>
      <c r="G153" s="250"/>
      <c r="H153" s="253">
        <v>161.31999999999999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2618</v>
      </c>
      <c r="G154" s="250"/>
      <c r="H154" s="253">
        <v>501.72000000000003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2619</v>
      </c>
      <c r="G155" s="250"/>
      <c r="H155" s="253">
        <v>69.299999999999997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2620</v>
      </c>
      <c r="G156" s="250"/>
      <c r="H156" s="253">
        <v>388.5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74</v>
      </c>
      <c r="AY156" s="259" t="s">
        <v>475</v>
      </c>
    </row>
    <row r="157" s="14" customFormat="1">
      <c r="A157" s="14"/>
      <c r="B157" s="260"/>
      <c r="C157" s="261"/>
      <c r="D157" s="244" t="s">
        <v>487</v>
      </c>
      <c r="E157" s="262" t="s">
        <v>28</v>
      </c>
      <c r="F157" s="263" t="s">
        <v>490</v>
      </c>
      <c r="G157" s="261"/>
      <c r="H157" s="264">
        <v>1120.8399999999999</v>
      </c>
      <c r="I157" s="265"/>
      <c r="J157" s="261"/>
      <c r="K157" s="261"/>
      <c r="L157" s="266"/>
      <c r="M157" s="267"/>
      <c r="N157" s="268"/>
      <c r="O157" s="268"/>
      <c r="P157" s="268"/>
      <c r="Q157" s="268"/>
      <c r="R157" s="268"/>
      <c r="S157" s="268"/>
      <c r="T157" s="269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70" t="s">
        <v>487</v>
      </c>
      <c r="AU157" s="270" t="s">
        <v>82</v>
      </c>
      <c r="AV157" s="14" t="s">
        <v>90</v>
      </c>
      <c r="AW157" s="14" t="s">
        <v>35</v>
      </c>
      <c r="AX157" s="14" t="s">
        <v>74</v>
      </c>
      <c r="AY157" s="270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2621</v>
      </c>
      <c r="G158" s="250"/>
      <c r="H158" s="253">
        <v>285.63999999999999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2622</v>
      </c>
      <c r="G159" s="250"/>
      <c r="H159" s="253">
        <v>271.94999999999999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74</v>
      </c>
      <c r="AY159" s="259" t="s">
        <v>475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2623</v>
      </c>
      <c r="G160" s="250"/>
      <c r="H160" s="253">
        <v>87.569999999999993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74</v>
      </c>
      <c r="AY160" s="259" t="s">
        <v>475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2624</v>
      </c>
      <c r="G161" s="250"/>
      <c r="H161" s="253">
        <v>210.90000000000001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74</v>
      </c>
      <c r="AY161" s="259" t="s">
        <v>475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2625</v>
      </c>
      <c r="G162" s="250"/>
      <c r="H162" s="253">
        <v>140.59999999999999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74</v>
      </c>
      <c r="AY162" s="259" t="s">
        <v>475</v>
      </c>
    </row>
    <row r="163" s="15" customFormat="1">
      <c r="A163" s="15"/>
      <c r="B163" s="271"/>
      <c r="C163" s="272"/>
      <c r="D163" s="244" t="s">
        <v>487</v>
      </c>
      <c r="E163" s="273" t="s">
        <v>28</v>
      </c>
      <c r="F163" s="274" t="s">
        <v>493</v>
      </c>
      <c r="G163" s="272"/>
      <c r="H163" s="275">
        <v>2117.5</v>
      </c>
      <c r="I163" s="276"/>
      <c r="J163" s="272"/>
      <c r="K163" s="272"/>
      <c r="L163" s="277"/>
      <c r="M163" s="278"/>
      <c r="N163" s="279"/>
      <c r="O163" s="279"/>
      <c r="P163" s="279"/>
      <c r="Q163" s="279"/>
      <c r="R163" s="279"/>
      <c r="S163" s="279"/>
      <c r="T163" s="280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81" t="s">
        <v>487</v>
      </c>
      <c r="AU163" s="281" t="s">
        <v>82</v>
      </c>
      <c r="AV163" s="15" t="s">
        <v>482</v>
      </c>
      <c r="AW163" s="15" t="s">
        <v>35</v>
      </c>
      <c r="AX163" s="15" t="s">
        <v>78</v>
      </c>
      <c r="AY163" s="281" t="s">
        <v>475</v>
      </c>
    </row>
    <row r="164" s="12" customFormat="1" ht="22.8" customHeight="1">
      <c r="A164" s="12"/>
      <c r="B164" s="215"/>
      <c r="C164" s="216"/>
      <c r="D164" s="217" t="s">
        <v>73</v>
      </c>
      <c r="E164" s="229" t="s">
        <v>701</v>
      </c>
      <c r="F164" s="229" t="s">
        <v>702</v>
      </c>
      <c r="G164" s="216"/>
      <c r="H164" s="216"/>
      <c r="I164" s="219"/>
      <c r="J164" s="230">
        <f>BK164</f>
        <v>0</v>
      </c>
      <c r="K164" s="216"/>
      <c r="L164" s="221"/>
      <c r="M164" s="222"/>
      <c r="N164" s="223"/>
      <c r="O164" s="223"/>
      <c r="P164" s="224">
        <f>SUM(P165:P166)</f>
        <v>0</v>
      </c>
      <c r="Q164" s="223"/>
      <c r="R164" s="224">
        <f>SUM(R165:R166)</f>
        <v>0</v>
      </c>
      <c r="S164" s="223"/>
      <c r="T164" s="225">
        <f>SUM(T165:T166)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6" t="s">
        <v>78</v>
      </c>
      <c r="AT164" s="227" t="s">
        <v>73</v>
      </c>
      <c r="AU164" s="227" t="s">
        <v>78</v>
      </c>
      <c r="AY164" s="226" t="s">
        <v>475</v>
      </c>
      <c r="BK164" s="228">
        <f>SUM(BK165:BK166)</f>
        <v>0</v>
      </c>
    </row>
    <row r="165" s="2" customFormat="1" ht="33" customHeight="1">
      <c r="A165" s="41"/>
      <c r="B165" s="42"/>
      <c r="C165" s="231" t="s">
        <v>519</v>
      </c>
      <c r="D165" s="231" t="s">
        <v>477</v>
      </c>
      <c r="E165" s="232" t="s">
        <v>1904</v>
      </c>
      <c r="F165" s="233" t="s">
        <v>1905</v>
      </c>
      <c r="G165" s="234" t="s">
        <v>508</v>
      </c>
      <c r="H165" s="235">
        <v>1840.961</v>
      </c>
      <c r="I165" s="236"/>
      <c r="J165" s="237">
        <f>ROUND(I165*H165,2)</f>
        <v>0</v>
      </c>
      <c r="K165" s="233" t="s">
        <v>481</v>
      </c>
      <c r="L165" s="47"/>
      <c r="M165" s="238" t="s">
        <v>28</v>
      </c>
      <c r="N165" s="239" t="s">
        <v>45</v>
      </c>
      <c r="O165" s="87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482</v>
      </c>
      <c r="AT165" s="242" t="s">
        <v>477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482</v>
      </c>
      <c r="BM165" s="242" t="s">
        <v>2626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1907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12" customFormat="1" ht="25.92" customHeight="1">
      <c r="A167" s="12"/>
      <c r="B167" s="215"/>
      <c r="C167" s="216"/>
      <c r="D167" s="217" t="s">
        <v>73</v>
      </c>
      <c r="E167" s="218" t="s">
        <v>708</v>
      </c>
      <c r="F167" s="218" t="s">
        <v>709</v>
      </c>
      <c r="G167" s="216"/>
      <c r="H167" s="216"/>
      <c r="I167" s="219"/>
      <c r="J167" s="220">
        <f>BK167</f>
        <v>0</v>
      </c>
      <c r="K167" s="216"/>
      <c r="L167" s="221"/>
      <c r="M167" s="222"/>
      <c r="N167" s="223"/>
      <c r="O167" s="223"/>
      <c r="P167" s="224">
        <f>P168</f>
        <v>0</v>
      </c>
      <c r="Q167" s="223"/>
      <c r="R167" s="224">
        <f>R168</f>
        <v>0.0076</v>
      </c>
      <c r="S167" s="223"/>
      <c r="T167" s="225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6" t="s">
        <v>82</v>
      </c>
      <c r="AT167" s="227" t="s">
        <v>73</v>
      </c>
      <c r="AU167" s="227" t="s">
        <v>74</v>
      </c>
      <c r="AY167" s="226" t="s">
        <v>475</v>
      </c>
      <c r="BK167" s="228">
        <f>BK168</f>
        <v>0</v>
      </c>
    </row>
    <row r="168" s="12" customFormat="1" ht="22.8" customHeight="1">
      <c r="A168" s="12"/>
      <c r="B168" s="215"/>
      <c r="C168" s="216"/>
      <c r="D168" s="217" t="s">
        <v>73</v>
      </c>
      <c r="E168" s="229" t="s">
        <v>2627</v>
      </c>
      <c r="F168" s="229" t="s">
        <v>2628</v>
      </c>
      <c r="G168" s="216"/>
      <c r="H168" s="216"/>
      <c r="I168" s="219"/>
      <c r="J168" s="230">
        <f>BK168</f>
        <v>0</v>
      </c>
      <c r="K168" s="216"/>
      <c r="L168" s="221"/>
      <c r="M168" s="222"/>
      <c r="N168" s="223"/>
      <c r="O168" s="223"/>
      <c r="P168" s="224">
        <f>SUM(P169:P173)</f>
        <v>0</v>
      </c>
      <c r="Q168" s="223"/>
      <c r="R168" s="224">
        <f>SUM(R169:R173)</f>
        <v>0.0076</v>
      </c>
      <c r="S168" s="223"/>
      <c r="T168" s="225">
        <f>SUM(T169:T173)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6" t="s">
        <v>82</v>
      </c>
      <c r="AT168" s="227" t="s">
        <v>73</v>
      </c>
      <c r="AU168" s="227" t="s">
        <v>78</v>
      </c>
      <c r="AY168" s="226" t="s">
        <v>475</v>
      </c>
      <c r="BK168" s="228">
        <f>SUM(BK169:BK173)</f>
        <v>0</v>
      </c>
    </row>
    <row r="169" s="2" customFormat="1" ht="21.75" customHeight="1">
      <c r="A169" s="41"/>
      <c r="B169" s="42"/>
      <c r="C169" s="231" t="s">
        <v>292</v>
      </c>
      <c r="D169" s="231" t="s">
        <v>477</v>
      </c>
      <c r="E169" s="232" t="s">
        <v>2629</v>
      </c>
      <c r="F169" s="233" t="s">
        <v>2630</v>
      </c>
      <c r="G169" s="234" t="s">
        <v>550</v>
      </c>
      <c r="H169" s="235">
        <v>2</v>
      </c>
      <c r="I169" s="236"/>
      <c r="J169" s="237">
        <f>ROUND(I169*H169,2)</f>
        <v>0</v>
      </c>
      <c r="K169" s="233" t="s">
        <v>481</v>
      </c>
      <c r="L169" s="47"/>
      <c r="M169" s="238" t="s">
        <v>28</v>
      </c>
      <c r="N169" s="239" t="s">
        <v>45</v>
      </c>
      <c r="O169" s="87"/>
      <c r="P169" s="240">
        <f>O169*H169</f>
        <v>0</v>
      </c>
      <c r="Q169" s="240">
        <v>0.0038</v>
      </c>
      <c r="R169" s="240">
        <f>Q169*H169</f>
        <v>0.0076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567</v>
      </c>
      <c r="AT169" s="242" t="s">
        <v>477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567</v>
      </c>
      <c r="BM169" s="242" t="s">
        <v>2631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2630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2632</v>
      </c>
      <c r="G171" s="250"/>
      <c r="H171" s="253">
        <v>2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78</v>
      </c>
      <c r="AY171" s="259" t="s">
        <v>475</v>
      </c>
    </row>
    <row r="172" s="2" customFormat="1" ht="33" customHeight="1">
      <c r="A172" s="41"/>
      <c r="B172" s="42"/>
      <c r="C172" s="231" t="s">
        <v>332</v>
      </c>
      <c r="D172" s="231" t="s">
        <v>477</v>
      </c>
      <c r="E172" s="232" t="s">
        <v>2633</v>
      </c>
      <c r="F172" s="233" t="s">
        <v>2634</v>
      </c>
      <c r="G172" s="234" t="s">
        <v>508</v>
      </c>
      <c r="H172" s="235">
        <v>0.0080000000000000002</v>
      </c>
      <c r="I172" s="236"/>
      <c r="J172" s="237">
        <f>ROUND(I172*H172,2)</f>
        <v>0</v>
      </c>
      <c r="K172" s="233" t="s">
        <v>481</v>
      </c>
      <c r="L172" s="47"/>
      <c r="M172" s="238" t="s">
        <v>28</v>
      </c>
      <c r="N172" s="239" t="s">
        <v>45</v>
      </c>
      <c r="O172" s="87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567</v>
      </c>
      <c r="AT172" s="242" t="s">
        <v>477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567</v>
      </c>
      <c r="BM172" s="242" t="s">
        <v>2635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2636</v>
      </c>
      <c r="G173" s="43"/>
      <c r="H173" s="43"/>
      <c r="I173" s="151"/>
      <c r="J173" s="43"/>
      <c r="K173" s="43"/>
      <c r="L173" s="47"/>
      <c r="M173" s="295"/>
      <c r="N173" s="296"/>
      <c r="O173" s="297"/>
      <c r="P173" s="297"/>
      <c r="Q173" s="297"/>
      <c r="R173" s="297"/>
      <c r="S173" s="297"/>
      <c r="T173" s="29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2" customFormat="1" ht="6.96" customHeight="1">
      <c r="A174" s="41"/>
      <c r="B174" s="62"/>
      <c r="C174" s="63"/>
      <c r="D174" s="63"/>
      <c r="E174" s="63"/>
      <c r="F174" s="63"/>
      <c r="G174" s="63"/>
      <c r="H174" s="63"/>
      <c r="I174" s="179"/>
      <c r="J174" s="63"/>
      <c r="K174" s="63"/>
      <c r="L174" s="47"/>
      <c r="M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</row>
  </sheetData>
  <sheetProtection sheet="1" autoFilter="0" formatColumns="0" formatRows="0" objects="1" scenarios="1" spinCount="100000" saltValue="ZuyXJG2y7UqrH7C8KQi27h3ZNzNZEavU8MlBJ2ieB4+9PjOqEOTGowdNO6MJO+YGH2isksJmztX4cjFL5zlwsQ==" hashValue="2nHU4LXGJd6NGMoWeYziyrhkQ5ILWAq0QqIAHfC2J8PMTJUeZAcOLJo8KwTozpvafEr4/j4/fa0tx2CYlf1wAQ==" algorithmName="SHA-512" password="C429"/>
  <autoFilter ref="C98:K17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424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9532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10071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407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9534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9535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ROUND(J100,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ROUND((SUM(BE100:BE148)),  2)</f>
        <v>0</v>
      </c>
      <c r="G37" s="41"/>
      <c r="H37" s="41"/>
      <c r="I37" s="168">
        <v>0.20999999999999999</v>
      </c>
      <c r="J37" s="167">
        <f>ROUND(((SUM(BE100:BE148))*I37),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ROUND((SUM(BF100:BF148)),  2)</f>
        <v>0</v>
      </c>
      <c r="G38" s="41"/>
      <c r="H38" s="41"/>
      <c r="I38" s="168">
        <v>0.14999999999999999</v>
      </c>
      <c r="J38" s="167">
        <f>ROUND(((SUM(BF100:BF148))*I38),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ROUND((SUM(BG100:BG148)),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ROUND((SUM(BH100:BH148)),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ROUND((SUM(BI100:BI148)),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9532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07 - Extenzometr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VODNÍ DÍLA - TBD a.s.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>Ing. David Richtr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J100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J101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924</v>
      </c>
      <c r="E69" s="199"/>
      <c r="F69" s="199"/>
      <c r="G69" s="199"/>
      <c r="H69" s="199"/>
      <c r="I69" s="200"/>
      <c r="J69" s="201">
        <f>J102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450</v>
      </c>
      <c r="E70" s="199"/>
      <c r="F70" s="199"/>
      <c r="G70" s="199"/>
      <c r="H70" s="199"/>
      <c r="I70" s="200"/>
      <c r="J70" s="201">
        <f>J111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1909</v>
      </c>
      <c r="E71" s="199"/>
      <c r="F71" s="199"/>
      <c r="G71" s="199"/>
      <c r="H71" s="199"/>
      <c r="I71" s="200"/>
      <c r="J71" s="201">
        <f>J120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451</v>
      </c>
      <c r="E72" s="199"/>
      <c r="F72" s="199"/>
      <c r="G72" s="199"/>
      <c r="H72" s="199"/>
      <c r="I72" s="200"/>
      <c r="J72" s="201">
        <f>J129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90"/>
      <c r="C73" s="191"/>
      <c r="D73" s="192" t="s">
        <v>9536</v>
      </c>
      <c r="E73" s="193"/>
      <c r="F73" s="193"/>
      <c r="G73" s="193"/>
      <c r="H73" s="193"/>
      <c r="I73" s="194"/>
      <c r="J73" s="195">
        <f>J132</f>
        <v>0</v>
      </c>
      <c r="K73" s="191"/>
      <c r="L73" s="19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97"/>
      <c r="C74" s="127"/>
      <c r="D74" s="198" t="s">
        <v>10072</v>
      </c>
      <c r="E74" s="199"/>
      <c r="F74" s="199"/>
      <c r="G74" s="199"/>
      <c r="H74" s="199"/>
      <c r="I74" s="200"/>
      <c r="J74" s="201">
        <f>J133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90"/>
      <c r="C75" s="191"/>
      <c r="D75" s="192" t="s">
        <v>5057</v>
      </c>
      <c r="E75" s="193"/>
      <c r="F75" s="193"/>
      <c r="G75" s="193"/>
      <c r="H75" s="193"/>
      <c r="I75" s="194"/>
      <c r="J75" s="195">
        <f>J144</f>
        <v>0</v>
      </c>
      <c r="K75" s="191"/>
      <c r="L75" s="19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97"/>
      <c r="C76" s="127"/>
      <c r="D76" s="198" t="s">
        <v>9538</v>
      </c>
      <c r="E76" s="199"/>
      <c r="F76" s="199"/>
      <c r="G76" s="199"/>
      <c r="H76" s="199"/>
      <c r="I76" s="200"/>
      <c r="J76" s="201">
        <f>J145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179"/>
      <c r="J78" s="63"/>
      <c r="K78" s="6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182"/>
      <c r="J82" s="65"/>
      <c r="K82" s="65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460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83" t="str">
        <f>E7</f>
        <v>Krounka Kutřín, výstavba poldru</v>
      </c>
      <c r="F86" s="35"/>
      <c r="G86" s="35"/>
      <c r="H86" s="35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435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1" customFormat="1" ht="16.5" customHeight="1">
      <c r="B88" s="24"/>
      <c r="C88" s="25"/>
      <c r="D88" s="25"/>
      <c r="E88" s="183" t="s">
        <v>8531</v>
      </c>
      <c r="F88" s="25"/>
      <c r="G88" s="25"/>
      <c r="H88" s="25"/>
      <c r="I88" s="142"/>
      <c r="J88" s="25"/>
      <c r="K88" s="25"/>
      <c r="L88" s="23"/>
    </row>
    <row r="89" s="1" customFormat="1" ht="12" customHeight="1">
      <c r="B89" s="24"/>
      <c r="C89" s="35" t="s">
        <v>437</v>
      </c>
      <c r="D89" s="25"/>
      <c r="E89" s="25"/>
      <c r="F89" s="25"/>
      <c r="G89" s="25"/>
      <c r="H89" s="25"/>
      <c r="I89" s="142"/>
      <c r="J89" s="25"/>
      <c r="K89" s="25"/>
      <c r="L89" s="23"/>
    </row>
    <row r="90" s="2" customFormat="1" ht="16.5" customHeight="1">
      <c r="A90" s="41"/>
      <c r="B90" s="42"/>
      <c r="C90" s="43"/>
      <c r="D90" s="43"/>
      <c r="E90" s="184" t="s">
        <v>9532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439</v>
      </c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72" t="str">
        <f>E13</f>
        <v>07 - Extenzometr</v>
      </c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22</v>
      </c>
      <c r="D94" s="43"/>
      <c r="E94" s="43"/>
      <c r="F94" s="30" t="str">
        <f>F16</f>
        <v>k.ú. Perálec,Hněvětice,Miřetín,Č.Rybná</v>
      </c>
      <c r="G94" s="43"/>
      <c r="H94" s="43"/>
      <c r="I94" s="154" t="s">
        <v>24</v>
      </c>
      <c r="J94" s="75" t="str">
        <f>IF(J16="","",J16)</f>
        <v>27.8.2019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25.65" customHeight="1">
      <c r="A96" s="41"/>
      <c r="B96" s="42"/>
      <c r="C96" s="35" t="s">
        <v>26</v>
      </c>
      <c r="D96" s="43"/>
      <c r="E96" s="43"/>
      <c r="F96" s="30" t="str">
        <f>E19</f>
        <v>Povodí Labe,státní podnik,Víta Nejedlého 951, HK3</v>
      </c>
      <c r="G96" s="43"/>
      <c r="H96" s="43"/>
      <c r="I96" s="154" t="s">
        <v>33</v>
      </c>
      <c r="J96" s="39" t="str">
        <f>E25</f>
        <v>VODNÍ DÍLA - TBD a.s.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31</v>
      </c>
      <c r="D97" s="43"/>
      <c r="E97" s="43"/>
      <c r="F97" s="30" t="str">
        <f>IF(E22="","",E22)</f>
        <v>Vyplň údaj</v>
      </c>
      <c r="G97" s="43"/>
      <c r="H97" s="43"/>
      <c r="I97" s="154" t="s">
        <v>36</v>
      </c>
      <c r="J97" s="39" t="str">
        <f>E28</f>
        <v>Ing. David Richtr</v>
      </c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0.32" customHeight="1">
      <c r="A98" s="41"/>
      <c r="B98" s="42"/>
      <c r="C98" s="43"/>
      <c r="D98" s="43"/>
      <c r="E98" s="43"/>
      <c r="F98" s="43"/>
      <c r="G98" s="43"/>
      <c r="H98" s="43"/>
      <c r="I98" s="151"/>
      <c r="J98" s="43"/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1" customFormat="1" ht="29.28" customHeight="1">
      <c r="A99" s="203"/>
      <c r="B99" s="204"/>
      <c r="C99" s="205" t="s">
        <v>461</v>
      </c>
      <c r="D99" s="206" t="s">
        <v>59</v>
      </c>
      <c r="E99" s="206" t="s">
        <v>55</v>
      </c>
      <c r="F99" s="206" t="s">
        <v>56</v>
      </c>
      <c r="G99" s="206" t="s">
        <v>462</v>
      </c>
      <c r="H99" s="206" t="s">
        <v>463</v>
      </c>
      <c r="I99" s="207" t="s">
        <v>464</v>
      </c>
      <c r="J99" s="206" t="s">
        <v>444</v>
      </c>
      <c r="K99" s="208" t="s">
        <v>465</v>
      </c>
      <c r="L99" s="209"/>
      <c r="M99" s="95" t="s">
        <v>28</v>
      </c>
      <c r="N99" s="96" t="s">
        <v>44</v>
      </c>
      <c r="O99" s="96" t="s">
        <v>466</v>
      </c>
      <c r="P99" s="96" t="s">
        <v>467</v>
      </c>
      <c r="Q99" s="96" t="s">
        <v>468</v>
      </c>
      <c r="R99" s="96" t="s">
        <v>469</v>
      </c>
      <c r="S99" s="96" t="s">
        <v>470</v>
      </c>
      <c r="T99" s="97" t="s">
        <v>471</v>
      </c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</row>
    <row r="100" s="2" customFormat="1" ht="22.8" customHeight="1">
      <c r="A100" s="41"/>
      <c r="B100" s="42"/>
      <c r="C100" s="102" t="s">
        <v>472</v>
      </c>
      <c r="D100" s="43"/>
      <c r="E100" s="43"/>
      <c r="F100" s="43"/>
      <c r="G100" s="43"/>
      <c r="H100" s="43"/>
      <c r="I100" s="151"/>
      <c r="J100" s="210">
        <f>BK100</f>
        <v>0</v>
      </c>
      <c r="K100" s="43"/>
      <c r="L100" s="47"/>
      <c r="M100" s="98"/>
      <c r="N100" s="211"/>
      <c r="O100" s="99"/>
      <c r="P100" s="212">
        <f>P101+P132+P144</f>
        <v>0</v>
      </c>
      <c r="Q100" s="99"/>
      <c r="R100" s="212">
        <f>R101+R132+R144</f>
        <v>0.10865000000000001</v>
      </c>
      <c r="S100" s="99"/>
      <c r="T100" s="213">
        <f>T101+T132+T144</f>
        <v>0.40699999999999997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73</v>
      </c>
      <c r="AU100" s="20" t="s">
        <v>445</v>
      </c>
      <c r="BK100" s="214">
        <f>BK101+BK132+BK144</f>
        <v>0</v>
      </c>
    </row>
    <row r="101" s="12" customFormat="1" ht="25.92" customHeight="1">
      <c r="A101" s="12"/>
      <c r="B101" s="215"/>
      <c r="C101" s="216"/>
      <c r="D101" s="217" t="s">
        <v>73</v>
      </c>
      <c r="E101" s="218" t="s">
        <v>473</v>
      </c>
      <c r="F101" s="218" t="s">
        <v>474</v>
      </c>
      <c r="G101" s="216"/>
      <c r="H101" s="216"/>
      <c r="I101" s="219"/>
      <c r="J101" s="220">
        <f>BK101</f>
        <v>0</v>
      </c>
      <c r="K101" s="216"/>
      <c r="L101" s="221"/>
      <c r="M101" s="222"/>
      <c r="N101" s="223"/>
      <c r="O101" s="223"/>
      <c r="P101" s="224">
        <f>P102+P111+P120+P129</f>
        <v>0</v>
      </c>
      <c r="Q101" s="223"/>
      <c r="R101" s="224">
        <f>R102+R111+R120+R129</f>
        <v>0.10865000000000001</v>
      </c>
      <c r="S101" s="223"/>
      <c r="T101" s="225">
        <f>T102+T111+T120+T129</f>
        <v>0.40699999999999997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74</v>
      </c>
      <c r="AY101" s="226" t="s">
        <v>475</v>
      </c>
      <c r="BK101" s="228">
        <f>BK102+BK111+BK120+BK129</f>
        <v>0</v>
      </c>
    </row>
    <row r="102" s="12" customFormat="1" ht="22.8" customHeight="1">
      <c r="A102" s="12"/>
      <c r="B102" s="215"/>
      <c r="C102" s="216"/>
      <c r="D102" s="217" t="s">
        <v>73</v>
      </c>
      <c r="E102" s="229" t="s">
        <v>82</v>
      </c>
      <c r="F102" s="229" t="s">
        <v>925</v>
      </c>
      <c r="G102" s="216"/>
      <c r="H102" s="216"/>
      <c r="I102" s="219"/>
      <c r="J102" s="230">
        <f>BK102</f>
        <v>0</v>
      </c>
      <c r="K102" s="216"/>
      <c r="L102" s="221"/>
      <c r="M102" s="222"/>
      <c r="N102" s="223"/>
      <c r="O102" s="223"/>
      <c r="P102" s="224">
        <f>SUM(P103:P110)</f>
        <v>0</v>
      </c>
      <c r="Q102" s="223"/>
      <c r="R102" s="224">
        <f>SUM(R103:R110)</f>
        <v>0.10064000000000001</v>
      </c>
      <c r="S102" s="223"/>
      <c r="T102" s="225">
        <f>SUM(T103:T110)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26" t="s">
        <v>78</v>
      </c>
      <c r="AT102" s="227" t="s">
        <v>73</v>
      </c>
      <c r="AU102" s="227" t="s">
        <v>78</v>
      </c>
      <c r="AY102" s="226" t="s">
        <v>475</v>
      </c>
      <c r="BK102" s="228">
        <f>SUM(BK103:BK110)</f>
        <v>0</v>
      </c>
    </row>
    <row r="103" s="2" customFormat="1" ht="21.75" customHeight="1">
      <c r="A103" s="41"/>
      <c r="B103" s="42"/>
      <c r="C103" s="231" t="s">
        <v>78</v>
      </c>
      <c r="D103" s="231" t="s">
        <v>477</v>
      </c>
      <c r="E103" s="232" t="s">
        <v>1960</v>
      </c>
      <c r="F103" s="233" t="s">
        <v>1961</v>
      </c>
      <c r="G103" s="234" t="s">
        <v>639</v>
      </c>
      <c r="H103" s="235">
        <v>1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0.00032000000000000003</v>
      </c>
      <c r="R103" s="240">
        <f>Q103*H103</f>
        <v>0.00032000000000000003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10073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1963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2" customFormat="1" ht="21.75" customHeight="1">
      <c r="A105" s="41"/>
      <c r="B105" s="42"/>
      <c r="C105" s="231" t="s">
        <v>82</v>
      </c>
      <c r="D105" s="231" t="s">
        <v>477</v>
      </c>
      <c r="E105" s="232" t="s">
        <v>10074</v>
      </c>
      <c r="F105" s="233" t="s">
        <v>10075</v>
      </c>
      <c r="G105" s="234" t="s">
        <v>3147</v>
      </c>
      <c r="H105" s="235">
        <v>8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4.0000000000000003E-05</v>
      </c>
      <c r="R105" s="240">
        <f>Q105*H105</f>
        <v>0.00032000000000000003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10076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10077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>
      <c r="A107" s="41"/>
      <c r="B107" s="42"/>
      <c r="C107" s="43"/>
      <c r="D107" s="244" t="s">
        <v>485</v>
      </c>
      <c r="E107" s="43"/>
      <c r="F107" s="248" t="s">
        <v>10078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485</v>
      </c>
      <c r="AU107" s="20" t="s">
        <v>82</v>
      </c>
    </row>
    <row r="108" s="2" customFormat="1" ht="16.5" customHeight="1">
      <c r="A108" s="41"/>
      <c r="B108" s="42"/>
      <c r="C108" s="282" t="s">
        <v>90</v>
      </c>
      <c r="D108" s="282" t="s">
        <v>516</v>
      </c>
      <c r="E108" s="283" t="s">
        <v>10079</v>
      </c>
      <c r="F108" s="284" t="s">
        <v>10080</v>
      </c>
      <c r="G108" s="285" t="s">
        <v>508</v>
      </c>
      <c r="H108" s="286">
        <v>0.10000000000000001</v>
      </c>
      <c r="I108" s="287"/>
      <c r="J108" s="288">
        <f>ROUND(I108*H108,2)</f>
        <v>0</v>
      </c>
      <c r="K108" s="284" t="s">
        <v>906</v>
      </c>
      <c r="L108" s="289"/>
      <c r="M108" s="290" t="s">
        <v>28</v>
      </c>
      <c r="N108" s="291" t="s">
        <v>45</v>
      </c>
      <c r="O108" s="87"/>
      <c r="P108" s="240">
        <f>O108*H108</f>
        <v>0</v>
      </c>
      <c r="Q108" s="240">
        <v>1</v>
      </c>
      <c r="R108" s="240">
        <f>Q108*H108</f>
        <v>0.10000000000000001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519</v>
      </c>
      <c r="AT108" s="242" t="s">
        <v>516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10081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10080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2" customFormat="1">
      <c r="A110" s="41"/>
      <c r="B110" s="42"/>
      <c r="C110" s="43"/>
      <c r="D110" s="244" t="s">
        <v>485</v>
      </c>
      <c r="E110" s="43"/>
      <c r="F110" s="248" t="s">
        <v>10078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485</v>
      </c>
      <c r="AU110" s="20" t="s">
        <v>82</v>
      </c>
    </row>
    <row r="111" s="12" customFormat="1" ht="22.8" customHeight="1">
      <c r="A111" s="12"/>
      <c r="B111" s="215"/>
      <c r="C111" s="216"/>
      <c r="D111" s="217" t="s">
        <v>73</v>
      </c>
      <c r="E111" s="229" t="s">
        <v>292</v>
      </c>
      <c r="F111" s="229" t="s">
        <v>648</v>
      </c>
      <c r="G111" s="216"/>
      <c r="H111" s="216"/>
      <c r="I111" s="219"/>
      <c r="J111" s="230">
        <f>BK111</f>
        <v>0</v>
      </c>
      <c r="K111" s="216"/>
      <c r="L111" s="221"/>
      <c r="M111" s="222"/>
      <c r="N111" s="223"/>
      <c r="O111" s="223"/>
      <c r="P111" s="224">
        <f>SUM(P112:P119)</f>
        <v>0</v>
      </c>
      <c r="Q111" s="223"/>
      <c r="R111" s="224">
        <f>SUM(R112:R119)</f>
        <v>0.0080099999999999998</v>
      </c>
      <c r="S111" s="223"/>
      <c r="T111" s="225">
        <f>SUM(T112:T119)</f>
        <v>0.40699999999999997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26" t="s">
        <v>78</v>
      </c>
      <c r="AT111" s="227" t="s">
        <v>73</v>
      </c>
      <c r="AU111" s="227" t="s">
        <v>78</v>
      </c>
      <c r="AY111" s="226" t="s">
        <v>475</v>
      </c>
      <c r="BK111" s="228">
        <f>SUM(BK112:BK119)</f>
        <v>0</v>
      </c>
    </row>
    <row r="112" s="2" customFormat="1" ht="33" customHeight="1">
      <c r="A112" s="41"/>
      <c r="B112" s="42"/>
      <c r="C112" s="231" t="s">
        <v>482</v>
      </c>
      <c r="D112" s="231" t="s">
        <v>477</v>
      </c>
      <c r="E112" s="232" t="s">
        <v>10082</v>
      </c>
      <c r="F112" s="233" t="s">
        <v>10083</v>
      </c>
      <c r="G112" s="234" t="s">
        <v>639</v>
      </c>
      <c r="H112" s="235">
        <v>4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0.00096000000000000002</v>
      </c>
      <c r="R112" s="240">
        <f>Q112*H112</f>
        <v>0.0038400000000000001</v>
      </c>
      <c r="S112" s="240">
        <v>0.031</v>
      </c>
      <c r="T112" s="241">
        <f>S112*H112</f>
        <v>0.124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10084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10083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2" customFormat="1" ht="33" customHeight="1">
      <c r="A114" s="41"/>
      <c r="B114" s="42"/>
      <c r="C114" s="231" t="s">
        <v>186</v>
      </c>
      <c r="D114" s="231" t="s">
        <v>477</v>
      </c>
      <c r="E114" s="232" t="s">
        <v>10085</v>
      </c>
      <c r="F114" s="233" t="s">
        <v>10086</v>
      </c>
      <c r="G114" s="234" t="s">
        <v>639</v>
      </c>
      <c r="H114" s="235">
        <v>1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0.0041700000000000001</v>
      </c>
      <c r="R114" s="240">
        <f>Q114*H114</f>
        <v>0.0041700000000000001</v>
      </c>
      <c r="S114" s="240">
        <v>0.28299999999999997</v>
      </c>
      <c r="T114" s="241">
        <f>S114*H114</f>
        <v>0.28299999999999997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10087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10086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2" customFormat="1" ht="44.25" customHeight="1">
      <c r="A116" s="41"/>
      <c r="B116" s="42"/>
      <c r="C116" s="231" t="s">
        <v>204</v>
      </c>
      <c r="D116" s="231" t="s">
        <v>477</v>
      </c>
      <c r="E116" s="232" t="s">
        <v>9997</v>
      </c>
      <c r="F116" s="233" t="s">
        <v>9998</v>
      </c>
      <c r="G116" s="234" t="s">
        <v>639</v>
      </c>
      <c r="H116" s="235">
        <v>5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10088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9998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 ht="21.75" customHeight="1">
      <c r="A118" s="41"/>
      <c r="B118" s="42"/>
      <c r="C118" s="231" t="s">
        <v>522</v>
      </c>
      <c r="D118" s="231" t="s">
        <v>477</v>
      </c>
      <c r="E118" s="232" t="s">
        <v>10000</v>
      </c>
      <c r="F118" s="233" t="s">
        <v>10001</v>
      </c>
      <c r="G118" s="234" t="s">
        <v>496</v>
      </c>
      <c r="H118" s="235">
        <v>20</v>
      </c>
      <c r="I118" s="236"/>
      <c r="J118" s="237">
        <f>ROUND(I118*H118,2)</f>
        <v>0</v>
      </c>
      <c r="K118" s="233" t="s">
        <v>28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10089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10003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2" customFormat="1" ht="22.8" customHeight="1">
      <c r="A120" s="12"/>
      <c r="B120" s="215"/>
      <c r="C120" s="216"/>
      <c r="D120" s="217" t="s">
        <v>73</v>
      </c>
      <c r="E120" s="229" t="s">
        <v>2236</v>
      </c>
      <c r="F120" s="229" t="s">
        <v>2237</v>
      </c>
      <c r="G120" s="216"/>
      <c r="H120" s="216"/>
      <c r="I120" s="219"/>
      <c r="J120" s="230">
        <f>BK120</f>
        <v>0</v>
      </c>
      <c r="K120" s="216"/>
      <c r="L120" s="221"/>
      <c r="M120" s="222"/>
      <c r="N120" s="223"/>
      <c r="O120" s="223"/>
      <c r="P120" s="224">
        <f>SUM(P121:P128)</f>
        <v>0</v>
      </c>
      <c r="Q120" s="223"/>
      <c r="R120" s="224">
        <f>SUM(R121:R128)</f>
        <v>0</v>
      </c>
      <c r="S120" s="223"/>
      <c r="T120" s="225">
        <f>SUM(T121:T128)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6" t="s">
        <v>78</v>
      </c>
      <c r="AT120" s="227" t="s">
        <v>73</v>
      </c>
      <c r="AU120" s="227" t="s">
        <v>78</v>
      </c>
      <c r="AY120" s="226" t="s">
        <v>475</v>
      </c>
      <c r="BK120" s="228">
        <f>SUM(BK121:BK128)</f>
        <v>0</v>
      </c>
    </row>
    <row r="121" s="2" customFormat="1" ht="33" customHeight="1">
      <c r="A121" s="41"/>
      <c r="B121" s="42"/>
      <c r="C121" s="231" t="s">
        <v>519</v>
      </c>
      <c r="D121" s="231" t="s">
        <v>477</v>
      </c>
      <c r="E121" s="232" t="s">
        <v>10004</v>
      </c>
      <c r="F121" s="233" t="s">
        <v>10090</v>
      </c>
      <c r="G121" s="234" t="s">
        <v>508</v>
      </c>
      <c r="H121" s="235">
        <v>0.26200000000000001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10091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10005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16" customFormat="1">
      <c r="A123" s="16"/>
      <c r="B123" s="299"/>
      <c r="C123" s="300"/>
      <c r="D123" s="244" t="s">
        <v>487</v>
      </c>
      <c r="E123" s="301" t="s">
        <v>28</v>
      </c>
      <c r="F123" s="302" t="s">
        <v>10092</v>
      </c>
      <c r="G123" s="300"/>
      <c r="H123" s="301" t="s">
        <v>28</v>
      </c>
      <c r="I123" s="303"/>
      <c r="J123" s="300"/>
      <c r="K123" s="300"/>
      <c r="L123" s="304"/>
      <c r="M123" s="305"/>
      <c r="N123" s="306"/>
      <c r="O123" s="306"/>
      <c r="P123" s="306"/>
      <c r="Q123" s="306"/>
      <c r="R123" s="306"/>
      <c r="S123" s="306"/>
      <c r="T123" s="307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T123" s="308" t="s">
        <v>487</v>
      </c>
      <c r="AU123" s="308" t="s">
        <v>82</v>
      </c>
      <c r="AV123" s="16" t="s">
        <v>78</v>
      </c>
      <c r="AW123" s="16" t="s">
        <v>35</v>
      </c>
      <c r="AX123" s="16" t="s">
        <v>74</v>
      </c>
      <c r="AY123" s="308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10093</v>
      </c>
      <c r="G124" s="250"/>
      <c r="H124" s="253">
        <v>0.085000000000000006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10094</v>
      </c>
      <c r="G125" s="250"/>
      <c r="H125" s="253">
        <v>0.17699999999999999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5" customFormat="1">
      <c r="A126" s="15"/>
      <c r="B126" s="271"/>
      <c r="C126" s="272"/>
      <c r="D126" s="244" t="s">
        <v>487</v>
      </c>
      <c r="E126" s="273" t="s">
        <v>28</v>
      </c>
      <c r="F126" s="274" t="s">
        <v>493</v>
      </c>
      <c r="G126" s="272"/>
      <c r="H126" s="275">
        <v>0.26200000000000001</v>
      </c>
      <c r="I126" s="276"/>
      <c r="J126" s="272"/>
      <c r="K126" s="272"/>
      <c r="L126" s="277"/>
      <c r="M126" s="278"/>
      <c r="N126" s="279"/>
      <c r="O126" s="279"/>
      <c r="P126" s="279"/>
      <c r="Q126" s="279"/>
      <c r="R126" s="279"/>
      <c r="S126" s="279"/>
      <c r="T126" s="280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81" t="s">
        <v>487</v>
      </c>
      <c r="AU126" s="281" t="s">
        <v>82</v>
      </c>
      <c r="AV126" s="15" t="s">
        <v>482</v>
      </c>
      <c r="AW126" s="15" t="s">
        <v>35</v>
      </c>
      <c r="AX126" s="15" t="s">
        <v>78</v>
      </c>
      <c r="AY126" s="281" t="s">
        <v>475</v>
      </c>
    </row>
    <row r="127" s="2" customFormat="1" ht="21.75" customHeight="1">
      <c r="A127" s="41"/>
      <c r="B127" s="42"/>
      <c r="C127" s="231" t="s">
        <v>292</v>
      </c>
      <c r="D127" s="231" t="s">
        <v>477</v>
      </c>
      <c r="E127" s="232" t="s">
        <v>10025</v>
      </c>
      <c r="F127" s="233" t="s">
        <v>10026</v>
      </c>
      <c r="G127" s="234" t="s">
        <v>508</v>
      </c>
      <c r="H127" s="235">
        <v>0.26200000000000001</v>
      </c>
      <c r="I127" s="236"/>
      <c r="J127" s="237">
        <f>ROUND(I127*H127,2)</f>
        <v>0</v>
      </c>
      <c r="K127" s="233" t="s">
        <v>28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10095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10028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2" customFormat="1" ht="22.8" customHeight="1">
      <c r="A129" s="12"/>
      <c r="B129" s="215"/>
      <c r="C129" s="216"/>
      <c r="D129" s="217" t="s">
        <v>73</v>
      </c>
      <c r="E129" s="229" t="s">
        <v>701</v>
      </c>
      <c r="F129" s="229" t="s">
        <v>702</v>
      </c>
      <c r="G129" s="216"/>
      <c r="H129" s="216"/>
      <c r="I129" s="219"/>
      <c r="J129" s="230">
        <f>BK129</f>
        <v>0</v>
      </c>
      <c r="K129" s="216"/>
      <c r="L129" s="221"/>
      <c r="M129" s="222"/>
      <c r="N129" s="223"/>
      <c r="O129" s="223"/>
      <c r="P129" s="224">
        <f>SUM(P130:P131)</f>
        <v>0</v>
      </c>
      <c r="Q129" s="223"/>
      <c r="R129" s="224">
        <f>SUM(R130:R131)</f>
        <v>0</v>
      </c>
      <c r="S129" s="223"/>
      <c r="T129" s="225">
        <f>SUM(T130:T131)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6" t="s">
        <v>78</v>
      </c>
      <c r="AT129" s="227" t="s">
        <v>73</v>
      </c>
      <c r="AU129" s="227" t="s">
        <v>78</v>
      </c>
      <c r="AY129" s="226" t="s">
        <v>475</v>
      </c>
      <c r="BK129" s="228">
        <f>SUM(BK130:BK131)</f>
        <v>0</v>
      </c>
    </row>
    <row r="130" s="2" customFormat="1" ht="16.5" customHeight="1">
      <c r="A130" s="41"/>
      <c r="B130" s="42"/>
      <c r="C130" s="231" t="s">
        <v>332</v>
      </c>
      <c r="D130" s="231" t="s">
        <v>477</v>
      </c>
      <c r="E130" s="232" t="s">
        <v>10029</v>
      </c>
      <c r="F130" s="233" t="s">
        <v>10096</v>
      </c>
      <c r="G130" s="234" t="s">
        <v>508</v>
      </c>
      <c r="H130" s="235">
        <v>0.109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10097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10030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12" customFormat="1" ht="25.92" customHeight="1">
      <c r="A132" s="12"/>
      <c r="B132" s="215"/>
      <c r="C132" s="216"/>
      <c r="D132" s="217" t="s">
        <v>73</v>
      </c>
      <c r="E132" s="218" t="s">
        <v>5337</v>
      </c>
      <c r="F132" s="218" t="s">
        <v>402</v>
      </c>
      <c r="G132" s="216"/>
      <c r="H132" s="216"/>
      <c r="I132" s="219"/>
      <c r="J132" s="220">
        <f>BK132</f>
        <v>0</v>
      </c>
      <c r="K132" s="216"/>
      <c r="L132" s="221"/>
      <c r="M132" s="222"/>
      <c r="N132" s="223"/>
      <c r="O132" s="223"/>
      <c r="P132" s="224">
        <f>P133</f>
        <v>0</v>
      </c>
      <c r="Q132" s="223"/>
      <c r="R132" s="224">
        <f>R133</f>
        <v>0</v>
      </c>
      <c r="S132" s="223"/>
      <c r="T132" s="225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6" t="s">
        <v>482</v>
      </c>
      <c r="AT132" s="227" t="s">
        <v>73</v>
      </c>
      <c r="AU132" s="227" t="s">
        <v>74</v>
      </c>
      <c r="AY132" s="226" t="s">
        <v>475</v>
      </c>
      <c r="BK132" s="228">
        <f>BK133</f>
        <v>0</v>
      </c>
    </row>
    <row r="133" s="12" customFormat="1" ht="22.8" customHeight="1">
      <c r="A133" s="12"/>
      <c r="B133" s="215"/>
      <c r="C133" s="216"/>
      <c r="D133" s="217" t="s">
        <v>73</v>
      </c>
      <c r="E133" s="229" t="s">
        <v>422</v>
      </c>
      <c r="F133" s="229" t="s">
        <v>423</v>
      </c>
      <c r="G133" s="216"/>
      <c r="H133" s="216"/>
      <c r="I133" s="219"/>
      <c r="J133" s="230">
        <f>BK133</f>
        <v>0</v>
      </c>
      <c r="K133" s="216"/>
      <c r="L133" s="221"/>
      <c r="M133" s="222"/>
      <c r="N133" s="223"/>
      <c r="O133" s="223"/>
      <c r="P133" s="224">
        <f>SUM(P134:P143)</f>
        <v>0</v>
      </c>
      <c r="Q133" s="223"/>
      <c r="R133" s="224">
        <f>SUM(R134:R143)</f>
        <v>0</v>
      </c>
      <c r="S133" s="223"/>
      <c r="T133" s="225">
        <f>SUM(T134:T143)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6" t="s">
        <v>482</v>
      </c>
      <c r="AT133" s="227" t="s">
        <v>73</v>
      </c>
      <c r="AU133" s="227" t="s">
        <v>78</v>
      </c>
      <c r="AY133" s="226" t="s">
        <v>475</v>
      </c>
      <c r="BK133" s="228">
        <f>SUM(BK134:BK143)</f>
        <v>0</v>
      </c>
    </row>
    <row r="134" s="2" customFormat="1" ht="16.5" customHeight="1">
      <c r="A134" s="41"/>
      <c r="B134" s="42"/>
      <c r="C134" s="231" t="s">
        <v>341</v>
      </c>
      <c r="D134" s="231" t="s">
        <v>477</v>
      </c>
      <c r="E134" s="232" t="s">
        <v>10098</v>
      </c>
      <c r="F134" s="233" t="s">
        <v>10099</v>
      </c>
      <c r="G134" s="234" t="s">
        <v>3898</v>
      </c>
      <c r="H134" s="235">
        <v>1</v>
      </c>
      <c r="I134" s="236"/>
      <c r="J134" s="237">
        <f>ROUND(I134*H134,2)</f>
        <v>0</v>
      </c>
      <c r="K134" s="233" t="s">
        <v>28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9611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9611</v>
      </c>
      <c r="BM134" s="242" t="s">
        <v>10100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10099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2" customFormat="1" ht="16.5" customHeight="1">
      <c r="A136" s="41"/>
      <c r="B136" s="42"/>
      <c r="C136" s="282" t="s">
        <v>350</v>
      </c>
      <c r="D136" s="282" t="s">
        <v>516</v>
      </c>
      <c r="E136" s="283" t="s">
        <v>10101</v>
      </c>
      <c r="F136" s="284" t="s">
        <v>10102</v>
      </c>
      <c r="G136" s="285" t="s">
        <v>3935</v>
      </c>
      <c r="H136" s="286">
        <v>1</v>
      </c>
      <c r="I136" s="287"/>
      <c r="J136" s="288">
        <f>ROUND(I136*H136,2)</f>
        <v>0</v>
      </c>
      <c r="K136" s="284" t="s">
        <v>28</v>
      </c>
      <c r="L136" s="289"/>
      <c r="M136" s="290" t="s">
        <v>28</v>
      </c>
      <c r="N136" s="291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9611</v>
      </c>
      <c r="AT136" s="242" t="s">
        <v>516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9611</v>
      </c>
      <c r="BM136" s="242" t="s">
        <v>10103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10102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2" customFormat="1" ht="16.5" customHeight="1">
      <c r="A138" s="41"/>
      <c r="B138" s="42"/>
      <c r="C138" s="282" t="s">
        <v>359</v>
      </c>
      <c r="D138" s="282" t="s">
        <v>516</v>
      </c>
      <c r="E138" s="283" t="s">
        <v>10104</v>
      </c>
      <c r="F138" s="284" t="s">
        <v>10102</v>
      </c>
      <c r="G138" s="285" t="s">
        <v>3935</v>
      </c>
      <c r="H138" s="286">
        <v>1</v>
      </c>
      <c r="I138" s="287"/>
      <c r="J138" s="288">
        <f>ROUND(I138*H138,2)</f>
        <v>0</v>
      </c>
      <c r="K138" s="284" t="s">
        <v>28</v>
      </c>
      <c r="L138" s="289"/>
      <c r="M138" s="290" t="s">
        <v>28</v>
      </c>
      <c r="N138" s="291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9611</v>
      </c>
      <c r="AT138" s="242" t="s">
        <v>516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9611</v>
      </c>
      <c r="BM138" s="242" t="s">
        <v>10105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10102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2" customFormat="1" ht="16.5" customHeight="1">
      <c r="A140" s="41"/>
      <c r="B140" s="42"/>
      <c r="C140" s="282" t="s">
        <v>557</v>
      </c>
      <c r="D140" s="282" t="s">
        <v>516</v>
      </c>
      <c r="E140" s="283" t="s">
        <v>10106</v>
      </c>
      <c r="F140" s="284" t="s">
        <v>10107</v>
      </c>
      <c r="G140" s="285" t="s">
        <v>3898</v>
      </c>
      <c r="H140" s="286">
        <v>1</v>
      </c>
      <c r="I140" s="287"/>
      <c r="J140" s="288">
        <f>ROUND(I140*H140,2)</f>
        <v>0</v>
      </c>
      <c r="K140" s="284" t="s">
        <v>28</v>
      </c>
      <c r="L140" s="289"/>
      <c r="M140" s="290" t="s">
        <v>28</v>
      </c>
      <c r="N140" s="291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9611</v>
      </c>
      <c r="AT140" s="242" t="s">
        <v>516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9611</v>
      </c>
      <c r="BM140" s="242" t="s">
        <v>10108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10107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2" customFormat="1" ht="16.5" customHeight="1">
      <c r="A142" s="41"/>
      <c r="B142" s="42"/>
      <c r="C142" s="231" t="s">
        <v>8</v>
      </c>
      <c r="D142" s="231" t="s">
        <v>477</v>
      </c>
      <c r="E142" s="232" t="s">
        <v>10109</v>
      </c>
      <c r="F142" s="233" t="s">
        <v>10110</v>
      </c>
      <c r="G142" s="234" t="s">
        <v>3898</v>
      </c>
      <c r="H142" s="235">
        <v>1</v>
      </c>
      <c r="I142" s="236"/>
      <c r="J142" s="237">
        <f>ROUND(I142*H142,2)</f>
        <v>0</v>
      </c>
      <c r="K142" s="233" t="s">
        <v>28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9611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9611</v>
      </c>
      <c r="BM142" s="242" t="s">
        <v>10111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10110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12" customFormat="1" ht="25.92" customHeight="1">
      <c r="A144" s="12"/>
      <c r="B144" s="215"/>
      <c r="C144" s="216"/>
      <c r="D144" s="217" t="s">
        <v>73</v>
      </c>
      <c r="E144" s="218" t="s">
        <v>5346</v>
      </c>
      <c r="F144" s="218" t="s">
        <v>5347</v>
      </c>
      <c r="G144" s="216"/>
      <c r="H144" s="216"/>
      <c r="I144" s="219"/>
      <c r="J144" s="220">
        <f>BK144</f>
        <v>0</v>
      </c>
      <c r="K144" s="216"/>
      <c r="L144" s="221"/>
      <c r="M144" s="222"/>
      <c r="N144" s="223"/>
      <c r="O144" s="223"/>
      <c r="P144" s="224">
        <f>P145</f>
        <v>0</v>
      </c>
      <c r="Q144" s="223"/>
      <c r="R144" s="224">
        <f>R145</f>
        <v>0</v>
      </c>
      <c r="S144" s="223"/>
      <c r="T144" s="225">
        <f>T145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6" t="s">
        <v>186</v>
      </c>
      <c r="AT144" s="227" t="s">
        <v>73</v>
      </c>
      <c r="AU144" s="227" t="s">
        <v>74</v>
      </c>
      <c r="AY144" s="226" t="s">
        <v>475</v>
      </c>
      <c r="BK144" s="228">
        <f>BK145</f>
        <v>0</v>
      </c>
    </row>
    <row r="145" s="12" customFormat="1" ht="22.8" customHeight="1">
      <c r="A145" s="12"/>
      <c r="B145" s="215"/>
      <c r="C145" s="216"/>
      <c r="D145" s="217" t="s">
        <v>73</v>
      </c>
      <c r="E145" s="229" t="s">
        <v>9665</v>
      </c>
      <c r="F145" s="229" t="s">
        <v>9666</v>
      </c>
      <c r="G145" s="216"/>
      <c r="H145" s="216"/>
      <c r="I145" s="219"/>
      <c r="J145" s="230">
        <f>BK145</f>
        <v>0</v>
      </c>
      <c r="K145" s="216"/>
      <c r="L145" s="221"/>
      <c r="M145" s="222"/>
      <c r="N145" s="223"/>
      <c r="O145" s="223"/>
      <c r="P145" s="224">
        <f>SUM(P146:P148)</f>
        <v>0</v>
      </c>
      <c r="Q145" s="223"/>
      <c r="R145" s="224">
        <f>SUM(R146:R148)</f>
        <v>0</v>
      </c>
      <c r="S145" s="223"/>
      <c r="T145" s="225">
        <f>SUM(T146:T148)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6" t="s">
        <v>186</v>
      </c>
      <c r="AT145" s="227" t="s">
        <v>73</v>
      </c>
      <c r="AU145" s="227" t="s">
        <v>78</v>
      </c>
      <c r="AY145" s="226" t="s">
        <v>475</v>
      </c>
      <c r="BK145" s="228">
        <f>SUM(BK146:BK148)</f>
        <v>0</v>
      </c>
    </row>
    <row r="146" s="2" customFormat="1" ht="16.5" customHeight="1">
      <c r="A146" s="41"/>
      <c r="B146" s="42"/>
      <c r="C146" s="231" t="s">
        <v>567</v>
      </c>
      <c r="D146" s="231" t="s">
        <v>477</v>
      </c>
      <c r="E146" s="232" t="s">
        <v>9776</v>
      </c>
      <c r="F146" s="233" t="s">
        <v>9777</v>
      </c>
      <c r="G146" s="234" t="s">
        <v>3898</v>
      </c>
      <c r="H146" s="235">
        <v>1</v>
      </c>
      <c r="I146" s="236"/>
      <c r="J146" s="237">
        <f>ROUND(I146*H146,2)</f>
        <v>0</v>
      </c>
      <c r="K146" s="233" t="s">
        <v>906</v>
      </c>
      <c r="L146" s="47"/>
      <c r="M146" s="238" t="s">
        <v>28</v>
      </c>
      <c r="N146" s="239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5350</v>
      </c>
      <c r="AT146" s="242" t="s">
        <v>477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5350</v>
      </c>
      <c r="BM146" s="242" t="s">
        <v>10112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9777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2" customFormat="1">
      <c r="A148" s="41"/>
      <c r="B148" s="42"/>
      <c r="C148" s="43"/>
      <c r="D148" s="244" t="s">
        <v>485</v>
      </c>
      <c r="E148" s="43"/>
      <c r="F148" s="248" t="s">
        <v>10113</v>
      </c>
      <c r="G148" s="43"/>
      <c r="H148" s="43"/>
      <c r="I148" s="151"/>
      <c r="J148" s="43"/>
      <c r="K148" s="43"/>
      <c r="L148" s="47"/>
      <c r="M148" s="295"/>
      <c r="N148" s="296"/>
      <c r="O148" s="297"/>
      <c r="P148" s="297"/>
      <c r="Q148" s="297"/>
      <c r="R148" s="297"/>
      <c r="S148" s="297"/>
      <c r="T148" s="29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485</v>
      </c>
      <c r="AU148" s="20" t="s">
        <v>82</v>
      </c>
    </row>
    <row r="149" s="2" customFormat="1" ht="6.96" customHeight="1">
      <c r="A149" s="41"/>
      <c r="B149" s="62"/>
      <c r="C149" s="63"/>
      <c r="D149" s="63"/>
      <c r="E149" s="63"/>
      <c r="F149" s="63"/>
      <c r="G149" s="63"/>
      <c r="H149" s="63"/>
      <c r="I149" s="179"/>
      <c r="J149" s="63"/>
      <c r="K149" s="63"/>
      <c r="L149" s="47"/>
      <c r="M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</row>
  </sheetData>
  <sheetProtection sheet="1" autoFilter="0" formatColumns="0" formatRows="0" objects="1" scenarios="1" spinCount="100000" saltValue="DTfLedLHT/LswFm45plHDMdAelo2OjONZJcLkjy47BbhfTJItUGcCnDbrcGoPmwcI6FbNqcmREExM+q7blW8jw==" hashValue="oMyWapTmgWWdaeY/DbAzx1xFauALi2Ru9UL1Stz2bGXOHXJ5m5dN2jvzgNydQox1OVnwuExim1OAKa0Gdhh/OA==" algorithmName="SHA-512" password="C429"/>
  <autoFilter ref="C99:K14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427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9532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10114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407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9534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9535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ROUND(J102,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ROUND((SUM(BE102:BE333)),  2)</f>
        <v>0</v>
      </c>
      <c r="G37" s="41"/>
      <c r="H37" s="41"/>
      <c r="I37" s="168">
        <v>0.20999999999999999</v>
      </c>
      <c r="J37" s="167">
        <f>ROUND(((SUM(BE102:BE333))*I37),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ROUND((SUM(BF102:BF333)),  2)</f>
        <v>0</v>
      </c>
      <c r="G38" s="41"/>
      <c r="H38" s="41"/>
      <c r="I38" s="168">
        <v>0.14999999999999999</v>
      </c>
      <c r="J38" s="167">
        <f>ROUND(((SUM(BF102:BF333))*I38),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ROUND((SUM(BG102:BG333)),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ROUND((SUM(BH102:BH333)),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ROUND((SUM(BI102:BI333)),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9532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08 - Teploty betonu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VODNÍ DÍLA - TBD a.s.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>Ing. David Richtr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J102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9536</v>
      </c>
      <c r="E68" s="193"/>
      <c r="F68" s="193"/>
      <c r="G68" s="193"/>
      <c r="H68" s="193"/>
      <c r="I68" s="194"/>
      <c r="J68" s="195">
        <f>J103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10115</v>
      </c>
      <c r="E69" s="199"/>
      <c r="F69" s="199"/>
      <c r="G69" s="199"/>
      <c r="H69" s="199"/>
      <c r="I69" s="200"/>
      <c r="J69" s="201">
        <f>J104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10116</v>
      </c>
      <c r="E70" s="199"/>
      <c r="F70" s="199"/>
      <c r="G70" s="199"/>
      <c r="H70" s="199"/>
      <c r="I70" s="200"/>
      <c r="J70" s="201">
        <f>J113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10117</v>
      </c>
      <c r="E71" s="199"/>
      <c r="F71" s="199"/>
      <c r="G71" s="199"/>
      <c r="H71" s="199"/>
      <c r="I71" s="200"/>
      <c r="J71" s="201">
        <f>J150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10118</v>
      </c>
      <c r="E72" s="199"/>
      <c r="F72" s="199"/>
      <c r="G72" s="199"/>
      <c r="H72" s="199"/>
      <c r="I72" s="200"/>
      <c r="J72" s="201">
        <f>J183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10119</v>
      </c>
      <c r="E73" s="199"/>
      <c r="F73" s="199"/>
      <c r="G73" s="199"/>
      <c r="H73" s="199"/>
      <c r="I73" s="200"/>
      <c r="J73" s="201">
        <f>J236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10120</v>
      </c>
      <c r="E74" s="199"/>
      <c r="F74" s="199"/>
      <c r="G74" s="199"/>
      <c r="H74" s="199"/>
      <c r="I74" s="200"/>
      <c r="J74" s="201">
        <f>J277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90"/>
      <c r="C75" s="191"/>
      <c r="D75" s="192" t="s">
        <v>10121</v>
      </c>
      <c r="E75" s="193"/>
      <c r="F75" s="193"/>
      <c r="G75" s="193"/>
      <c r="H75" s="193"/>
      <c r="I75" s="194"/>
      <c r="J75" s="195">
        <f>J304</f>
        <v>0</v>
      </c>
      <c r="K75" s="191"/>
      <c r="L75" s="19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97"/>
      <c r="C76" s="127"/>
      <c r="D76" s="198" t="s">
        <v>10122</v>
      </c>
      <c r="E76" s="199"/>
      <c r="F76" s="199"/>
      <c r="G76" s="199"/>
      <c r="H76" s="199"/>
      <c r="I76" s="200"/>
      <c r="J76" s="201">
        <f>J305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97"/>
      <c r="C77" s="127"/>
      <c r="D77" s="198" t="s">
        <v>10123</v>
      </c>
      <c r="E77" s="199"/>
      <c r="F77" s="199"/>
      <c r="G77" s="199"/>
      <c r="H77" s="199"/>
      <c r="I77" s="200"/>
      <c r="J77" s="201">
        <f>J321</f>
        <v>0</v>
      </c>
      <c r="K77" s="127"/>
      <c r="L77" s="20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97"/>
      <c r="C78" s="127"/>
      <c r="D78" s="198" t="s">
        <v>9538</v>
      </c>
      <c r="E78" s="199"/>
      <c r="F78" s="199"/>
      <c r="G78" s="199"/>
      <c r="H78" s="199"/>
      <c r="I78" s="200"/>
      <c r="J78" s="201">
        <f>J330</f>
        <v>0</v>
      </c>
      <c r="K78" s="127"/>
      <c r="L78" s="202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179"/>
      <c r="J80" s="63"/>
      <c r="K80" s="6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182"/>
      <c r="J84" s="65"/>
      <c r="K84" s="65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460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83" t="str">
        <f>E7</f>
        <v>Krounka Kutřín, výstavba poldru</v>
      </c>
      <c r="F88" s="35"/>
      <c r="G88" s="35"/>
      <c r="H88" s="35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435</v>
      </c>
      <c r="D89" s="25"/>
      <c r="E89" s="25"/>
      <c r="F89" s="25"/>
      <c r="G89" s="25"/>
      <c r="H89" s="25"/>
      <c r="I89" s="142"/>
      <c r="J89" s="25"/>
      <c r="K89" s="25"/>
      <c r="L89" s="23"/>
    </row>
    <row r="90" s="1" customFormat="1" ht="16.5" customHeight="1">
      <c r="B90" s="24"/>
      <c r="C90" s="25"/>
      <c r="D90" s="25"/>
      <c r="E90" s="183" t="s">
        <v>8531</v>
      </c>
      <c r="F90" s="25"/>
      <c r="G90" s="25"/>
      <c r="H90" s="25"/>
      <c r="I90" s="142"/>
      <c r="J90" s="25"/>
      <c r="K90" s="25"/>
      <c r="L90" s="23"/>
    </row>
    <row r="91" s="1" customFormat="1" ht="12" customHeight="1">
      <c r="B91" s="24"/>
      <c r="C91" s="35" t="s">
        <v>437</v>
      </c>
      <c r="D91" s="25"/>
      <c r="E91" s="25"/>
      <c r="F91" s="25"/>
      <c r="G91" s="25"/>
      <c r="H91" s="25"/>
      <c r="I91" s="142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184" t="s">
        <v>9532</v>
      </c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439</v>
      </c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>08 - Teploty betonu</v>
      </c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22</v>
      </c>
      <c r="D96" s="43"/>
      <c r="E96" s="43"/>
      <c r="F96" s="30" t="str">
        <f>F16</f>
        <v>k.ú. Perálec,Hněvětice,Miřetín,Č.Rybná</v>
      </c>
      <c r="G96" s="43"/>
      <c r="H96" s="43"/>
      <c r="I96" s="154" t="s">
        <v>24</v>
      </c>
      <c r="J96" s="75" t="str">
        <f>IF(J16="","",J16)</f>
        <v>27.8.2019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25.65" customHeight="1">
      <c r="A98" s="41"/>
      <c r="B98" s="42"/>
      <c r="C98" s="35" t="s">
        <v>26</v>
      </c>
      <c r="D98" s="43"/>
      <c r="E98" s="43"/>
      <c r="F98" s="30" t="str">
        <f>E19</f>
        <v>Povodí Labe,státní podnik,Víta Nejedlého 951, HK3</v>
      </c>
      <c r="G98" s="43"/>
      <c r="H98" s="43"/>
      <c r="I98" s="154" t="s">
        <v>33</v>
      </c>
      <c r="J98" s="39" t="str">
        <f>E25</f>
        <v>VODNÍ DÍLA - TBD a.s.</v>
      </c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31</v>
      </c>
      <c r="D99" s="43"/>
      <c r="E99" s="43"/>
      <c r="F99" s="30" t="str">
        <f>IF(E22="","",E22)</f>
        <v>Vyplň údaj</v>
      </c>
      <c r="G99" s="43"/>
      <c r="H99" s="43"/>
      <c r="I99" s="154" t="s">
        <v>36</v>
      </c>
      <c r="J99" s="39" t="str">
        <f>E28</f>
        <v>Ing. David Richtr</v>
      </c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151"/>
      <c r="J100" s="43"/>
      <c r="K100" s="43"/>
      <c r="L100" s="15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1" customFormat="1" ht="29.28" customHeight="1">
      <c r="A101" s="203"/>
      <c r="B101" s="204"/>
      <c r="C101" s="205" t="s">
        <v>461</v>
      </c>
      <c r="D101" s="206" t="s">
        <v>59</v>
      </c>
      <c r="E101" s="206" t="s">
        <v>55</v>
      </c>
      <c r="F101" s="206" t="s">
        <v>56</v>
      </c>
      <c r="G101" s="206" t="s">
        <v>462</v>
      </c>
      <c r="H101" s="206" t="s">
        <v>463</v>
      </c>
      <c r="I101" s="207" t="s">
        <v>464</v>
      </c>
      <c r="J101" s="206" t="s">
        <v>444</v>
      </c>
      <c r="K101" s="208" t="s">
        <v>465</v>
      </c>
      <c r="L101" s="209"/>
      <c r="M101" s="95" t="s">
        <v>28</v>
      </c>
      <c r="N101" s="96" t="s">
        <v>44</v>
      </c>
      <c r="O101" s="96" t="s">
        <v>466</v>
      </c>
      <c r="P101" s="96" t="s">
        <v>467</v>
      </c>
      <c r="Q101" s="96" t="s">
        <v>468</v>
      </c>
      <c r="R101" s="96" t="s">
        <v>469</v>
      </c>
      <c r="S101" s="96" t="s">
        <v>470</v>
      </c>
      <c r="T101" s="97" t="s">
        <v>471</v>
      </c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</row>
    <row r="102" s="2" customFormat="1" ht="22.8" customHeight="1">
      <c r="A102" s="41"/>
      <c r="B102" s="42"/>
      <c r="C102" s="102" t="s">
        <v>472</v>
      </c>
      <c r="D102" s="43"/>
      <c r="E102" s="43"/>
      <c r="F102" s="43"/>
      <c r="G102" s="43"/>
      <c r="H102" s="43"/>
      <c r="I102" s="151"/>
      <c r="J102" s="210">
        <f>BK102</f>
        <v>0</v>
      </c>
      <c r="K102" s="43"/>
      <c r="L102" s="47"/>
      <c r="M102" s="98"/>
      <c r="N102" s="211"/>
      <c r="O102" s="99"/>
      <c r="P102" s="212">
        <f>P103+P304</f>
        <v>0</v>
      </c>
      <c r="Q102" s="99"/>
      <c r="R102" s="212">
        <f>R103+R304</f>
        <v>0.0081600000000000006</v>
      </c>
      <c r="S102" s="99"/>
      <c r="T102" s="213">
        <f>T103+T304</f>
        <v>0.26350000000000001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73</v>
      </c>
      <c r="AU102" s="20" t="s">
        <v>445</v>
      </c>
      <c r="BK102" s="214">
        <f>BK103+BK304</f>
        <v>0</v>
      </c>
    </row>
    <row r="103" s="12" customFormat="1" ht="25.92" customHeight="1">
      <c r="A103" s="12"/>
      <c r="B103" s="215"/>
      <c r="C103" s="216"/>
      <c r="D103" s="217" t="s">
        <v>73</v>
      </c>
      <c r="E103" s="218" t="s">
        <v>5337</v>
      </c>
      <c r="F103" s="218" t="s">
        <v>402</v>
      </c>
      <c r="G103" s="216"/>
      <c r="H103" s="216"/>
      <c r="I103" s="219"/>
      <c r="J103" s="220">
        <f>BK103</f>
        <v>0</v>
      </c>
      <c r="K103" s="216"/>
      <c r="L103" s="221"/>
      <c r="M103" s="222"/>
      <c r="N103" s="223"/>
      <c r="O103" s="223"/>
      <c r="P103" s="224">
        <f>P104+P113+P150+P183+P236+P277</f>
        <v>0</v>
      </c>
      <c r="Q103" s="223"/>
      <c r="R103" s="224">
        <f>R104+R113+R150+R183+R236+R277</f>
        <v>0.0081600000000000006</v>
      </c>
      <c r="S103" s="223"/>
      <c r="T103" s="225">
        <f>T104+T113+T150+T183+T236+T277</f>
        <v>0.26350000000000001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26" t="s">
        <v>482</v>
      </c>
      <c r="AT103" s="227" t="s">
        <v>73</v>
      </c>
      <c r="AU103" s="227" t="s">
        <v>74</v>
      </c>
      <c r="AY103" s="226" t="s">
        <v>475</v>
      </c>
      <c r="BK103" s="228">
        <f>BK104+BK113+BK150+BK183+BK236+BK277</f>
        <v>0</v>
      </c>
    </row>
    <row r="104" s="12" customFormat="1" ht="22.8" customHeight="1">
      <c r="A104" s="12"/>
      <c r="B104" s="215"/>
      <c r="C104" s="216"/>
      <c r="D104" s="217" t="s">
        <v>73</v>
      </c>
      <c r="E104" s="229" t="s">
        <v>10124</v>
      </c>
      <c r="F104" s="229" t="s">
        <v>10125</v>
      </c>
      <c r="G104" s="216"/>
      <c r="H104" s="216"/>
      <c r="I104" s="219"/>
      <c r="J104" s="230">
        <f>BK104</f>
        <v>0</v>
      </c>
      <c r="K104" s="216"/>
      <c r="L104" s="221"/>
      <c r="M104" s="222"/>
      <c r="N104" s="223"/>
      <c r="O104" s="223"/>
      <c r="P104" s="224">
        <f>SUM(P105:P112)</f>
        <v>0</v>
      </c>
      <c r="Q104" s="223"/>
      <c r="R104" s="224">
        <f>SUM(R105:R112)</f>
        <v>0</v>
      </c>
      <c r="S104" s="223"/>
      <c r="T104" s="225">
        <f>SUM(T105:T112)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26" t="s">
        <v>482</v>
      </c>
      <c r="AT104" s="227" t="s">
        <v>73</v>
      </c>
      <c r="AU104" s="227" t="s">
        <v>78</v>
      </c>
      <c r="AY104" s="226" t="s">
        <v>475</v>
      </c>
      <c r="BK104" s="228">
        <f>SUM(BK105:BK112)</f>
        <v>0</v>
      </c>
    </row>
    <row r="105" s="2" customFormat="1" ht="16.5" customHeight="1">
      <c r="A105" s="41"/>
      <c r="B105" s="42"/>
      <c r="C105" s="231" t="s">
        <v>78</v>
      </c>
      <c r="D105" s="231" t="s">
        <v>477</v>
      </c>
      <c r="E105" s="232" t="s">
        <v>10126</v>
      </c>
      <c r="F105" s="233" t="s">
        <v>10127</v>
      </c>
      <c r="G105" s="234" t="s">
        <v>3898</v>
      </c>
      <c r="H105" s="235">
        <v>1</v>
      </c>
      <c r="I105" s="236"/>
      <c r="J105" s="237">
        <f>ROUND(I105*H105,2)</f>
        <v>0</v>
      </c>
      <c r="K105" s="233" t="s">
        <v>28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9611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9611</v>
      </c>
      <c r="BM105" s="242" t="s">
        <v>10128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10127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16.5" customHeight="1">
      <c r="A107" s="41"/>
      <c r="B107" s="42"/>
      <c r="C107" s="231" t="s">
        <v>82</v>
      </c>
      <c r="D107" s="231" t="s">
        <v>477</v>
      </c>
      <c r="E107" s="232" t="s">
        <v>10129</v>
      </c>
      <c r="F107" s="233" t="s">
        <v>10130</v>
      </c>
      <c r="G107" s="234" t="s">
        <v>3898</v>
      </c>
      <c r="H107" s="235">
        <v>1</v>
      </c>
      <c r="I107" s="236"/>
      <c r="J107" s="237">
        <f>ROUND(I107*H107,2)</f>
        <v>0</v>
      </c>
      <c r="K107" s="233" t="s">
        <v>28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9611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9611</v>
      </c>
      <c r="BM107" s="242" t="s">
        <v>10131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10130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 ht="33" customHeight="1">
      <c r="A109" s="41"/>
      <c r="B109" s="42"/>
      <c r="C109" s="282" t="s">
        <v>90</v>
      </c>
      <c r="D109" s="282" t="s">
        <v>516</v>
      </c>
      <c r="E109" s="283" t="s">
        <v>10132</v>
      </c>
      <c r="F109" s="284" t="s">
        <v>10133</v>
      </c>
      <c r="G109" s="285" t="s">
        <v>3898</v>
      </c>
      <c r="H109" s="286">
        <v>1</v>
      </c>
      <c r="I109" s="287"/>
      <c r="J109" s="288">
        <f>ROUND(I109*H109,2)</f>
        <v>0</v>
      </c>
      <c r="K109" s="284" t="s">
        <v>28</v>
      </c>
      <c r="L109" s="289"/>
      <c r="M109" s="290" t="s">
        <v>28</v>
      </c>
      <c r="N109" s="291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9611</v>
      </c>
      <c r="AT109" s="242" t="s">
        <v>516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9611</v>
      </c>
      <c r="BM109" s="242" t="s">
        <v>10134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10133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 ht="33" customHeight="1">
      <c r="A111" s="41"/>
      <c r="B111" s="42"/>
      <c r="C111" s="282" t="s">
        <v>482</v>
      </c>
      <c r="D111" s="282" t="s">
        <v>516</v>
      </c>
      <c r="E111" s="283" t="s">
        <v>10135</v>
      </c>
      <c r="F111" s="284" t="s">
        <v>10136</v>
      </c>
      <c r="G111" s="285" t="s">
        <v>3898</v>
      </c>
      <c r="H111" s="286">
        <v>1</v>
      </c>
      <c r="I111" s="287"/>
      <c r="J111" s="288">
        <f>ROUND(I111*H111,2)</f>
        <v>0</v>
      </c>
      <c r="K111" s="284" t="s">
        <v>28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9611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9611</v>
      </c>
      <c r="BM111" s="242" t="s">
        <v>10137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10136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2" customFormat="1" ht="22.8" customHeight="1">
      <c r="A113" s="12"/>
      <c r="B113" s="215"/>
      <c r="C113" s="216"/>
      <c r="D113" s="217" t="s">
        <v>73</v>
      </c>
      <c r="E113" s="229" t="s">
        <v>10138</v>
      </c>
      <c r="F113" s="229" t="s">
        <v>10139</v>
      </c>
      <c r="G113" s="216"/>
      <c r="H113" s="216"/>
      <c r="I113" s="219"/>
      <c r="J113" s="230">
        <f>BK113</f>
        <v>0</v>
      </c>
      <c r="K113" s="216"/>
      <c r="L113" s="221"/>
      <c r="M113" s="222"/>
      <c r="N113" s="223"/>
      <c r="O113" s="223"/>
      <c r="P113" s="224">
        <f>SUM(P114:P149)</f>
        <v>0</v>
      </c>
      <c r="Q113" s="223"/>
      <c r="R113" s="224">
        <f>SUM(R114:R149)</f>
        <v>0.0081600000000000006</v>
      </c>
      <c r="S113" s="223"/>
      <c r="T113" s="225">
        <f>SUM(T114:T149)</f>
        <v>0.26350000000000001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26" t="s">
        <v>482</v>
      </c>
      <c r="AT113" s="227" t="s">
        <v>73</v>
      </c>
      <c r="AU113" s="227" t="s">
        <v>78</v>
      </c>
      <c r="AY113" s="226" t="s">
        <v>475</v>
      </c>
      <c r="BK113" s="228">
        <f>SUM(BK114:BK149)</f>
        <v>0</v>
      </c>
    </row>
    <row r="114" s="2" customFormat="1" ht="33" customHeight="1">
      <c r="A114" s="41"/>
      <c r="B114" s="42"/>
      <c r="C114" s="231" t="s">
        <v>186</v>
      </c>
      <c r="D114" s="231" t="s">
        <v>477</v>
      </c>
      <c r="E114" s="232" t="s">
        <v>10082</v>
      </c>
      <c r="F114" s="233" t="s">
        <v>10083</v>
      </c>
      <c r="G114" s="234" t="s">
        <v>639</v>
      </c>
      <c r="H114" s="235">
        <v>8.5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0.00096000000000000002</v>
      </c>
      <c r="R114" s="240">
        <f>Q114*H114</f>
        <v>0.0081600000000000006</v>
      </c>
      <c r="S114" s="240">
        <v>0.031</v>
      </c>
      <c r="T114" s="241">
        <f>S114*H114</f>
        <v>0.26350000000000001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10140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10083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2" customFormat="1">
      <c r="A116" s="41"/>
      <c r="B116" s="42"/>
      <c r="C116" s="43"/>
      <c r="D116" s="244" t="s">
        <v>485</v>
      </c>
      <c r="E116" s="43"/>
      <c r="F116" s="248" t="s">
        <v>10141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485</v>
      </c>
      <c r="AU116" s="20" t="s">
        <v>82</v>
      </c>
    </row>
    <row r="117" s="16" customFormat="1">
      <c r="A117" s="16"/>
      <c r="B117" s="299"/>
      <c r="C117" s="300"/>
      <c r="D117" s="244" t="s">
        <v>487</v>
      </c>
      <c r="E117" s="301" t="s">
        <v>28</v>
      </c>
      <c r="F117" s="302" t="s">
        <v>10142</v>
      </c>
      <c r="G117" s="300"/>
      <c r="H117" s="301" t="s">
        <v>28</v>
      </c>
      <c r="I117" s="303"/>
      <c r="J117" s="300"/>
      <c r="K117" s="300"/>
      <c r="L117" s="304"/>
      <c r="M117" s="305"/>
      <c r="N117" s="306"/>
      <c r="O117" s="306"/>
      <c r="P117" s="306"/>
      <c r="Q117" s="306"/>
      <c r="R117" s="306"/>
      <c r="S117" s="306"/>
      <c r="T117" s="307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T117" s="308" t="s">
        <v>487</v>
      </c>
      <c r="AU117" s="308" t="s">
        <v>82</v>
      </c>
      <c r="AV117" s="16" t="s">
        <v>78</v>
      </c>
      <c r="AW117" s="16" t="s">
        <v>35</v>
      </c>
      <c r="AX117" s="16" t="s">
        <v>74</v>
      </c>
      <c r="AY117" s="308" t="s">
        <v>475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204</v>
      </c>
      <c r="G118" s="250"/>
      <c r="H118" s="253">
        <v>6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74</v>
      </c>
      <c r="AY118" s="259" t="s">
        <v>475</v>
      </c>
    </row>
    <row r="119" s="16" customFormat="1">
      <c r="A119" s="16"/>
      <c r="B119" s="299"/>
      <c r="C119" s="300"/>
      <c r="D119" s="244" t="s">
        <v>487</v>
      </c>
      <c r="E119" s="301" t="s">
        <v>28</v>
      </c>
      <c r="F119" s="302" t="s">
        <v>10143</v>
      </c>
      <c r="G119" s="300"/>
      <c r="H119" s="301" t="s">
        <v>28</v>
      </c>
      <c r="I119" s="303"/>
      <c r="J119" s="300"/>
      <c r="K119" s="300"/>
      <c r="L119" s="304"/>
      <c r="M119" s="305"/>
      <c r="N119" s="306"/>
      <c r="O119" s="306"/>
      <c r="P119" s="306"/>
      <c r="Q119" s="306"/>
      <c r="R119" s="306"/>
      <c r="S119" s="306"/>
      <c r="T119" s="307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T119" s="308" t="s">
        <v>487</v>
      </c>
      <c r="AU119" s="308" t="s">
        <v>82</v>
      </c>
      <c r="AV119" s="16" t="s">
        <v>78</v>
      </c>
      <c r="AW119" s="16" t="s">
        <v>35</v>
      </c>
      <c r="AX119" s="16" t="s">
        <v>74</v>
      </c>
      <c r="AY119" s="308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10144</v>
      </c>
      <c r="G120" s="250"/>
      <c r="H120" s="253">
        <v>1.5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6" customFormat="1">
      <c r="A121" s="16"/>
      <c r="B121" s="299"/>
      <c r="C121" s="300"/>
      <c r="D121" s="244" t="s">
        <v>487</v>
      </c>
      <c r="E121" s="301" t="s">
        <v>28</v>
      </c>
      <c r="F121" s="302" t="s">
        <v>10145</v>
      </c>
      <c r="G121" s="300"/>
      <c r="H121" s="301" t="s">
        <v>28</v>
      </c>
      <c r="I121" s="303"/>
      <c r="J121" s="300"/>
      <c r="K121" s="300"/>
      <c r="L121" s="304"/>
      <c r="M121" s="305"/>
      <c r="N121" s="306"/>
      <c r="O121" s="306"/>
      <c r="P121" s="306"/>
      <c r="Q121" s="306"/>
      <c r="R121" s="306"/>
      <c r="S121" s="306"/>
      <c r="T121" s="307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T121" s="308" t="s">
        <v>487</v>
      </c>
      <c r="AU121" s="308" t="s">
        <v>82</v>
      </c>
      <c r="AV121" s="16" t="s">
        <v>78</v>
      </c>
      <c r="AW121" s="16" t="s">
        <v>35</v>
      </c>
      <c r="AX121" s="16" t="s">
        <v>74</v>
      </c>
      <c r="AY121" s="308" t="s">
        <v>475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78</v>
      </c>
      <c r="G122" s="250"/>
      <c r="H122" s="253">
        <v>1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5" customFormat="1">
      <c r="A123" s="15"/>
      <c r="B123" s="271"/>
      <c r="C123" s="272"/>
      <c r="D123" s="244" t="s">
        <v>487</v>
      </c>
      <c r="E123" s="273" t="s">
        <v>28</v>
      </c>
      <c r="F123" s="274" t="s">
        <v>493</v>
      </c>
      <c r="G123" s="272"/>
      <c r="H123" s="275">
        <v>8.5</v>
      </c>
      <c r="I123" s="276"/>
      <c r="J123" s="272"/>
      <c r="K123" s="272"/>
      <c r="L123" s="277"/>
      <c r="M123" s="278"/>
      <c r="N123" s="279"/>
      <c r="O123" s="279"/>
      <c r="P123" s="279"/>
      <c r="Q123" s="279"/>
      <c r="R123" s="279"/>
      <c r="S123" s="279"/>
      <c r="T123" s="280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81" t="s">
        <v>487</v>
      </c>
      <c r="AU123" s="281" t="s">
        <v>82</v>
      </c>
      <c r="AV123" s="15" t="s">
        <v>482</v>
      </c>
      <c r="AW123" s="15" t="s">
        <v>35</v>
      </c>
      <c r="AX123" s="15" t="s">
        <v>78</v>
      </c>
      <c r="AY123" s="281" t="s">
        <v>475</v>
      </c>
    </row>
    <row r="124" s="2" customFormat="1" ht="44.25" customHeight="1">
      <c r="A124" s="41"/>
      <c r="B124" s="42"/>
      <c r="C124" s="231" t="s">
        <v>204</v>
      </c>
      <c r="D124" s="231" t="s">
        <v>477</v>
      </c>
      <c r="E124" s="232" t="s">
        <v>9997</v>
      </c>
      <c r="F124" s="233" t="s">
        <v>9998</v>
      </c>
      <c r="G124" s="234" t="s">
        <v>639</v>
      </c>
      <c r="H124" s="235">
        <v>8.5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10146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9998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 ht="16.5" customHeight="1">
      <c r="A126" s="41"/>
      <c r="B126" s="42"/>
      <c r="C126" s="231" t="s">
        <v>522</v>
      </c>
      <c r="D126" s="231" t="s">
        <v>477</v>
      </c>
      <c r="E126" s="232" t="s">
        <v>10147</v>
      </c>
      <c r="F126" s="233" t="s">
        <v>10148</v>
      </c>
      <c r="G126" s="234" t="s">
        <v>3898</v>
      </c>
      <c r="H126" s="235">
        <v>1</v>
      </c>
      <c r="I126" s="236"/>
      <c r="J126" s="237">
        <f>ROUND(I126*H126,2)</f>
        <v>0</v>
      </c>
      <c r="K126" s="233" t="s">
        <v>28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9611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9611</v>
      </c>
      <c r="BM126" s="242" t="s">
        <v>10149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10148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2" customFormat="1" ht="21.75" customHeight="1">
      <c r="A128" s="41"/>
      <c r="B128" s="42"/>
      <c r="C128" s="231" t="s">
        <v>519</v>
      </c>
      <c r="D128" s="231" t="s">
        <v>477</v>
      </c>
      <c r="E128" s="232" t="s">
        <v>10150</v>
      </c>
      <c r="F128" s="233" t="s">
        <v>10151</v>
      </c>
      <c r="G128" s="234" t="s">
        <v>3898</v>
      </c>
      <c r="H128" s="235">
        <v>1</v>
      </c>
      <c r="I128" s="236"/>
      <c r="J128" s="237">
        <f>ROUND(I128*H128,2)</f>
        <v>0</v>
      </c>
      <c r="K128" s="233" t="s">
        <v>28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9611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9611</v>
      </c>
      <c r="BM128" s="242" t="s">
        <v>10152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10151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2" customFormat="1" ht="16.5" customHeight="1">
      <c r="A130" s="41"/>
      <c r="B130" s="42"/>
      <c r="C130" s="231" t="s">
        <v>292</v>
      </c>
      <c r="D130" s="231" t="s">
        <v>477</v>
      </c>
      <c r="E130" s="232" t="s">
        <v>10153</v>
      </c>
      <c r="F130" s="233" t="s">
        <v>10154</v>
      </c>
      <c r="G130" s="234" t="s">
        <v>3898</v>
      </c>
      <c r="H130" s="235">
        <v>1</v>
      </c>
      <c r="I130" s="236"/>
      <c r="J130" s="237">
        <f>ROUND(I130*H130,2)</f>
        <v>0</v>
      </c>
      <c r="K130" s="233" t="s">
        <v>28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9611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9611</v>
      </c>
      <c r="BM130" s="242" t="s">
        <v>10155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10154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 ht="33" customHeight="1">
      <c r="A132" s="41"/>
      <c r="B132" s="42"/>
      <c r="C132" s="282" t="s">
        <v>332</v>
      </c>
      <c r="D132" s="282" t="s">
        <v>516</v>
      </c>
      <c r="E132" s="283" t="s">
        <v>10156</v>
      </c>
      <c r="F132" s="284" t="s">
        <v>10157</v>
      </c>
      <c r="G132" s="285" t="s">
        <v>3898</v>
      </c>
      <c r="H132" s="286">
        <v>2</v>
      </c>
      <c r="I132" s="287"/>
      <c r="J132" s="288">
        <f>ROUND(I132*H132,2)</f>
        <v>0</v>
      </c>
      <c r="K132" s="284" t="s">
        <v>28</v>
      </c>
      <c r="L132" s="289"/>
      <c r="M132" s="290" t="s">
        <v>28</v>
      </c>
      <c r="N132" s="291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9611</v>
      </c>
      <c r="AT132" s="242" t="s">
        <v>516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9611</v>
      </c>
      <c r="BM132" s="242" t="s">
        <v>10158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10157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2" customFormat="1" ht="33" customHeight="1">
      <c r="A134" s="41"/>
      <c r="B134" s="42"/>
      <c r="C134" s="282" t="s">
        <v>341</v>
      </c>
      <c r="D134" s="282" t="s">
        <v>516</v>
      </c>
      <c r="E134" s="283" t="s">
        <v>10159</v>
      </c>
      <c r="F134" s="284" t="s">
        <v>10160</v>
      </c>
      <c r="G134" s="285" t="s">
        <v>3898</v>
      </c>
      <c r="H134" s="286">
        <v>2</v>
      </c>
      <c r="I134" s="287"/>
      <c r="J134" s="288">
        <f>ROUND(I134*H134,2)</f>
        <v>0</v>
      </c>
      <c r="K134" s="284" t="s">
        <v>28</v>
      </c>
      <c r="L134" s="289"/>
      <c r="M134" s="290" t="s">
        <v>28</v>
      </c>
      <c r="N134" s="291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9611</v>
      </c>
      <c r="AT134" s="242" t="s">
        <v>516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9611</v>
      </c>
      <c r="BM134" s="242" t="s">
        <v>10161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10160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2" customFormat="1" ht="33" customHeight="1">
      <c r="A136" s="41"/>
      <c r="B136" s="42"/>
      <c r="C136" s="282" t="s">
        <v>350</v>
      </c>
      <c r="D136" s="282" t="s">
        <v>516</v>
      </c>
      <c r="E136" s="283" t="s">
        <v>10162</v>
      </c>
      <c r="F136" s="284" t="s">
        <v>10163</v>
      </c>
      <c r="G136" s="285" t="s">
        <v>3898</v>
      </c>
      <c r="H136" s="286">
        <v>2</v>
      </c>
      <c r="I136" s="287"/>
      <c r="J136" s="288">
        <f>ROUND(I136*H136,2)</f>
        <v>0</v>
      </c>
      <c r="K136" s="284" t="s">
        <v>28</v>
      </c>
      <c r="L136" s="289"/>
      <c r="M136" s="290" t="s">
        <v>28</v>
      </c>
      <c r="N136" s="291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9611</v>
      </c>
      <c r="AT136" s="242" t="s">
        <v>516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9611</v>
      </c>
      <c r="BM136" s="242" t="s">
        <v>10164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10163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2" customFormat="1" ht="33" customHeight="1">
      <c r="A138" s="41"/>
      <c r="B138" s="42"/>
      <c r="C138" s="282" t="s">
        <v>359</v>
      </c>
      <c r="D138" s="282" t="s">
        <v>516</v>
      </c>
      <c r="E138" s="283" t="s">
        <v>10165</v>
      </c>
      <c r="F138" s="284" t="s">
        <v>10166</v>
      </c>
      <c r="G138" s="285" t="s">
        <v>3898</v>
      </c>
      <c r="H138" s="286">
        <v>2</v>
      </c>
      <c r="I138" s="287"/>
      <c r="J138" s="288">
        <f>ROUND(I138*H138,2)</f>
        <v>0</v>
      </c>
      <c r="K138" s="284" t="s">
        <v>28</v>
      </c>
      <c r="L138" s="289"/>
      <c r="M138" s="290" t="s">
        <v>28</v>
      </c>
      <c r="N138" s="291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9611</v>
      </c>
      <c r="AT138" s="242" t="s">
        <v>516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9611</v>
      </c>
      <c r="BM138" s="242" t="s">
        <v>10167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10166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2" customFormat="1" ht="33" customHeight="1">
      <c r="A140" s="41"/>
      <c r="B140" s="42"/>
      <c r="C140" s="282" t="s">
        <v>557</v>
      </c>
      <c r="D140" s="282" t="s">
        <v>516</v>
      </c>
      <c r="E140" s="283" t="s">
        <v>10168</v>
      </c>
      <c r="F140" s="284" t="s">
        <v>10169</v>
      </c>
      <c r="G140" s="285" t="s">
        <v>3898</v>
      </c>
      <c r="H140" s="286">
        <v>2</v>
      </c>
      <c r="I140" s="287"/>
      <c r="J140" s="288">
        <f>ROUND(I140*H140,2)</f>
        <v>0</v>
      </c>
      <c r="K140" s="284" t="s">
        <v>28</v>
      </c>
      <c r="L140" s="289"/>
      <c r="M140" s="290" t="s">
        <v>28</v>
      </c>
      <c r="N140" s="291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9611</v>
      </c>
      <c r="AT140" s="242" t="s">
        <v>516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9611</v>
      </c>
      <c r="BM140" s="242" t="s">
        <v>10170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10169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2" customFormat="1" ht="33" customHeight="1">
      <c r="A142" s="41"/>
      <c r="B142" s="42"/>
      <c r="C142" s="282" t="s">
        <v>8</v>
      </c>
      <c r="D142" s="282" t="s">
        <v>516</v>
      </c>
      <c r="E142" s="283" t="s">
        <v>10171</v>
      </c>
      <c r="F142" s="284" t="s">
        <v>10172</v>
      </c>
      <c r="G142" s="285" t="s">
        <v>3898</v>
      </c>
      <c r="H142" s="286">
        <v>2</v>
      </c>
      <c r="I142" s="287"/>
      <c r="J142" s="288">
        <f>ROUND(I142*H142,2)</f>
        <v>0</v>
      </c>
      <c r="K142" s="284" t="s">
        <v>28</v>
      </c>
      <c r="L142" s="289"/>
      <c r="M142" s="290" t="s">
        <v>28</v>
      </c>
      <c r="N142" s="291" t="s">
        <v>45</v>
      </c>
      <c r="O142" s="87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9611</v>
      </c>
      <c r="AT142" s="242" t="s">
        <v>516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9611</v>
      </c>
      <c r="BM142" s="242" t="s">
        <v>10173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10172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2" customFormat="1" ht="16.5" customHeight="1">
      <c r="A144" s="41"/>
      <c r="B144" s="42"/>
      <c r="C144" s="282" t="s">
        <v>567</v>
      </c>
      <c r="D144" s="282" t="s">
        <v>516</v>
      </c>
      <c r="E144" s="283" t="s">
        <v>10174</v>
      </c>
      <c r="F144" s="284" t="s">
        <v>10175</v>
      </c>
      <c r="G144" s="285" t="s">
        <v>720</v>
      </c>
      <c r="H144" s="286">
        <v>150</v>
      </c>
      <c r="I144" s="287"/>
      <c r="J144" s="288">
        <f>ROUND(I144*H144,2)</f>
        <v>0</v>
      </c>
      <c r="K144" s="284" t="s">
        <v>28</v>
      </c>
      <c r="L144" s="289"/>
      <c r="M144" s="290" t="s">
        <v>28</v>
      </c>
      <c r="N144" s="291" t="s">
        <v>45</v>
      </c>
      <c r="O144" s="87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9611</v>
      </c>
      <c r="AT144" s="242" t="s">
        <v>516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9611</v>
      </c>
      <c r="BM144" s="242" t="s">
        <v>10176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10175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2" customFormat="1" ht="16.5" customHeight="1">
      <c r="A146" s="41"/>
      <c r="B146" s="42"/>
      <c r="C146" s="282" t="s">
        <v>571</v>
      </c>
      <c r="D146" s="282" t="s">
        <v>516</v>
      </c>
      <c r="E146" s="283" t="s">
        <v>10177</v>
      </c>
      <c r="F146" s="284" t="s">
        <v>10178</v>
      </c>
      <c r="G146" s="285" t="s">
        <v>10179</v>
      </c>
      <c r="H146" s="286">
        <v>5</v>
      </c>
      <c r="I146" s="287"/>
      <c r="J146" s="288">
        <f>ROUND(I146*H146,2)</f>
        <v>0</v>
      </c>
      <c r="K146" s="284" t="s">
        <v>28</v>
      </c>
      <c r="L146" s="289"/>
      <c r="M146" s="290" t="s">
        <v>28</v>
      </c>
      <c r="N146" s="291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9611</v>
      </c>
      <c r="AT146" s="242" t="s">
        <v>516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9611</v>
      </c>
      <c r="BM146" s="242" t="s">
        <v>10180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10178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2" customFormat="1" ht="16.5" customHeight="1">
      <c r="A148" s="41"/>
      <c r="B148" s="42"/>
      <c r="C148" s="231" t="s">
        <v>575</v>
      </c>
      <c r="D148" s="231" t="s">
        <v>477</v>
      </c>
      <c r="E148" s="232" t="s">
        <v>10181</v>
      </c>
      <c r="F148" s="233" t="s">
        <v>10182</v>
      </c>
      <c r="G148" s="234" t="s">
        <v>3898</v>
      </c>
      <c r="H148" s="235">
        <v>1</v>
      </c>
      <c r="I148" s="236"/>
      <c r="J148" s="237">
        <f>ROUND(I148*H148,2)</f>
        <v>0</v>
      </c>
      <c r="K148" s="233" t="s">
        <v>28</v>
      </c>
      <c r="L148" s="47"/>
      <c r="M148" s="238" t="s">
        <v>28</v>
      </c>
      <c r="N148" s="239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9611</v>
      </c>
      <c r="AT148" s="242" t="s">
        <v>477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9611</v>
      </c>
      <c r="BM148" s="242" t="s">
        <v>10183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10182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2" customFormat="1" ht="22.8" customHeight="1">
      <c r="A150" s="12"/>
      <c r="B150" s="215"/>
      <c r="C150" s="216"/>
      <c r="D150" s="217" t="s">
        <v>73</v>
      </c>
      <c r="E150" s="229" t="s">
        <v>10184</v>
      </c>
      <c r="F150" s="229" t="s">
        <v>10185</v>
      </c>
      <c r="G150" s="216"/>
      <c r="H150" s="216"/>
      <c r="I150" s="219"/>
      <c r="J150" s="230">
        <f>BK150</f>
        <v>0</v>
      </c>
      <c r="K150" s="216"/>
      <c r="L150" s="221"/>
      <c r="M150" s="222"/>
      <c r="N150" s="223"/>
      <c r="O150" s="223"/>
      <c r="P150" s="224">
        <f>SUM(P151:P182)</f>
        <v>0</v>
      </c>
      <c r="Q150" s="223"/>
      <c r="R150" s="224">
        <f>SUM(R151:R182)</f>
        <v>0</v>
      </c>
      <c r="S150" s="223"/>
      <c r="T150" s="225">
        <f>SUM(T151:T182)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6" t="s">
        <v>482</v>
      </c>
      <c r="AT150" s="227" t="s">
        <v>73</v>
      </c>
      <c r="AU150" s="227" t="s">
        <v>78</v>
      </c>
      <c r="AY150" s="226" t="s">
        <v>475</v>
      </c>
      <c r="BK150" s="228">
        <f>SUM(BK151:BK182)</f>
        <v>0</v>
      </c>
    </row>
    <row r="151" s="2" customFormat="1" ht="33" customHeight="1">
      <c r="A151" s="41"/>
      <c r="B151" s="42"/>
      <c r="C151" s="231" t="s">
        <v>579</v>
      </c>
      <c r="D151" s="231" t="s">
        <v>477</v>
      </c>
      <c r="E151" s="232" t="s">
        <v>10186</v>
      </c>
      <c r="F151" s="233" t="s">
        <v>10187</v>
      </c>
      <c r="G151" s="234" t="s">
        <v>3898</v>
      </c>
      <c r="H151" s="235">
        <v>12</v>
      </c>
      <c r="I151" s="236"/>
      <c r="J151" s="237">
        <f>ROUND(I151*H151,2)</f>
        <v>0</v>
      </c>
      <c r="K151" s="233" t="s">
        <v>28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9611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9611</v>
      </c>
      <c r="BM151" s="242" t="s">
        <v>10188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10187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2" customFormat="1" ht="21.75" customHeight="1">
      <c r="A153" s="41"/>
      <c r="B153" s="42"/>
      <c r="C153" s="231" t="s">
        <v>583</v>
      </c>
      <c r="D153" s="231" t="s">
        <v>477</v>
      </c>
      <c r="E153" s="232" t="s">
        <v>10189</v>
      </c>
      <c r="F153" s="233" t="s">
        <v>10190</v>
      </c>
      <c r="G153" s="234" t="s">
        <v>3898</v>
      </c>
      <c r="H153" s="235">
        <v>12</v>
      </c>
      <c r="I153" s="236"/>
      <c r="J153" s="237">
        <f>ROUND(I153*H153,2)</f>
        <v>0</v>
      </c>
      <c r="K153" s="233" t="s">
        <v>28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9611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9611</v>
      </c>
      <c r="BM153" s="242" t="s">
        <v>10191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10190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2" customFormat="1" ht="33" customHeight="1">
      <c r="A155" s="41"/>
      <c r="B155" s="42"/>
      <c r="C155" s="282" t="s">
        <v>7</v>
      </c>
      <c r="D155" s="282" t="s">
        <v>516</v>
      </c>
      <c r="E155" s="283" t="s">
        <v>10192</v>
      </c>
      <c r="F155" s="284" t="s">
        <v>10193</v>
      </c>
      <c r="G155" s="285" t="s">
        <v>3898</v>
      </c>
      <c r="H155" s="286">
        <v>1</v>
      </c>
      <c r="I155" s="287"/>
      <c r="J155" s="288">
        <f>ROUND(I155*H155,2)</f>
        <v>0</v>
      </c>
      <c r="K155" s="284" t="s">
        <v>28</v>
      </c>
      <c r="L155" s="289"/>
      <c r="M155" s="290" t="s">
        <v>28</v>
      </c>
      <c r="N155" s="291" t="s">
        <v>45</v>
      </c>
      <c r="O155" s="87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9611</v>
      </c>
      <c r="AT155" s="242" t="s">
        <v>516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9611</v>
      </c>
      <c r="BM155" s="242" t="s">
        <v>10194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10193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2" customFormat="1" ht="33" customHeight="1">
      <c r="A157" s="41"/>
      <c r="B157" s="42"/>
      <c r="C157" s="282" t="s">
        <v>594</v>
      </c>
      <c r="D157" s="282" t="s">
        <v>516</v>
      </c>
      <c r="E157" s="283" t="s">
        <v>10195</v>
      </c>
      <c r="F157" s="284" t="s">
        <v>10196</v>
      </c>
      <c r="G157" s="285" t="s">
        <v>3898</v>
      </c>
      <c r="H157" s="286">
        <v>1</v>
      </c>
      <c r="I157" s="287"/>
      <c r="J157" s="288">
        <f>ROUND(I157*H157,2)</f>
        <v>0</v>
      </c>
      <c r="K157" s="284" t="s">
        <v>28</v>
      </c>
      <c r="L157" s="289"/>
      <c r="M157" s="290" t="s">
        <v>28</v>
      </c>
      <c r="N157" s="291" t="s">
        <v>45</v>
      </c>
      <c r="O157" s="87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9611</v>
      </c>
      <c r="AT157" s="242" t="s">
        <v>516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9611</v>
      </c>
      <c r="BM157" s="242" t="s">
        <v>10197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10196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2" customFormat="1" ht="33" customHeight="1">
      <c r="A159" s="41"/>
      <c r="B159" s="42"/>
      <c r="C159" s="282" t="s">
        <v>599</v>
      </c>
      <c r="D159" s="282" t="s">
        <v>516</v>
      </c>
      <c r="E159" s="283" t="s">
        <v>10198</v>
      </c>
      <c r="F159" s="284" t="s">
        <v>10199</v>
      </c>
      <c r="G159" s="285" t="s">
        <v>3898</v>
      </c>
      <c r="H159" s="286">
        <v>1</v>
      </c>
      <c r="I159" s="287"/>
      <c r="J159" s="288">
        <f>ROUND(I159*H159,2)</f>
        <v>0</v>
      </c>
      <c r="K159" s="284" t="s">
        <v>28</v>
      </c>
      <c r="L159" s="289"/>
      <c r="M159" s="290" t="s">
        <v>28</v>
      </c>
      <c r="N159" s="291" t="s">
        <v>45</v>
      </c>
      <c r="O159" s="87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9611</v>
      </c>
      <c r="AT159" s="242" t="s">
        <v>516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9611</v>
      </c>
      <c r="BM159" s="242" t="s">
        <v>10200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10199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2" customFormat="1" ht="33" customHeight="1">
      <c r="A161" s="41"/>
      <c r="B161" s="42"/>
      <c r="C161" s="282" t="s">
        <v>603</v>
      </c>
      <c r="D161" s="282" t="s">
        <v>516</v>
      </c>
      <c r="E161" s="283" t="s">
        <v>10201</v>
      </c>
      <c r="F161" s="284" t="s">
        <v>10202</v>
      </c>
      <c r="G161" s="285" t="s">
        <v>3898</v>
      </c>
      <c r="H161" s="286">
        <v>1</v>
      </c>
      <c r="I161" s="287"/>
      <c r="J161" s="288">
        <f>ROUND(I161*H161,2)</f>
        <v>0</v>
      </c>
      <c r="K161" s="284" t="s">
        <v>28</v>
      </c>
      <c r="L161" s="289"/>
      <c r="M161" s="290" t="s">
        <v>28</v>
      </c>
      <c r="N161" s="291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9611</v>
      </c>
      <c r="AT161" s="242" t="s">
        <v>516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9611</v>
      </c>
      <c r="BM161" s="242" t="s">
        <v>10203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10202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2" customFormat="1" ht="33" customHeight="1">
      <c r="A163" s="41"/>
      <c r="B163" s="42"/>
      <c r="C163" s="282" t="s">
        <v>607</v>
      </c>
      <c r="D163" s="282" t="s">
        <v>516</v>
      </c>
      <c r="E163" s="283" t="s">
        <v>10204</v>
      </c>
      <c r="F163" s="284" t="s">
        <v>10205</v>
      </c>
      <c r="G163" s="285" t="s">
        <v>3898</v>
      </c>
      <c r="H163" s="286">
        <v>1</v>
      </c>
      <c r="I163" s="287"/>
      <c r="J163" s="288">
        <f>ROUND(I163*H163,2)</f>
        <v>0</v>
      </c>
      <c r="K163" s="284" t="s">
        <v>28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9611</v>
      </c>
      <c r="AT163" s="242" t="s">
        <v>516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9611</v>
      </c>
      <c r="BM163" s="242" t="s">
        <v>10206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10205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2" customFormat="1" ht="33" customHeight="1">
      <c r="A165" s="41"/>
      <c r="B165" s="42"/>
      <c r="C165" s="282" t="s">
        <v>614</v>
      </c>
      <c r="D165" s="282" t="s">
        <v>516</v>
      </c>
      <c r="E165" s="283" t="s">
        <v>10207</v>
      </c>
      <c r="F165" s="284" t="s">
        <v>10208</v>
      </c>
      <c r="G165" s="285" t="s">
        <v>3898</v>
      </c>
      <c r="H165" s="286">
        <v>1</v>
      </c>
      <c r="I165" s="287"/>
      <c r="J165" s="288">
        <f>ROUND(I165*H165,2)</f>
        <v>0</v>
      </c>
      <c r="K165" s="284" t="s">
        <v>28</v>
      </c>
      <c r="L165" s="289"/>
      <c r="M165" s="290" t="s">
        <v>28</v>
      </c>
      <c r="N165" s="291" t="s">
        <v>45</v>
      </c>
      <c r="O165" s="87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9611</v>
      </c>
      <c r="AT165" s="242" t="s">
        <v>516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9611</v>
      </c>
      <c r="BM165" s="242" t="s">
        <v>10209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10208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2" customFormat="1" ht="33" customHeight="1">
      <c r="A167" s="41"/>
      <c r="B167" s="42"/>
      <c r="C167" s="282" t="s">
        <v>620</v>
      </c>
      <c r="D167" s="282" t="s">
        <v>516</v>
      </c>
      <c r="E167" s="283" t="s">
        <v>10210</v>
      </c>
      <c r="F167" s="284" t="s">
        <v>10211</v>
      </c>
      <c r="G167" s="285" t="s">
        <v>3898</v>
      </c>
      <c r="H167" s="286">
        <v>1</v>
      </c>
      <c r="I167" s="287"/>
      <c r="J167" s="288">
        <f>ROUND(I167*H167,2)</f>
        <v>0</v>
      </c>
      <c r="K167" s="284" t="s">
        <v>28</v>
      </c>
      <c r="L167" s="289"/>
      <c r="M167" s="290" t="s">
        <v>28</v>
      </c>
      <c r="N167" s="291" t="s">
        <v>45</v>
      </c>
      <c r="O167" s="87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9611</v>
      </c>
      <c r="AT167" s="242" t="s">
        <v>516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9611</v>
      </c>
      <c r="BM167" s="242" t="s">
        <v>10212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10211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2" customFormat="1" ht="33" customHeight="1">
      <c r="A169" s="41"/>
      <c r="B169" s="42"/>
      <c r="C169" s="282" t="s">
        <v>625</v>
      </c>
      <c r="D169" s="282" t="s">
        <v>516</v>
      </c>
      <c r="E169" s="283" t="s">
        <v>10213</v>
      </c>
      <c r="F169" s="284" t="s">
        <v>10214</v>
      </c>
      <c r="G169" s="285" t="s">
        <v>3898</v>
      </c>
      <c r="H169" s="286">
        <v>1</v>
      </c>
      <c r="I169" s="287"/>
      <c r="J169" s="288">
        <f>ROUND(I169*H169,2)</f>
        <v>0</v>
      </c>
      <c r="K169" s="284" t="s">
        <v>28</v>
      </c>
      <c r="L169" s="289"/>
      <c r="M169" s="290" t="s">
        <v>28</v>
      </c>
      <c r="N169" s="291" t="s">
        <v>45</v>
      </c>
      <c r="O169" s="87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9611</v>
      </c>
      <c r="AT169" s="242" t="s">
        <v>516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9611</v>
      </c>
      <c r="BM169" s="242" t="s">
        <v>10215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10214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2" customFormat="1" ht="33" customHeight="1">
      <c r="A171" s="41"/>
      <c r="B171" s="42"/>
      <c r="C171" s="282" t="s">
        <v>630</v>
      </c>
      <c r="D171" s="282" t="s">
        <v>516</v>
      </c>
      <c r="E171" s="283" t="s">
        <v>10216</v>
      </c>
      <c r="F171" s="284" t="s">
        <v>10217</v>
      </c>
      <c r="G171" s="285" t="s">
        <v>3898</v>
      </c>
      <c r="H171" s="286">
        <v>1</v>
      </c>
      <c r="I171" s="287"/>
      <c r="J171" s="288">
        <f>ROUND(I171*H171,2)</f>
        <v>0</v>
      </c>
      <c r="K171" s="284" t="s">
        <v>28</v>
      </c>
      <c r="L171" s="289"/>
      <c r="M171" s="290" t="s">
        <v>28</v>
      </c>
      <c r="N171" s="291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9611</v>
      </c>
      <c r="AT171" s="242" t="s">
        <v>516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9611</v>
      </c>
      <c r="BM171" s="242" t="s">
        <v>10218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10217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2" customFormat="1" ht="33" customHeight="1">
      <c r="A173" s="41"/>
      <c r="B173" s="42"/>
      <c r="C173" s="282" t="s">
        <v>636</v>
      </c>
      <c r="D173" s="282" t="s">
        <v>516</v>
      </c>
      <c r="E173" s="283" t="s">
        <v>10219</v>
      </c>
      <c r="F173" s="284" t="s">
        <v>10220</v>
      </c>
      <c r="G173" s="285" t="s">
        <v>3898</v>
      </c>
      <c r="H173" s="286">
        <v>1</v>
      </c>
      <c r="I173" s="287"/>
      <c r="J173" s="288">
        <f>ROUND(I173*H173,2)</f>
        <v>0</v>
      </c>
      <c r="K173" s="284" t="s">
        <v>28</v>
      </c>
      <c r="L173" s="289"/>
      <c r="M173" s="290" t="s">
        <v>28</v>
      </c>
      <c r="N173" s="291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9611</v>
      </c>
      <c r="AT173" s="242" t="s">
        <v>516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9611</v>
      </c>
      <c r="BM173" s="242" t="s">
        <v>10221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10220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2" customFormat="1" ht="33" customHeight="1">
      <c r="A175" s="41"/>
      <c r="B175" s="42"/>
      <c r="C175" s="282" t="s">
        <v>644</v>
      </c>
      <c r="D175" s="282" t="s">
        <v>516</v>
      </c>
      <c r="E175" s="283" t="s">
        <v>10222</v>
      </c>
      <c r="F175" s="284" t="s">
        <v>10223</v>
      </c>
      <c r="G175" s="285" t="s">
        <v>3898</v>
      </c>
      <c r="H175" s="286">
        <v>1</v>
      </c>
      <c r="I175" s="287"/>
      <c r="J175" s="288">
        <f>ROUND(I175*H175,2)</f>
        <v>0</v>
      </c>
      <c r="K175" s="284" t="s">
        <v>28</v>
      </c>
      <c r="L175" s="289"/>
      <c r="M175" s="290" t="s">
        <v>28</v>
      </c>
      <c r="N175" s="291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9611</v>
      </c>
      <c r="AT175" s="242" t="s">
        <v>516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9611</v>
      </c>
      <c r="BM175" s="242" t="s">
        <v>10224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10223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2" customFormat="1" ht="33" customHeight="1">
      <c r="A177" s="41"/>
      <c r="B177" s="42"/>
      <c r="C177" s="282" t="s">
        <v>649</v>
      </c>
      <c r="D177" s="282" t="s">
        <v>516</v>
      </c>
      <c r="E177" s="283" t="s">
        <v>10225</v>
      </c>
      <c r="F177" s="284" t="s">
        <v>10226</v>
      </c>
      <c r="G177" s="285" t="s">
        <v>3898</v>
      </c>
      <c r="H177" s="286">
        <v>1</v>
      </c>
      <c r="I177" s="287"/>
      <c r="J177" s="288">
        <f>ROUND(I177*H177,2)</f>
        <v>0</v>
      </c>
      <c r="K177" s="284" t="s">
        <v>28</v>
      </c>
      <c r="L177" s="289"/>
      <c r="M177" s="290" t="s">
        <v>28</v>
      </c>
      <c r="N177" s="291" t="s">
        <v>45</v>
      </c>
      <c r="O177" s="87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9611</v>
      </c>
      <c r="AT177" s="242" t="s">
        <v>516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9611</v>
      </c>
      <c r="BM177" s="242" t="s">
        <v>10227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10226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2" customFormat="1" ht="16.5" customHeight="1">
      <c r="A179" s="41"/>
      <c r="B179" s="42"/>
      <c r="C179" s="282" t="s">
        <v>655</v>
      </c>
      <c r="D179" s="282" t="s">
        <v>516</v>
      </c>
      <c r="E179" s="283" t="s">
        <v>10228</v>
      </c>
      <c r="F179" s="284" t="s">
        <v>10229</v>
      </c>
      <c r="G179" s="285" t="s">
        <v>3898</v>
      </c>
      <c r="H179" s="286">
        <v>1</v>
      </c>
      <c r="I179" s="287"/>
      <c r="J179" s="288">
        <f>ROUND(I179*H179,2)</f>
        <v>0</v>
      </c>
      <c r="K179" s="284" t="s">
        <v>28</v>
      </c>
      <c r="L179" s="289"/>
      <c r="M179" s="290" t="s">
        <v>28</v>
      </c>
      <c r="N179" s="291" t="s">
        <v>45</v>
      </c>
      <c r="O179" s="87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9611</v>
      </c>
      <c r="AT179" s="242" t="s">
        <v>516</v>
      </c>
      <c r="AU179" s="242" t="s">
        <v>82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9611</v>
      </c>
      <c r="BM179" s="242" t="s">
        <v>10230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10229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82</v>
      </c>
    </row>
    <row r="181" s="2" customFormat="1" ht="16.5" customHeight="1">
      <c r="A181" s="41"/>
      <c r="B181" s="42"/>
      <c r="C181" s="231" t="s">
        <v>662</v>
      </c>
      <c r="D181" s="231" t="s">
        <v>477</v>
      </c>
      <c r="E181" s="232" t="s">
        <v>10231</v>
      </c>
      <c r="F181" s="233" t="s">
        <v>10232</v>
      </c>
      <c r="G181" s="234" t="s">
        <v>3898</v>
      </c>
      <c r="H181" s="235">
        <v>12</v>
      </c>
      <c r="I181" s="236"/>
      <c r="J181" s="237">
        <f>ROUND(I181*H181,2)</f>
        <v>0</v>
      </c>
      <c r="K181" s="233" t="s">
        <v>28</v>
      </c>
      <c r="L181" s="47"/>
      <c r="M181" s="238" t="s">
        <v>28</v>
      </c>
      <c r="N181" s="239" t="s">
        <v>45</v>
      </c>
      <c r="O181" s="87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9611</v>
      </c>
      <c r="AT181" s="242" t="s">
        <v>477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9611</v>
      </c>
      <c r="BM181" s="242" t="s">
        <v>10233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10232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2" customFormat="1" ht="22.8" customHeight="1">
      <c r="A183" s="12"/>
      <c r="B183" s="215"/>
      <c r="C183" s="216"/>
      <c r="D183" s="217" t="s">
        <v>73</v>
      </c>
      <c r="E183" s="229" t="s">
        <v>10234</v>
      </c>
      <c r="F183" s="229" t="s">
        <v>10235</v>
      </c>
      <c r="G183" s="216"/>
      <c r="H183" s="216"/>
      <c r="I183" s="219"/>
      <c r="J183" s="230">
        <f>BK183</f>
        <v>0</v>
      </c>
      <c r="K183" s="216"/>
      <c r="L183" s="221"/>
      <c r="M183" s="222"/>
      <c r="N183" s="223"/>
      <c r="O183" s="223"/>
      <c r="P183" s="224">
        <f>SUM(P184:P235)</f>
        <v>0</v>
      </c>
      <c r="Q183" s="223"/>
      <c r="R183" s="224">
        <f>SUM(R184:R235)</f>
        <v>0</v>
      </c>
      <c r="S183" s="223"/>
      <c r="T183" s="225">
        <f>SUM(T184:T235)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6" t="s">
        <v>482</v>
      </c>
      <c r="AT183" s="227" t="s">
        <v>73</v>
      </c>
      <c r="AU183" s="227" t="s">
        <v>78</v>
      </c>
      <c r="AY183" s="226" t="s">
        <v>475</v>
      </c>
      <c r="BK183" s="228">
        <f>SUM(BK184:BK235)</f>
        <v>0</v>
      </c>
    </row>
    <row r="184" s="2" customFormat="1" ht="33" customHeight="1">
      <c r="A184" s="41"/>
      <c r="B184" s="42"/>
      <c r="C184" s="231" t="s">
        <v>668</v>
      </c>
      <c r="D184" s="231" t="s">
        <v>477</v>
      </c>
      <c r="E184" s="232" t="s">
        <v>10236</v>
      </c>
      <c r="F184" s="233" t="s">
        <v>10237</v>
      </c>
      <c r="G184" s="234" t="s">
        <v>3898</v>
      </c>
      <c r="H184" s="235">
        <v>23</v>
      </c>
      <c r="I184" s="236"/>
      <c r="J184" s="237">
        <f>ROUND(I184*H184,2)</f>
        <v>0</v>
      </c>
      <c r="K184" s="233" t="s">
        <v>28</v>
      </c>
      <c r="L184" s="47"/>
      <c r="M184" s="238" t="s">
        <v>28</v>
      </c>
      <c r="N184" s="239" t="s">
        <v>45</v>
      </c>
      <c r="O184" s="87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42" t="s">
        <v>9611</v>
      </c>
      <c r="AT184" s="242" t="s">
        <v>477</v>
      </c>
      <c r="AU184" s="242" t="s">
        <v>82</v>
      </c>
      <c r="AY184" s="20" t="s">
        <v>475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20" t="s">
        <v>78</v>
      </c>
      <c r="BK184" s="243">
        <f>ROUND(I184*H184,2)</f>
        <v>0</v>
      </c>
      <c r="BL184" s="20" t="s">
        <v>9611</v>
      </c>
      <c r="BM184" s="242" t="s">
        <v>10238</v>
      </c>
    </row>
    <row r="185" s="2" customFormat="1">
      <c r="A185" s="41"/>
      <c r="B185" s="42"/>
      <c r="C185" s="43"/>
      <c r="D185" s="244" t="s">
        <v>484</v>
      </c>
      <c r="E185" s="43"/>
      <c r="F185" s="245" t="s">
        <v>10237</v>
      </c>
      <c r="G185" s="43"/>
      <c r="H185" s="43"/>
      <c r="I185" s="151"/>
      <c r="J185" s="43"/>
      <c r="K185" s="43"/>
      <c r="L185" s="47"/>
      <c r="M185" s="246"/>
      <c r="N185" s="24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484</v>
      </c>
      <c r="AU185" s="20" t="s">
        <v>82</v>
      </c>
    </row>
    <row r="186" s="2" customFormat="1" ht="21.75" customHeight="1">
      <c r="A186" s="41"/>
      <c r="B186" s="42"/>
      <c r="C186" s="231" t="s">
        <v>672</v>
      </c>
      <c r="D186" s="231" t="s">
        <v>477</v>
      </c>
      <c r="E186" s="232" t="s">
        <v>10239</v>
      </c>
      <c r="F186" s="233" t="s">
        <v>10190</v>
      </c>
      <c r="G186" s="234" t="s">
        <v>3898</v>
      </c>
      <c r="H186" s="235">
        <v>23</v>
      </c>
      <c r="I186" s="236"/>
      <c r="J186" s="237">
        <f>ROUND(I186*H186,2)</f>
        <v>0</v>
      </c>
      <c r="K186" s="233" t="s">
        <v>28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9611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9611</v>
      </c>
      <c r="BM186" s="242" t="s">
        <v>10240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10190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2" customFormat="1" ht="33" customHeight="1">
      <c r="A188" s="41"/>
      <c r="B188" s="42"/>
      <c r="C188" s="282" t="s">
        <v>677</v>
      </c>
      <c r="D188" s="282" t="s">
        <v>516</v>
      </c>
      <c r="E188" s="283" t="s">
        <v>10241</v>
      </c>
      <c r="F188" s="284" t="s">
        <v>10242</v>
      </c>
      <c r="G188" s="285" t="s">
        <v>3898</v>
      </c>
      <c r="H188" s="286">
        <v>1</v>
      </c>
      <c r="I188" s="287"/>
      <c r="J188" s="288">
        <f>ROUND(I188*H188,2)</f>
        <v>0</v>
      </c>
      <c r="K188" s="284" t="s">
        <v>28</v>
      </c>
      <c r="L188" s="289"/>
      <c r="M188" s="290" t="s">
        <v>28</v>
      </c>
      <c r="N188" s="291" t="s">
        <v>45</v>
      </c>
      <c r="O188" s="87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9611</v>
      </c>
      <c r="AT188" s="242" t="s">
        <v>516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9611</v>
      </c>
      <c r="BM188" s="242" t="s">
        <v>10243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10242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2" customFormat="1" ht="33" customHeight="1">
      <c r="A190" s="41"/>
      <c r="B190" s="42"/>
      <c r="C190" s="282" t="s">
        <v>683</v>
      </c>
      <c r="D190" s="282" t="s">
        <v>516</v>
      </c>
      <c r="E190" s="283" t="s">
        <v>10244</v>
      </c>
      <c r="F190" s="284" t="s">
        <v>10245</v>
      </c>
      <c r="G190" s="285" t="s">
        <v>3898</v>
      </c>
      <c r="H190" s="286">
        <v>1</v>
      </c>
      <c r="I190" s="287"/>
      <c r="J190" s="288">
        <f>ROUND(I190*H190,2)</f>
        <v>0</v>
      </c>
      <c r="K190" s="284" t="s">
        <v>28</v>
      </c>
      <c r="L190" s="289"/>
      <c r="M190" s="290" t="s">
        <v>28</v>
      </c>
      <c r="N190" s="291" t="s">
        <v>45</v>
      </c>
      <c r="O190" s="87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9611</v>
      </c>
      <c r="AT190" s="242" t="s">
        <v>516</v>
      </c>
      <c r="AU190" s="242" t="s">
        <v>82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9611</v>
      </c>
      <c r="BM190" s="242" t="s">
        <v>10246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10245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82</v>
      </c>
    </row>
    <row r="192" s="2" customFormat="1" ht="33" customHeight="1">
      <c r="A192" s="41"/>
      <c r="B192" s="42"/>
      <c r="C192" s="282" t="s">
        <v>689</v>
      </c>
      <c r="D192" s="282" t="s">
        <v>516</v>
      </c>
      <c r="E192" s="283" t="s">
        <v>10247</v>
      </c>
      <c r="F192" s="284" t="s">
        <v>10248</v>
      </c>
      <c r="G192" s="285" t="s">
        <v>3898</v>
      </c>
      <c r="H192" s="286">
        <v>1</v>
      </c>
      <c r="I192" s="287"/>
      <c r="J192" s="288">
        <f>ROUND(I192*H192,2)</f>
        <v>0</v>
      </c>
      <c r="K192" s="284" t="s">
        <v>28</v>
      </c>
      <c r="L192" s="289"/>
      <c r="M192" s="290" t="s">
        <v>28</v>
      </c>
      <c r="N192" s="291" t="s">
        <v>45</v>
      </c>
      <c r="O192" s="87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42" t="s">
        <v>9611</v>
      </c>
      <c r="AT192" s="242" t="s">
        <v>516</v>
      </c>
      <c r="AU192" s="242" t="s">
        <v>82</v>
      </c>
      <c r="AY192" s="20" t="s">
        <v>475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20" t="s">
        <v>78</v>
      </c>
      <c r="BK192" s="243">
        <f>ROUND(I192*H192,2)</f>
        <v>0</v>
      </c>
      <c r="BL192" s="20" t="s">
        <v>9611</v>
      </c>
      <c r="BM192" s="242" t="s">
        <v>10249</v>
      </c>
    </row>
    <row r="193" s="2" customFormat="1">
      <c r="A193" s="41"/>
      <c r="B193" s="42"/>
      <c r="C193" s="43"/>
      <c r="D193" s="244" t="s">
        <v>484</v>
      </c>
      <c r="E193" s="43"/>
      <c r="F193" s="245" t="s">
        <v>10248</v>
      </c>
      <c r="G193" s="43"/>
      <c r="H193" s="43"/>
      <c r="I193" s="151"/>
      <c r="J193" s="43"/>
      <c r="K193" s="43"/>
      <c r="L193" s="47"/>
      <c r="M193" s="246"/>
      <c r="N193" s="24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484</v>
      </c>
      <c r="AU193" s="20" t="s">
        <v>82</v>
      </c>
    </row>
    <row r="194" s="2" customFormat="1" ht="33" customHeight="1">
      <c r="A194" s="41"/>
      <c r="B194" s="42"/>
      <c r="C194" s="282" t="s">
        <v>703</v>
      </c>
      <c r="D194" s="282" t="s">
        <v>516</v>
      </c>
      <c r="E194" s="283" t="s">
        <v>10250</v>
      </c>
      <c r="F194" s="284" t="s">
        <v>10251</v>
      </c>
      <c r="G194" s="285" t="s">
        <v>3898</v>
      </c>
      <c r="H194" s="286">
        <v>1</v>
      </c>
      <c r="I194" s="287"/>
      <c r="J194" s="288">
        <f>ROUND(I194*H194,2)</f>
        <v>0</v>
      </c>
      <c r="K194" s="284" t="s">
        <v>28</v>
      </c>
      <c r="L194" s="289"/>
      <c r="M194" s="290" t="s">
        <v>28</v>
      </c>
      <c r="N194" s="291" t="s">
        <v>45</v>
      </c>
      <c r="O194" s="87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9611</v>
      </c>
      <c r="AT194" s="242" t="s">
        <v>516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9611</v>
      </c>
      <c r="BM194" s="242" t="s">
        <v>10252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10251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2" customFormat="1" ht="33" customHeight="1">
      <c r="A196" s="41"/>
      <c r="B196" s="42"/>
      <c r="C196" s="282" t="s">
        <v>712</v>
      </c>
      <c r="D196" s="282" t="s">
        <v>516</v>
      </c>
      <c r="E196" s="283" t="s">
        <v>10253</v>
      </c>
      <c r="F196" s="284" t="s">
        <v>10254</v>
      </c>
      <c r="G196" s="285" t="s">
        <v>3898</v>
      </c>
      <c r="H196" s="286">
        <v>1</v>
      </c>
      <c r="I196" s="287"/>
      <c r="J196" s="288">
        <f>ROUND(I196*H196,2)</f>
        <v>0</v>
      </c>
      <c r="K196" s="284" t="s">
        <v>28</v>
      </c>
      <c r="L196" s="289"/>
      <c r="M196" s="290" t="s">
        <v>28</v>
      </c>
      <c r="N196" s="291" t="s">
        <v>45</v>
      </c>
      <c r="O196" s="87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9611</v>
      </c>
      <c r="AT196" s="242" t="s">
        <v>516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9611</v>
      </c>
      <c r="BM196" s="242" t="s">
        <v>10255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10254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2" customFormat="1" ht="33" customHeight="1">
      <c r="A198" s="41"/>
      <c r="B198" s="42"/>
      <c r="C198" s="282" t="s">
        <v>717</v>
      </c>
      <c r="D198" s="282" t="s">
        <v>516</v>
      </c>
      <c r="E198" s="283" t="s">
        <v>10256</v>
      </c>
      <c r="F198" s="284" t="s">
        <v>10257</v>
      </c>
      <c r="G198" s="285" t="s">
        <v>3898</v>
      </c>
      <c r="H198" s="286">
        <v>1</v>
      </c>
      <c r="I198" s="287"/>
      <c r="J198" s="288">
        <f>ROUND(I198*H198,2)</f>
        <v>0</v>
      </c>
      <c r="K198" s="284" t="s">
        <v>28</v>
      </c>
      <c r="L198" s="289"/>
      <c r="M198" s="290" t="s">
        <v>28</v>
      </c>
      <c r="N198" s="291" t="s">
        <v>45</v>
      </c>
      <c r="O198" s="87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42" t="s">
        <v>9611</v>
      </c>
      <c r="AT198" s="242" t="s">
        <v>516</v>
      </c>
      <c r="AU198" s="242" t="s">
        <v>82</v>
      </c>
      <c r="AY198" s="20" t="s">
        <v>475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20" t="s">
        <v>78</v>
      </c>
      <c r="BK198" s="243">
        <f>ROUND(I198*H198,2)</f>
        <v>0</v>
      </c>
      <c r="BL198" s="20" t="s">
        <v>9611</v>
      </c>
      <c r="BM198" s="242" t="s">
        <v>10258</v>
      </c>
    </row>
    <row r="199" s="2" customFormat="1">
      <c r="A199" s="41"/>
      <c r="B199" s="42"/>
      <c r="C199" s="43"/>
      <c r="D199" s="244" t="s">
        <v>484</v>
      </c>
      <c r="E199" s="43"/>
      <c r="F199" s="245" t="s">
        <v>10257</v>
      </c>
      <c r="G199" s="43"/>
      <c r="H199" s="43"/>
      <c r="I199" s="151"/>
      <c r="J199" s="43"/>
      <c r="K199" s="43"/>
      <c r="L199" s="47"/>
      <c r="M199" s="246"/>
      <c r="N199" s="24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484</v>
      </c>
      <c r="AU199" s="20" t="s">
        <v>82</v>
      </c>
    </row>
    <row r="200" s="2" customFormat="1" ht="33" customHeight="1">
      <c r="A200" s="41"/>
      <c r="B200" s="42"/>
      <c r="C200" s="282" t="s">
        <v>723</v>
      </c>
      <c r="D200" s="282" t="s">
        <v>516</v>
      </c>
      <c r="E200" s="283" t="s">
        <v>10259</v>
      </c>
      <c r="F200" s="284" t="s">
        <v>10260</v>
      </c>
      <c r="G200" s="285" t="s">
        <v>3898</v>
      </c>
      <c r="H200" s="286">
        <v>1</v>
      </c>
      <c r="I200" s="287"/>
      <c r="J200" s="288">
        <f>ROUND(I200*H200,2)</f>
        <v>0</v>
      </c>
      <c r="K200" s="284" t="s">
        <v>28</v>
      </c>
      <c r="L200" s="289"/>
      <c r="M200" s="290" t="s">
        <v>28</v>
      </c>
      <c r="N200" s="291" t="s">
        <v>45</v>
      </c>
      <c r="O200" s="87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9611</v>
      </c>
      <c r="AT200" s="242" t="s">
        <v>516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9611</v>
      </c>
      <c r="BM200" s="242" t="s">
        <v>10261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10260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2" customFormat="1" ht="33" customHeight="1">
      <c r="A202" s="41"/>
      <c r="B202" s="42"/>
      <c r="C202" s="282" t="s">
        <v>730</v>
      </c>
      <c r="D202" s="282" t="s">
        <v>516</v>
      </c>
      <c r="E202" s="283" t="s">
        <v>10262</v>
      </c>
      <c r="F202" s="284" t="s">
        <v>10263</v>
      </c>
      <c r="G202" s="285" t="s">
        <v>3898</v>
      </c>
      <c r="H202" s="286">
        <v>1</v>
      </c>
      <c r="I202" s="287"/>
      <c r="J202" s="288">
        <f>ROUND(I202*H202,2)</f>
        <v>0</v>
      </c>
      <c r="K202" s="284" t="s">
        <v>28</v>
      </c>
      <c r="L202" s="289"/>
      <c r="M202" s="290" t="s">
        <v>28</v>
      </c>
      <c r="N202" s="291" t="s">
        <v>45</v>
      </c>
      <c r="O202" s="87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9611</v>
      </c>
      <c r="AT202" s="242" t="s">
        <v>516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9611</v>
      </c>
      <c r="BM202" s="242" t="s">
        <v>10264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10263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2" customFormat="1" ht="33" customHeight="1">
      <c r="A204" s="41"/>
      <c r="B204" s="42"/>
      <c r="C204" s="282" t="s">
        <v>737</v>
      </c>
      <c r="D204" s="282" t="s">
        <v>516</v>
      </c>
      <c r="E204" s="283" t="s">
        <v>10265</v>
      </c>
      <c r="F204" s="284" t="s">
        <v>10266</v>
      </c>
      <c r="G204" s="285" t="s">
        <v>3898</v>
      </c>
      <c r="H204" s="286">
        <v>1</v>
      </c>
      <c r="I204" s="287"/>
      <c r="J204" s="288">
        <f>ROUND(I204*H204,2)</f>
        <v>0</v>
      </c>
      <c r="K204" s="284" t="s">
        <v>28</v>
      </c>
      <c r="L204" s="289"/>
      <c r="M204" s="290" t="s">
        <v>28</v>
      </c>
      <c r="N204" s="291" t="s">
        <v>45</v>
      </c>
      <c r="O204" s="87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9611</v>
      </c>
      <c r="AT204" s="242" t="s">
        <v>516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9611</v>
      </c>
      <c r="BM204" s="242" t="s">
        <v>10267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10266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2" customFormat="1" ht="33" customHeight="1">
      <c r="A206" s="41"/>
      <c r="B206" s="42"/>
      <c r="C206" s="282" t="s">
        <v>742</v>
      </c>
      <c r="D206" s="282" t="s">
        <v>516</v>
      </c>
      <c r="E206" s="283" t="s">
        <v>10268</v>
      </c>
      <c r="F206" s="284" t="s">
        <v>10269</v>
      </c>
      <c r="G206" s="285" t="s">
        <v>3898</v>
      </c>
      <c r="H206" s="286">
        <v>1</v>
      </c>
      <c r="I206" s="287"/>
      <c r="J206" s="288">
        <f>ROUND(I206*H206,2)</f>
        <v>0</v>
      </c>
      <c r="K206" s="284" t="s">
        <v>28</v>
      </c>
      <c r="L206" s="289"/>
      <c r="M206" s="290" t="s">
        <v>28</v>
      </c>
      <c r="N206" s="291" t="s">
        <v>45</v>
      </c>
      <c r="O206" s="87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42" t="s">
        <v>9611</v>
      </c>
      <c r="AT206" s="242" t="s">
        <v>516</v>
      </c>
      <c r="AU206" s="242" t="s">
        <v>82</v>
      </c>
      <c r="AY206" s="20" t="s">
        <v>475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20" t="s">
        <v>78</v>
      </c>
      <c r="BK206" s="243">
        <f>ROUND(I206*H206,2)</f>
        <v>0</v>
      </c>
      <c r="BL206" s="20" t="s">
        <v>9611</v>
      </c>
      <c r="BM206" s="242" t="s">
        <v>10270</v>
      </c>
    </row>
    <row r="207" s="2" customFormat="1">
      <c r="A207" s="41"/>
      <c r="B207" s="42"/>
      <c r="C207" s="43"/>
      <c r="D207" s="244" t="s">
        <v>484</v>
      </c>
      <c r="E207" s="43"/>
      <c r="F207" s="245" t="s">
        <v>10269</v>
      </c>
      <c r="G207" s="43"/>
      <c r="H207" s="43"/>
      <c r="I207" s="151"/>
      <c r="J207" s="43"/>
      <c r="K207" s="43"/>
      <c r="L207" s="47"/>
      <c r="M207" s="246"/>
      <c r="N207" s="24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484</v>
      </c>
      <c r="AU207" s="20" t="s">
        <v>82</v>
      </c>
    </row>
    <row r="208" s="2" customFormat="1" ht="33" customHeight="1">
      <c r="A208" s="41"/>
      <c r="B208" s="42"/>
      <c r="C208" s="282" t="s">
        <v>747</v>
      </c>
      <c r="D208" s="282" t="s">
        <v>516</v>
      </c>
      <c r="E208" s="283" t="s">
        <v>10271</v>
      </c>
      <c r="F208" s="284" t="s">
        <v>10272</v>
      </c>
      <c r="G208" s="285" t="s">
        <v>3898</v>
      </c>
      <c r="H208" s="286">
        <v>1</v>
      </c>
      <c r="I208" s="287"/>
      <c r="J208" s="288">
        <f>ROUND(I208*H208,2)</f>
        <v>0</v>
      </c>
      <c r="K208" s="284" t="s">
        <v>28</v>
      </c>
      <c r="L208" s="289"/>
      <c r="M208" s="290" t="s">
        <v>28</v>
      </c>
      <c r="N208" s="291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9611</v>
      </c>
      <c r="AT208" s="242" t="s">
        <v>516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9611</v>
      </c>
      <c r="BM208" s="242" t="s">
        <v>10273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10272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2" customFormat="1" ht="33" customHeight="1">
      <c r="A210" s="41"/>
      <c r="B210" s="42"/>
      <c r="C210" s="282" t="s">
        <v>752</v>
      </c>
      <c r="D210" s="282" t="s">
        <v>516</v>
      </c>
      <c r="E210" s="283" t="s">
        <v>10274</v>
      </c>
      <c r="F210" s="284" t="s">
        <v>10275</v>
      </c>
      <c r="G210" s="285" t="s">
        <v>3898</v>
      </c>
      <c r="H210" s="286">
        <v>1</v>
      </c>
      <c r="I210" s="287"/>
      <c r="J210" s="288">
        <f>ROUND(I210*H210,2)</f>
        <v>0</v>
      </c>
      <c r="K210" s="284" t="s">
        <v>28</v>
      </c>
      <c r="L210" s="289"/>
      <c r="M210" s="290" t="s">
        <v>28</v>
      </c>
      <c r="N210" s="291" t="s">
        <v>45</v>
      </c>
      <c r="O210" s="87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519</v>
      </c>
      <c r="AT210" s="242" t="s">
        <v>516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482</v>
      </c>
      <c r="BM210" s="242" t="s">
        <v>10276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10275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2" customFormat="1" ht="33" customHeight="1">
      <c r="A212" s="41"/>
      <c r="B212" s="42"/>
      <c r="C212" s="282" t="s">
        <v>758</v>
      </c>
      <c r="D212" s="282" t="s">
        <v>516</v>
      </c>
      <c r="E212" s="283" t="s">
        <v>10277</v>
      </c>
      <c r="F212" s="284" t="s">
        <v>10278</v>
      </c>
      <c r="G212" s="285" t="s">
        <v>3898</v>
      </c>
      <c r="H212" s="286">
        <v>1</v>
      </c>
      <c r="I212" s="287"/>
      <c r="J212" s="288">
        <f>ROUND(I212*H212,2)</f>
        <v>0</v>
      </c>
      <c r="K212" s="284" t="s">
        <v>28</v>
      </c>
      <c r="L212" s="289"/>
      <c r="M212" s="290" t="s">
        <v>28</v>
      </c>
      <c r="N212" s="291" t="s">
        <v>45</v>
      </c>
      <c r="O212" s="87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9611</v>
      </c>
      <c r="AT212" s="242" t="s">
        <v>516</v>
      </c>
      <c r="AU212" s="242" t="s">
        <v>82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9611</v>
      </c>
      <c r="BM212" s="242" t="s">
        <v>10279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10278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82</v>
      </c>
    </row>
    <row r="214" s="2" customFormat="1" ht="33" customHeight="1">
      <c r="A214" s="41"/>
      <c r="B214" s="42"/>
      <c r="C214" s="282" t="s">
        <v>763</v>
      </c>
      <c r="D214" s="282" t="s">
        <v>516</v>
      </c>
      <c r="E214" s="283" t="s">
        <v>10280</v>
      </c>
      <c r="F214" s="284" t="s">
        <v>10281</v>
      </c>
      <c r="G214" s="285" t="s">
        <v>3898</v>
      </c>
      <c r="H214" s="286">
        <v>1</v>
      </c>
      <c r="I214" s="287"/>
      <c r="J214" s="288">
        <f>ROUND(I214*H214,2)</f>
        <v>0</v>
      </c>
      <c r="K214" s="284" t="s">
        <v>28</v>
      </c>
      <c r="L214" s="289"/>
      <c r="M214" s="290" t="s">
        <v>28</v>
      </c>
      <c r="N214" s="291" t="s">
        <v>45</v>
      </c>
      <c r="O214" s="87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9611</v>
      </c>
      <c r="AT214" s="242" t="s">
        <v>516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9611</v>
      </c>
      <c r="BM214" s="242" t="s">
        <v>10282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10281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2" customFormat="1" ht="33" customHeight="1">
      <c r="A216" s="41"/>
      <c r="B216" s="42"/>
      <c r="C216" s="282" t="s">
        <v>769</v>
      </c>
      <c r="D216" s="282" t="s">
        <v>516</v>
      </c>
      <c r="E216" s="283" t="s">
        <v>10283</v>
      </c>
      <c r="F216" s="284" t="s">
        <v>10284</v>
      </c>
      <c r="G216" s="285" t="s">
        <v>3898</v>
      </c>
      <c r="H216" s="286">
        <v>1</v>
      </c>
      <c r="I216" s="287"/>
      <c r="J216" s="288">
        <f>ROUND(I216*H216,2)</f>
        <v>0</v>
      </c>
      <c r="K216" s="284" t="s">
        <v>28</v>
      </c>
      <c r="L216" s="289"/>
      <c r="M216" s="290" t="s">
        <v>28</v>
      </c>
      <c r="N216" s="291" t="s">
        <v>45</v>
      </c>
      <c r="O216" s="87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42" t="s">
        <v>9611</v>
      </c>
      <c r="AT216" s="242" t="s">
        <v>516</v>
      </c>
      <c r="AU216" s="242" t="s">
        <v>82</v>
      </c>
      <c r="AY216" s="20" t="s">
        <v>475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20" t="s">
        <v>78</v>
      </c>
      <c r="BK216" s="243">
        <f>ROUND(I216*H216,2)</f>
        <v>0</v>
      </c>
      <c r="BL216" s="20" t="s">
        <v>9611</v>
      </c>
      <c r="BM216" s="242" t="s">
        <v>10285</v>
      </c>
    </row>
    <row r="217" s="2" customFormat="1">
      <c r="A217" s="41"/>
      <c r="B217" s="42"/>
      <c r="C217" s="43"/>
      <c r="D217" s="244" t="s">
        <v>484</v>
      </c>
      <c r="E217" s="43"/>
      <c r="F217" s="245" t="s">
        <v>10284</v>
      </c>
      <c r="G217" s="43"/>
      <c r="H217" s="43"/>
      <c r="I217" s="151"/>
      <c r="J217" s="43"/>
      <c r="K217" s="43"/>
      <c r="L217" s="47"/>
      <c r="M217" s="246"/>
      <c r="N217" s="247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484</v>
      </c>
      <c r="AU217" s="20" t="s">
        <v>82</v>
      </c>
    </row>
    <row r="218" s="2" customFormat="1" ht="33" customHeight="1">
      <c r="A218" s="41"/>
      <c r="B218" s="42"/>
      <c r="C218" s="282" t="s">
        <v>775</v>
      </c>
      <c r="D218" s="282" t="s">
        <v>516</v>
      </c>
      <c r="E218" s="283" t="s">
        <v>10286</v>
      </c>
      <c r="F218" s="284" t="s">
        <v>10287</v>
      </c>
      <c r="G218" s="285" t="s">
        <v>3898</v>
      </c>
      <c r="H218" s="286">
        <v>1</v>
      </c>
      <c r="I218" s="287"/>
      <c r="J218" s="288">
        <f>ROUND(I218*H218,2)</f>
        <v>0</v>
      </c>
      <c r="K218" s="284" t="s">
        <v>28</v>
      </c>
      <c r="L218" s="289"/>
      <c r="M218" s="290" t="s">
        <v>28</v>
      </c>
      <c r="N218" s="291" t="s">
        <v>45</v>
      </c>
      <c r="O218" s="87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9611</v>
      </c>
      <c r="AT218" s="242" t="s">
        <v>516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9611</v>
      </c>
      <c r="BM218" s="242" t="s">
        <v>10288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10287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2" customFormat="1" ht="33" customHeight="1">
      <c r="A220" s="41"/>
      <c r="B220" s="42"/>
      <c r="C220" s="282" t="s">
        <v>780</v>
      </c>
      <c r="D220" s="282" t="s">
        <v>516</v>
      </c>
      <c r="E220" s="283" t="s">
        <v>10289</v>
      </c>
      <c r="F220" s="284" t="s">
        <v>10290</v>
      </c>
      <c r="G220" s="285" t="s">
        <v>3898</v>
      </c>
      <c r="H220" s="286">
        <v>1</v>
      </c>
      <c r="I220" s="287"/>
      <c r="J220" s="288">
        <f>ROUND(I220*H220,2)</f>
        <v>0</v>
      </c>
      <c r="K220" s="284" t="s">
        <v>28</v>
      </c>
      <c r="L220" s="289"/>
      <c r="M220" s="290" t="s">
        <v>28</v>
      </c>
      <c r="N220" s="291" t="s">
        <v>45</v>
      </c>
      <c r="O220" s="87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9611</v>
      </c>
      <c r="AT220" s="242" t="s">
        <v>516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9611</v>
      </c>
      <c r="BM220" s="242" t="s">
        <v>10291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10290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2" customFormat="1" ht="33" customHeight="1">
      <c r="A222" s="41"/>
      <c r="B222" s="42"/>
      <c r="C222" s="282" t="s">
        <v>786</v>
      </c>
      <c r="D222" s="282" t="s">
        <v>516</v>
      </c>
      <c r="E222" s="283" t="s">
        <v>10292</v>
      </c>
      <c r="F222" s="284" t="s">
        <v>10293</v>
      </c>
      <c r="G222" s="285" t="s">
        <v>3898</v>
      </c>
      <c r="H222" s="286">
        <v>1</v>
      </c>
      <c r="I222" s="287"/>
      <c r="J222" s="288">
        <f>ROUND(I222*H222,2)</f>
        <v>0</v>
      </c>
      <c r="K222" s="284" t="s">
        <v>28</v>
      </c>
      <c r="L222" s="289"/>
      <c r="M222" s="290" t="s">
        <v>28</v>
      </c>
      <c r="N222" s="291" t="s">
        <v>45</v>
      </c>
      <c r="O222" s="87"/>
      <c r="P222" s="240">
        <f>O222*H222</f>
        <v>0</v>
      </c>
      <c r="Q222" s="240">
        <v>0</v>
      </c>
      <c r="R222" s="240">
        <f>Q222*H222</f>
        <v>0</v>
      </c>
      <c r="S222" s="240">
        <v>0</v>
      </c>
      <c r="T222" s="241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42" t="s">
        <v>9611</v>
      </c>
      <c r="AT222" s="242" t="s">
        <v>516</v>
      </c>
      <c r="AU222" s="242" t="s">
        <v>82</v>
      </c>
      <c r="AY222" s="20" t="s">
        <v>475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20" t="s">
        <v>78</v>
      </c>
      <c r="BK222" s="243">
        <f>ROUND(I222*H222,2)</f>
        <v>0</v>
      </c>
      <c r="BL222" s="20" t="s">
        <v>9611</v>
      </c>
      <c r="BM222" s="242" t="s">
        <v>10294</v>
      </c>
    </row>
    <row r="223" s="2" customFormat="1">
      <c r="A223" s="41"/>
      <c r="B223" s="42"/>
      <c r="C223" s="43"/>
      <c r="D223" s="244" t="s">
        <v>484</v>
      </c>
      <c r="E223" s="43"/>
      <c r="F223" s="245" t="s">
        <v>10293</v>
      </c>
      <c r="G223" s="43"/>
      <c r="H223" s="43"/>
      <c r="I223" s="151"/>
      <c r="J223" s="43"/>
      <c r="K223" s="43"/>
      <c r="L223" s="47"/>
      <c r="M223" s="246"/>
      <c r="N223" s="247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484</v>
      </c>
      <c r="AU223" s="20" t="s">
        <v>82</v>
      </c>
    </row>
    <row r="224" s="2" customFormat="1" ht="33" customHeight="1">
      <c r="A224" s="41"/>
      <c r="B224" s="42"/>
      <c r="C224" s="282" t="s">
        <v>791</v>
      </c>
      <c r="D224" s="282" t="s">
        <v>516</v>
      </c>
      <c r="E224" s="283" t="s">
        <v>10295</v>
      </c>
      <c r="F224" s="284" t="s">
        <v>10296</v>
      </c>
      <c r="G224" s="285" t="s">
        <v>3898</v>
      </c>
      <c r="H224" s="286">
        <v>1</v>
      </c>
      <c r="I224" s="287"/>
      <c r="J224" s="288">
        <f>ROUND(I224*H224,2)</f>
        <v>0</v>
      </c>
      <c r="K224" s="284" t="s">
        <v>28</v>
      </c>
      <c r="L224" s="289"/>
      <c r="M224" s="290" t="s">
        <v>28</v>
      </c>
      <c r="N224" s="291" t="s">
        <v>45</v>
      </c>
      <c r="O224" s="87"/>
      <c r="P224" s="240">
        <f>O224*H224</f>
        <v>0</v>
      </c>
      <c r="Q224" s="240">
        <v>0</v>
      </c>
      <c r="R224" s="240">
        <f>Q224*H224</f>
        <v>0</v>
      </c>
      <c r="S224" s="240">
        <v>0</v>
      </c>
      <c r="T224" s="24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42" t="s">
        <v>9611</v>
      </c>
      <c r="AT224" s="242" t="s">
        <v>516</v>
      </c>
      <c r="AU224" s="242" t="s">
        <v>82</v>
      </c>
      <c r="AY224" s="20" t="s">
        <v>475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20" t="s">
        <v>78</v>
      </c>
      <c r="BK224" s="243">
        <f>ROUND(I224*H224,2)</f>
        <v>0</v>
      </c>
      <c r="BL224" s="20" t="s">
        <v>9611</v>
      </c>
      <c r="BM224" s="242" t="s">
        <v>10297</v>
      </c>
    </row>
    <row r="225" s="2" customFormat="1">
      <c r="A225" s="41"/>
      <c r="B225" s="42"/>
      <c r="C225" s="43"/>
      <c r="D225" s="244" t="s">
        <v>484</v>
      </c>
      <c r="E225" s="43"/>
      <c r="F225" s="245" t="s">
        <v>10296</v>
      </c>
      <c r="G225" s="43"/>
      <c r="H225" s="43"/>
      <c r="I225" s="151"/>
      <c r="J225" s="43"/>
      <c r="K225" s="43"/>
      <c r="L225" s="47"/>
      <c r="M225" s="246"/>
      <c r="N225" s="24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484</v>
      </c>
      <c r="AU225" s="20" t="s">
        <v>82</v>
      </c>
    </row>
    <row r="226" s="2" customFormat="1" ht="33" customHeight="1">
      <c r="A226" s="41"/>
      <c r="B226" s="42"/>
      <c r="C226" s="282" t="s">
        <v>797</v>
      </c>
      <c r="D226" s="282" t="s">
        <v>516</v>
      </c>
      <c r="E226" s="283" t="s">
        <v>10298</v>
      </c>
      <c r="F226" s="284" t="s">
        <v>10299</v>
      </c>
      <c r="G226" s="285" t="s">
        <v>3898</v>
      </c>
      <c r="H226" s="286">
        <v>1</v>
      </c>
      <c r="I226" s="287"/>
      <c r="J226" s="288">
        <f>ROUND(I226*H226,2)</f>
        <v>0</v>
      </c>
      <c r="K226" s="284" t="s">
        <v>28</v>
      </c>
      <c r="L226" s="289"/>
      <c r="M226" s="290" t="s">
        <v>28</v>
      </c>
      <c r="N226" s="291" t="s">
        <v>45</v>
      </c>
      <c r="O226" s="87"/>
      <c r="P226" s="240">
        <f>O226*H226</f>
        <v>0</v>
      </c>
      <c r="Q226" s="240">
        <v>0</v>
      </c>
      <c r="R226" s="240">
        <f>Q226*H226</f>
        <v>0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9611</v>
      </c>
      <c r="AT226" s="242" t="s">
        <v>516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9611</v>
      </c>
      <c r="BM226" s="242" t="s">
        <v>10300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10299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2" customFormat="1" ht="33" customHeight="1">
      <c r="A228" s="41"/>
      <c r="B228" s="42"/>
      <c r="C228" s="282" t="s">
        <v>802</v>
      </c>
      <c r="D228" s="282" t="s">
        <v>516</v>
      </c>
      <c r="E228" s="283" t="s">
        <v>10301</v>
      </c>
      <c r="F228" s="284" t="s">
        <v>10302</v>
      </c>
      <c r="G228" s="285" t="s">
        <v>3898</v>
      </c>
      <c r="H228" s="286">
        <v>1</v>
      </c>
      <c r="I228" s="287"/>
      <c r="J228" s="288">
        <f>ROUND(I228*H228,2)</f>
        <v>0</v>
      </c>
      <c r="K228" s="284" t="s">
        <v>28</v>
      </c>
      <c r="L228" s="289"/>
      <c r="M228" s="290" t="s">
        <v>28</v>
      </c>
      <c r="N228" s="291" t="s">
        <v>45</v>
      </c>
      <c r="O228" s="87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9611</v>
      </c>
      <c r="AT228" s="242" t="s">
        <v>516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9611</v>
      </c>
      <c r="BM228" s="242" t="s">
        <v>10303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10302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2" customFormat="1" ht="33" customHeight="1">
      <c r="A230" s="41"/>
      <c r="B230" s="42"/>
      <c r="C230" s="282" t="s">
        <v>806</v>
      </c>
      <c r="D230" s="282" t="s">
        <v>516</v>
      </c>
      <c r="E230" s="283" t="s">
        <v>10304</v>
      </c>
      <c r="F230" s="284" t="s">
        <v>10305</v>
      </c>
      <c r="G230" s="285" t="s">
        <v>3898</v>
      </c>
      <c r="H230" s="286">
        <v>1</v>
      </c>
      <c r="I230" s="287"/>
      <c r="J230" s="288">
        <f>ROUND(I230*H230,2)</f>
        <v>0</v>
      </c>
      <c r="K230" s="284" t="s">
        <v>28</v>
      </c>
      <c r="L230" s="289"/>
      <c r="M230" s="290" t="s">
        <v>28</v>
      </c>
      <c r="N230" s="291" t="s">
        <v>45</v>
      </c>
      <c r="O230" s="87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42" t="s">
        <v>9611</v>
      </c>
      <c r="AT230" s="242" t="s">
        <v>516</v>
      </c>
      <c r="AU230" s="242" t="s">
        <v>82</v>
      </c>
      <c r="AY230" s="20" t="s">
        <v>475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20" t="s">
        <v>78</v>
      </c>
      <c r="BK230" s="243">
        <f>ROUND(I230*H230,2)</f>
        <v>0</v>
      </c>
      <c r="BL230" s="20" t="s">
        <v>9611</v>
      </c>
      <c r="BM230" s="242" t="s">
        <v>10306</v>
      </c>
    </row>
    <row r="231" s="2" customFormat="1">
      <c r="A231" s="41"/>
      <c r="B231" s="42"/>
      <c r="C231" s="43"/>
      <c r="D231" s="244" t="s">
        <v>484</v>
      </c>
      <c r="E231" s="43"/>
      <c r="F231" s="245" t="s">
        <v>10305</v>
      </c>
      <c r="G231" s="43"/>
      <c r="H231" s="43"/>
      <c r="I231" s="151"/>
      <c r="J231" s="43"/>
      <c r="K231" s="43"/>
      <c r="L231" s="47"/>
      <c r="M231" s="246"/>
      <c r="N231" s="24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484</v>
      </c>
      <c r="AU231" s="20" t="s">
        <v>82</v>
      </c>
    </row>
    <row r="232" s="2" customFormat="1" ht="33" customHeight="1">
      <c r="A232" s="41"/>
      <c r="B232" s="42"/>
      <c r="C232" s="282" t="s">
        <v>811</v>
      </c>
      <c r="D232" s="282" t="s">
        <v>516</v>
      </c>
      <c r="E232" s="283" t="s">
        <v>10307</v>
      </c>
      <c r="F232" s="284" t="s">
        <v>10308</v>
      </c>
      <c r="G232" s="285" t="s">
        <v>3898</v>
      </c>
      <c r="H232" s="286">
        <v>1</v>
      </c>
      <c r="I232" s="287"/>
      <c r="J232" s="288">
        <f>ROUND(I232*H232,2)</f>
        <v>0</v>
      </c>
      <c r="K232" s="284" t="s">
        <v>28</v>
      </c>
      <c r="L232" s="289"/>
      <c r="M232" s="290" t="s">
        <v>28</v>
      </c>
      <c r="N232" s="291" t="s">
        <v>45</v>
      </c>
      <c r="O232" s="87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9611</v>
      </c>
      <c r="AT232" s="242" t="s">
        <v>516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9611</v>
      </c>
      <c r="BM232" s="242" t="s">
        <v>10309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10308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2" customFormat="1" ht="16.5" customHeight="1">
      <c r="A234" s="41"/>
      <c r="B234" s="42"/>
      <c r="C234" s="231" t="s">
        <v>817</v>
      </c>
      <c r="D234" s="231" t="s">
        <v>477</v>
      </c>
      <c r="E234" s="232" t="s">
        <v>10310</v>
      </c>
      <c r="F234" s="233" t="s">
        <v>10232</v>
      </c>
      <c r="G234" s="234" t="s">
        <v>3898</v>
      </c>
      <c r="H234" s="235">
        <v>23</v>
      </c>
      <c r="I234" s="236"/>
      <c r="J234" s="237">
        <f>ROUND(I234*H234,2)</f>
        <v>0</v>
      </c>
      <c r="K234" s="233" t="s">
        <v>28</v>
      </c>
      <c r="L234" s="47"/>
      <c r="M234" s="238" t="s">
        <v>28</v>
      </c>
      <c r="N234" s="239" t="s">
        <v>45</v>
      </c>
      <c r="O234" s="87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9611</v>
      </c>
      <c r="AT234" s="242" t="s">
        <v>477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9611</v>
      </c>
      <c r="BM234" s="242" t="s">
        <v>10311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10232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12" customFormat="1" ht="22.8" customHeight="1">
      <c r="A236" s="12"/>
      <c r="B236" s="215"/>
      <c r="C236" s="216"/>
      <c r="D236" s="217" t="s">
        <v>73</v>
      </c>
      <c r="E236" s="229" t="s">
        <v>10312</v>
      </c>
      <c r="F236" s="229" t="s">
        <v>10313</v>
      </c>
      <c r="G236" s="216"/>
      <c r="H236" s="216"/>
      <c r="I236" s="219"/>
      <c r="J236" s="230">
        <f>BK236</f>
        <v>0</v>
      </c>
      <c r="K236" s="216"/>
      <c r="L236" s="221"/>
      <c r="M236" s="222"/>
      <c r="N236" s="223"/>
      <c r="O236" s="223"/>
      <c r="P236" s="224">
        <f>SUM(P237:P276)</f>
        <v>0</v>
      </c>
      <c r="Q236" s="223"/>
      <c r="R236" s="224">
        <f>SUM(R237:R276)</f>
        <v>0</v>
      </c>
      <c r="S236" s="223"/>
      <c r="T236" s="225">
        <f>SUM(T237:T276)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26" t="s">
        <v>482</v>
      </c>
      <c r="AT236" s="227" t="s">
        <v>73</v>
      </c>
      <c r="AU236" s="227" t="s">
        <v>78</v>
      </c>
      <c r="AY236" s="226" t="s">
        <v>475</v>
      </c>
      <c r="BK236" s="228">
        <f>SUM(BK237:BK276)</f>
        <v>0</v>
      </c>
    </row>
    <row r="237" s="2" customFormat="1" ht="16.5" customHeight="1">
      <c r="A237" s="41"/>
      <c r="B237" s="42"/>
      <c r="C237" s="231" t="s">
        <v>822</v>
      </c>
      <c r="D237" s="231" t="s">
        <v>477</v>
      </c>
      <c r="E237" s="232" t="s">
        <v>10314</v>
      </c>
      <c r="F237" s="233" t="s">
        <v>10315</v>
      </c>
      <c r="G237" s="234" t="s">
        <v>3935</v>
      </c>
      <c r="H237" s="235">
        <v>4</v>
      </c>
      <c r="I237" s="236"/>
      <c r="J237" s="237">
        <f>ROUND(I237*H237,2)</f>
        <v>0</v>
      </c>
      <c r="K237" s="233" t="s">
        <v>28</v>
      </c>
      <c r="L237" s="47"/>
      <c r="M237" s="238" t="s">
        <v>28</v>
      </c>
      <c r="N237" s="239" t="s">
        <v>45</v>
      </c>
      <c r="O237" s="87"/>
      <c r="P237" s="240">
        <f>O237*H237</f>
        <v>0</v>
      </c>
      <c r="Q237" s="240">
        <v>0</v>
      </c>
      <c r="R237" s="240">
        <f>Q237*H237</f>
        <v>0</v>
      </c>
      <c r="S237" s="240">
        <v>0</v>
      </c>
      <c r="T237" s="24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42" t="s">
        <v>9611</v>
      </c>
      <c r="AT237" s="242" t="s">
        <v>477</v>
      </c>
      <c r="AU237" s="242" t="s">
        <v>82</v>
      </c>
      <c r="AY237" s="20" t="s">
        <v>475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20" t="s">
        <v>78</v>
      </c>
      <c r="BK237" s="243">
        <f>ROUND(I237*H237,2)</f>
        <v>0</v>
      </c>
      <c r="BL237" s="20" t="s">
        <v>9611</v>
      </c>
      <c r="BM237" s="242" t="s">
        <v>10316</v>
      </c>
    </row>
    <row r="238" s="2" customFormat="1">
      <c r="A238" s="41"/>
      <c r="B238" s="42"/>
      <c r="C238" s="43"/>
      <c r="D238" s="244" t="s">
        <v>484</v>
      </c>
      <c r="E238" s="43"/>
      <c r="F238" s="245" t="s">
        <v>10315</v>
      </c>
      <c r="G238" s="43"/>
      <c r="H238" s="43"/>
      <c r="I238" s="151"/>
      <c r="J238" s="43"/>
      <c r="K238" s="43"/>
      <c r="L238" s="47"/>
      <c r="M238" s="246"/>
      <c r="N238" s="24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484</v>
      </c>
      <c r="AU238" s="20" t="s">
        <v>82</v>
      </c>
    </row>
    <row r="239" s="2" customFormat="1" ht="16.5" customHeight="1">
      <c r="A239" s="41"/>
      <c r="B239" s="42"/>
      <c r="C239" s="231" t="s">
        <v>827</v>
      </c>
      <c r="D239" s="231" t="s">
        <v>477</v>
      </c>
      <c r="E239" s="232" t="s">
        <v>10317</v>
      </c>
      <c r="F239" s="233" t="s">
        <v>10318</v>
      </c>
      <c r="G239" s="234" t="s">
        <v>3935</v>
      </c>
      <c r="H239" s="235">
        <v>4</v>
      </c>
      <c r="I239" s="236"/>
      <c r="J239" s="237">
        <f>ROUND(I239*H239,2)</f>
        <v>0</v>
      </c>
      <c r="K239" s="233" t="s">
        <v>28</v>
      </c>
      <c r="L239" s="47"/>
      <c r="M239" s="238" t="s">
        <v>28</v>
      </c>
      <c r="N239" s="239" t="s">
        <v>45</v>
      </c>
      <c r="O239" s="87"/>
      <c r="P239" s="240">
        <f>O239*H239</f>
        <v>0</v>
      </c>
      <c r="Q239" s="240">
        <v>0</v>
      </c>
      <c r="R239" s="240">
        <f>Q239*H239</f>
        <v>0</v>
      </c>
      <c r="S239" s="240">
        <v>0</v>
      </c>
      <c r="T239" s="241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42" t="s">
        <v>9611</v>
      </c>
      <c r="AT239" s="242" t="s">
        <v>477</v>
      </c>
      <c r="AU239" s="242" t="s">
        <v>82</v>
      </c>
      <c r="AY239" s="20" t="s">
        <v>475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20" t="s">
        <v>78</v>
      </c>
      <c r="BK239" s="243">
        <f>ROUND(I239*H239,2)</f>
        <v>0</v>
      </c>
      <c r="BL239" s="20" t="s">
        <v>9611</v>
      </c>
      <c r="BM239" s="242" t="s">
        <v>10319</v>
      </c>
    </row>
    <row r="240" s="2" customFormat="1">
      <c r="A240" s="41"/>
      <c r="B240" s="42"/>
      <c r="C240" s="43"/>
      <c r="D240" s="244" t="s">
        <v>484</v>
      </c>
      <c r="E240" s="43"/>
      <c r="F240" s="245" t="s">
        <v>10318</v>
      </c>
      <c r="G240" s="43"/>
      <c r="H240" s="43"/>
      <c r="I240" s="151"/>
      <c r="J240" s="43"/>
      <c r="K240" s="43"/>
      <c r="L240" s="47"/>
      <c r="M240" s="246"/>
      <c r="N240" s="24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484</v>
      </c>
      <c r="AU240" s="20" t="s">
        <v>82</v>
      </c>
    </row>
    <row r="241" s="2" customFormat="1" ht="16.5" customHeight="1">
      <c r="A241" s="41"/>
      <c r="B241" s="42"/>
      <c r="C241" s="231" t="s">
        <v>833</v>
      </c>
      <c r="D241" s="231" t="s">
        <v>477</v>
      </c>
      <c r="E241" s="232" t="s">
        <v>10320</v>
      </c>
      <c r="F241" s="233" t="s">
        <v>10321</v>
      </c>
      <c r="G241" s="234" t="s">
        <v>3898</v>
      </c>
      <c r="H241" s="235">
        <v>1</v>
      </c>
      <c r="I241" s="236"/>
      <c r="J241" s="237">
        <f>ROUND(I241*H241,2)</f>
        <v>0</v>
      </c>
      <c r="K241" s="233" t="s">
        <v>28</v>
      </c>
      <c r="L241" s="47"/>
      <c r="M241" s="238" t="s">
        <v>28</v>
      </c>
      <c r="N241" s="239" t="s">
        <v>45</v>
      </c>
      <c r="O241" s="87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42" t="s">
        <v>9611</v>
      </c>
      <c r="AT241" s="242" t="s">
        <v>477</v>
      </c>
      <c r="AU241" s="242" t="s">
        <v>82</v>
      </c>
      <c r="AY241" s="20" t="s">
        <v>475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20" t="s">
        <v>78</v>
      </c>
      <c r="BK241" s="243">
        <f>ROUND(I241*H241,2)</f>
        <v>0</v>
      </c>
      <c r="BL241" s="20" t="s">
        <v>9611</v>
      </c>
      <c r="BM241" s="242" t="s">
        <v>10322</v>
      </c>
    </row>
    <row r="242" s="2" customFormat="1">
      <c r="A242" s="41"/>
      <c r="B242" s="42"/>
      <c r="C242" s="43"/>
      <c r="D242" s="244" t="s">
        <v>484</v>
      </c>
      <c r="E242" s="43"/>
      <c r="F242" s="245" t="s">
        <v>10321</v>
      </c>
      <c r="G242" s="43"/>
      <c r="H242" s="43"/>
      <c r="I242" s="151"/>
      <c r="J242" s="43"/>
      <c r="K242" s="43"/>
      <c r="L242" s="47"/>
      <c r="M242" s="246"/>
      <c r="N242" s="24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484</v>
      </c>
      <c r="AU242" s="20" t="s">
        <v>82</v>
      </c>
    </row>
    <row r="243" s="2" customFormat="1" ht="16.5" customHeight="1">
      <c r="A243" s="41"/>
      <c r="B243" s="42"/>
      <c r="C243" s="231" t="s">
        <v>839</v>
      </c>
      <c r="D243" s="231" t="s">
        <v>477</v>
      </c>
      <c r="E243" s="232" t="s">
        <v>10323</v>
      </c>
      <c r="F243" s="233" t="s">
        <v>10324</v>
      </c>
      <c r="G243" s="234" t="s">
        <v>3898</v>
      </c>
      <c r="H243" s="235">
        <v>1</v>
      </c>
      <c r="I243" s="236"/>
      <c r="J243" s="237">
        <f>ROUND(I243*H243,2)</f>
        <v>0</v>
      </c>
      <c r="K243" s="233" t="s">
        <v>28</v>
      </c>
      <c r="L243" s="47"/>
      <c r="M243" s="238" t="s">
        <v>28</v>
      </c>
      <c r="N243" s="239" t="s">
        <v>45</v>
      </c>
      <c r="O243" s="87"/>
      <c r="P243" s="240">
        <f>O243*H243</f>
        <v>0</v>
      </c>
      <c r="Q243" s="240">
        <v>0</v>
      </c>
      <c r="R243" s="240">
        <f>Q243*H243</f>
        <v>0</v>
      </c>
      <c r="S243" s="240">
        <v>0</v>
      </c>
      <c r="T243" s="241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42" t="s">
        <v>9611</v>
      </c>
      <c r="AT243" s="242" t="s">
        <v>477</v>
      </c>
      <c r="AU243" s="242" t="s">
        <v>82</v>
      </c>
      <c r="AY243" s="20" t="s">
        <v>475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20" t="s">
        <v>78</v>
      </c>
      <c r="BK243" s="243">
        <f>ROUND(I243*H243,2)</f>
        <v>0</v>
      </c>
      <c r="BL243" s="20" t="s">
        <v>9611</v>
      </c>
      <c r="BM243" s="242" t="s">
        <v>10325</v>
      </c>
    </row>
    <row r="244" s="2" customFormat="1">
      <c r="A244" s="41"/>
      <c r="B244" s="42"/>
      <c r="C244" s="43"/>
      <c r="D244" s="244" t="s">
        <v>484</v>
      </c>
      <c r="E244" s="43"/>
      <c r="F244" s="245" t="s">
        <v>10324</v>
      </c>
      <c r="G244" s="43"/>
      <c r="H244" s="43"/>
      <c r="I244" s="151"/>
      <c r="J244" s="43"/>
      <c r="K244" s="43"/>
      <c r="L244" s="47"/>
      <c r="M244" s="246"/>
      <c r="N244" s="24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484</v>
      </c>
      <c r="AU244" s="20" t="s">
        <v>82</v>
      </c>
    </row>
    <row r="245" s="2" customFormat="1" ht="16.5" customHeight="1">
      <c r="A245" s="41"/>
      <c r="B245" s="42"/>
      <c r="C245" s="282" t="s">
        <v>844</v>
      </c>
      <c r="D245" s="282" t="s">
        <v>516</v>
      </c>
      <c r="E245" s="283" t="s">
        <v>10326</v>
      </c>
      <c r="F245" s="284" t="s">
        <v>10327</v>
      </c>
      <c r="G245" s="285" t="s">
        <v>3935</v>
      </c>
      <c r="H245" s="286">
        <v>43</v>
      </c>
      <c r="I245" s="287"/>
      <c r="J245" s="288">
        <f>ROUND(I245*H245,2)</f>
        <v>0</v>
      </c>
      <c r="K245" s="284" t="s">
        <v>28</v>
      </c>
      <c r="L245" s="289"/>
      <c r="M245" s="290" t="s">
        <v>28</v>
      </c>
      <c r="N245" s="291" t="s">
        <v>45</v>
      </c>
      <c r="O245" s="87"/>
      <c r="P245" s="240">
        <f>O245*H245</f>
        <v>0</v>
      </c>
      <c r="Q245" s="240">
        <v>0</v>
      </c>
      <c r="R245" s="240">
        <f>Q245*H245</f>
        <v>0</v>
      </c>
      <c r="S245" s="240">
        <v>0</v>
      </c>
      <c r="T245" s="24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42" t="s">
        <v>9611</v>
      </c>
      <c r="AT245" s="242" t="s">
        <v>516</v>
      </c>
      <c r="AU245" s="242" t="s">
        <v>82</v>
      </c>
      <c r="AY245" s="20" t="s">
        <v>475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20" t="s">
        <v>78</v>
      </c>
      <c r="BK245" s="243">
        <f>ROUND(I245*H245,2)</f>
        <v>0</v>
      </c>
      <c r="BL245" s="20" t="s">
        <v>9611</v>
      </c>
      <c r="BM245" s="242" t="s">
        <v>10328</v>
      </c>
    </row>
    <row r="246" s="2" customFormat="1">
      <c r="A246" s="41"/>
      <c r="B246" s="42"/>
      <c r="C246" s="43"/>
      <c r="D246" s="244" t="s">
        <v>484</v>
      </c>
      <c r="E246" s="43"/>
      <c r="F246" s="245" t="s">
        <v>10327</v>
      </c>
      <c r="G246" s="43"/>
      <c r="H246" s="43"/>
      <c r="I246" s="151"/>
      <c r="J246" s="43"/>
      <c r="K246" s="43"/>
      <c r="L246" s="47"/>
      <c r="M246" s="246"/>
      <c r="N246" s="24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484</v>
      </c>
      <c r="AU246" s="20" t="s">
        <v>82</v>
      </c>
    </row>
    <row r="247" s="2" customFormat="1" ht="16.5" customHeight="1">
      <c r="A247" s="41"/>
      <c r="B247" s="42"/>
      <c r="C247" s="282" t="s">
        <v>850</v>
      </c>
      <c r="D247" s="282" t="s">
        <v>516</v>
      </c>
      <c r="E247" s="283" t="s">
        <v>10329</v>
      </c>
      <c r="F247" s="284" t="s">
        <v>10330</v>
      </c>
      <c r="G247" s="285" t="s">
        <v>3935</v>
      </c>
      <c r="H247" s="286">
        <v>43</v>
      </c>
      <c r="I247" s="287"/>
      <c r="J247" s="288">
        <f>ROUND(I247*H247,2)</f>
        <v>0</v>
      </c>
      <c r="K247" s="284" t="s">
        <v>28</v>
      </c>
      <c r="L247" s="289"/>
      <c r="M247" s="290" t="s">
        <v>28</v>
      </c>
      <c r="N247" s="291" t="s">
        <v>45</v>
      </c>
      <c r="O247" s="87"/>
      <c r="P247" s="240">
        <f>O247*H247</f>
        <v>0</v>
      </c>
      <c r="Q247" s="240">
        <v>0</v>
      </c>
      <c r="R247" s="240">
        <f>Q247*H247</f>
        <v>0</v>
      </c>
      <c r="S247" s="240">
        <v>0</v>
      </c>
      <c r="T247" s="241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42" t="s">
        <v>9611</v>
      </c>
      <c r="AT247" s="242" t="s">
        <v>516</v>
      </c>
      <c r="AU247" s="242" t="s">
        <v>82</v>
      </c>
      <c r="AY247" s="20" t="s">
        <v>475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20" t="s">
        <v>78</v>
      </c>
      <c r="BK247" s="243">
        <f>ROUND(I247*H247,2)</f>
        <v>0</v>
      </c>
      <c r="BL247" s="20" t="s">
        <v>9611</v>
      </c>
      <c r="BM247" s="242" t="s">
        <v>10331</v>
      </c>
    </row>
    <row r="248" s="2" customFormat="1">
      <c r="A248" s="41"/>
      <c r="B248" s="42"/>
      <c r="C248" s="43"/>
      <c r="D248" s="244" t="s">
        <v>484</v>
      </c>
      <c r="E248" s="43"/>
      <c r="F248" s="245" t="s">
        <v>10330</v>
      </c>
      <c r="G248" s="43"/>
      <c r="H248" s="43"/>
      <c r="I248" s="151"/>
      <c r="J248" s="43"/>
      <c r="K248" s="43"/>
      <c r="L248" s="47"/>
      <c r="M248" s="246"/>
      <c r="N248" s="24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484</v>
      </c>
      <c r="AU248" s="20" t="s">
        <v>82</v>
      </c>
    </row>
    <row r="249" s="2" customFormat="1" ht="21.75" customHeight="1">
      <c r="A249" s="41"/>
      <c r="B249" s="42"/>
      <c r="C249" s="282" t="s">
        <v>855</v>
      </c>
      <c r="D249" s="282" t="s">
        <v>516</v>
      </c>
      <c r="E249" s="283" t="s">
        <v>10332</v>
      </c>
      <c r="F249" s="284" t="s">
        <v>10333</v>
      </c>
      <c r="G249" s="285" t="s">
        <v>3935</v>
      </c>
      <c r="H249" s="286">
        <v>4</v>
      </c>
      <c r="I249" s="287"/>
      <c r="J249" s="288">
        <f>ROUND(I249*H249,2)</f>
        <v>0</v>
      </c>
      <c r="K249" s="284" t="s">
        <v>28</v>
      </c>
      <c r="L249" s="289"/>
      <c r="M249" s="290" t="s">
        <v>28</v>
      </c>
      <c r="N249" s="291" t="s">
        <v>45</v>
      </c>
      <c r="O249" s="87"/>
      <c r="P249" s="240">
        <f>O249*H249</f>
        <v>0</v>
      </c>
      <c r="Q249" s="240">
        <v>0</v>
      </c>
      <c r="R249" s="240">
        <f>Q249*H249</f>
        <v>0</v>
      </c>
      <c r="S249" s="240">
        <v>0</v>
      </c>
      <c r="T249" s="24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42" t="s">
        <v>9611</v>
      </c>
      <c r="AT249" s="242" t="s">
        <v>516</v>
      </c>
      <c r="AU249" s="242" t="s">
        <v>82</v>
      </c>
      <c r="AY249" s="20" t="s">
        <v>475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20" t="s">
        <v>78</v>
      </c>
      <c r="BK249" s="243">
        <f>ROUND(I249*H249,2)</f>
        <v>0</v>
      </c>
      <c r="BL249" s="20" t="s">
        <v>9611</v>
      </c>
      <c r="BM249" s="242" t="s">
        <v>10334</v>
      </c>
    </row>
    <row r="250" s="2" customFormat="1">
      <c r="A250" s="41"/>
      <c r="B250" s="42"/>
      <c r="C250" s="43"/>
      <c r="D250" s="244" t="s">
        <v>484</v>
      </c>
      <c r="E250" s="43"/>
      <c r="F250" s="245" t="s">
        <v>10333</v>
      </c>
      <c r="G250" s="43"/>
      <c r="H250" s="43"/>
      <c r="I250" s="151"/>
      <c r="J250" s="43"/>
      <c r="K250" s="43"/>
      <c r="L250" s="47"/>
      <c r="M250" s="246"/>
      <c r="N250" s="24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484</v>
      </c>
      <c r="AU250" s="20" t="s">
        <v>82</v>
      </c>
    </row>
    <row r="251" s="2" customFormat="1" ht="21.75" customHeight="1">
      <c r="A251" s="41"/>
      <c r="B251" s="42"/>
      <c r="C251" s="282" t="s">
        <v>860</v>
      </c>
      <c r="D251" s="282" t="s">
        <v>516</v>
      </c>
      <c r="E251" s="283" t="s">
        <v>10335</v>
      </c>
      <c r="F251" s="284" t="s">
        <v>10336</v>
      </c>
      <c r="G251" s="285" t="s">
        <v>3935</v>
      </c>
      <c r="H251" s="286">
        <v>4</v>
      </c>
      <c r="I251" s="287"/>
      <c r="J251" s="288">
        <f>ROUND(I251*H251,2)</f>
        <v>0</v>
      </c>
      <c r="K251" s="284" t="s">
        <v>28</v>
      </c>
      <c r="L251" s="289"/>
      <c r="M251" s="290" t="s">
        <v>28</v>
      </c>
      <c r="N251" s="291" t="s">
        <v>45</v>
      </c>
      <c r="O251" s="87"/>
      <c r="P251" s="240">
        <f>O251*H251</f>
        <v>0</v>
      </c>
      <c r="Q251" s="240">
        <v>0</v>
      </c>
      <c r="R251" s="240">
        <f>Q251*H251</f>
        <v>0</v>
      </c>
      <c r="S251" s="240">
        <v>0</v>
      </c>
      <c r="T251" s="241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42" t="s">
        <v>9611</v>
      </c>
      <c r="AT251" s="242" t="s">
        <v>516</v>
      </c>
      <c r="AU251" s="242" t="s">
        <v>82</v>
      </c>
      <c r="AY251" s="20" t="s">
        <v>475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20" t="s">
        <v>78</v>
      </c>
      <c r="BK251" s="243">
        <f>ROUND(I251*H251,2)</f>
        <v>0</v>
      </c>
      <c r="BL251" s="20" t="s">
        <v>9611</v>
      </c>
      <c r="BM251" s="242" t="s">
        <v>10337</v>
      </c>
    </row>
    <row r="252" s="2" customFormat="1">
      <c r="A252" s="41"/>
      <c r="B252" s="42"/>
      <c r="C252" s="43"/>
      <c r="D252" s="244" t="s">
        <v>484</v>
      </c>
      <c r="E252" s="43"/>
      <c r="F252" s="245" t="s">
        <v>10336</v>
      </c>
      <c r="G252" s="43"/>
      <c r="H252" s="43"/>
      <c r="I252" s="151"/>
      <c r="J252" s="43"/>
      <c r="K252" s="43"/>
      <c r="L252" s="47"/>
      <c r="M252" s="246"/>
      <c r="N252" s="24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484</v>
      </c>
      <c r="AU252" s="20" t="s">
        <v>82</v>
      </c>
    </row>
    <row r="253" s="2" customFormat="1" ht="21.75" customHeight="1">
      <c r="A253" s="41"/>
      <c r="B253" s="42"/>
      <c r="C253" s="282" t="s">
        <v>865</v>
      </c>
      <c r="D253" s="282" t="s">
        <v>516</v>
      </c>
      <c r="E253" s="283" t="s">
        <v>10338</v>
      </c>
      <c r="F253" s="284" t="s">
        <v>10339</v>
      </c>
      <c r="G253" s="285" t="s">
        <v>3935</v>
      </c>
      <c r="H253" s="286">
        <v>4</v>
      </c>
      <c r="I253" s="287"/>
      <c r="J253" s="288">
        <f>ROUND(I253*H253,2)</f>
        <v>0</v>
      </c>
      <c r="K253" s="284" t="s">
        <v>28</v>
      </c>
      <c r="L253" s="289"/>
      <c r="M253" s="290" t="s">
        <v>28</v>
      </c>
      <c r="N253" s="291" t="s">
        <v>45</v>
      </c>
      <c r="O253" s="87"/>
      <c r="P253" s="240">
        <f>O253*H253</f>
        <v>0</v>
      </c>
      <c r="Q253" s="240">
        <v>0</v>
      </c>
      <c r="R253" s="240">
        <f>Q253*H253</f>
        <v>0</v>
      </c>
      <c r="S253" s="240">
        <v>0</v>
      </c>
      <c r="T253" s="241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42" t="s">
        <v>9611</v>
      </c>
      <c r="AT253" s="242" t="s">
        <v>516</v>
      </c>
      <c r="AU253" s="242" t="s">
        <v>82</v>
      </c>
      <c r="AY253" s="20" t="s">
        <v>475</v>
      </c>
      <c r="BE253" s="243">
        <f>IF(N253="základní",J253,0)</f>
        <v>0</v>
      </c>
      <c r="BF253" s="243">
        <f>IF(N253="snížená",J253,0)</f>
        <v>0</v>
      </c>
      <c r="BG253" s="243">
        <f>IF(N253="zákl. přenesená",J253,0)</f>
        <v>0</v>
      </c>
      <c r="BH253" s="243">
        <f>IF(N253="sníž. přenesená",J253,0)</f>
        <v>0</v>
      </c>
      <c r="BI253" s="243">
        <f>IF(N253="nulová",J253,0)</f>
        <v>0</v>
      </c>
      <c r="BJ253" s="20" t="s">
        <v>78</v>
      </c>
      <c r="BK253" s="243">
        <f>ROUND(I253*H253,2)</f>
        <v>0</v>
      </c>
      <c r="BL253" s="20" t="s">
        <v>9611</v>
      </c>
      <c r="BM253" s="242" t="s">
        <v>10340</v>
      </c>
    </row>
    <row r="254" s="2" customFormat="1">
      <c r="A254" s="41"/>
      <c r="B254" s="42"/>
      <c r="C254" s="43"/>
      <c r="D254" s="244" t="s">
        <v>484</v>
      </c>
      <c r="E254" s="43"/>
      <c r="F254" s="245" t="s">
        <v>10339</v>
      </c>
      <c r="G254" s="43"/>
      <c r="H254" s="43"/>
      <c r="I254" s="151"/>
      <c r="J254" s="43"/>
      <c r="K254" s="43"/>
      <c r="L254" s="47"/>
      <c r="M254" s="246"/>
      <c r="N254" s="24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484</v>
      </c>
      <c r="AU254" s="20" t="s">
        <v>82</v>
      </c>
    </row>
    <row r="255" s="2" customFormat="1" ht="16.5" customHeight="1">
      <c r="A255" s="41"/>
      <c r="B255" s="42"/>
      <c r="C255" s="282" t="s">
        <v>876</v>
      </c>
      <c r="D255" s="282" t="s">
        <v>516</v>
      </c>
      <c r="E255" s="283" t="s">
        <v>10341</v>
      </c>
      <c r="F255" s="284" t="s">
        <v>10342</v>
      </c>
      <c r="G255" s="285" t="s">
        <v>3935</v>
      </c>
      <c r="H255" s="286">
        <v>43</v>
      </c>
      <c r="I255" s="287"/>
      <c r="J255" s="288">
        <f>ROUND(I255*H255,2)</f>
        <v>0</v>
      </c>
      <c r="K255" s="284" t="s">
        <v>28</v>
      </c>
      <c r="L255" s="289"/>
      <c r="M255" s="290" t="s">
        <v>28</v>
      </c>
      <c r="N255" s="291" t="s">
        <v>45</v>
      </c>
      <c r="O255" s="87"/>
      <c r="P255" s="240">
        <f>O255*H255</f>
        <v>0</v>
      </c>
      <c r="Q255" s="240">
        <v>0</v>
      </c>
      <c r="R255" s="240">
        <f>Q255*H255</f>
        <v>0</v>
      </c>
      <c r="S255" s="240">
        <v>0</v>
      </c>
      <c r="T255" s="24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42" t="s">
        <v>9611</v>
      </c>
      <c r="AT255" s="242" t="s">
        <v>516</v>
      </c>
      <c r="AU255" s="242" t="s">
        <v>82</v>
      </c>
      <c r="AY255" s="20" t="s">
        <v>475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20" t="s">
        <v>78</v>
      </c>
      <c r="BK255" s="243">
        <f>ROUND(I255*H255,2)</f>
        <v>0</v>
      </c>
      <c r="BL255" s="20" t="s">
        <v>9611</v>
      </c>
      <c r="BM255" s="242" t="s">
        <v>10343</v>
      </c>
    </row>
    <row r="256" s="2" customFormat="1">
      <c r="A256" s="41"/>
      <c r="B256" s="42"/>
      <c r="C256" s="43"/>
      <c r="D256" s="244" t="s">
        <v>484</v>
      </c>
      <c r="E256" s="43"/>
      <c r="F256" s="245" t="s">
        <v>10342</v>
      </c>
      <c r="G256" s="43"/>
      <c r="H256" s="43"/>
      <c r="I256" s="151"/>
      <c r="J256" s="43"/>
      <c r="K256" s="43"/>
      <c r="L256" s="47"/>
      <c r="M256" s="246"/>
      <c r="N256" s="24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484</v>
      </c>
      <c r="AU256" s="20" t="s">
        <v>82</v>
      </c>
    </row>
    <row r="257" s="2" customFormat="1" ht="16.5" customHeight="1">
      <c r="A257" s="41"/>
      <c r="B257" s="42"/>
      <c r="C257" s="282" t="s">
        <v>880</v>
      </c>
      <c r="D257" s="282" t="s">
        <v>516</v>
      </c>
      <c r="E257" s="283" t="s">
        <v>10344</v>
      </c>
      <c r="F257" s="284" t="s">
        <v>10345</v>
      </c>
      <c r="G257" s="285" t="s">
        <v>3935</v>
      </c>
      <c r="H257" s="286">
        <v>4</v>
      </c>
      <c r="I257" s="287"/>
      <c r="J257" s="288">
        <f>ROUND(I257*H257,2)</f>
        <v>0</v>
      </c>
      <c r="K257" s="284" t="s">
        <v>28</v>
      </c>
      <c r="L257" s="289"/>
      <c r="M257" s="290" t="s">
        <v>28</v>
      </c>
      <c r="N257" s="291" t="s">
        <v>45</v>
      </c>
      <c r="O257" s="87"/>
      <c r="P257" s="240">
        <f>O257*H257</f>
        <v>0</v>
      </c>
      <c r="Q257" s="240">
        <v>0</v>
      </c>
      <c r="R257" s="240">
        <f>Q257*H257</f>
        <v>0</v>
      </c>
      <c r="S257" s="240">
        <v>0</v>
      </c>
      <c r="T257" s="24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9611</v>
      </c>
      <c r="AT257" s="242" t="s">
        <v>516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9611</v>
      </c>
      <c r="BM257" s="242" t="s">
        <v>10346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10345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2" customFormat="1" ht="16.5" customHeight="1">
      <c r="A259" s="41"/>
      <c r="B259" s="42"/>
      <c r="C259" s="282" t="s">
        <v>884</v>
      </c>
      <c r="D259" s="282" t="s">
        <v>516</v>
      </c>
      <c r="E259" s="283" t="s">
        <v>10347</v>
      </c>
      <c r="F259" s="284" t="s">
        <v>10348</v>
      </c>
      <c r="G259" s="285" t="s">
        <v>3935</v>
      </c>
      <c r="H259" s="286">
        <v>4</v>
      </c>
      <c r="I259" s="287"/>
      <c r="J259" s="288">
        <f>ROUND(I259*H259,2)</f>
        <v>0</v>
      </c>
      <c r="K259" s="284" t="s">
        <v>28</v>
      </c>
      <c r="L259" s="289"/>
      <c r="M259" s="290" t="s">
        <v>28</v>
      </c>
      <c r="N259" s="291" t="s">
        <v>45</v>
      </c>
      <c r="O259" s="87"/>
      <c r="P259" s="240">
        <f>O259*H259</f>
        <v>0</v>
      </c>
      <c r="Q259" s="240">
        <v>0</v>
      </c>
      <c r="R259" s="240">
        <f>Q259*H259</f>
        <v>0</v>
      </c>
      <c r="S259" s="240">
        <v>0</v>
      </c>
      <c r="T259" s="241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42" t="s">
        <v>9611</v>
      </c>
      <c r="AT259" s="242" t="s">
        <v>516</v>
      </c>
      <c r="AU259" s="242" t="s">
        <v>82</v>
      </c>
      <c r="AY259" s="20" t="s">
        <v>475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20" t="s">
        <v>78</v>
      </c>
      <c r="BK259" s="243">
        <f>ROUND(I259*H259,2)</f>
        <v>0</v>
      </c>
      <c r="BL259" s="20" t="s">
        <v>9611</v>
      </c>
      <c r="BM259" s="242" t="s">
        <v>10349</v>
      </c>
    </row>
    <row r="260" s="2" customFormat="1">
      <c r="A260" s="41"/>
      <c r="B260" s="42"/>
      <c r="C260" s="43"/>
      <c r="D260" s="244" t="s">
        <v>484</v>
      </c>
      <c r="E260" s="43"/>
      <c r="F260" s="245" t="s">
        <v>10348</v>
      </c>
      <c r="G260" s="43"/>
      <c r="H260" s="43"/>
      <c r="I260" s="151"/>
      <c r="J260" s="43"/>
      <c r="K260" s="43"/>
      <c r="L260" s="47"/>
      <c r="M260" s="246"/>
      <c r="N260" s="24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484</v>
      </c>
      <c r="AU260" s="20" t="s">
        <v>82</v>
      </c>
    </row>
    <row r="261" s="2" customFormat="1" ht="16.5" customHeight="1">
      <c r="A261" s="41"/>
      <c r="B261" s="42"/>
      <c r="C261" s="282" t="s">
        <v>890</v>
      </c>
      <c r="D261" s="282" t="s">
        <v>516</v>
      </c>
      <c r="E261" s="283" t="s">
        <v>10350</v>
      </c>
      <c r="F261" s="284" t="s">
        <v>10351</v>
      </c>
      <c r="G261" s="285" t="s">
        <v>3935</v>
      </c>
      <c r="H261" s="286">
        <v>4</v>
      </c>
      <c r="I261" s="287"/>
      <c r="J261" s="288">
        <f>ROUND(I261*H261,2)</f>
        <v>0</v>
      </c>
      <c r="K261" s="284" t="s">
        <v>28</v>
      </c>
      <c r="L261" s="289"/>
      <c r="M261" s="290" t="s">
        <v>28</v>
      </c>
      <c r="N261" s="291" t="s">
        <v>45</v>
      </c>
      <c r="O261" s="87"/>
      <c r="P261" s="240">
        <f>O261*H261</f>
        <v>0</v>
      </c>
      <c r="Q261" s="240">
        <v>0</v>
      </c>
      <c r="R261" s="240">
        <f>Q261*H261</f>
        <v>0</v>
      </c>
      <c r="S261" s="240">
        <v>0</v>
      </c>
      <c r="T261" s="241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42" t="s">
        <v>9611</v>
      </c>
      <c r="AT261" s="242" t="s">
        <v>516</v>
      </c>
      <c r="AU261" s="242" t="s">
        <v>82</v>
      </c>
      <c r="AY261" s="20" t="s">
        <v>475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20" t="s">
        <v>78</v>
      </c>
      <c r="BK261" s="243">
        <f>ROUND(I261*H261,2)</f>
        <v>0</v>
      </c>
      <c r="BL261" s="20" t="s">
        <v>9611</v>
      </c>
      <c r="BM261" s="242" t="s">
        <v>10352</v>
      </c>
    </row>
    <row r="262" s="2" customFormat="1">
      <c r="A262" s="41"/>
      <c r="B262" s="42"/>
      <c r="C262" s="43"/>
      <c r="D262" s="244" t="s">
        <v>484</v>
      </c>
      <c r="E262" s="43"/>
      <c r="F262" s="245" t="s">
        <v>10351</v>
      </c>
      <c r="G262" s="43"/>
      <c r="H262" s="43"/>
      <c r="I262" s="151"/>
      <c r="J262" s="43"/>
      <c r="K262" s="43"/>
      <c r="L262" s="47"/>
      <c r="M262" s="246"/>
      <c r="N262" s="24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484</v>
      </c>
      <c r="AU262" s="20" t="s">
        <v>82</v>
      </c>
    </row>
    <row r="263" s="2" customFormat="1" ht="16.5" customHeight="1">
      <c r="A263" s="41"/>
      <c r="B263" s="42"/>
      <c r="C263" s="282" t="s">
        <v>895</v>
      </c>
      <c r="D263" s="282" t="s">
        <v>516</v>
      </c>
      <c r="E263" s="283" t="s">
        <v>10353</v>
      </c>
      <c r="F263" s="284" t="s">
        <v>10354</v>
      </c>
      <c r="G263" s="285" t="s">
        <v>3935</v>
      </c>
      <c r="H263" s="286">
        <v>4</v>
      </c>
      <c r="I263" s="287"/>
      <c r="J263" s="288">
        <f>ROUND(I263*H263,2)</f>
        <v>0</v>
      </c>
      <c r="K263" s="284" t="s">
        <v>28</v>
      </c>
      <c r="L263" s="289"/>
      <c r="M263" s="290" t="s">
        <v>28</v>
      </c>
      <c r="N263" s="291" t="s">
        <v>45</v>
      </c>
      <c r="O263" s="87"/>
      <c r="P263" s="240">
        <f>O263*H263</f>
        <v>0</v>
      </c>
      <c r="Q263" s="240">
        <v>0</v>
      </c>
      <c r="R263" s="240">
        <f>Q263*H263</f>
        <v>0</v>
      </c>
      <c r="S263" s="240">
        <v>0</v>
      </c>
      <c r="T263" s="241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42" t="s">
        <v>9611</v>
      </c>
      <c r="AT263" s="242" t="s">
        <v>516</v>
      </c>
      <c r="AU263" s="242" t="s">
        <v>82</v>
      </c>
      <c r="AY263" s="20" t="s">
        <v>475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20" t="s">
        <v>78</v>
      </c>
      <c r="BK263" s="243">
        <f>ROUND(I263*H263,2)</f>
        <v>0</v>
      </c>
      <c r="BL263" s="20" t="s">
        <v>9611</v>
      </c>
      <c r="BM263" s="242" t="s">
        <v>10355</v>
      </c>
    </row>
    <row r="264" s="2" customFormat="1">
      <c r="A264" s="41"/>
      <c r="B264" s="42"/>
      <c r="C264" s="43"/>
      <c r="D264" s="244" t="s">
        <v>484</v>
      </c>
      <c r="E264" s="43"/>
      <c r="F264" s="245" t="s">
        <v>10354</v>
      </c>
      <c r="G264" s="43"/>
      <c r="H264" s="43"/>
      <c r="I264" s="151"/>
      <c r="J264" s="43"/>
      <c r="K264" s="43"/>
      <c r="L264" s="47"/>
      <c r="M264" s="246"/>
      <c r="N264" s="24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484</v>
      </c>
      <c r="AU264" s="20" t="s">
        <v>82</v>
      </c>
    </row>
    <row r="265" s="2" customFormat="1" ht="16.5" customHeight="1">
      <c r="A265" s="41"/>
      <c r="B265" s="42"/>
      <c r="C265" s="282" t="s">
        <v>903</v>
      </c>
      <c r="D265" s="282" t="s">
        <v>516</v>
      </c>
      <c r="E265" s="283" t="s">
        <v>10356</v>
      </c>
      <c r="F265" s="284" t="s">
        <v>10357</v>
      </c>
      <c r="G265" s="285" t="s">
        <v>3935</v>
      </c>
      <c r="H265" s="286">
        <v>8</v>
      </c>
      <c r="I265" s="287"/>
      <c r="J265" s="288">
        <f>ROUND(I265*H265,2)</f>
        <v>0</v>
      </c>
      <c r="K265" s="284" t="s">
        <v>28</v>
      </c>
      <c r="L265" s="289"/>
      <c r="M265" s="290" t="s">
        <v>28</v>
      </c>
      <c r="N265" s="291" t="s">
        <v>45</v>
      </c>
      <c r="O265" s="87"/>
      <c r="P265" s="240">
        <f>O265*H265</f>
        <v>0</v>
      </c>
      <c r="Q265" s="240">
        <v>0</v>
      </c>
      <c r="R265" s="240">
        <f>Q265*H265</f>
        <v>0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9611</v>
      </c>
      <c r="AT265" s="242" t="s">
        <v>516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9611</v>
      </c>
      <c r="BM265" s="242" t="s">
        <v>10358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10357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2" customFormat="1" ht="21.75" customHeight="1">
      <c r="A267" s="41"/>
      <c r="B267" s="42"/>
      <c r="C267" s="282" t="s">
        <v>909</v>
      </c>
      <c r="D267" s="282" t="s">
        <v>516</v>
      </c>
      <c r="E267" s="283" t="s">
        <v>10359</v>
      </c>
      <c r="F267" s="284" t="s">
        <v>10360</v>
      </c>
      <c r="G267" s="285" t="s">
        <v>3935</v>
      </c>
      <c r="H267" s="286">
        <v>4</v>
      </c>
      <c r="I267" s="287"/>
      <c r="J267" s="288">
        <f>ROUND(I267*H267,2)</f>
        <v>0</v>
      </c>
      <c r="K267" s="284" t="s">
        <v>28</v>
      </c>
      <c r="L267" s="289"/>
      <c r="M267" s="290" t="s">
        <v>28</v>
      </c>
      <c r="N267" s="291" t="s">
        <v>45</v>
      </c>
      <c r="O267" s="87"/>
      <c r="P267" s="240">
        <f>O267*H267</f>
        <v>0</v>
      </c>
      <c r="Q267" s="240">
        <v>0</v>
      </c>
      <c r="R267" s="240">
        <f>Q267*H267</f>
        <v>0</v>
      </c>
      <c r="S267" s="240">
        <v>0</v>
      </c>
      <c r="T267" s="241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42" t="s">
        <v>9611</v>
      </c>
      <c r="AT267" s="242" t="s">
        <v>516</v>
      </c>
      <c r="AU267" s="242" t="s">
        <v>82</v>
      </c>
      <c r="AY267" s="20" t="s">
        <v>475</v>
      </c>
      <c r="BE267" s="243">
        <f>IF(N267="základní",J267,0)</f>
        <v>0</v>
      </c>
      <c r="BF267" s="243">
        <f>IF(N267="snížená",J267,0)</f>
        <v>0</v>
      </c>
      <c r="BG267" s="243">
        <f>IF(N267="zákl. přenesená",J267,0)</f>
        <v>0</v>
      </c>
      <c r="BH267" s="243">
        <f>IF(N267="sníž. přenesená",J267,0)</f>
        <v>0</v>
      </c>
      <c r="BI267" s="243">
        <f>IF(N267="nulová",J267,0)</f>
        <v>0</v>
      </c>
      <c r="BJ267" s="20" t="s">
        <v>78</v>
      </c>
      <c r="BK267" s="243">
        <f>ROUND(I267*H267,2)</f>
        <v>0</v>
      </c>
      <c r="BL267" s="20" t="s">
        <v>9611</v>
      </c>
      <c r="BM267" s="242" t="s">
        <v>10361</v>
      </c>
    </row>
    <row r="268" s="2" customFormat="1">
      <c r="A268" s="41"/>
      <c r="B268" s="42"/>
      <c r="C268" s="43"/>
      <c r="D268" s="244" t="s">
        <v>484</v>
      </c>
      <c r="E268" s="43"/>
      <c r="F268" s="245" t="s">
        <v>10360</v>
      </c>
      <c r="G268" s="43"/>
      <c r="H268" s="43"/>
      <c r="I268" s="151"/>
      <c r="J268" s="43"/>
      <c r="K268" s="43"/>
      <c r="L268" s="47"/>
      <c r="M268" s="246"/>
      <c r="N268" s="247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484</v>
      </c>
      <c r="AU268" s="20" t="s">
        <v>82</v>
      </c>
    </row>
    <row r="269" s="2" customFormat="1" ht="16.5" customHeight="1">
      <c r="A269" s="41"/>
      <c r="B269" s="42"/>
      <c r="C269" s="282" t="s">
        <v>914</v>
      </c>
      <c r="D269" s="282" t="s">
        <v>516</v>
      </c>
      <c r="E269" s="283" t="s">
        <v>10362</v>
      </c>
      <c r="F269" s="284" t="s">
        <v>10363</v>
      </c>
      <c r="G269" s="285" t="s">
        <v>3935</v>
      </c>
      <c r="H269" s="286">
        <v>6</v>
      </c>
      <c r="I269" s="287"/>
      <c r="J269" s="288">
        <f>ROUND(I269*H269,2)</f>
        <v>0</v>
      </c>
      <c r="K269" s="284" t="s">
        <v>28</v>
      </c>
      <c r="L269" s="289"/>
      <c r="M269" s="290" t="s">
        <v>28</v>
      </c>
      <c r="N269" s="291" t="s">
        <v>45</v>
      </c>
      <c r="O269" s="87"/>
      <c r="P269" s="240">
        <f>O269*H269</f>
        <v>0</v>
      </c>
      <c r="Q269" s="240">
        <v>0</v>
      </c>
      <c r="R269" s="240">
        <f>Q269*H269</f>
        <v>0</v>
      </c>
      <c r="S269" s="240">
        <v>0</v>
      </c>
      <c r="T269" s="24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9611</v>
      </c>
      <c r="AT269" s="242" t="s">
        <v>516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9611</v>
      </c>
      <c r="BM269" s="242" t="s">
        <v>10364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10363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2" customFormat="1" ht="33" customHeight="1">
      <c r="A271" s="41"/>
      <c r="B271" s="42"/>
      <c r="C271" s="282" t="s">
        <v>919</v>
      </c>
      <c r="D271" s="282" t="s">
        <v>516</v>
      </c>
      <c r="E271" s="283" t="s">
        <v>10365</v>
      </c>
      <c r="F271" s="284" t="s">
        <v>10366</v>
      </c>
      <c r="G271" s="285" t="s">
        <v>3935</v>
      </c>
      <c r="H271" s="286">
        <v>8</v>
      </c>
      <c r="I271" s="287"/>
      <c r="J271" s="288">
        <f>ROUND(I271*H271,2)</f>
        <v>0</v>
      </c>
      <c r="K271" s="284" t="s">
        <v>28</v>
      </c>
      <c r="L271" s="289"/>
      <c r="M271" s="290" t="s">
        <v>28</v>
      </c>
      <c r="N271" s="291" t="s">
        <v>45</v>
      </c>
      <c r="O271" s="87"/>
      <c r="P271" s="240">
        <f>O271*H271</f>
        <v>0</v>
      </c>
      <c r="Q271" s="240">
        <v>0</v>
      </c>
      <c r="R271" s="240">
        <f>Q271*H271</f>
        <v>0</v>
      </c>
      <c r="S271" s="240">
        <v>0</v>
      </c>
      <c r="T271" s="241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42" t="s">
        <v>9611</v>
      </c>
      <c r="AT271" s="242" t="s">
        <v>516</v>
      </c>
      <c r="AU271" s="242" t="s">
        <v>82</v>
      </c>
      <c r="AY271" s="20" t="s">
        <v>475</v>
      </c>
      <c r="BE271" s="243">
        <f>IF(N271="základní",J271,0)</f>
        <v>0</v>
      </c>
      <c r="BF271" s="243">
        <f>IF(N271="snížená",J271,0)</f>
        <v>0</v>
      </c>
      <c r="BG271" s="243">
        <f>IF(N271="zákl. přenesená",J271,0)</f>
        <v>0</v>
      </c>
      <c r="BH271" s="243">
        <f>IF(N271="sníž. přenesená",J271,0)</f>
        <v>0</v>
      </c>
      <c r="BI271" s="243">
        <f>IF(N271="nulová",J271,0)</f>
        <v>0</v>
      </c>
      <c r="BJ271" s="20" t="s">
        <v>78</v>
      </c>
      <c r="BK271" s="243">
        <f>ROUND(I271*H271,2)</f>
        <v>0</v>
      </c>
      <c r="BL271" s="20" t="s">
        <v>9611</v>
      </c>
      <c r="BM271" s="242" t="s">
        <v>10367</v>
      </c>
    </row>
    <row r="272" s="2" customFormat="1">
      <c r="A272" s="41"/>
      <c r="B272" s="42"/>
      <c r="C272" s="43"/>
      <c r="D272" s="244" t="s">
        <v>484</v>
      </c>
      <c r="E272" s="43"/>
      <c r="F272" s="245" t="s">
        <v>10366</v>
      </c>
      <c r="G272" s="43"/>
      <c r="H272" s="43"/>
      <c r="I272" s="151"/>
      <c r="J272" s="43"/>
      <c r="K272" s="43"/>
      <c r="L272" s="47"/>
      <c r="M272" s="246"/>
      <c r="N272" s="247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484</v>
      </c>
      <c r="AU272" s="20" t="s">
        <v>82</v>
      </c>
    </row>
    <row r="273" s="2" customFormat="1" ht="16.5" customHeight="1">
      <c r="A273" s="41"/>
      <c r="B273" s="42"/>
      <c r="C273" s="282" t="s">
        <v>4356</v>
      </c>
      <c r="D273" s="282" t="s">
        <v>516</v>
      </c>
      <c r="E273" s="283" t="s">
        <v>10368</v>
      </c>
      <c r="F273" s="284" t="s">
        <v>10369</v>
      </c>
      <c r="G273" s="285" t="s">
        <v>3935</v>
      </c>
      <c r="H273" s="286">
        <v>4</v>
      </c>
      <c r="I273" s="287"/>
      <c r="J273" s="288">
        <f>ROUND(I273*H273,2)</f>
        <v>0</v>
      </c>
      <c r="K273" s="284" t="s">
        <v>28</v>
      </c>
      <c r="L273" s="289"/>
      <c r="M273" s="290" t="s">
        <v>28</v>
      </c>
      <c r="N273" s="291" t="s">
        <v>45</v>
      </c>
      <c r="O273" s="87"/>
      <c r="P273" s="240">
        <f>O273*H273</f>
        <v>0</v>
      </c>
      <c r="Q273" s="240">
        <v>0</v>
      </c>
      <c r="R273" s="240">
        <f>Q273*H273</f>
        <v>0</v>
      </c>
      <c r="S273" s="240">
        <v>0</v>
      </c>
      <c r="T273" s="241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42" t="s">
        <v>9611</v>
      </c>
      <c r="AT273" s="242" t="s">
        <v>516</v>
      </c>
      <c r="AU273" s="242" t="s">
        <v>82</v>
      </c>
      <c r="AY273" s="20" t="s">
        <v>475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20" t="s">
        <v>78</v>
      </c>
      <c r="BK273" s="243">
        <f>ROUND(I273*H273,2)</f>
        <v>0</v>
      </c>
      <c r="BL273" s="20" t="s">
        <v>9611</v>
      </c>
      <c r="BM273" s="242" t="s">
        <v>10370</v>
      </c>
    </row>
    <row r="274" s="2" customFormat="1">
      <c r="A274" s="41"/>
      <c r="B274" s="42"/>
      <c r="C274" s="43"/>
      <c r="D274" s="244" t="s">
        <v>484</v>
      </c>
      <c r="E274" s="43"/>
      <c r="F274" s="245" t="s">
        <v>10369</v>
      </c>
      <c r="G274" s="43"/>
      <c r="H274" s="43"/>
      <c r="I274" s="151"/>
      <c r="J274" s="43"/>
      <c r="K274" s="43"/>
      <c r="L274" s="47"/>
      <c r="M274" s="246"/>
      <c r="N274" s="24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484</v>
      </c>
      <c r="AU274" s="20" t="s">
        <v>82</v>
      </c>
    </row>
    <row r="275" s="2" customFormat="1" ht="21.75" customHeight="1">
      <c r="A275" s="41"/>
      <c r="B275" s="42"/>
      <c r="C275" s="282" t="s">
        <v>4362</v>
      </c>
      <c r="D275" s="282" t="s">
        <v>516</v>
      </c>
      <c r="E275" s="283" t="s">
        <v>10371</v>
      </c>
      <c r="F275" s="284" t="s">
        <v>10372</v>
      </c>
      <c r="G275" s="285" t="s">
        <v>3898</v>
      </c>
      <c r="H275" s="286">
        <v>1</v>
      </c>
      <c r="I275" s="287"/>
      <c r="J275" s="288">
        <f>ROUND(I275*H275,2)</f>
        <v>0</v>
      </c>
      <c r="K275" s="284" t="s">
        <v>28</v>
      </c>
      <c r="L275" s="289"/>
      <c r="M275" s="290" t="s">
        <v>28</v>
      </c>
      <c r="N275" s="291" t="s">
        <v>45</v>
      </c>
      <c r="O275" s="87"/>
      <c r="P275" s="240">
        <f>O275*H275</f>
        <v>0</v>
      </c>
      <c r="Q275" s="240">
        <v>0</v>
      </c>
      <c r="R275" s="240">
        <f>Q275*H275</f>
        <v>0</v>
      </c>
      <c r="S275" s="240">
        <v>0</v>
      </c>
      <c r="T275" s="241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42" t="s">
        <v>9611</v>
      </c>
      <c r="AT275" s="242" t="s">
        <v>516</v>
      </c>
      <c r="AU275" s="242" t="s">
        <v>82</v>
      </c>
      <c r="AY275" s="20" t="s">
        <v>475</v>
      </c>
      <c r="BE275" s="243">
        <f>IF(N275="základní",J275,0)</f>
        <v>0</v>
      </c>
      <c r="BF275" s="243">
        <f>IF(N275="snížená",J275,0)</f>
        <v>0</v>
      </c>
      <c r="BG275" s="243">
        <f>IF(N275="zákl. přenesená",J275,0)</f>
        <v>0</v>
      </c>
      <c r="BH275" s="243">
        <f>IF(N275="sníž. přenesená",J275,0)</f>
        <v>0</v>
      </c>
      <c r="BI275" s="243">
        <f>IF(N275="nulová",J275,0)</f>
        <v>0</v>
      </c>
      <c r="BJ275" s="20" t="s">
        <v>78</v>
      </c>
      <c r="BK275" s="243">
        <f>ROUND(I275*H275,2)</f>
        <v>0</v>
      </c>
      <c r="BL275" s="20" t="s">
        <v>9611</v>
      </c>
      <c r="BM275" s="242" t="s">
        <v>10373</v>
      </c>
    </row>
    <row r="276" s="2" customFormat="1">
      <c r="A276" s="41"/>
      <c r="B276" s="42"/>
      <c r="C276" s="43"/>
      <c r="D276" s="244" t="s">
        <v>484</v>
      </c>
      <c r="E276" s="43"/>
      <c r="F276" s="245" t="s">
        <v>10372</v>
      </c>
      <c r="G276" s="43"/>
      <c r="H276" s="43"/>
      <c r="I276" s="151"/>
      <c r="J276" s="43"/>
      <c r="K276" s="43"/>
      <c r="L276" s="47"/>
      <c r="M276" s="246"/>
      <c r="N276" s="247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484</v>
      </c>
      <c r="AU276" s="20" t="s">
        <v>82</v>
      </c>
    </row>
    <row r="277" s="12" customFormat="1" ht="22.8" customHeight="1">
      <c r="A277" s="12"/>
      <c r="B277" s="215"/>
      <c r="C277" s="216"/>
      <c r="D277" s="217" t="s">
        <v>73</v>
      </c>
      <c r="E277" s="229" t="s">
        <v>10374</v>
      </c>
      <c r="F277" s="229" t="s">
        <v>10375</v>
      </c>
      <c r="G277" s="216"/>
      <c r="H277" s="216"/>
      <c r="I277" s="219"/>
      <c r="J277" s="230">
        <f>BK277</f>
        <v>0</v>
      </c>
      <c r="K277" s="216"/>
      <c r="L277" s="221"/>
      <c r="M277" s="222"/>
      <c r="N277" s="223"/>
      <c r="O277" s="223"/>
      <c r="P277" s="224">
        <f>SUM(P278:P303)</f>
        <v>0</v>
      </c>
      <c r="Q277" s="223"/>
      <c r="R277" s="224">
        <f>SUM(R278:R303)</f>
        <v>0</v>
      </c>
      <c r="S277" s="223"/>
      <c r="T277" s="225">
        <f>SUM(T278:T303)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26" t="s">
        <v>482</v>
      </c>
      <c r="AT277" s="227" t="s">
        <v>73</v>
      </c>
      <c r="AU277" s="227" t="s">
        <v>78</v>
      </c>
      <c r="AY277" s="226" t="s">
        <v>475</v>
      </c>
      <c r="BK277" s="228">
        <f>SUM(BK278:BK303)</f>
        <v>0</v>
      </c>
    </row>
    <row r="278" s="2" customFormat="1" ht="16.5" customHeight="1">
      <c r="A278" s="41"/>
      <c r="B278" s="42"/>
      <c r="C278" s="231" t="s">
        <v>4367</v>
      </c>
      <c r="D278" s="231" t="s">
        <v>477</v>
      </c>
      <c r="E278" s="232" t="s">
        <v>10376</v>
      </c>
      <c r="F278" s="233" t="s">
        <v>10377</v>
      </c>
      <c r="G278" s="234" t="s">
        <v>3898</v>
      </c>
      <c r="H278" s="235">
        <v>1</v>
      </c>
      <c r="I278" s="236"/>
      <c r="J278" s="237">
        <f>ROUND(I278*H278,2)</f>
        <v>0</v>
      </c>
      <c r="K278" s="233" t="s">
        <v>28</v>
      </c>
      <c r="L278" s="47"/>
      <c r="M278" s="238" t="s">
        <v>28</v>
      </c>
      <c r="N278" s="239" t="s">
        <v>45</v>
      </c>
      <c r="O278" s="87"/>
      <c r="P278" s="240">
        <f>O278*H278</f>
        <v>0</v>
      </c>
      <c r="Q278" s="240">
        <v>0</v>
      </c>
      <c r="R278" s="240">
        <f>Q278*H278</f>
        <v>0</v>
      </c>
      <c r="S278" s="240">
        <v>0</v>
      </c>
      <c r="T278" s="241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42" t="s">
        <v>9611</v>
      </c>
      <c r="AT278" s="242" t="s">
        <v>477</v>
      </c>
      <c r="AU278" s="242" t="s">
        <v>82</v>
      </c>
      <c r="AY278" s="20" t="s">
        <v>475</v>
      </c>
      <c r="BE278" s="243">
        <f>IF(N278="základní",J278,0)</f>
        <v>0</v>
      </c>
      <c r="BF278" s="243">
        <f>IF(N278="snížená",J278,0)</f>
        <v>0</v>
      </c>
      <c r="BG278" s="243">
        <f>IF(N278="zákl. přenesená",J278,0)</f>
        <v>0</v>
      </c>
      <c r="BH278" s="243">
        <f>IF(N278="sníž. přenesená",J278,0)</f>
        <v>0</v>
      </c>
      <c r="BI278" s="243">
        <f>IF(N278="nulová",J278,0)</f>
        <v>0</v>
      </c>
      <c r="BJ278" s="20" t="s">
        <v>78</v>
      </c>
      <c r="BK278" s="243">
        <f>ROUND(I278*H278,2)</f>
        <v>0</v>
      </c>
      <c r="BL278" s="20" t="s">
        <v>9611</v>
      </c>
      <c r="BM278" s="242" t="s">
        <v>10378</v>
      </c>
    </row>
    <row r="279" s="2" customFormat="1">
      <c r="A279" s="41"/>
      <c r="B279" s="42"/>
      <c r="C279" s="43"/>
      <c r="D279" s="244" t="s">
        <v>484</v>
      </c>
      <c r="E279" s="43"/>
      <c r="F279" s="245" t="s">
        <v>10377</v>
      </c>
      <c r="G279" s="43"/>
      <c r="H279" s="43"/>
      <c r="I279" s="151"/>
      <c r="J279" s="43"/>
      <c r="K279" s="43"/>
      <c r="L279" s="47"/>
      <c r="M279" s="246"/>
      <c r="N279" s="247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484</v>
      </c>
      <c r="AU279" s="20" t="s">
        <v>82</v>
      </c>
    </row>
    <row r="280" s="2" customFormat="1" ht="16.5" customHeight="1">
      <c r="A280" s="41"/>
      <c r="B280" s="42"/>
      <c r="C280" s="282" t="s">
        <v>4373</v>
      </c>
      <c r="D280" s="282" t="s">
        <v>516</v>
      </c>
      <c r="E280" s="283" t="s">
        <v>10379</v>
      </c>
      <c r="F280" s="284" t="s">
        <v>10380</v>
      </c>
      <c r="G280" s="285" t="s">
        <v>639</v>
      </c>
      <c r="H280" s="286">
        <v>150</v>
      </c>
      <c r="I280" s="287"/>
      <c r="J280" s="288">
        <f>ROUND(I280*H280,2)</f>
        <v>0</v>
      </c>
      <c r="K280" s="284" t="s">
        <v>28</v>
      </c>
      <c r="L280" s="289"/>
      <c r="M280" s="290" t="s">
        <v>28</v>
      </c>
      <c r="N280" s="291" t="s">
        <v>45</v>
      </c>
      <c r="O280" s="87"/>
      <c r="P280" s="240">
        <f>O280*H280</f>
        <v>0</v>
      </c>
      <c r="Q280" s="240">
        <v>0</v>
      </c>
      <c r="R280" s="240">
        <f>Q280*H280</f>
        <v>0</v>
      </c>
      <c r="S280" s="240">
        <v>0</v>
      </c>
      <c r="T280" s="241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42" t="s">
        <v>9611</v>
      </c>
      <c r="AT280" s="242" t="s">
        <v>516</v>
      </c>
      <c r="AU280" s="242" t="s">
        <v>82</v>
      </c>
      <c r="AY280" s="20" t="s">
        <v>475</v>
      </c>
      <c r="BE280" s="243">
        <f>IF(N280="základní",J280,0)</f>
        <v>0</v>
      </c>
      <c r="BF280" s="243">
        <f>IF(N280="snížená",J280,0)</f>
        <v>0</v>
      </c>
      <c r="BG280" s="243">
        <f>IF(N280="zákl. přenesená",J280,0)</f>
        <v>0</v>
      </c>
      <c r="BH280" s="243">
        <f>IF(N280="sníž. přenesená",J280,0)</f>
        <v>0</v>
      </c>
      <c r="BI280" s="243">
        <f>IF(N280="nulová",J280,0)</f>
        <v>0</v>
      </c>
      <c r="BJ280" s="20" t="s">
        <v>78</v>
      </c>
      <c r="BK280" s="243">
        <f>ROUND(I280*H280,2)</f>
        <v>0</v>
      </c>
      <c r="BL280" s="20" t="s">
        <v>9611</v>
      </c>
      <c r="BM280" s="242" t="s">
        <v>10381</v>
      </c>
    </row>
    <row r="281" s="2" customFormat="1">
      <c r="A281" s="41"/>
      <c r="B281" s="42"/>
      <c r="C281" s="43"/>
      <c r="D281" s="244" t="s">
        <v>484</v>
      </c>
      <c r="E281" s="43"/>
      <c r="F281" s="245" t="s">
        <v>10380</v>
      </c>
      <c r="G281" s="43"/>
      <c r="H281" s="43"/>
      <c r="I281" s="151"/>
      <c r="J281" s="43"/>
      <c r="K281" s="43"/>
      <c r="L281" s="47"/>
      <c r="M281" s="246"/>
      <c r="N281" s="247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484</v>
      </c>
      <c r="AU281" s="20" t="s">
        <v>82</v>
      </c>
    </row>
    <row r="282" s="2" customFormat="1" ht="21.75" customHeight="1">
      <c r="A282" s="41"/>
      <c r="B282" s="42"/>
      <c r="C282" s="282" t="s">
        <v>4379</v>
      </c>
      <c r="D282" s="282" t="s">
        <v>516</v>
      </c>
      <c r="E282" s="283" t="s">
        <v>10382</v>
      </c>
      <c r="F282" s="284" t="s">
        <v>10383</v>
      </c>
      <c r="G282" s="285" t="s">
        <v>639</v>
      </c>
      <c r="H282" s="286">
        <v>150</v>
      </c>
      <c r="I282" s="287"/>
      <c r="J282" s="288">
        <f>ROUND(I282*H282,2)</f>
        <v>0</v>
      </c>
      <c r="K282" s="284" t="s">
        <v>28</v>
      </c>
      <c r="L282" s="289"/>
      <c r="M282" s="290" t="s">
        <v>28</v>
      </c>
      <c r="N282" s="291" t="s">
        <v>45</v>
      </c>
      <c r="O282" s="87"/>
      <c r="P282" s="240">
        <f>O282*H282</f>
        <v>0</v>
      </c>
      <c r="Q282" s="240">
        <v>0</v>
      </c>
      <c r="R282" s="240">
        <f>Q282*H282</f>
        <v>0</v>
      </c>
      <c r="S282" s="240">
        <v>0</v>
      </c>
      <c r="T282" s="241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42" t="s">
        <v>9611</v>
      </c>
      <c r="AT282" s="242" t="s">
        <v>516</v>
      </c>
      <c r="AU282" s="242" t="s">
        <v>82</v>
      </c>
      <c r="AY282" s="20" t="s">
        <v>475</v>
      </c>
      <c r="BE282" s="243">
        <f>IF(N282="základní",J282,0)</f>
        <v>0</v>
      </c>
      <c r="BF282" s="243">
        <f>IF(N282="snížená",J282,0)</f>
        <v>0</v>
      </c>
      <c r="BG282" s="243">
        <f>IF(N282="zákl. přenesená",J282,0)</f>
        <v>0</v>
      </c>
      <c r="BH282" s="243">
        <f>IF(N282="sníž. přenesená",J282,0)</f>
        <v>0</v>
      </c>
      <c r="BI282" s="243">
        <f>IF(N282="nulová",J282,0)</f>
        <v>0</v>
      </c>
      <c r="BJ282" s="20" t="s">
        <v>78</v>
      </c>
      <c r="BK282" s="243">
        <f>ROUND(I282*H282,2)</f>
        <v>0</v>
      </c>
      <c r="BL282" s="20" t="s">
        <v>9611</v>
      </c>
      <c r="BM282" s="242" t="s">
        <v>10384</v>
      </c>
    </row>
    <row r="283" s="2" customFormat="1">
      <c r="A283" s="41"/>
      <c r="B283" s="42"/>
      <c r="C283" s="43"/>
      <c r="D283" s="244" t="s">
        <v>484</v>
      </c>
      <c r="E283" s="43"/>
      <c r="F283" s="245" t="s">
        <v>10383</v>
      </c>
      <c r="G283" s="43"/>
      <c r="H283" s="43"/>
      <c r="I283" s="151"/>
      <c r="J283" s="43"/>
      <c r="K283" s="43"/>
      <c r="L283" s="47"/>
      <c r="M283" s="246"/>
      <c r="N283" s="247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484</v>
      </c>
      <c r="AU283" s="20" t="s">
        <v>82</v>
      </c>
    </row>
    <row r="284" s="2" customFormat="1" ht="21.75" customHeight="1">
      <c r="A284" s="41"/>
      <c r="B284" s="42"/>
      <c r="C284" s="282" t="s">
        <v>4389</v>
      </c>
      <c r="D284" s="282" t="s">
        <v>516</v>
      </c>
      <c r="E284" s="283" t="s">
        <v>10385</v>
      </c>
      <c r="F284" s="284" t="s">
        <v>10386</v>
      </c>
      <c r="G284" s="285" t="s">
        <v>639</v>
      </c>
      <c r="H284" s="286">
        <v>60</v>
      </c>
      <c r="I284" s="287"/>
      <c r="J284" s="288">
        <f>ROUND(I284*H284,2)</f>
        <v>0</v>
      </c>
      <c r="K284" s="284" t="s">
        <v>28</v>
      </c>
      <c r="L284" s="289"/>
      <c r="M284" s="290" t="s">
        <v>28</v>
      </c>
      <c r="N284" s="291" t="s">
        <v>45</v>
      </c>
      <c r="O284" s="87"/>
      <c r="P284" s="240">
        <f>O284*H284</f>
        <v>0</v>
      </c>
      <c r="Q284" s="240">
        <v>0</v>
      </c>
      <c r="R284" s="240">
        <f>Q284*H284</f>
        <v>0</v>
      </c>
      <c r="S284" s="240">
        <v>0</v>
      </c>
      <c r="T284" s="241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42" t="s">
        <v>9611</v>
      </c>
      <c r="AT284" s="242" t="s">
        <v>516</v>
      </c>
      <c r="AU284" s="242" t="s">
        <v>82</v>
      </c>
      <c r="AY284" s="20" t="s">
        <v>475</v>
      </c>
      <c r="BE284" s="243">
        <f>IF(N284="základní",J284,0)</f>
        <v>0</v>
      </c>
      <c r="BF284" s="243">
        <f>IF(N284="snížená",J284,0)</f>
        <v>0</v>
      </c>
      <c r="BG284" s="243">
        <f>IF(N284="zákl. přenesená",J284,0)</f>
        <v>0</v>
      </c>
      <c r="BH284" s="243">
        <f>IF(N284="sníž. přenesená",J284,0)</f>
        <v>0</v>
      </c>
      <c r="BI284" s="243">
        <f>IF(N284="nulová",J284,0)</f>
        <v>0</v>
      </c>
      <c r="BJ284" s="20" t="s">
        <v>78</v>
      </c>
      <c r="BK284" s="243">
        <f>ROUND(I284*H284,2)</f>
        <v>0</v>
      </c>
      <c r="BL284" s="20" t="s">
        <v>9611</v>
      </c>
      <c r="BM284" s="242" t="s">
        <v>10387</v>
      </c>
    </row>
    <row r="285" s="2" customFormat="1">
      <c r="A285" s="41"/>
      <c r="B285" s="42"/>
      <c r="C285" s="43"/>
      <c r="D285" s="244" t="s">
        <v>484</v>
      </c>
      <c r="E285" s="43"/>
      <c r="F285" s="245" t="s">
        <v>10386</v>
      </c>
      <c r="G285" s="43"/>
      <c r="H285" s="43"/>
      <c r="I285" s="151"/>
      <c r="J285" s="43"/>
      <c r="K285" s="43"/>
      <c r="L285" s="47"/>
      <c r="M285" s="246"/>
      <c r="N285" s="247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484</v>
      </c>
      <c r="AU285" s="20" t="s">
        <v>82</v>
      </c>
    </row>
    <row r="286" s="2" customFormat="1" ht="21.75" customHeight="1">
      <c r="A286" s="41"/>
      <c r="B286" s="42"/>
      <c r="C286" s="282" t="s">
        <v>4396</v>
      </c>
      <c r="D286" s="282" t="s">
        <v>516</v>
      </c>
      <c r="E286" s="283" t="s">
        <v>10388</v>
      </c>
      <c r="F286" s="284" t="s">
        <v>10389</v>
      </c>
      <c r="G286" s="285" t="s">
        <v>639</v>
      </c>
      <c r="H286" s="286">
        <v>120</v>
      </c>
      <c r="I286" s="287"/>
      <c r="J286" s="288">
        <f>ROUND(I286*H286,2)</f>
        <v>0</v>
      </c>
      <c r="K286" s="284" t="s">
        <v>28</v>
      </c>
      <c r="L286" s="289"/>
      <c r="M286" s="290" t="s">
        <v>28</v>
      </c>
      <c r="N286" s="291" t="s">
        <v>45</v>
      </c>
      <c r="O286" s="87"/>
      <c r="P286" s="240">
        <f>O286*H286</f>
        <v>0</v>
      </c>
      <c r="Q286" s="240">
        <v>0</v>
      </c>
      <c r="R286" s="240">
        <f>Q286*H286</f>
        <v>0</v>
      </c>
      <c r="S286" s="240">
        <v>0</v>
      </c>
      <c r="T286" s="241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42" t="s">
        <v>9611</v>
      </c>
      <c r="AT286" s="242" t="s">
        <v>516</v>
      </c>
      <c r="AU286" s="242" t="s">
        <v>82</v>
      </c>
      <c r="AY286" s="20" t="s">
        <v>475</v>
      </c>
      <c r="BE286" s="243">
        <f>IF(N286="základní",J286,0)</f>
        <v>0</v>
      </c>
      <c r="BF286" s="243">
        <f>IF(N286="snížená",J286,0)</f>
        <v>0</v>
      </c>
      <c r="BG286" s="243">
        <f>IF(N286="zákl. přenesená",J286,0)</f>
        <v>0</v>
      </c>
      <c r="BH286" s="243">
        <f>IF(N286="sníž. přenesená",J286,0)</f>
        <v>0</v>
      </c>
      <c r="BI286" s="243">
        <f>IF(N286="nulová",J286,0)</f>
        <v>0</v>
      </c>
      <c r="BJ286" s="20" t="s">
        <v>78</v>
      </c>
      <c r="BK286" s="243">
        <f>ROUND(I286*H286,2)</f>
        <v>0</v>
      </c>
      <c r="BL286" s="20" t="s">
        <v>9611</v>
      </c>
      <c r="BM286" s="242" t="s">
        <v>10390</v>
      </c>
    </row>
    <row r="287" s="2" customFormat="1">
      <c r="A287" s="41"/>
      <c r="B287" s="42"/>
      <c r="C287" s="43"/>
      <c r="D287" s="244" t="s">
        <v>484</v>
      </c>
      <c r="E287" s="43"/>
      <c r="F287" s="245" t="s">
        <v>10389</v>
      </c>
      <c r="G287" s="43"/>
      <c r="H287" s="43"/>
      <c r="I287" s="151"/>
      <c r="J287" s="43"/>
      <c r="K287" s="43"/>
      <c r="L287" s="47"/>
      <c r="M287" s="246"/>
      <c r="N287" s="247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484</v>
      </c>
      <c r="AU287" s="20" t="s">
        <v>82</v>
      </c>
    </row>
    <row r="288" s="2" customFormat="1" ht="16.5" customHeight="1">
      <c r="A288" s="41"/>
      <c r="B288" s="42"/>
      <c r="C288" s="282" t="s">
        <v>4406</v>
      </c>
      <c r="D288" s="282" t="s">
        <v>516</v>
      </c>
      <c r="E288" s="283" t="s">
        <v>10391</v>
      </c>
      <c r="F288" s="284" t="s">
        <v>10392</v>
      </c>
      <c r="G288" s="285" t="s">
        <v>3935</v>
      </c>
      <c r="H288" s="286">
        <v>50</v>
      </c>
      <c r="I288" s="287"/>
      <c r="J288" s="288">
        <f>ROUND(I288*H288,2)</f>
        <v>0</v>
      </c>
      <c r="K288" s="284" t="s">
        <v>28</v>
      </c>
      <c r="L288" s="289"/>
      <c r="M288" s="290" t="s">
        <v>28</v>
      </c>
      <c r="N288" s="291" t="s">
        <v>45</v>
      </c>
      <c r="O288" s="87"/>
      <c r="P288" s="240">
        <f>O288*H288</f>
        <v>0</v>
      </c>
      <c r="Q288" s="240">
        <v>0</v>
      </c>
      <c r="R288" s="240">
        <f>Q288*H288</f>
        <v>0</v>
      </c>
      <c r="S288" s="240">
        <v>0</v>
      </c>
      <c r="T288" s="241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42" t="s">
        <v>9611</v>
      </c>
      <c r="AT288" s="242" t="s">
        <v>516</v>
      </c>
      <c r="AU288" s="242" t="s">
        <v>82</v>
      </c>
      <c r="AY288" s="20" t="s">
        <v>475</v>
      </c>
      <c r="BE288" s="243">
        <f>IF(N288="základní",J288,0)</f>
        <v>0</v>
      </c>
      <c r="BF288" s="243">
        <f>IF(N288="snížená",J288,0)</f>
        <v>0</v>
      </c>
      <c r="BG288" s="243">
        <f>IF(N288="zákl. přenesená",J288,0)</f>
        <v>0</v>
      </c>
      <c r="BH288" s="243">
        <f>IF(N288="sníž. přenesená",J288,0)</f>
        <v>0</v>
      </c>
      <c r="BI288" s="243">
        <f>IF(N288="nulová",J288,0)</f>
        <v>0</v>
      </c>
      <c r="BJ288" s="20" t="s">
        <v>78</v>
      </c>
      <c r="BK288" s="243">
        <f>ROUND(I288*H288,2)</f>
        <v>0</v>
      </c>
      <c r="BL288" s="20" t="s">
        <v>9611</v>
      </c>
      <c r="BM288" s="242" t="s">
        <v>10393</v>
      </c>
    </row>
    <row r="289" s="2" customFormat="1">
      <c r="A289" s="41"/>
      <c r="B289" s="42"/>
      <c r="C289" s="43"/>
      <c r="D289" s="244" t="s">
        <v>484</v>
      </c>
      <c r="E289" s="43"/>
      <c r="F289" s="245" t="s">
        <v>10392</v>
      </c>
      <c r="G289" s="43"/>
      <c r="H289" s="43"/>
      <c r="I289" s="151"/>
      <c r="J289" s="43"/>
      <c r="K289" s="43"/>
      <c r="L289" s="47"/>
      <c r="M289" s="246"/>
      <c r="N289" s="247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484</v>
      </c>
      <c r="AU289" s="20" t="s">
        <v>82</v>
      </c>
    </row>
    <row r="290" s="2" customFormat="1" ht="16.5" customHeight="1">
      <c r="A290" s="41"/>
      <c r="B290" s="42"/>
      <c r="C290" s="282" t="s">
        <v>4414</v>
      </c>
      <c r="D290" s="282" t="s">
        <v>516</v>
      </c>
      <c r="E290" s="283" t="s">
        <v>10394</v>
      </c>
      <c r="F290" s="284" t="s">
        <v>10395</v>
      </c>
      <c r="G290" s="285" t="s">
        <v>3935</v>
      </c>
      <c r="H290" s="286">
        <v>40</v>
      </c>
      <c r="I290" s="287"/>
      <c r="J290" s="288">
        <f>ROUND(I290*H290,2)</f>
        <v>0</v>
      </c>
      <c r="K290" s="284" t="s">
        <v>28</v>
      </c>
      <c r="L290" s="289"/>
      <c r="M290" s="290" t="s">
        <v>28</v>
      </c>
      <c r="N290" s="291" t="s">
        <v>45</v>
      </c>
      <c r="O290" s="87"/>
      <c r="P290" s="240">
        <f>O290*H290</f>
        <v>0</v>
      </c>
      <c r="Q290" s="240">
        <v>0</v>
      </c>
      <c r="R290" s="240">
        <f>Q290*H290</f>
        <v>0</v>
      </c>
      <c r="S290" s="240">
        <v>0</v>
      </c>
      <c r="T290" s="241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42" t="s">
        <v>9611</v>
      </c>
      <c r="AT290" s="242" t="s">
        <v>516</v>
      </c>
      <c r="AU290" s="242" t="s">
        <v>82</v>
      </c>
      <c r="AY290" s="20" t="s">
        <v>475</v>
      </c>
      <c r="BE290" s="243">
        <f>IF(N290="základní",J290,0)</f>
        <v>0</v>
      </c>
      <c r="BF290" s="243">
        <f>IF(N290="snížená",J290,0)</f>
        <v>0</v>
      </c>
      <c r="BG290" s="243">
        <f>IF(N290="zákl. přenesená",J290,0)</f>
        <v>0</v>
      </c>
      <c r="BH290" s="243">
        <f>IF(N290="sníž. přenesená",J290,0)</f>
        <v>0</v>
      </c>
      <c r="BI290" s="243">
        <f>IF(N290="nulová",J290,0)</f>
        <v>0</v>
      </c>
      <c r="BJ290" s="20" t="s">
        <v>78</v>
      </c>
      <c r="BK290" s="243">
        <f>ROUND(I290*H290,2)</f>
        <v>0</v>
      </c>
      <c r="BL290" s="20" t="s">
        <v>9611</v>
      </c>
      <c r="BM290" s="242" t="s">
        <v>10396</v>
      </c>
    </row>
    <row r="291" s="2" customFormat="1">
      <c r="A291" s="41"/>
      <c r="B291" s="42"/>
      <c r="C291" s="43"/>
      <c r="D291" s="244" t="s">
        <v>484</v>
      </c>
      <c r="E291" s="43"/>
      <c r="F291" s="245" t="s">
        <v>10395</v>
      </c>
      <c r="G291" s="43"/>
      <c r="H291" s="43"/>
      <c r="I291" s="151"/>
      <c r="J291" s="43"/>
      <c r="K291" s="43"/>
      <c r="L291" s="47"/>
      <c r="M291" s="246"/>
      <c r="N291" s="247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484</v>
      </c>
      <c r="AU291" s="20" t="s">
        <v>82</v>
      </c>
    </row>
    <row r="292" s="2" customFormat="1" ht="33" customHeight="1">
      <c r="A292" s="41"/>
      <c r="B292" s="42"/>
      <c r="C292" s="282" t="s">
        <v>4424</v>
      </c>
      <c r="D292" s="282" t="s">
        <v>516</v>
      </c>
      <c r="E292" s="283" t="s">
        <v>10397</v>
      </c>
      <c r="F292" s="284" t="s">
        <v>10398</v>
      </c>
      <c r="G292" s="285" t="s">
        <v>3935</v>
      </c>
      <c r="H292" s="286">
        <v>100</v>
      </c>
      <c r="I292" s="287"/>
      <c r="J292" s="288">
        <f>ROUND(I292*H292,2)</f>
        <v>0</v>
      </c>
      <c r="K292" s="284" t="s">
        <v>28</v>
      </c>
      <c r="L292" s="289"/>
      <c r="M292" s="290" t="s">
        <v>28</v>
      </c>
      <c r="N292" s="291" t="s">
        <v>45</v>
      </c>
      <c r="O292" s="87"/>
      <c r="P292" s="240">
        <f>O292*H292</f>
        <v>0</v>
      </c>
      <c r="Q292" s="240">
        <v>0</v>
      </c>
      <c r="R292" s="240">
        <f>Q292*H292</f>
        <v>0</v>
      </c>
      <c r="S292" s="240">
        <v>0</v>
      </c>
      <c r="T292" s="241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42" t="s">
        <v>9611</v>
      </c>
      <c r="AT292" s="242" t="s">
        <v>516</v>
      </c>
      <c r="AU292" s="242" t="s">
        <v>82</v>
      </c>
      <c r="AY292" s="20" t="s">
        <v>475</v>
      </c>
      <c r="BE292" s="243">
        <f>IF(N292="základní",J292,0)</f>
        <v>0</v>
      </c>
      <c r="BF292" s="243">
        <f>IF(N292="snížená",J292,0)</f>
        <v>0</v>
      </c>
      <c r="BG292" s="243">
        <f>IF(N292="zákl. přenesená",J292,0)</f>
        <v>0</v>
      </c>
      <c r="BH292" s="243">
        <f>IF(N292="sníž. přenesená",J292,0)</f>
        <v>0</v>
      </c>
      <c r="BI292" s="243">
        <f>IF(N292="nulová",J292,0)</f>
        <v>0</v>
      </c>
      <c r="BJ292" s="20" t="s">
        <v>78</v>
      </c>
      <c r="BK292" s="243">
        <f>ROUND(I292*H292,2)</f>
        <v>0</v>
      </c>
      <c r="BL292" s="20" t="s">
        <v>9611</v>
      </c>
      <c r="BM292" s="242" t="s">
        <v>10399</v>
      </c>
    </row>
    <row r="293" s="2" customFormat="1">
      <c r="A293" s="41"/>
      <c r="B293" s="42"/>
      <c r="C293" s="43"/>
      <c r="D293" s="244" t="s">
        <v>484</v>
      </c>
      <c r="E293" s="43"/>
      <c r="F293" s="245" t="s">
        <v>10398</v>
      </c>
      <c r="G293" s="43"/>
      <c r="H293" s="43"/>
      <c r="I293" s="151"/>
      <c r="J293" s="43"/>
      <c r="K293" s="43"/>
      <c r="L293" s="47"/>
      <c r="M293" s="246"/>
      <c r="N293" s="247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484</v>
      </c>
      <c r="AU293" s="20" t="s">
        <v>82</v>
      </c>
    </row>
    <row r="294" s="2" customFormat="1" ht="33" customHeight="1">
      <c r="A294" s="41"/>
      <c r="B294" s="42"/>
      <c r="C294" s="282" t="s">
        <v>4432</v>
      </c>
      <c r="D294" s="282" t="s">
        <v>516</v>
      </c>
      <c r="E294" s="283" t="s">
        <v>10400</v>
      </c>
      <c r="F294" s="284" t="s">
        <v>10401</v>
      </c>
      <c r="G294" s="285" t="s">
        <v>3935</v>
      </c>
      <c r="H294" s="286">
        <v>100</v>
      </c>
      <c r="I294" s="287"/>
      <c r="J294" s="288">
        <f>ROUND(I294*H294,2)</f>
        <v>0</v>
      </c>
      <c r="K294" s="284" t="s">
        <v>28</v>
      </c>
      <c r="L294" s="289"/>
      <c r="M294" s="290" t="s">
        <v>28</v>
      </c>
      <c r="N294" s="291" t="s">
        <v>45</v>
      </c>
      <c r="O294" s="87"/>
      <c r="P294" s="240">
        <f>O294*H294</f>
        <v>0</v>
      </c>
      <c r="Q294" s="240">
        <v>0</v>
      </c>
      <c r="R294" s="240">
        <f>Q294*H294</f>
        <v>0</v>
      </c>
      <c r="S294" s="240">
        <v>0</v>
      </c>
      <c r="T294" s="241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42" t="s">
        <v>9611</v>
      </c>
      <c r="AT294" s="242" t="s">
        <v>516</v>
      </c>
      <c r="AU294" s="242" t="s">
        <v>82</v>
      </c>
      <c r="AY294" s="20" t="s">
        <v>475</v>
      </c>
      <c r="BE294" s="243">
        <f>IF(N294="základní",J294,0)</f>
        <v>0</v>
      </c>
      <c r="BF294" s="243">
        <f>IF(N294="snížená",J294,0)</f>
        <v>0</v>
      </c>
      <c r="BG294" s="243">
        <f>IF(N294="zákl. přenesená",J294,0)</f>
        <v>0</v>
      </c>
      <c r="BH294" s="243">
        <f>IF(N294="sníž. přenesená",J294,0)</f>
        <v>0</v>
      </c>
      <c r="BI294" s="243">
        <f>IF(N294="nulová",J294,0)</f>
        <v>0</v>
      </c>
      <c r="BJ294" s="20" t="s">
        <v>78</v>
      </c>
      <c r="BK294" s="243">
        <f>ROUND(I294*H294,2)</f>
        <v>0</v>
      </c>
      <c r="BL294" s="20" t="s">
        <v>9611</v>
      </c>
      <c r="BM294" s="242" t="s">
        <v>10402</v>
      </c>
    </row>
    <row r="295" s="2" customFormat="1">
      <c r="A295" s="41"/>
      <c r="B295" s="42"/>
      <c r="C295" s="43"/>
      <c r="D295" s="244" t="s">
        <v>484</v>
      </c>
      <c r="E295" s="43"/>
      <c r="F295" s="245" t="s">
        <v>10401</v>
      </c>
      <c r="G295" s="43"/>
      <c r="H295" s="43"/>
      <c r="I295" s="151"/>
      <c r="J295" s="43"/>
      <c r="K295" s="43"/>
      <c r="L295" s="47"/>
      <c r="M295" s="246"/>
      <c r="N295" s="247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484</v>
      </c>
      <c r="AU295" s="20" t="s">
        <v>82</v>
      </c>
    </row>
    <row r="296" s="2" customFormat="1" ht="21.75" customHeight="1">
      <c r="A296" s="41"/>
      <c r="B296" s="42"/>
      <c r="C296" s="282" t="s">
        <v>4439</v>
      </c>
      <c r="D296" s="282" t="s">
        <v>516</v>
      </c>
      <c r="E296" s="283" t="s">
        <v>10403</v>
      </c>
      <c r="F296" s="284" t="s">
        <v>10404</v>
      </c>
      <c r="G296" s="285" t="s">
        <v>639</v>
      </c>
      <c r="H296" s="286">
        <v>30</v>
      </c>
      <c r="I296" s="287"/>
      <c r="J296" s="288">
        <f>ROUND(I296*H296,2)</f>
        <v>0</v>
      </c>
      <c r="K296" s="284" t="s">
        <v>28</v>
      </c>
      <c r="L296" s="289"/>
      <c r="M296" s="290" t="s">
        <v>28</v>
      </c>
      <c r="N296" s="291" t="s">
        <v>45</v>
      </c>
      <c r="O296" s="87"/>
      <c r="P296" s="240">
        <f>O296*H296</f>
        <v>0</v>
      </c>
      <c r="Q296" s="240">
        <v>0</v>
      </c>
      <c r="R296" s="240">
        <f>Q296*H296</f>
        <v>0</v>
      </c>
      <c r="S296" s="240">
        <v>0</v>
      </c>
      <c r="T296" s="241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42" t="s">
        <v>9611</v>
      </c>
      <c r="AT296" s="242" t="s">
        <v>516</v>
      </c>
      <c r="AU296" s="242" t="s">
        <v>82</v>
      </c>
      <c r="AY296" s="20" t="s">
        <v>475</v>
      </c>
      <c r="BE296" s="243">
        <f>IF(N296="základní",J296,0)</f>
        <v>0</v>
      </c>
      <c r="BF296" s="243">
        <f>IF(N296="snížená",J296,0)</f>
        <v>0</v>
      </c>
      <c r="BG296" s="243">
        <f>IF(N296="zákl. přenesená",J296,0)</f>
        <v>0</v>
      </c>
      <c r="BH296" s="243">
        <f>IF(N296="sníž. přenesená",J296,0)</f>
        <v>0</v>
      </c>
      <c r="BI296" s="243">
        <f>IF(N296="nulová",J296,0)</f>
        <v>0</v>
      </c>
      <c r="BJ296" s="20" t="s">
        <v>78</v>
      </c>
      <c r="BK296" s="243">
        <f>ROUND(I296*H296,2)</f>
        <v>0</v>
      </c>
      <c r="BL296" s="20" t="s">
        <v>9611</v>
      </c>
      <c r="BM296" s="242" t="s">
        <v>10405</v>
      </c>
    </row>
    <row r="297" s="2" customFormat="1">
      <c r="A297" s="41"/>
      <c r="B297" s="42"/>
      <c r="C297" s="43"/>
      <c r="D297" s="244" t="s">
        <v>484</v>
      </c>
      <c r="E297" s="43"/>
      <c r="F297" s="245" t="s">
        <v>10404</v>
      </c>
      <c r="G297" s="43"/>
      <c r="H297" s="43"/>
      <c r="I297" s="151"/>
      <c r="J297" s="43"/>
      <c r="K297" s="43"/>
      <c r="L297" s="47"/>
      <c r="M297" s="246"/>
      <c r="N297" s="247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484</v>
      </c>
      <c r="AU297" s="20" t="s">
        <v>82</v>
      </c>
    </row>
    <row r="298" s="2" customFormat="1" ht="21.75" customHeight="1">
      <c r="A298" s="41"/>
      <c r="B298" s="42"/>
      <c r="C298" s="282" t="s">
        <v>4445</v>
      </c>
      <c r="D298" s="282" t="s">
        <v>516</v>
      </c>
      <c r="E298" s="283" t="s">
        <v>10406</v>
      </c>
      <c r="F298" s="284" t="s">
        <v>10407</v>
      </c>
      <c r="G298" s="285" t="s">
        <v>639</v>
      </c>
      <c r="H298" s="286">
        <v>30</v>
      </c>
      <c r="I298" s="287"/>
      <c r="J298" s="288">
        <f>ROUND(I298*H298,2)</f>
        <v>0</v>
      </c>
      <c r="K298" s="284" t="s">
        <v>28</v>
      </c>
      <c r="L298" s="289"/>
      <c r="M298" s="290" t="s">
        <v>28</v>
      </c>
      <c r="N298" s="291" t="s">
        <v>45</v>
      </c>
      <c r="O298" s="87"/>
      <c r="P298" s="240">
        <f>O298*H298</f>
        <v>0</v>
      </c>
      <c r="Q298" s="240">
        <v>0</v>
      </c>
      <c r="R298" s="240">
        <f>Q298*H298</f>
        <v>0</v>
      </c>
      <c r="S298" s="240">
        <v>0</v>
      </c>
      <c r="T298" s="241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42" t="s">
        <v>9611</v>
      </c>
      <c r="AT298" s="242" t="s">
        <v>516</v>
      </c>
      <c r="AU298" s="242" t="s">
        <v>82</v>
      </c>
      <c r="AY298" s="20" t="s">
        <v>475</v>
      </c>
      <c r="BE298" s="243">
        <f>IF(N298="základní",J298,0)</f>
        <v>0</v>
      </c>
      <c r="BF298" s="243">
        <f>IF(N298="snížená",J298,0)</f>
        <v>0</v>
      </c>
      <c r="BG298" s="243">
        <f>IF(N298="zákl. přenesená",J298,0)</f>
        <v>0</v>
      </c>
      <c r="BH298" s="243">
        <f>IF(N298="sníž. přenesená",J298,0)</f>
        <v>0</v>
      </c>
      <c r="BI298" s="243">
        <f>IF(N298="nulová",J298,0)</f>
        <v>0</v>
      </c>
      <c r="BJ298" s="20" t="s">
        <v>78</v>
      </c>
      <c r="BK298" s="243">
        <f>ROUND(I298*H298,2)</f>
        <v>0</v>
      </c>
      <c r="BL298" s="20" t="s">
        <v>9611</v>
      </c>
      <c r="BM298" s="242" t="s">
        <v>10408</v>
      </c>
    </row>
    <row r="299" s="2" customFormat="1">
      <c r="A299" s="41"/>
      <c r="B299" s="42"/>
      <c r="C299" s="43"/>
      <c r="D299" s="244" t="s">
        <v>484</v>
      </c>
      <c r="E299" s="43"/>
      <c r="F299" s="245" t="s">
        <v>10407</v>
      </c>
      <c r="G299" s="43"/>
      <c r="H299" s="43"/>
      <c r="I299" s="151"/>
      <c r="J299" s="43"/>
      <c r="K299" s="43"/>
      <c r="L299" s="47"/>
      <c r="M299" s="246"/>
      <c r="N299" s="247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484</v>
      </c>
      <c r="AU299" s="20" t="s">
        <v>82</v>
      </c>
    </row>
    <row r="300" s="2" customFormat="1" ht="21.75" customHeight="1">
      <c r="A300" s="41"/>
      <c r="B300" s="42"/>
      <c r="C300" s="282" t="s">
        <v>4452</v>
      </c>
      <c r="D300" s="282" t="s">
        <v>516</v>
      </c>
      <c r="E300" s="283" t="s">
        <v>10409</v>
      </c>
      <c r="F300" s="284" t="s">
        <v>10410</v>
      </c>
      <c r="G300" s="285" t="s">
        <v>639</v>
      </c>
      <c r="H300" s="286">
        <v>40</v>
      </c>
      <c r="I300" s="287"/>
      <c r="J300" s="288">
        <f>ROUND(I300*H300,2)</f>
        <v>0</v>
      </c>
      <c r="K300" s="284" t="s">
        <v>28</v>
      </c>
      <c r="L300" s="289"/>
      <c r="M300" s="290" t="s">
        <v>28</v>
      </c>
      <c r="N300" s="291" t="s">
        <v>45</v>
      </c>
      <c r="O300" s="87"/>
      <c r="P300" s="240">
        <f>O300*H300</f>
        <v>0</v>
      </c>
      <c r="Q300" s="240">
        <v>0</v>
      </c>
      <c r="R300" s="240">
        <f>Q300*H300</f>
        <v>0</v>
      </c>
      <c r="S300" s="240">
        <v>0</v>
      </c>
      <c r="T300" s="241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42" t="s">
        <v>9611</v>
      </c>
      <c r="AT300" s="242" t="s">
        <v>516</v>
      </c>
      <c r="AU300" s="242" t="s">
        <v>82</v>
      </c>
      <c r="AY300" s="20" t="s">
        <v>475</v>
      </c>
      <c r="BE300" s="243">
        <f>IF(N300="základní",J300,0)</f>
        <v>0</v>
      </c>
      <c r="BF300" s="243">
        <f>IF(N300="snížená",J300,0)</f>
        <v>0</v>
      </c>
      <c r="BG300" s="243">
        <f>IF(N300="zákl. přenesená",J300,0)</f>
        <v>0</v>
      </c>
      <c r="BH300" s="243">
        <f>IF(N300="sníž. přenesená",J300,0)</f>
        <v>0</v>
      </c>
      <c r="BI300" s="243">
        <f>IF(N300="nulová",J300,0)</f>
        <v>0</v>
      </c>
      <c r="BJ300" s="20" t="s">
        <v>78</v>
      </c>
      <c r="BK300" s="243">
        <f>ROUND(I300*H300,2)</f>
        <v>0</v>
      </c>
      <c r="BL300" s="20" t="s">
        <v>9611</v>
      </c>
      <c r="BM300" s="242" t="s">
        <v>10411</v>
      </c>
    </row>
    <row r="301" s="2" customFormat="1">
      <c r="A301" s="41"/>
      <c r="B301" s="42"/>
      <c r="C301" s="43"/>
      <c r="D301" s="244" t="s">
        <v>484</v>
      </c>
      <c r="E301" s="43"/>
      <c r="F301" s="245" t="s">
        <v>10410</v>
      </c>
      <c r="G301" s="43"/>
      <c r="H301" s="43"/>
      <c r="I301" s="151"/>
      <c r="J301" s="43"/>
      <c r="K301" s="43"/>
      <c r="L301" s="47"/>
      <c r="M301" s="246"/>
      <c r="N301" s="247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484</v>
      </c>
      <c r="AU301" s="20" t="s">
        <v>82</v>
      </c>
    </row>
    <row r="302" s="2" customFormat="1" ht="16.5" customHeight="1">
      <c r="A302" s="41"/>
      <c r="B302" s="42"/>
      <c r="C302" s="282" t="s">
        <v>4457</v>
      </c>
      <c r="D302" s="282" t="s">
        <v>516</v>
      </c>
      <c r="E302" s="283" t="s">
        <v>10412</v>
      </c>
      <c r="F302" s="284" t="s">
        <v>10413</v>
      </c>
      <c r="G302" s="285" t="s">
        <v>3898</v>
      </c>
      <c r="H302" s="286">
        <v>1</v>
      </c>
      <c r="I302" s="287"/>
      <c r="J302" s="288">
        <f>ROUND(I302*H302,2)</f>
        <v>0</v>
      </c>
      <c r="K302" s="284" t="s">
        <v>28</v>
      </c>
      <c r="L302" s="289"/>
      <c r="M302" s="290" t="s">
        <v>28</v>
      </c>
      <c r="N302" s="291" t="s">
        <v>45</v>
      </c>
      <c r="O302" s="87"/>
      <c r="P302" s="240">
        <f>O302*H302</f>
        <v>0</v>
      </c>
      <c r="Q302" s="240">
        <v>0</v>
      </c>
      <c r="R302" s="240">
        <f>Q302*H302</f>
        <v>0</v>
      </c>
      <c r="S302" s="240">
        <v>0</v>
      </c>
      <c r="T302" s="241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42" t="s">
        <v>9611</v>
      </c>
      <c r="AT302" s="242" t="s">
        <v>516</v>
      </c>
      <c r="AU302" s="242" t="s">
        <v>82</v>
      </c>
      <c r="AY302" s="20" t="s">
        <v>475</v>
      </c>
      <c r="BE302" s="243">
        <f>IF(N302="základní",J302,0)</f>
        <v>0</v>
      </c>
      <c r="BF302" s="243">
        <f>IF(N302="snížená",J302,0)</f>
        <v>0</v>
      </c>
      <c r="BG302" s="243">
        <f>IF(N302="zákl. přenesená",J302,0)</f>
        <v>0</v>
      </c>
      <c r="BH302" s="243">
        <f>IF(N302="sníž. přenesená",J302,0)</f>
        <v>0</v>
      </c>
      <c r="BI302" s="243">
        <f>IF(N302="nulová",J302,0)</f>
        <v>0</v>
      </c>
      <c r="BJ302" s="20" t="s">
        <v>78</v>
      </c>
      <c r="BK302" s="243">
        <f>ROUND(I302*H302,2)</f>
        <v>0</v>
      </c>
      <c r="BL302" s="20" t="s">
        <v>9611</v>
      </c>
      <c r="BM302" s="242" t="s">
        <v>10414</v>
      </c>
    </row>
    <row r="303" s="2" customFormat="1">
      <c r="A303" s="41"/>
      <c r="B303" s="42"/>
      <c r="C303" s="43"/>
      <c r="D303" s="244" t="s">
        <v>484</v>
      </c>
      <c r="E303" s="43"/>
      <c r="F303" s="245" t="s">
        <v>10413</v>
      </c>
      <c r="G303" s="43"/>
      <c r="H303" s="43"/>
      <c r="I303" s="151"/>
      <c r="J303" s="43"/>
      <c r="K303" s="43"/>
      <c r="L303" s="47"/>
      <c r="M303" s="246"/>
      <c r="N303" s="247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484</v>
      </c>
      <c r="AU303" s="20" t="s">
        <v>82</v>
      </c>
    </row>
    <row r="304" s="12" customFormat="1" ht="25.92" customHeight="1">
      <c r="A304" s="12"/>
      <c r="B304" s="215"/>
      <c r="C304" s="216"/>
      <c r="D304" s="217" t="s">
        <v>73</v>
      </c>
      <c r="E304" s="218" t="s">
        <v>5346</v>
      </c>
      <c r="F304" s="218" t="s">
        <v>5346</v>
      </c>
      <c r="G304" s="216"/>
      <c r="H304" s="216"/>
      <c r="I304" s="219"/>
      <c r="J304" s="220">
        <f>BK304</f>
        <v>0</v>
      </c>
      <c r="K304" s="216"/>
      <c r="L304" s="221"/>
      <c r="M304" s="222"/>
      <c r="N304" s="223"/>
      <c r="O304" s="223"/>
      <c r="P304" s="224">
        <f>P305+P321+P330</f>
        <v>0</v>
      </c>
      <c r="Q304" s="223"/>
      <c r="R304" s="224">
        <f>R305+R321+R330</f>
        <v>0</v>
      </c>
      <c r="S304" s="223"/>
      <c r="T304" s="225">
        <f>T305+T321+T330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26" t="s">
        <v>186</v>
      </c>
      <c r="AT304" s="227" t="s">
        <v>73</v>
      </c>
      <c r="AU304" s="227" t="s">
        <v>74</v>
      </c>
      <c r="AY304" s="226" t="s">
        <v>475</v>
      </c>
      <c r="BK304" s="228">
        <f>BK305+BK321+BK330</f>
        <v>0</v>
      </c>
    </row>
    <row r="305" s="12" customFormat="1" ht="22.8" customHeight="1">
      <c r="A305" s="12"/>
      <c r="B305" s="215"/>
      <c r="C305" s="216"/>
      <c r="D305" s="217" t="s">
        <v>73</v>
      </c>
      <c r="E305" s="229" t="s">
        <v>10415</v>
      </c>
      <c r="F305" s="229" t="s">
        <v>10416</v>
      </c>
      <c r="G305" s="216"/>
      <c r="H305" s="216"/>
      <c r="I305" s="219"/>
      <c r="J305" s="230">
        <f>BK305</f>
        <v>0</v>
      </c>
      <c r="K305" s="216"/>
      <c r="L305" s="221"/>
      <c r="M305" s="222"/>
      <c r="N305" s="223"/>
      <c r="O305" s="223"/>
      <c r="P305" s="224">
        <f>SUM(P306:P320)</f>
        <v>0</v>
      </c>
      <c r="Q305" s="223"/>
      <c r="R305" s="224">
        <f>SUM(R306:R320)</f>
        <v>0</v>
      </c>
      <c r="S305" s="223"/>
      <c r="T305" s="225">
        <f>SUM(T306:T320)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26" t="s">
        <v>482</v>
      </c>
      <c r="AT305" s="227" t="s">
        <v>73</v>
      </c>
      <c r="AU305" s="227" t="s">
        <v>78</v>
      </c>
      <c r="AY305" s="226" t="s">
        <v>475</v>
      </c>
      <c r="BK305" s="228">
        <f>SUM(BK306:BK320)</f>
        <v>0</v>
      </c>
    </row>
    <row r="306" s="2" customFormat="1" ht="21.75" customHeight="1">
      <c r="A306" s="41"/>
      <c r="B306" s="42"/>
      <c r="C306" s="231" t="s">
        <v>4468</v>
      </c>
      <c r="D306" s="231" t="s">
        <v>477</v>
      </c>
      <c r="E306" s="232" t="s">
        <v>10417</v>
      </c>
      <c r="F306" s="233" t="s">
        <v>10418</v>
      </c>
      <c r="G306" s="234" t="s">
        <v>3898</v>
      </c>
      <c r="H306" s="235">
        <v>1</v>
      </c>
      <c r="I306" s="236"/>
      <c r="J306" s="237">
        <f>ROUND(I306*H306,2)</f>
        <v>0</v>
      </c>
      <c r="K306" s="233" t="s">
        <v>28</v>
      </c>
      <c r="L306" s="47"/>
      <c r="M306" s="238" t="s">
        <v>28</v>
      </c>
      <c r="N306" s="239" t="s">
        <v>45</v>
      </c>
      <c r="O306" s="87"/>
      <c r="P306" s="240">
        <f>O306*H306</f>
        <v>0</v>
      </c>
      <c r="Q306" s="240">
        <v>0</v>
      </c>
      <c r="R306" s="240">
        <f>Q306*H306</f>
        <v>0</v>
      </c>
      <c r="S306" s="240">
        <v>0</v>
      </c>
      <c r="T306" s="241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42" t="s">
        <v>9113</v>
      </c>
      <c r="AT306" s="242" t="s">
        <v>477</v>
      </c>
      <c r="AU306" s="242" t="s">
        <v>82</v>
      </c>
      <c r="AY306" s="20" t="s">
        <v>475</v>
      </c>
      <c r="BE306" s="243">
        <f>IF(N306="základní",J306,0)</f>
        <v>0</v>
      </c>
      <c r="BF306" s="243">
        <f>IF(N306="snížená",J306,0)</f>
        <v>0</v>
      </c>
      <c r="BG306" s="243">
        <f>IF(N306="zákl. přenesená",J306,0)</f>
        <v>0</v>
      </c>
      <c r="BH306" s="243">
        <f>IF(N306="sníž. přenesená",J306,0)</f>
        <v>0</v>
      </c>
      <c r="BI306" s="243">
        <f>IF(N306="nulová",J306,0)</f>
        <v>0</v>
      </c>
      <c r="BJ306" s="20" t="s">
        <v>78</v>
      </c>
      <c r="BK306" s="243">
        <f>ROUND(I306*H306,2)</f>
        <v>0</v>
      </c>
      <c r="BL306" s="20" t="s">
        <v>9113</v>
      </c>
      <c r="BM306" s="242" t="s">
        <v>10419</v>
      </c>
    </row>
    <row r="307" s="2" customFormat="1">
      <c r="A307" s="41"/>
      <c r="B307" s="42"/>
      <c r="C307" s="43"/>
      <c r="D307" s="244" t="s">
        <v>484</v>
      </c>
      <c r="E307" s="43"/>
      <c r="F307" s="245" t="s">
        <v>10418</v>
      </c>
      <c r="G307" s="43"/>
      <c r="H307" s="43"/>
      <c r="I307" s="151"/>
      <c r="J307" s="43"/>
      <c r="K307" s="43"/>
      <c r="L307" s="47"/>
      <c r="M307" s="246"/>
      <c r="N307" s="247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484</v>
      </c>
      <c r="AU307" s="20" t="s">
        <v>82</v>
      </c>
    </row>
    <row r="308" s="2" customFormat="1" ht="16.5" customHeight="1">
      <c r="A308" s="41"/>
      <c r="B308" s="42"/>
      <c r="C308" s="282" t="s">
        <v>4477</v>
      </c>
      <c r="D308" s="282" t="s">
        <v>516</v>
      </c>
      <c r="E308" s="283" t="s">
        <v>10417</v>
      </c>
      <c r="F308" s="284" t="s">
        <v>10420</v>
      </c>
      <c r="G308" s="285" t="s">
        <v>3898</v>
      </c>
      <c r="H308" s="286">
        <v>1</v>
      </c>
      <c r="I308" s="287"/>
      <c r="J308" s="288">
        <f>ROUND(I308*H308,2)</f>
        <v>0</v>
      </c>
      <c r="K308" s="284" t="s">
        <v>28</v>
      </c>
      <c r="L308" s="289"/>
      <c r="M308" s="290" t="s">
        <v>28</v>
      </c>
      <c r="N308" s="291" t="s">
        <v>45</v>
      </c>
      <c r="O308" s="87"/>
      <c r="P308" s="240">
        <f>O308*H308</f>
        <v>0</v>
      </c>
      <c r="Q308" s="240">
        <v>0</v>
      </c>
      <c r="R308" s="240">
        <f>Q308*H308</f>
        <v>0</v>
      </c>
      <c r="S308" s="240">
        <v>0</v>
      </c>
      <c r="T308" s="241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42" t="s">
        <v>9113</v>
      </c>
      <c r="AT308" s="242" t="s">
        <v>516</v>
      </c>
      <c r="AU308" s="242" t="s">
        <v>82</v>
      </c>
      <c r="AY308" s="20" t="s">
        <v>475</v>
      </c>
      <c r="BE308" s="243">
        <f>IF(N308="základní",J308,0)</f>
        <v>0</v>
      </c>
      <c r="BF308" s="243">
        <f>IF(N308="snížená",J308,0)</f>
        <v>0</v>
      </c>
      <c r="BG308" s="243">
        <f>IF(N308="zákl. přenesená",J308,0)</f>
        <v>0</v>
      </c>
      <c r="BH308" s="243">
        <f>IF(N308="sníž. přenesená",J308,0)</f>
        <v>0</v>
      </c>
      <c r="BI308" s="243">
        <f>IF(N308="nulová",J308,0)</f>
        <v>0</v>
      </c>
      <c r="BJ308" s="20" t="s">
        <v>78</v>
      </c>
      <c r="BK308" s="243">
        <f>ROUND(I308*H308,2)</f>
        <v>0</v>
      </c>
      <c r="BL308" s="20" t="s">
        <v>9113</v>
      </c>
      <c r="BM308" s="242" t="s">
        <v>10421</v>
      </c>
    </row>
    <row r="309" s="2" customFormat="1">
      <c r="A309" s="41"/>
      <c r="B309" s="42"/>
      <c r="C309" s="43"/>
      <c r="D309" s="244" t="s">
        <v>484</v>
      </c>
      <c r="E309" s="43"/>
      <c r="F309" s="245" t="s">
        <v>10420</v>
      </c>
      <c r="G309" s="43"/>
      <c r="H309" s="43"/>
      <c r="I309" s="151"/>
      <c r="J309" s="43"/>
      <c r="K309" s="43"/>
      <c r="L309" s="47"/>
      <c r="M309" s="246"/>
      <c r="N309" s="247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484</v>
      </c>
      <c r="AU309" s="20" t="s">
        <v>82</v>
      </c>
    </row>
    <row r="310" s="2" customFormat="1" ht="21.75" customHeight="1">
      <c r="A310" s="41"/>
      <c r="B310" s="42"/>
      <c r="C310" s="282" t="s">
        <v>4484</v>
      </c>
      <c r="D310" s="282" t="s">
        <v>516</v>
      </c>
      <c r="E310" s="283" t="s">
        <v>10422</v>
      </c>
      <c r="F310" s="284" t="s">
        <v>10423</v>
      </c>
      <c r="G310" s="285" t="s">
        <v>639</v>
      </c>
      <c r="H310" s="286">
        <v>40</v>
      </c>
      <c r="I310" s="287"/>
      <c r="J310" s="288">
        <f>ROUND(I310*H310,2)</f>
        <v>0</v>
      </c>
      <c r="K310" s="284" t="s">
        <v>28</v>
      </c>
      <c r="L310" s="289"/>
      <c r="M310" s="290" t="s">
        <v>28</v>
      </c>
      <c r="N310" s="291" t="s">
        <v>45</v>
      </c>
      <c r="O310" s="87"/>
      <c r="P310" s="240">
        <f>O310*H310</f>
        <v>0</v>
      </c>
      <c r="Q310" s="240">
        <v>0</v>
      </c>
      <c r="R310" s="240">
        <f>Q310*H310</f>
        <v>0</v>
      </c>
      <c r="S310" s="240">
        <v>0</v>
      </c>
      <c r="T310" s="241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42" t="s">
        <v>9113</v>
      </c>
      <c r="AT310" s="242" t="s">
        <v>516</v>
      </c>
      <c r="AU310" s="242" t="s">
        <v>82</v>
      </c>
      <c r="AY310" s="20" t="s">
        <v>475</v>
      </c>
      <c r="BE310" s="243">
        <f>IF(N310="základní",J310,0)</f>
        <v>0</v>
      </c>
      <c r="BF310" s="243">
        <f>IF(N310="snížená",J310,0)</f>
        <v>0</v>
      </c>
      <c r="BG310" s="243">
        <f>IF(N310="zákl. přenesená",J310,0)</f>
        <v>0</v>
      </c>
      <c r="BH310" s="243">
        <f>IF(N310="sníž. přenesená",J310,0)</f>
        <v>0</v>
      </c>
      <c r="BI310" s="243">
        <f>IF(N310="nulová",J310,0)</f>
        <v>0</v>
      </c>
      <c r="BJ310" s="20" t="s">
        <v>78</v>
      </c>
      <c r="BK310" s="243">
        <f>ROUND(I310*H310,2)</f>
        <v>0</v>
      </c>
      <c r="BL310" s="20" t="s">
        <v>9113</v>
      </c>
      <c r="BM310" s="242" t="s">
        <v>10424</v>
      </c>
    </row>
    <row r="311" s="2" customFormat="1">
      <c r="A311" s="41"/>
      <c r="B311" s="42"/>
      <c r="C311" s="43"/>
      <c r="D311" s="244" t="s">
        <v>484</v>
      </c>
      <c r="E311" s="43"/>
      <c r="F311" s="245" t="s">
        <v>10423</v>
      </c>
      <c r="G311" s="43"/>
      <c r="H311" s="43"/>
      <c r="I311" s="151"/>
      <c r="J311" s="43"/>
      <c r="K311" s="43"/>
      <c r="L311" s="47"/>
      <c r="M311" s="246"/>
      <c r="N311" s="24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484</v>
      </c>
      <c r="AU311" s="20" t="s">
        <v>82</v>
      </c>
    </row>
    <row r="312" s="2" customFormat="1" ht="16.5" customHeight="1">
      <c r="A312" s="41"/>
      <c r="B312" s="42"/>
      <c r="C312" s="282" t="s">
        <v>4490</v>
      </c>
      <c r="D312" s="282" t="s">
        <v>516</v>
      </c>
      <c r="E312" s="283" t="s">
        <v>10425</v>
      </c>
      <c r="F312" s="284" t="s">
        <v>10395</v>
      </c>
      <c r="G312" s="285" t="s">
        <v>3935</v>
      </c>
      <c r="H312" s="286">
        <v>15</v>
      </c>
      <c r="I312" s="287"/>
      <c r="J312" s="288">
        <f>ROUND(I312*H312,2)</f>
        <v>0</v>
      </c>
      <c r="K312" s="284" t="s">
        <v>28</v>
      </c>
      <c r="L312" s="289"/>
      <c r="M312" s="290" t="s">
        <v>28</v>
      </c>
      <c r="N312" s="291" t="s">
        <v>45</v>
      </c>
      <c r="O312" s="87"/>
      <c r="P312" s="240">
        <f>O312*H312</f>
        <v>0</v>
      </c>
      <c r="Q312" s="240">
        <v>0</v>
      </c>
      <c r="R312" s="240">
        <f>Q312*H312</f>
        <v>0</v>
      </c>
      <c r="S312" s="240">
        <v>0</v>
      </c>
      <c r="T312" s="241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42" t="s">
        <v>9113</v>
      </c>
      <c r="AT312" s="242" t="s">
        <v>516</v>
      </c>
      <c r="AU312" s="242" t="s">
        <v>82</v>
      </c>
      <c r="AY312" s="20" t="s">
        <v>475</v>
      </c>
      <c r="BE312" s="243">
        <f>IF(N312="základní",J312,0)</f>
        <v>0</v>
      </c>
      <c r="BF312" s="243">
        <f>IF(N312="snížená",J312,0)</f>
        <v>0</v>
      </c>
      <c r="BG312" s="243">
        <f>IF(N312="zákl. přenesená",J312,0)</f>
        <v>0</v>
      </c>
      <c r="BH312" s="243">
        <f>IF(N312="sníž. přenesená",J312,0)</f>
        <v>0</v>
      </c>
      <c r="BI312" s="243">
        <f>IF(N312="nulová",J312,0)</f>
        <v>0</v>
      </c>
      <c r="BJ312" s="20" t="s">
        <v>78</v>
      </c>
      <c r="BK312" s="243">
        <f>ROUND(I312*H312,2)</f>
        <v>0</v>
      </c>
      <c r="BL312" s="20" t="s">
        <v>9113</v>
      </c>
      <c r="BM312" s="242" t="s">
        <v>10426</v>
      </c>
    </row>
    <row r="313" s="2" customFormat="1">
      <c r="A313" s="41"/>
      <c r="B313" s="42"/>
      <c r="C313" s="43"/>
      <c r="D313" s="244" t="s">
        <v>484</v>
      </c>
      <c r="E313" s="43"/>
      <c r="F313" s="245" t="s">
        <v>10395</v>
      </c>
      <c r="G313" s="43"/>
      <c r="H313" s="43"/>
      <c r="I313" s="151"/>
      <c r="J313" s="43"/>
      <c r="K313" s="43"/>
      <c r="L313" s="47"/>
      <c r="M313" s="246"/>
      <c r="N313" s="247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484</v>
      </c>
      <c r="AU313" s="20" t="s">
        <v>82</v>
      </c>
    </row>
    <row r="314" s="2" customFormat="1" ht="33" customHeight="1">
      <c r="A314" s="41"/>
      <c r="B314" s="42"/>
      <c r="C314" s="282" t="s">
        <v>4497</v>
      </c>
      <c r="D314" s="282" t="s">
        <v>516</v>
      </c>
      <c r="E314" s="283" t="s">
        <v>10427</v>
      </c>
      <c r="F314" s="284" t="s">
        <v>10401</v>
      </c>
      <c r="G314" s="285" t="s">
        <v>3935</v>
      </c>
      <c r="H314" s="286">
        <v>20</v>
      </c>
      <c r="I314" s="287"/>
      <c r="J314" s="288">
        <f>ROUND(I314*H314,2)</f>
        <v>0</v>
      </c>
      <c r="K314" s="284" t="s">
        <v>28</v>
      </c>
      <c r="L314" s="289"/>
      <c r="M314" s="290" t="s">
        <v>28</v>
      </c>
      <c r="N314" s="291" t="s">
        <v>45</v>
      </c>
      <c r="O314" s="87"/>
      <c r="P314" s="240">
        <f>O314*H314</f>
        <v>0</v>
      </c>
      <c r="Q314" s="240">
        <v>0</v>
      </c>
      <c r="R314" s="240">
        <f>Q314*H314</f>
        <v>0</v>
      </c>
      <c r="S314" s="240">
        <v>0</v>
      </c>
      <c r="T314" s="241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42" t="s">
        <v>9113</v>
      </c>
      <c r="AT314" s="242" t="s">
        <v>516</v>
      </c>
      <c r="AU314" s="242" t="s">
        <v>82</v>
      </c>
      <c r="AY314" s="20" t="s">
        <v>475</v>
      </c>
      <c r="BE314" s="243">
        <f>IF(N314="základní",J314,0)</f>
        <v>0</v>
      </c>
      <c r="BF314" s="243">
        <f>IF(N314="snížená",J314,0)</f>
        <v>0</v>
      </c>
      <c r="BG314" s="243">
        <f>IF(N314="zákl. přenesená",J314,0)</f>
        <v>0</v>
      </c>
      <c r="BH314" s="243">
        <f>IF(N314="sníž. přenesená",J314,0)</f>
        <v>0</v>
      </c>
      <c r="BI314" s="243">
        <f>IF(N314="nulová",J314,0)</f>
        <v>0</v>
      </c>
      <c r="BJ314" s="20" t="s">
        <v>78</v>
      </c>
      <c r="BK314" s="243">
        <f>ROUND(I314*H314,2)</f>
        <v>0</v>
      </c>
      <c r="BL314" s="20" t="s">
        <v>9113</v>
      </c>
      <c r="BM314" s="242" t="s">
        <v>10428</v>
      </c>
    </row>
    <row r="315" s="2" customFormat="1">
      <c r="A315" s="41"/>
      <c r="B315" s="42"/>
      <c r="C315" s="43"/>
      <c r="D315" s="244" t="s">
        <v>484</v>
      </c>
      <c r="E315" s="43"/>
      <c r="F315" s="245" t="s">
        <v>10401</v>
      </c>
      <c r="G315" s="43"/>
      <c r="H315" s="43"/>
      <c r="I315" s="151"/>
      <c r="J315" s="43"/>
      <c r="K315" s="43"/>
      <c r="L315" s="47"/>
      <c r="M315" s="246"/>
      <c r="N315" s="24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484</v>
      </c>
      <c r="AU315" s="20" t="s">
        <v>82</v>
      </c>
    </row>
    <row r="316" s="2" customFormat="1" ht="21.75" customHeight="1">
      <c r="A316" s="41"/>
      <c r="B316" s="42"/>
      <c r="C316" s="282" t="s">
        <v>4503</v>
      </c>
      <c r="D316" s="282" t="s">
        <v>516</v>
      </c>
      <c r="E316" s="283" t="s">
        <v>10429</v>
      </c>
      <c r="F316" s="284" t="s">
        <v>10404</v>
      </c>
      <c r="G316" s="285" t="s">
        <v>639</v>
      </c>
      <c r="H316" s="286">
        <v>5</v>
      </c>
      <c r="I316" s="287"/>
      <c r="J316" s="288">
        <f>ROUND(I316*H316,2)</f>
        <v>0</v>
      </c>
      <c r="K316" s="284" t="s">
        <v>28</v>
      </c>
      <c r="L316" s="289"/>
      <c r="M316" s="290" t="s">
        <v>28</v>
      </c>
      <c r="N316" s="291" t="s">
        <v>45</v>
      </c>
      <c r="O316" s="87"/>
      <c r="P316" s="240">
        <f>O316*H316</f>
        <v>0</v>
      </c>
      <c r="Q316" s="240">
        <v>0</v>
      </c>
      <c r="R316" s="240">
        <f>Q316*H316</f>
        <v>0</v>
      </c>
      <c r="S316" s="240">
        <v>0</v>
      </c>
      <c r="T316" s="241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42" t="s">
        <v>9113</v>
      </c>
      <c r="AT316" s="242" t="s">
        <v>516</v>
      </c>
      <c r="AU316" s="242" t="s">
        <v>82</v>
      </c>
      <c r="AY316" s="20" t="s">
        <v>475</v>
      </c>
      <c r="BE316" s="243">
        <f>IF(N316="základní",J316,0)</f>
        <v>0</v>
      </c>
      <c r="BF316" s="243">
        <f>IF(N316="snížená",J316,0)</f>
        <v>0</v>
      </c>
      <c r="BG316" s="243">
        <f>IF(N316="zákl. přenesená",J316,0)</f>
        <v>0</v>
      </c>
      <c r="BH316" s="243">
        <f>IF(N316="sníž. přenesená",J316,0)</f>
        <v>0</v>
      </c>
      <c r="BI316" s="243">
        <f>IF(N316="nulová",J316,0)</f>
        <v>0</v>
      </c>
      <c r="BJ316" s="20" t="s">
        <v>78</v>
      </c>
      <c r="BK316" s="243">
        <f>ROUND(I316*H316,2)</f>
        <v>0</v>
      </c>
      <c r="BL316" s="20" t="s">
        <v>9113</v>
      </c>
      <c r="BM316" s="242" t="s">
        <v>10430</v>
      </c>
    </row>
    <row r="317" s="2" customFormat="1">
      <c r="A317" s="41"/>
      <c r="B317" s="42"/>
      <c r="C317" s="43"/>
      <c r="D317" s="244" t="s">
        <v>484</v>
      </c>
      <c r="E317" s="43"/>
      <c r="F317" s="245" t="s">
        <v>10404</v>
      </c>
      <c r="G317" s="43"/>
      <c r="H317" s="43"/>
      <c r="I317" s="151"/>
      <c r="J317" s="43"/>
      <c r="K317" s="43"/>
      <c r="L317" s="47"/>
      <c r="M317" s="246"/>
      <c r="N317" s="247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484</v>
      </c>
      <c r="AU317" s="20" t="s">
        <v>82</v>
      </c>
    </row>
    <row r="318" s="2" customFormat="1" ht="16.5" customHeight="1">
      <c r="A318" s="41"/>
      <c r="B318" s="42"/>
      <c r="C318" s="282" t="s">
        <v>4510</v>
      </c>
      <c r="D318" s="282" t="s">
        <v>516</v>
      </c>
      <c r="E318" s="283" t="s">
        <v>10431</v>
      </c>
      <c r="F318" s="284" t="s">
        <v>10432</v>
      </c>
      <c r="G318" s="285" t="s">
        <v>3935</v>
      </c>
      <c r="H318" s="286">
        <v>1</v>
      </c>
      <c r="I318" s="287"/>
      <c r="J318" s="288">
        <f>ROUND(I318*H318,2)</f>
        <v>0</v>
      </c>
      <c r="K318" s="284" t="s">
        <v>28</v>
      </c>
      <c r="L318" s="289"/>
      <c r="M318" s="290" t="s">
        <v>28</v>
      </c>
      <c r="N318" s="291" t="s">
        <v>45</v>
      </c>
      <c r="O318" s="87"/>
      <c r="P318" s="240">
        <f>O318*H318</f>
        <v>0</v>
      </c>
      <c r="Q318" s="240">
        <v>0</v>
      </c>
      <c r="R318" s="240">
        <f>Q318*H318</f>
        <v>0</v>
      </c>
      <c r="S318" s="240">
        <v>0</v>
      </c>
      <c r="T318" s="241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42" t="s">
        <v>9113</v>
      </c>
      <c r="AT318" s="242" t="s">
        <v>516</v>
      </c>
      <c r="AU318" s="242" t="s">
        <v>82</v>
      </c>
      <c r="AY318" s="20" t="s">
        <v>475</v>
      </c>
      <c r="BE318" s="243">
        <f>IF(N318="základní",J318,0)</f>
        <v>0</v>
      </c>
      <c r="BF318" s="243">
        <f>IF(N318="snížená",J318,0)</f>
        <v>0</v>
      </c>
      <c r="BG318" s="243">
        <f>IF(N318="zákl. přenesená",J318,0)</f>
        <v>0</v>
      </c>
      <c r="BH318" s="243">
        <f>IF(N318="sníž. přenesená",J318,0)</f>
        <v>0</v>
      </c>
      <c r="BI318" s="243">
        <f>IF(N318="nulová",J318,0)</f>
        <v>0</v>
      </c>
      <c r="BJ318" s="20" t="s">
        <v>78</v>
      </c>
      <c r="BK318" s="243">
        <f>ROUND(I318*H318,2)</f>
        <v>0</v>
      </c>
      <c r="BL318" s="20" t="s">
        <v>9113</v>
      </c>
      <c r="BM318" s="242" t="s">
        <v>10433</v>
      </c>
    </row>
    <row r="319" s="2" customFormat="1">
      <c r="A319" s="41"/>
      <c r="B319" s="42"/>
      <c r="C319" s="43"/>
      <c r="D319" s="244" t="s">
        <v>484</v>
      </c>
      <c r="E319" s="43"/>
      <c r="F319" s="245" t="s">
        <v>10432</v>
      </c>
      <c r="G319" s="43"/>
      <c r="H319" s="43"/>
      <c r="I319" s="151"/>
      <c r="J319" s="43"/>
      <c r="K319" s="43"/>
      <c r="L319" s="47"/>
      <c r="M319" s="246"/>
      <c r="N319" s="247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484</v>
      </c>
      <c r="AU319" s="20" t="s">
        <v>82</v>
      </c>
    </row>
    <row r="320" s="2" customFormat="1">
      <c r="A320" s="41"/>
      <c r="B320" s="42"/>
      <c r="C320" s="43"/>
      <c r="D320" s="244" t="s">
        <v>485</v>
      </c>
      <c r="E320" s="43"/>
      <c r="F320" s="248" t="s">
        <v>10434</v>
      </c>
      <c r="G320" s="43"/>
      <c r="H320" s="43"/>
      <c r="I320" s="151"/>
      <c r="J320" s="43"/>
      <c r="K320" s="43"/>
      <c r="L320" s="47"/>
      <c r="M320" s="246"/>
      <c r="N320" s="247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485</v>
      </c>
      <c r="AU320" s="20" t="s">
        <v>82</v>
      </c>
    </row>
    <row r="321" s="12" customFormat="1" ht="22.8" customHeight="1">
      <c r="A321" s="12"/>
      <c r="B321" s="215"/>
      <c r="C321" s="216"/>
      <c r="D321" s="217" t="s">
        <v>73</v>
      </c>
      <c r="E321" s="229" t="s">
        <v>10435</v>
      </c>
      <c r="F321" s="229" t="s">
        <v>10436</v>
      </c>
      <c r="G321" s="216"/>
      <c r="H321" s="216"/>
      <c r="I321" s="219"/>
      <c r="J321" s="230">
        <f>BK321</f>
        <v>0</v>
      </c>
      <c r="K321" s="216"/>
      <c r="L321" s="221"/>
      <c r="M321" s="222"/>
      <c r="N321" s="223"/>
      <c r="O321" s="223"/>
      <c r="P321" s="224">
        <f>SUM(P322:P329)</f>
        <v>0</v>
      </c>
      <c r="Q321" s="223"/>
      <c r="R321" s="224">
        <f>SUM(R322:R329)</f>
        <v>0</v>
      </c>
      <c r="S321" s="223"/>
      <c r="T321" s="225">
        <f>SUM(T322:T329)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26" t="s">
        <v>186</v>
      </c>
      <c r="AT321" s="227" t="s">
        <v>73</v>
      </c>
      <c r="AU321" s="227" t="s">
        <v>78</v>
      </c>
      <c r="AY321" s="226" t="s">
        <v>475</v>
      </c>
      <c r="BK321" s="228">
        <f>SUM(BK322:BK329)</f>
        <v>0</v>
      </c>
    </row>
    <row r="322" s="2" customFormat="1" ht="33" customHeight="1">
      <c r="A322" s="41"/>
      <c r="B322" s="42"/>
      <c r="C322" s="231" t="s">
        <v>4516</v>
      </c>
      <c r="D322" s="231" t="s">
        <v>477</v>
      </c>
      <c r="E322" s="232" t="s">
        <v>10437</v>
      </c>
      <c r="F322" s="233" t="s">
        <v>10438</v>
      </c>
      <c r="G322" s="234" t="s">
        <v>3898</v>
      </c>
      <c r="H322" s="235">
        <v>1</v>
      </c>
      <c r="I322" s="236"/>
      <c r="J322" s="237">
        <f>ROUND(I322*H322,2)</f>
        <v>0</v>
      </c>
      <c r="K322" s="233" t="s">
        <v>28</v>
      </c>
      <c r="L322" s="47"/>
      <c r="M322" s="238" t="s">
        <v>28</v>
      </c>
      <c r="N322" s="239" t="s">
        <v>45</v>
      </c>
      <c r="O322" s="87"/>
      <c r="P322" s="240">
        <f>O322*H322</f>
        <v>0</v>
      </c>
      <c r="Q322" s="240">
        <v>0</v>
      </c>
      <c r="R322" s="240">
        <f>Q322*H322</f>
        <v>0</v>
      </c>
      <c r="S322" s="240">
        <v>0</v>
      </c>
      <c r="T322" s="241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42" t="s">
        <v>5350</v>
      </c>
      <c r="AT322" s="242" t="s">
        <v>477</v>
      </c>
      <c r="AU322" s="242" t="s">
        <v>82</v>
      </c>
      <c r="AY322" s="20" t="s">
        <v>475</v>
      </c>
      <c r="BE322" s="243">
        <f>IF(N322="základní",J322,0)</f>
        <v>0</v>
      </c>
      <c r="BF322" s="243">
        <f>IF(N322="snížená",J322,0)</f>
        <v>0</v>
      </c>
      <c r="BG322" s="243">
        <f>IF(N322="zákl. přenesená",J322,0)</f>
        <v>0</v>
      </c>
      <c r="BH322" s="243">
        <f>IF(N322="sníž. přenesená",J322,0)</f>
        <v>0</v>
      </c>
      <c r="BI322" s="243">
        <f>IF(N322="nulová",J322,0)</f>
        <v>0</v>
      </c>
      <c r="BJ322" s="20" t="s">
        <v>78</v>
      </c>
      <c r="BK322" s="243">
        <f>ROUND(I322*H322,2)</f>
        <v>0</v>
      </c>
      <c r="BL322" s="20" t="s">
        <v>5350</v>
      </c>
      <c r="BM322" s="242" t="s">
        <v>10439</v>
      </c>
    </row>
    <row r="323" s="2" customFormat="1">
      <c r="A323" s="41"/>
      <c r="B323" s="42"/>
      <c r="C323" s="43"/>
      <c r="D323" s="244" t="s">
        <v>484</v>
      </c>
      <c r="E323" s="43"/>
      <c r="F323" s="245" t="s">
        <v>10438</v>
      </c>
      <c r="G323" s="43"/>
      <c r="H323" s="43"/>
      <c r="I323" s="151"/>
      <c r="J323" s="43"/>
      <c r="K323" s="43"/>
      <c r="L323" s="47"/>
      <c r="M323" s="246"/>
      <c r="N323" s="247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484</v>
      </c>
      <c r="AU323" s="20" t="s">
        <v>82</v>
      </c>
    </row>
    <row r="324" s="2" customFormat="1" ht="16.5" customHeight="1">
      <c r="A324" s="41"/>
      <c r="B324" s="42"/>
      <c r="C324" s="231" t="s">
        <v>4525</v>
      </c>
      <c r="D324" s="231" t="s">
        <v>477</v>
      </c>
      <c r="E324" s="232" t="s">
        <v>10440</v>
      </c>
      <c r="F324" s="233" t="s">
        <v>10441</v>
      </c>
      <c r="G324" s="234" t="s">
        <v>3898</v>
      </c>
      <c r="H324" s="235">
        <v>1</v>
      </c>
      <c r="I324" s="236"/>
      <c r="J324" s="237">
        <f>ROUND(I324*H324,2)</f>
        <v>0</v>
      </c>
      <c r="K324" s="233" t="s">
        <v>28</v>
      </c>
      <c r="L324" s="47"/>
      <c r="M324" s="238" t="s">
        <v>28</v>
      </c>
      <c r="N324" s="239" t="s">
        <v>45</v>
      </c>
      <c r="O324" s="87"/>
      <c r="P324" s="240">
        <f>O324*H324</f>
        <v>0</v>
      </c>
      <c r="Q324" s="240">
        <v>0</v>
      </c>
      <c r="R324" s="240">
        <f>Q324*H324</f>
        <v>0</v>
      </c>
      <c r="S324" s="240">
        <v>0</v>
      </c>
      <c r="T324" s="241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42" t="s">
        <v>5350</v>
      </c>
      <c r="AT324" s="242" t="s">
        <v>477</v>
      </c>
      <c r="AU324" s="242" t="s">
        <v>82</v>
      </c>
      <c r="AY324" s="20" t="s">
        <v>475</v>
      </c>
      <c r="BE324" s="243">
        <f>IF(N324="základní",J324,0)</f>
        <v>0</v>
      </c>
      <c r="BF324" s="243">
        <f>IF(N324="snížená",J324,0)</f>
        <v>0</v>
      </c>
      <c r="BG324" s="243">
        <f>IF(N324="zákl. přenesená",J324,0)</f>
        <v>0</v>
      </c>
      <c r="BH324" s="243">
        <f>IF(N324="sníž. přenesená",J324,0)</f>
        <v>0</v>
      </c>
      <c r="BI324" s="243">
        <f>IF(N324="nulová",J324,0)</f>
        <v>0</v>
      </c>
      <c r="BJ324" s="20" t="s">
        <v>78</v>
      </c>
      <c r="BK324" s="243">
        <f>ROUND(I324*H324,2)</f>
        <v>0</v>
      </c>
      <c r="BL324" s="20" t="s">
        <v>5350</v>
      </c>
      <c r="BM324" s="242" t="s">
        <v>10442</v>
      </c>
    </row>
    <row r="325" s="2" customFormat="1">
      <c r="A325" s="41"/>
      <c r="B325" s="42"/>
      <c r="C325" s="43"/>
      <c r="D325" s="244" t="s">
        <v>484</v>
      </c>
      <c r="E325" s="43"/>
      <c r="F325" s="245" t="s">
        <v>10441</v>
      </c>
      <c r="G325" s="43"/>
      <c r="H325" s="43"/>
      <c r="I325" s="151"/>
      <c r="J325" s="43"/>
      <c r="K325" s="43"/>
      <c r="L325" s="47"/>
      <c r="M325" s="246"/>
      <c r="N325" s="247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484</v>
      </c>
      <c r="AU325" s="20" t="s">
        <v>82</v>
      </c>
    </row>
    <row r="326" s="2" customFormat="1" ht="16.5" customHeight="1">
      <c r="A326" s="41"/>
      <c r="B326" s="42"/>
      <c r="C326" s="231" t="s">
        <v>4531</v>
      </c>
      <c r="D326" s="231" t="s">
        <v>477</v>
      </c>
      <c r="E326" s="232" t="s">
        <v>10443</v>
      </c>
      <c r="F326" s="233" t="s">
        <v>10444</v>
      </c>
      <c r="G326" s="234" t="s">
        <v>3898</v>
      </c>
      <c r="H326" s="235">
        <v>1</v>
      </c>
      <c r="I326" s="236"/>
      <c r="J326" s="237">
        <f>ROUND(I326*H326,2)</f>
        <v>0</v>
      </c>
      <c r="K326" s="233" t="s">
        <v>28</v>
      </c>
      <c r="L326" s="47"/>
      <c r="M326" s="238" t="s">
        <v>28</v>
      </c>
      <c r="N326" s="239" t="s">
        <v>45</v>
      </c>
      <c r="O326" s="87"/>
      <c r="P326" s="240">
        <f>O326*H326</f>
        <v>0</v>
      </c>
      <c r="Q326" s="240">
        <v>0</v>
      </c>
      <c r="R326" s="240">
        <f>Q326*H326</f>
        <v>0</v>
      </c>
      <c r="S326" s="240">
        <v>0</v>
      </c>
      <c r="T326" s="241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42" t="s">
        <v>5350</v>
      </c>
      <c r="AT326" s="242" t="s">
        <v>477</v>
      </c>
      <c r="AU326" s="242" t="s">
        <v>82</v>
      </c>
      <c r="AY326" s="20" t="s">
        <v>475</v>
      </c>
      <c r="BE326" s="243">
        <f>IF(N326="základní",J326,0)</f>
        <v>0</v>
      </c>
      <c r="BF326" s="243">
        <f>IF(N326="snížená",J326,0)</f>
        <v>0</v>
      </c>
      <c r="BG326" s="243">
        <f>IF(N326="zákl. přenesená",J326,0)</f>
        <v>0</v>
      </c>
      <c r="BH326" s="243">
        <f>IF(N326="sníž. přenesená",J326,0)</f>
        <v>0</v>
      </c>
      <c r="BI326" s="243">
        <f>IF(N326="nulová",J326,0)</f>
        <v>0</v>
      </c>
      <c r="BJ326" s="20" t="s">
        <v>78</v>
      </c>
      <c r="BK326" s="243">
        <f>ROUND(I326*H326,2)</f>
        <v>0</v>
      </c>
      <c r="BL326" s="20" t="s">
        <v>5350</v>
      </c>
      <c r="BM326" s="242" t="s">
        <v>10445</v>
      </c>
    </row>
    <row r="327" s="2" customFormat="1">
      <c r="A327" s="41"/>
      <c r="B327" s="42"/>
      <c r="C327" s="43"/>
      <c r="D327" s="244" t="s">
        <v>484</v>
      </c>
      <c r="E327" s="43"/>
      <c r="F327" s="245" t="s">
        <v>10444</v>
      </c>
      <c r="G327" s="43"/>
      <c r="H327" s="43"/>
      <c r="I327" s="151"/>
      <c r="J327" s="43"/>
      <c r="K327" s="43"/>
      <c r="L327" s="47"/>
      <c r="M327" s="246"/>
      <c r="N327" s="247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484</v>
      </c>
      <c r="AU327" s="20" t="s">
        <v>82</v>
      </c>
    </row>
    <row r="328" s="2" customFormat="1" ht="21.75" customHeight="1">
      <c r="A328" s="41"/>
      <c r="B328" s="42"/>
      <c r="C328" s="231" t="s">
        <v>4535</v>
      </c>
      <c r="D328" s="231" t="s">
        <v>477</v>
      </c>
      <c r="E328" s="232" t="s">
        <v>10446</v>
      </c>
      <c r="F328" s="233" t="s">
        <v>10447</v>
      </c>
      <c r="G328" s="234" t="s">
        <v>3898</v>
      </c>
      <c r="H328" s="235">
        <v>1</v>
      </c>
      <c r="I328" s="236"/>
      <c r="J328" s="237">
        <f>ROUND(I328*H328,2)</f>
        <v>0</v>
      </c>
      <c r="K328" s="233" t="s">
        <v>28</v>
      </c>
      <c r="L328" s="47"/>
      <c r="M328" s="238" t="s">
        <v>28</v>
      </c>
      <c r="N328" s="239" t="s">
        <v>45</v>
      </c>
      <c r="O328" s="87"/>
      <c r="P328" s="240">
        <f>O328*H328</f>
        <v>0</v>
      </c>
      <c r="Q328" s="240">
        <v>0</v>
      </c>
      <c r="R328" s="240">
        <f>Q328*H328</f>
        <v>0</v>
      </c>
      <c r="S328" s="240">
        <v>0</v>
      </c>
      <c r="T328" s="241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42" t="s">
        <v>5350</v>
      </c>
      <c r="AT328" s="242" t="s">
        <v>477</v>
      </c>
      <c r="AU328" s="242" t="s">
        <v>82</v>
      </c>
      <c r="AY328" s="20" t="s">
        <v>475</v>
      </c>
      <c r="BE328" s="243">
        <f>IF(N328="základní",J328,0)</f>
        <v>0</v>
      </c>
      <c r="BF328" s="243">
        <f>IF(N328="snížená",J328,0)</f>
        <v>0</v>
      </c>
      <c r="BG328" s="243">
        <f>IF(N328="zákl. přenesená",J328,0)</f>
        <v>0</v>
      </c>
      <c r="BH328" s="243">
        <f>IF(N328="sníž. přenesená",J328,0)</f>
        <v>0</v>
      </c>
      <c r="BI328" s="243">
        <f>IF(N328="nulová",J328,0)</f>
        <v>0</v>
      </c>
      <c r="BJ328" s="20" t="s">
        <v>78</v>
      </c>
      <c r="BK328" s="243">
        <f>ROUND(I328*H328,2)</f>
        <v>0</v>
      </c>
      <c r="BL328" s="20" t="s">
        <v>5350</v>
      </c>
      <c r="BM328" s="242" t="s">
        <v>10448</v>
      </c>
    </row>
    <row r="329" s="2" customFormat="1">
      <c r="A329" s="41"/>
      <c r="B329" s="42"/>
      <c r="C329" s="43"/>
      <c r="D329" s="244" t="s">
        <v>484</v>
      </c>
      <c r="E329" s="43"/>
      <c r="F329" s="245" t="s">
        <v>10447</v>
      </c>
      <c r="G329" s="43"/>
      <c r="H329" s="43"/>
      <c r="I329" s="151"/>
      <c r="J329" s="43"/>
      <c r="K329" s="43"/>
      <c r="L329" s="47"/>
      <c r="M329" s="246"/>
      <c r="N329" s="247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484</v>
      </c>
      <c r="AU329" s="20" t="s">
        <v>82</v>
      </c>
    </row>
    <row r="330" s="12" customFormat="1" ht="22.8" customHeight="1">
      <c r="A330" s="12"/>
      <c r="B330" s="215"/>
      <c r="C330" s="216"/>
      <c r="D330" s="217" t="s">
        <v>73</v>
      </c>
      <c r="E330" s="229" t="s">
        <v>9665</v>
      </c>
      <c r="F330" s="229" t="s">
        <v>9666</v>
      </c>
      <c r="G330" s="216"/>
      <c r="H330" s="216"/>
      <c r="I330" s="219"/>
      <c r="J330" s="230">
        <f>BK330</f>
        <v>0</v>
      </c>
      <c r="K330" s="216"/>
      <c r="L330" s="221"/>
      <c r="M330" s="222"/>
      <c r="N330" s="223"/>
      <c r="O330" s="223"/>
      <c r="P330" s="224">
        <f>SUM(P331:P333)</f>
        <v>0</v>
      </c>
      <c r="Q330" s="223"/>
      <c r="R330" s="224">
        <f>SUM(R331:R333)</f>
        <v>0</v>
      </c>
      <c r="S330" s="223"/>
      <c r="T330" s="225">
        <f>SUM(T331:T333)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26" t="s">
        <v>186</v>
      </c>
      <c r="AT330" s="227" t="s">
        <v>73</v>
      </c>
      <c r="AU330" s="227" t="s">
        <v>78</v>
      </c>
      <c r="AY330" s="226" t="s">
        <v>475</v>
      </c>
      <c r="BK330" s="228">
        <f>SUM(BK331:BK333)</f>
        <v>0</v>
      </c>
    </row>
    <row r="331" s="2" customFormat="1" ht="16.5" customHeight="1">
      <c r="A331" s="41"/>
      <c r="B331" s="42"/>
      <c r="C331" s="231" t="s">
        <v>4541</v>
      </c>
      <c r="D331" s="231" t="s">
        <v>477</v>
      </c>
      <c r="E331" s="232" t="s">
        <v>9776</v>
      </c>
      <c r="F331" s="233" t="s">
        <v>9777</v>
      </c>
      <c r="G331" s="234" t="s">
        <v>3898</v>
      </c>
      <c r="H331" s="235">
        <v>1</v>
      </c>
      <c r="I331" s="236"/>
      <c r="J331" s="237">
        <f>ROUND(I331*H331,2)</f>
        <v>0</v>
      </c>
      <c r="K331" s="233" t="s">
        <v>906</v>
      </c>
      <c r="L331" s="47"/>
      <c r="M331" s="238" t="s">
        <v>28</v>
      </c>
      <c r="N331" s="239" t="s">
        <v>45</v>
      </c>
      <c r="O331" s="87"/>
      <c r="P331" s="240">
        <f>O331*H331</f>
        <v>0</v>
      </c>
      <c r="Q331" s="240">
        <v>0</v>
      </c>
      <c r="R331" s="240">
        <f>Q331*H331</f>
        <v>0</v>
      </c>
      <c r="S331" s="240">
        <v>0</v>
      </c>
      <c r="T331" s="241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42" t="s">
        <v>5350</v>
      </c>
      <c r="AT331" s="242" t="s">
        <v>477</v>
      </c>
      <c r="AU331" s="242" t="s">
        <v>82</v>
      </c>
      <c r="AY331" s="20" t="s">
        <v>475</v>
      </c>
      <c r="BE331" s="243">
        <f>IF(N331="základní",J331,0)</f>
        <v>0</v>
      </c>
      <c r="BF331" s="243">
        <f>IF(N331="snížená",J331,0)</f>
        <v>0</v>
      </c>
      <c r="BG331" s="243">
        <f>IF(N331="zákl. přenesená",J331,0)</f>
        <v>0</v>
      </c>
      <c r="BH331" s="243">
        <f>IF(N331="sníž. přenesená",J331,0)</f>
        <v>0</v>
      </c>
      <c r="BI331" s="243">
        <f>IF(N331="nulová",J331,0)</f>
        <v>0</v>
      </c>
      <c r="BJ331" s="20" t="s">
        <v>78</v>
      </c>
      <c r="BK331" s="243">
        <f>ROUND(I331*H331,2)</f>
        <v>0</v>
      </c>
      <c r="BL331" s="20" t="s">
        <v>5350</v>
      </c>
      <c r="BM331" s="242" t="s">
        <v>10449</v>
      </c>
    </row>
    <row r="332" s="2" customFormat="1">
      <c r="A332" s="41"/>
      <c r="B332" s="42"/>
      <c r="C332" s="43"/>
      <c r="D332" s="244" t="s">
        <v>484</v>
      </c>
      <c r="E332" s="43"/>
      <c r="F332" s="245" t="s">
        <v>9777</v>
      </c>
      <c r="G332" s="43"/>
      <c r="H332" s="43"/>
      <c r="I332" s="151"/>
      <c r="J332" s="43"/>
      <c r="K332" s="43"/>
      <c r="L332" s="47"/>
      <c r="M332" s="246"/>
      <c r="N332" s="247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484</v>
      </c>
      <c r="AU332" s="20" t="s">
        <v>82</v>
      </c>
    </row>
    <row r="333" s="2" customFormat="1">
      <c r="A333" s="41"/>
      <c r="B333" s="42"/>
      <c r="C333" s="43"/>
      <c r="D333" s="244" t="s">
        <v>485</v>
      </c>
      <c r="E333" s="43"/>
      <c r="F333" s="248" t="s">
        <v>10450</v>
      </c>
      <c r="G333" s="43"/>
      <c r="H333" s="43"/>
      <c r="I333" s="151"/>
      <c r="J333" s="43"/>
      <c r="K333" s="43"/>
      <c r="L333" s="47"/>
      <c r="M333" s="295"/>
      <c r="N333" s="296"/>
      <c r="O333" s="297"/>
      <c r="P333" s="297"/>
      <c r="Q333" s="297"/>
      <c r="R333" s="297"/>
      <c r="S333" s="297"/>
      <c r="T333" s="29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485</v>
      </c>
      <c r="AU333" s="20" t="s">
        <v>82</v>
      </c>
    </row>
    <row r="334" s="2" customFormat="1" ht="6.96" customHeight="1">
      <c r="A334" s="41"/>
      <c r="B334" s="62"/>
      <c r="C334" s="63"/>
      <c r="D334" s="63"/>
      <c r="E334" s="63"/>
      <c r="F334" s="63"/>
      <c r="G334" s="63"/>
      <c r="H334" s="63"/>
      <c r="I334" s="179"/>
      <c r="J334" s="63"/>
      <c r="K334" s="63"/>
      <c r="L334" s="47"/>
      <c r="M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</row>
  </sheetData>
  <sheetProtection sheet="1" autoFilter="0" formatColumns="0" formatRows="0" objects="1" scenarios="1" spinCount="100000" saltValue="bj3gTIEONhsPTdyCR+0G9IYyzC8j0p/IbycxN0q3UVKGcRLWJ+Fq8WIxZfdWxNhja7OqEZTDYvoIW2CgGcZMrw==" hashValue="cB2gzpmGTA/6P7Ssuk+Qn7uappb8lAvBczarf+WIl60f5PmvzJkmaYJYQ2whz/gG3Gl5B+cFDTPlkehB1gEqJw==" algorithmName="SHA-512" password="C429"/>
  <autoFilter ref="C101:K33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430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8531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10451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28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441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6"/>
      <c r="B29" s="157"/>
      <c r="C29" s="156"/>
      <c r="D29" s="156"/>
      <c r="E29" s="158" t="s">
        <v>28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ROUND((SUM(BE88:BE179)),  2)</f>
        <v>0</v>
      </c>
      <c r="G35" s="41"/>
      <c r="H35" s="41"/>
      <c r="I35" s="168">
        <v>0.20999999999999999</v>
      </c>
      <c r="J35" s="167">
        <f>ROUND(((SUM(BE88:BE179))*I35),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ROUND((SUM(BF88:BF179)),  2)</f>
        <v>0</v>
      </c>
      <c r="G36" s="41"/>
      <c r="H36" s="41"/>
      <c r="I36" s="168">
        <v>0.14999999999999999</v>
      </c>
      <c r="J36" s="167">
        <f>ROUND(((SUM(BF88:BF179))*I36),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ROUND((SUM(BG88:BG179)),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ROUND((SUM(BH88:BH179)),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ROUND((SUM(BI88:BI179)),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8531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PS 5 - Monitoring polohy a dálkového ovládání uzávěrů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Skuteč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458</v>
      </c>
      <c r="E64" s="193"/>
      <c r="F64" s="193"/>
      <c r="G64" s="193"/>
      <c r="H64" s="193"/>
      <c r="I64" s="194"/>
      <c r="J64" s="195">
        <f>J89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10452</v>
      </c>
      <c r="E65" s="199"/>
      <c r="F65" s="199"/>
      <c r="G65" s="199"/>
      <c r="H65" s="199"/>
      <c r="I65" s="200"/>
      <c r="J65" s="201">
        <f>J90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10453</v>
      </c>
      <c r="E66" s="199"/>
      <c r="F66" s="199"/>
      <c r="G66" s="199"/>
      <c r="H66" s="199"/>
      <c r="I66" s="200"/>
      <c r="J66" s="201">
        <f>J153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435</v>
      </c>
      <c r="D77" s="25"/>
      <c r="E77" s="25"/>
      <c r="F77" s="25"/>
      <c r="G77" s="25"/>
      <c r="H77" s="25"/>
      <c r="I77" s="142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83" t="s">
        <v>8531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437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PS 5 - Monitoring polohy a dálkového ovládání uzávěrů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Skuteč</v>
      </c>
      <c r="G82" s="43"/>
      <c r="H82" s="43"/>
      <c r="I82" s="154" t="s">
        <v>24</v>
      </c>
      <c r="J82" s="75" t="str">
        <f>IF(J14="","",J14)</f>
        <v>27.8.2019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E17</f>
        <v>Povodí Labe,státní podnik,Víta Nejedlého 951, HK3</v>
      </c>
      <c r="G84" s="43"/>
      <c r="H84" s="43"/>
      <c r="I84" s="154" t="s">
        <v>33</v>
      </c>
      <c r="J84" s="39" t="str">
        <f>E23</f>
        <v>"Sdružení Kutřín 2016" Šindlar + HG partner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154" t="s">
        <v>36</v>
      </c>
      <c r="J85" s="39" t="str">
        <f>E26</f>
        <v xml:space="preserve"> 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203"/>
      <c r="B87" s="204"/>
      <c r="C87" s="205" t="s">
        <v>461</v>
      </c>
      <c r="D87" s="206" t="s">
        <v>59</v>
      </c>
      <c r="E87" s="206" t="s">
        <v>55</v>
      </c>
      <c r="F87" s="206" t="s">
        <v>56</v>
      </c>
      <c r="G87" s="206" t="s">
        <v>462</v>
      </c>
      <c r="H87" s="206" t="s">
        <v>463</v>
      </c>
      <c r="I87" s="207" t="s">
        <v>464</v>
      </c>
      <c r="J87" s="206" t="s">
        <v>444</v>
      </c>
      <c r="K87" s="208" t="s">
        <v>465</v>
      </c>
      <c r="L87" s="209"/>
      <c r="M87" s="95" t="s">
        <v>28</v>
      </c>
      <c r="N87" s="96" t="s">
        <v>44</v>
      </c>
      <c r="O87" s="96" t="s">
        <v>466</v>
      </c>
      <c r="P87" s="96" t="s">
        <v>467</v>
      </c>
      <c r="Q87" s="96" t="s">
        <v>468</v>
      </c>
      <c r="R87" s="96" t="s">
        <v>469</v>
      </c>
      <c r="S87" s="96" t="s">
        <v>470</v>
      </c>
      <c r="T87" s="97" t="s">
        <v>471</v>
      </c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="2" customFormat="1" ht="22.8" customHeight="1">
      <c r="A88" s="41"/>
      <c r="B88" s="42"/>
      <c r="C88" s="102" t="s">
        <v>472</v>
      </c>
      <c r="D88" s="43"/>
      <c r="E88" s="43"/>
      <c r="F88" s="43"/>
      <c r="G88" s="43"/>
      <c r="H88" s="43"/>
      <c r="I88" s="151"/>
      <c r="J88" s="210">
        <f>BK88</f>
        <v>0</v>
      </c>
      <c r="K88" s="43"/>
      <c r="L88" s="47"/>
      <c r="M88" s="98"/>
      <c r="N88" s="211"/>
      <c r="O88" s="99"/>
      <c r="P88" s="212">
        <f>P89</f>
        <v>0</v>
      </c>
      <c r="Q88" s="99"/>
      <c r="R88" s="212">
        <f>R89</f>
        <v>0</v>
      </c>
      <c r="S88" s="99"/>
      <c r="T88" s="213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445</v>
      </c>
      <c r="BK88" s="214">
        <f>BK89</f>
        <v>0</v>
      </c>
    </row>
    <row r="89" s="12" customFormat="1" ht="25.92" customHeight="1">
      <c r="A89" s="12"/>
      <c r="B89" s="215"/>
      <c r="C89" s="216"/>
      <c r="D89" s="217" t="s">
        <v>73</v>
      </c>
      <c r="E89" s="218" t="s">
        <v>516</v>
      </c>
      <c r="F89" s="218" t="s">
        <v>900</v>
      </c>
      <c r="G89" s="216"/>
      <c r="H89" s="216"/>
      <c r="I89" s="219"/>
      <c r="J89" s="220">
        <f>BK89</f>
        <v>0</v>
      </c>
      <c r="K89" s="216"/>
      <c r="L89" s="221"/>
      <c r="M89" s="222"/>
      <c r="N89" s="223"/>
      <c r="O89" s="223"/>
      <c r="P89" s="224">
        <f>P90+P153</f>
        <v>0</v>
      </c>
      <c r="Q89" s="223"/>
      <c r="R89" s="224">
        <f>R90+R153</f>
        <v>0</v>
      </c>
      <c r="S89" s="223"/>
      <c r="T89" s="225">
        <f>T90+T153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90</v>
      </c>
      <c r="AT89" s="227" t="s">
        <v>73</v>
      </c>
      <c r="AU89" s="227" t="s">
        <v>74</v>
      </c>
      <c r="AY89" s="226" t="s">
        <v>475</v>
      </c>
      <c r="BK89" s="228">
        <f>BK90+BK153</f>
        <v>0</v>
      </c>
    </row>
    <row r="90" s="12" customFormat="1" ht="22.8" customHeight="1">
      <c r="A90" s="12"/>
      <c r="B90" s="215"/>
      <c r="C90" s="216"/>
      <c r="D90" s="217" t="s">
        <v>73</v>
      </c>
      <c r="E90" s="229" t="s">
        <v>404</v>
      </c>
      <c r="F90" s="229" t="s">
        <v>10454</v>
      </c>
      <c r="G90" s="216"/>
      <c r="H90" s="216"/>
      <c r="I90" s="219"/>
      <c r="J90" s="230">
        <f>BK90</f>
        <v>0</v>
      </c>
      <c r="K90" s="216"/>
      <c r="L90" s="221"/>
      <c r="M90" s="222"/>
      <c r="N90" s="223"/>
      <c r="O90" s="223"/>
      <c r="P90" s="224">
        <f>SUM(P91:P152)</f>
        <v>0</v>
      </c>
      <c r="Q90" s="223"/>
      <c r="R90" s="224">
        <f>SUM(R91:R152)</f>
        <v>0</v>
      </c>
      <c r="S90" s="223"/>
      <c r="T90" s="225">
        <f>SUM(T91:T152)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90</v>
      </c>
      <c r="AT90" s="227" t="s">
        <v>73</v>
      </c>
      <c r="AU90" s="227" t="s">
        <v>78</v>
      </c>
      <c r="AY90" s="226" t="s">
        <v>475</v>
      </c>
      <c r="BK90" s="228">
        <f>SUM(BK91:BK152)</f>
        <v>0</v>
      </c>
    </row>
    <row r="91" s="2" customFormat="1" ht="16.5" customHeight="1">
      <c r="A91" s="41"/>
      <c r="B91" s="42"/>
      <c r="C91" s="282" t="s">
        <v>78</v>
      </c>
      <c r="D91" s="282" t="s">
        <v>516</v>
      </c>
      <c r="E91" s="283" t="s">
        <v>10455</v>
      </c>
      <c r="F91" s="284" t="s">
        <v>10456</v>
      </c>
      <c r="G91" s="285" t="s">
        <v>28</v>
      </c>
      <c r="H91" s="286">
        <v>1</v>
      </c>
      <c r="I91" s="287"/>
      <c r="J91" s="288">
        <f>ROUND(I91*H91,2)</f>
        <v>0</v>
      </c>
      <c r="K91" s="284" t="s">
        <v>28</v>
      </c>
      <c r="L91" s="289"/>
      <c r="M91" s="290" t="s">
        <v>28</v>
      </c>
      <c r="N91" s="291" t="s">
        <v>45</v>
      </c>
      <c r="O91" s="87"/>
      <c r="P91" s="240">
        <f>O91*H91</f>
        <v>0</v>
      </c>
      <c r="Q91" s="240">
        <v>0</v>
      </c>
      <c r="R91" s="240">
        <f>Q91*H91</f>
        <v>0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519</v>
      </c>
      <c r="AT91" s="242" t="s">
        <v>516</v>
      </c>
      <c r="AU91" s="242" t="s">
        <v>82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482</v>
      </c>
      <c r="BM91" s="242" t="s">
        <v>10457</v>
      </c>
    </row>
    <row r="92" s="2" customFormat="1">
      <c r="A92" s="41"/>
      <c r="B92" s="42"/>
      <c r="C92" s="43"/>
      <c r="D92" s="244" t="s">
        <v>484</v>
      </c>
      <c r="E92" s="43"/>
      <c r="F92" s="245" t="s">
        <v>10456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82</v>
      </c>
    </row>
    <row r="93" s="2" customFormat="1" ht="16.5" customHeight="1">
      <c r="A93" s="41"/>
      <c r="B93" s="42"/>
      <c r="C93" s="282" t="s">
        <v>82</v>
      </c>
      <c r="D93" s="282" t="s">
        <v>516</v>
      </c>
      <c r="E93" s="283" t="s">
        <v>10458</v>
      </c>
      <c r="F93" s="284" t="s">
        <v>10459</v>
      </c>
      <c r="G93" s="285" t="s">
        <v>28</v>
      </c>
      <c r="H93" s="286">
        <v>1</v>
      </c>
      <c r="I93" s="287"/>
      <c r="J93" s="288">
        <f>ROUND(I93*H93,2)</f>
        <v>0</v>
      </c>
      <c r="K93" s="284" t="s">
        <v>28</v>
      </c>
      <c r="L93" s="289"/>
      <c r="M93" s="290" t="s">
        <v>28</v>
      </c>
      <c r="N93" s="291" t="s">
        <v>45</v>
      </c>
      <c r="O93" s="87"/>
      <c r="P93" s="240">
        <f>O93*H93</f>
        <v>0</v>
      </c>
      <c r="Q93" s="240">
        <v>0</v>
      </c>
      <c r="R93" s="240">
        <f>Q93*H93</f>
        <v>0</v>
      </c>
      <c r="S93" s="240">
        <v>0</v>
      </c>
      <c r="T93" s="241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519</v>
      </c>
      <c r="AT93" s="242" t="s">
        <v>516</v>
      </c>
      <c r="AU93" s="242" t="s">
        <v>82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482</v>
      </c>
      <c r="BM93" s="242" t="s">
        <v>10460</v>
      </c>
    </row>
    <row r="94" s="2" customFormat="1">
      <c r="A94" s="41"/>
      <c r="B94" s="42"/>
      <c r="C94" s="43"/>
      <c r="D94" s="244" t="s">
        <v>484</v>
      </c>
      <c r="E94" s="43"/>
      <c r="F94" s="245" t="s">
        <v>10459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82</v>
      </c>
    </row>
    <row r="95" s="2" customFormat="1" ht="16.5" customHeight="1">
      <c r="A95" s="41"/>
      <c r="B95" s="42"/>
      <c r="C95" s="282" t="s">
        <v>90</v>
      </c>
      <c r="D95" s="282" t="s">
        <v>516</v>
      </c>
      <c r="E95" s="283" t="s">
        <v>10461</v>
      </c>
      <c r="F95" s="284" t="s">
        <v>10462</v>
      </c>
      <c r="G95" s="285" t="s">
        <v>28</v>
      </c>
      <c r="H95" s="286">
        <v>1</v>
      </c>
      <c r="I95" s="287"/>
      <c r="J95" s="288">
        <f>ROUND(I95*H95,2)</f>
        <v>0</v>
      </c>
      <c r="K95" s="284" t="s">
        <v>28</v>
      </c>
      <c r="L95" s="289"/>
      <c r="M95" s="290" t="s">
        <v>28</v>
      </c>
      <c r="N95" s="291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519</v>
      </c>
      <c r="AT95" s="242" t="s">
        <v>516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10463</v>
      </c>
    </row>
    <row r="96" s="2" customFormat="1">
      <c r="A96" s="41"/>
      <c r="B96" s="42"/>
      <c r="C96" s="43"/>
      <c r="D96" s="244" t="s">
        <v>484</v>
      </c>
      <c r="E96" s="43"/>
      <c r="F96" s="245" t="s">
        <v>10462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2" customFormat="1" ht="16.5" customHeight="1">
      <c r="A97" s="41"/>
      <c r="B97" s="42"/>
      <c r="C97" s="282" t="s">
        <v>482</v>
      </c>
      <c r="D97" s="282" t="s">
        <v>516</v>
      </c>
      <c r="E97" s="283" t="s">
        <v>10464</v>
      </c>
      <c r="F97" s="284" t="s">
        <v>10465</v>
      </c>
      <c r="G97" s="285" t="s">
        <v>28</v>
      </c>
      <c r="H97" s="286">
        <v>1</v>
      </c>
      <c r="I97" s="287"/>
      <c r="J97" s="288">
        <f>ROUND(I97*H97,2)</f>
        <v>0</v>
      </c>
      <c r="K97" s="284" t="s">
        <v>28</v>
      </c>
      <c r="L97" s="289"/>
      <c r="M97" s="290" t="s">
        <v>28</v>
      </c>
      <c r="N97" s="291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519</v>
      </c>
      <c r="AT97" s="242" t="s">
        <v>516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10466</v>
      </c>
    </row>
    <row r="98" s="2" customFormat="1">
      <c r="A98" s="41"/>
      <c r="B98" s="42"/>
      <c r="C98" s="43"/>
      <c r="D98" s="244" t="s">
        <v>484</v>
      </c>
      <c r="E98" s="43"/>
      <c r="F98" s="245" t="s">
        <v>10465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2" customFormat="1" ht="16.5" customHeight="1">
      <c r="A99" s="41"/>
      <c r="B99" s="42"/>
      <c r="C99" s="282" t="s">
        <v>186</v>
      </c>
      <c r="D99" s="282" t="s">
        <v>516</v>
      </c>
      <c r="E99" s="283" t="s">
        <v>10467</v>
      </c>
      <c r="F99" s="284" t="s">
        <v>10468</v>
      </c>
      <c r="G99" s="285" t="s">
        <v>28</v>
      </c>
      <c r="H99" s="286">
        <v>1</v>
      </c>
      <c r="I99" s="287"/>
      <c r="J99" s="288">
        <f>ROUND(I99*H99,2)</f>
        <v>0</v>
      </c>
      <c r="K99" s="284" t="s">
        <v>28</v>
      </c>
      <c r="L99" s="289"/>
      <c r="M99" s="290" t="s">
        <v>28</v>
      </c>
      <c r="N99" s="291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519</v>
      </c>
      <c r="AT99" s="242" t="s">
        <v>516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10469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10468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2" customFormat="1" ht="16.5" customHeight="1">
      <c r="A101" s="41"/>
      <c r="B101" s="42"/>
      <c r="C101" s="282" t="s">
        <v>204</v>
      </c>
      <c r="D101" s="282" t="s">
        <v>516</v>
      </c>
      <c r="E101" s="283" t="s">
        <v>10470</v>
      </c>
      <c r="F101" s="284" t="s">
        <v>10471</v>
      </c>
      <c r="G101" s="285" t="s">
        <v>28</v>
      </c>
      <c r="H101" s="286">
        <v>2</v>
      </c>
      <c r="I101" s="287"/>
      <c r="J101" s="288">
        <f>ROUND(I101*H101,2)</f>
        <v>0</v>
      </c>
      <c r="K101" s="284" t="s">
        <v>28</v>
      </c>
      <c r="L101" s="289"/>
      <c r="M101" s="290" t="s">
        <v>28</v>
      </c>
      <c r="N101" s="291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519</v>
      </c>
      <c r="AT101" s="242" t="s">
        <v>516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10472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10471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2" customFormat="1" ht="16.5" customHeight="1">
      <c r="A103" s="41"/>
      <c r="B103" s="42"/>
      <c r="C103" s="282" t="s">
        <v>522</v>
      </c>
      <c r="D103" s="282" t="s">
        <v>516</v>
      </c>
      <c r="E103" s="283" t="s">
        <v>10473</v>
      </c>
      <c r="F103" s="284" t="s">
        <v>10474</v>
      </c>
      <c r="G103" s="285" t="s">
        <v>28</v>
      </c>
      <c r="H103" s="286">
        <v>2</v>
      </c>
      <c r="I103" s="287"/>
      <c r="J103" s="288">
        <f>ROUND(I103*H103,2)</f>
        <v>0</v>
      </c>
      <c r="K103" s="284" t="s">
        <v>28</v>
      </c>
      <c r="L103" s="289"/>
      <c r="M103" s="290" t="s">
        <v>28</v>
      </c>
      <c r="N103" s="291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519</v>
      </c>
      <c r="AT103" s="242" t="s">
        <v>516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10475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10474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2" customFormat="1" ht="16.5" customHeight="1">
      <c r="A105" s="41"/>
      <c r="B105" s="42"/>
      <c r="C105" s="282" t="s">
        <v>519</v>
      </c>
      <c r="D105" s="282" t="s">
        <v>516</v>
      </c>
      <c r="E105" s="283" t="s">
        <v>10476</v>
      </c>
      <c r="F105" s="284" t="s">
        <v>10477</v>
      </c>
      <c r="G105" s="285" t="s">
        <v>28</v>
      </c>
      <c r="H105" s="286">
        <v>4</v>
      </c>
      <c r="I105" s="287"/>
      <c r="J105" s="288">
        <f>ROUND(I105*H105,2)</f>
        <v>0</v>
      </c>
      <c r="K105" s="284" t="s">
        <v>28</v>
      </c>
      <c r="L105" s="289"/>
      <c r="M105" s="290" t="s">
        <v>28</v>
      </c>
      <c r="N105" s="291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519</v>
      </c>
      <c r="AT105" s="242" t="s">
        <v>516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10478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10477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16.5" customHeight="1">
      <c r="A107" s="41"/>
      <c r="B107" s="42"/>
      <c r="C107" s="282" t="s">
        <v>292</v>
      </c>
      <c r="D107" s="282" t="s">
        <v>516</v>
      </c>
      <c r="E107" s="283" t="s">
        <v>10479</v>
      </c>
      <c r="F107" s="284" t="s">
        <v>10480</v>
      </c>
      <c r="G107" s="285" t="s">
        <v>28</v>
      </c>
      <c r="H107" s="286">
        <v>1</v>
      </c>
      <c r="I107" s="287"/>
      <c r="J107" s="288">
        <f>ROUND(I107*H107,2)</f>
        <v>0</v>
      </c>
      <c r="K107" s="284" t="s">
        <v>28</v>
      </c>
      <c r="L107" s="289"/>
      <c r="M107" s="290" t="s">
        <v>28</v>
      </c>
      <c r="N107" s="291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519</v>
      </c>
      <c r="AT107" s="242" t="s">
        <v>516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10481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10480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 ht="16.5" customHeight="1">
      <c r="A109" s="41"/>
      <c r="B109" s="42"/>
      <c r="C109" s="282" t="s">
        <v>332</v>
      </c>
      <c r="D109" s="282" t="s">
        <v>516</v>
      </c>
      <c r="E109" s="283" t="s">
        <v>10482</v>
      </c>
      <c r="F109" s="284" t="s">
        <v>10483</v>
      </c>
      <c r="G109" s="285" t="s">
        <v>28</v>
      </c>
      <c r="H109" s="286">
        <v>1</v>
      </c>
      <c r="I109" s="287"/>
      <c r="J109" s="288">
        <f>ROUND(I109*H109,2)</f>
        <v>0</v>
      </c>
      <c r="K109" s="284" t="s">
        <v>28</v>
      </c>
      <c r="L109" s="289"/>
      <c r="M109" s="290" t="s">
        <v>28</v>
      </c>
      <c r="N109" s="291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519</v>
      </c>
      <c r="AT109" s="242" t="s">
        <v>516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10484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10483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 ht="16.5" customHeight="1">
      <c r="A111" s="41"/>
      <c r="B111" s="42"/>
      <c r="C111" s="282" t="s">
        <v>341</v>
      </c>
      <c r="D111" s="282" t="s">
        <v>516</v>
      </c>
      <c r="E111" s="283" t="s">
        <v>10485</v>
      </c>
      <c r="F111" s="284" t="s">
        <v>10486</v>
      </c>
      <c r="G111" s="285" t="s">
        <v>28</v>
      </c>
      <c r="H111" s="286">
        <v>1</v>
      </c>
      <c r="I111" s="287"/>
      <c r="J111" s="288">
        <f>ROUND(I111*H111,2)</f>
        <v>0</v>
      </c>
      <c r="K111" s="284" t="s">
        <v>28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519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10487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10486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 ht="16.5" customHeight="1">
      <c r="A113" s="41"/>
      <c r="B113" s="42"/>
      <c r="C113" s="282" t="s">
        <v>350</v>
      </c>
      <c r="D113" s="282" t="s">
        <v>516</v>
      </c>
      <c r="E113" s="283" t="s">
        <v>10488</v>
      </c>
      <c r="F113" s="284" t="s">
        <v>10489</v>
      </c>
      <c r="G113" s="285" t="s">
        <v>28</v>
      </c>
      <c r="H113" s="286">
        <v>2</v>
      </c>
      <c r="I113" s="287"/>
      <c r="J113" s="288">
        <f>ROUND(I113*H113,2)</f>
        <v>0</v>
      </c>
      <c r="K113" s="284" t="s">
        <v>28</v>
      </c>
      <c r="L113" s="289"/>
      <c r="M113" s="290" t="s">
        <v>28</v>
      </c>
      <c r="N113" s="291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519</v>
      </c>
      <c r="AT113" s="242" t="s">
        <v>516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10490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10489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2" customFormat="1" ht="21.75" customHeight="1">
      <c r="A115" s="41"/>
      <c r="B115" s="42"/>
      <c r="C115" s="282" t="s">
        <v>359</v>
      </c>
      <c r="D115" s="282" t="s">
        <v>516</v>
      </c>
      <c r="E115" s="283" t="s">
        <v>10491</v>
      </c>
      <c r="F115" s="284" t="s">
        <v>10492</v>
      </c>
      <c r="G115" s="285" t="s">
        <v>28</v>
      </c>
      <c r="H115" s="286">
        <v>1</v>
      </c>
      <c r="I115" s="287"/>
      <c r="J115" s="288">
        <f>ROUND(I115*H115,2)</f>
        <v>0</v>
      </c>
      <c r="K115" s="284" t="s">
        <v>28</v>
      </c>
      <c r="L115" s="289"/>
      <c r="M115" s="290" t="s">
        <v>28</v>
      </c>
      <c r="N115" s="291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519</v>
      </c>
      <c r="AT115" s="242" t="s">
        <v>516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10493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10492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 ht="16.5" customHeight="1">
      <c r="A117" s="41"/>
      <c r="B117" s="42"/>
      <c r="C117" s="282" t="s">
        <v>557</v>
      </c>
      <c r="D117" s="282" t="s">
        <v>516</v>
      </c>
      <c r="E117" s="283" t="s">
        <v>10494</v>
      </c>
      <c r="F117" s="284" t="s">
        <v>10495</v>
      </c>
      <c r="G117" s="285" t="s">
        <v>28</v>
      </c>
      <c r="H117" s="286">
        <v>1</v>
      </c>
      <c r="I117" s="287"/>
      <c r="J117" s="288">
        <f>ROUND(I117*H117,2)</f>
        <v>0</v>
      </c>
      <c r="K117" s="284" t="s">
        <v>28</v>
      </c>
      <c r="L117" s="289"/>
      <c r="M117" s="290" t="s">
        <v>28</v>
      </c>
      <c r="N117" s="291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519</v>
      </c>
      <c r="AT117" s="242" t="s">
        <v>516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10496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10495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2" customFormat="1" ht="21.75" customHeight="1">
      <c r="A119" s="41"/>
      <c r="B119" s="42"/>
      <c r="C119" s="282" t="s">
        <v>8</v>
      </c>
      <c r="D119" s="282" t="s">
        <v>516</v>
      </c>
      <c r="E119" s="283" t="s">
        <v>10497</v>
      </c>
      <c r="F119" s="284" t="s">
        <v>10498</v>
      </c>
      <c r="G119" s="285" t="s">
        <v>28</v>
      </c>
      <c r="H119" s="286">
        <v>1</v>
      </c>
      <c r="I119" s="287"/>
      <c r="J119" s="288">
        <f>ROUND(I119*H119,2)</f>
        <v>0</v>
      </c>
      <c r="K119" s="284" t="s">
        <v>28</v>
      </c>
      <c r="L119" s="289"/>
      <c r="M119" s="290" t="s">
        <v>28</v>
      </c>
      <c r="N119" s="291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519</v>
      </c>
      <c r="AT119" s="242" t="s">
        <v>516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10499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10498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2" customFormat="1" ht="16.5" customHeight="1">
      <c r="A121" s="41"/>
      <c r="B121" s="42"/>
      <c r="C121" s="282" t="s">
        <v>567</v>
      </c>
      <c r="D121" s="282" t="s">
        <v>516</v>
      </c>
      <c r="E121" s="283" t="s">
        <v>10500</v>
      </c>
      <c r="F121" s="284" t="s">
        <v>10501</v>
      </c>
      <c r="G121" s="285" t="s">
        <v>28</v>
      </c>
      <c r="H121" s="286">
        <v>1</v>
      </c>
      <c r="I121" s="287"/>
      <c r="J121" s="288">
        <f>ROUND(I121*H121,2)</f>
        <v>0</v>
      </c>
      <c r="K121" s="284" t="s">
        <v>28</v>
      </c>
      <c r="L121" s="289"/>
      <c r="M121" s="290" t="s">
        <v>28</v>
      </c>
      <c r="N121" s="291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519</v>
      </c>
      <c r="AT121" s="242" t="s">
        <v>516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10502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10501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2" customFormat="1" ht="16.5" customHeight="1">
      <c r="A123" s="41"/>
      <c r="B123" s="42"/>
      <c r="C123" s="282" t="s">
        <v>571</v>
      </c>
      <c r="D123" s="282" t="s">
        <v>516</v>
      </c>
      <c r="E123" s="283" t="s">
        <v>10503</v>
      </c>
      <c r="F123" s="284" t="s">
        <v>10504</v>
      </c>
      <c r="G123" s="285" t="s">
        <v>28</v>
      </c>
      <c r="H123" s="286">
        <v>2</v>
      </c>
      <c r="I123" s="287"/>
      <c r="J123" s="288">
        <f>ROUND(I123*H123,2)</f>
        <v>0</v>
      </c>
      <c r="K123" s="284" t="s">
        <v>28</v>
      </c>
      <c r="L123" s="289"/>
      <c r="M123" s="290" t="s">
        <v>28</v>
      </c>
      <c r="N123" s="291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519</v>
      </c>
      <c r="AT123" s="242" t="s">
        <v>516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10505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10504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2" customFormat="1" ht="16.5" customHeight="1">
      <c r="A125" s="41"/>
      <c r="B125" s="42"/>
      <c r="C125" s="282" t="s">
        <v>575</v>
      </c>
      <c r="D125" s="282" t="s">
        <v>516</v>
      </c>
      <c r="E125" s="283" t="s">
        <v>10506</v>
      </c>
      <c r="F125" s="284" t="s">
        <v>10507</v>
      </c>
      <c r="G125" s="285" t="s">
        <v>28</v>
      </c>
      <c r="H125" s="286">
        <v>1</v>
      </c>
      <c r="I125" s="287"/>
      <c r="J125" s="288">
        <f>ROUND(I125*H125,2)</f>
        <v>0</v>
      </c>
      <c r="K125" s="284" t="s">
        <v>28</v>
      </c>
      <c r="L125" s="289"/>
      <c r="M125" s="290" t="s">
        <v>28</v>
      </c>
      <c r="N125" s="291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519</v>
      </c>
      <c r="AT125" s="242" t="s">
        <v>516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10508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10507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2" customFormat="1" ht="16.5" customHeight="1">
      <c r="A127" s="41"/>
      <c r="B127" s="42"/>
      <c r="C127" s="282" t="s">
        <v>579</v>
      </c>
      <c r="D127" s="282" t="s">
        <v>516</v>
      </c>
      <c r="E127" s="283" t="s">
        <v>10509</v>
      </c>
      <c r="F127" s="284" t="s">
        <v>10510</v>
      </c>
      <c r="G127" s="285" t="s">
        <v>28</v>
      </c>
      <c r="H127" s="286">
        <v>1</v>
      </c>
      <c r="I127" s="287"/>
      <c r="J127" s="288">
        <f>ROUND(I127*H127,2)</f>
        <v>0</v>
      </c>
      <c r="K127" s="284" t="s">
        <v>28</v>
      </c>
      <c r="L127" s="289"/>
      <c r="M127" s="290" t="s">
        <v>28</v>
      </c>
      <c r="N127" s="291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519</v>
      </c>
      <c r="AT127" s="242" t="s">
        <v>516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10511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10510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2" customFormat="1" ht="16.5" customHeight="1">
      <c r="A129" s="41"/>
      <c r="B129" s="42"/>
      <c r="C129" s="282" t="s">
        <v>583</v>
      </c>
      <c r="D129" s="282" t="s">
        <v>516</v>
      </c>
      <c r="E129" s="283" t="s">
        <v>10512</v>
      </c>
      <c r="F129" s="284" t="s">
        <v>10513</v>
      </c>
      <c r="G129" s="285" t="s">
        <v>28</v>
      </c>
      <c r="H129" s="286">
        <v>1</v>
      </c>
      <c r="I129" s="287"/>
      <c r="J129" s="288">
        <f>ROUND(I129*H129,2)</f>
        <v>0</v>
      </c>
      <c r="K129" s="284" t="s">
        <v>28</v>
      </c>
      <c r="L129" s="289"/>
      <c r="M129" s="290" t="s">
        <v>28</v>
      </c>
      <c r="N129" s="291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519</v>
      </c>
      <c r="AT129" s="242" t="s">
        <v>516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10514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10513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2" customFormat="1" ht="16.5" customHeight="1">
      <c r="A131" s="41"/>
      <c r="B131" s="42"/>
      <c r="C131" s="282" t="s">
        <v>7</v>
      </c>
      <c r="D131" s="282" t="s">
        <v>516</v>
      </c>
      <c r="E131" s="283" t="s">
        <v>10515</v>
      </c>
      <c r="F131" s="284" t="s">
        <v>10516</v>
      </c>
      <c r="G131" s="285" t="s">
        <v>28</v>
      </c>
      <c r="H131" s="286">
        <v>1</v>
      </c>
      <c r="I131" s="287"/>
      <c r="J131" s="288">
        <f>ROUND(I131*H131,2)</f>
        <v>0</v>
      </c>
      <c r="K131" s="284" t="s">
        <v>28</v>
      </c>
      <c r="L131" s="289"/>
      <c r="M131" s="290" t="s">
        <v>28</v>
      </c>
      <c r="N131" s="291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519</v>
      </c>
      <c r="AT131" s="242" t="s">
        <v>516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10517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10516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2" customFormat="1" ht="16.5" customHeight="1">
      <c r="A133" s="41"/>
      <c r="B133" s="42"/>
      <c r="C133" s="282" t="s">
        <v>594</v>
      </c>
      <c r="D133" s="282" t="s">
        <v>516</v>
      </c>
      <c r="E133" s="283" t="s">
        <v>10518</v>
      </c>
      <c r="F133" s="284" t="s">
        <v>10519</v>
      </c>
      <c r="G133" s="285" t="s">
        <v>28</v>
      </c>
      <c r="H133" s="286">
        <v>1</v>
      </c>
      <c r="I133" s="287"/>
      <c r="J133" s="288">
        <f>ROUND(I133*H133,2)</f>
        <v>0</v>
      </c>
      <c r="K133" s="284" t="s">
        <v>28</v>
      </c>
      <c r="L133" s="289"/>
      <c r="M133" s="290" t="s">
        <v>28</v>
      </c>
      <c r="N133" s="291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519</v>
      </c>
      <c r="AT133" s="242" t="s">
        <v>516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10520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10519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2" customFormat="1" ht="16.5" customHeight="1">
      <c r="A135" s="41"/>
      <c r="B135" s="42"/>
      <c r="C135" s="282" t="s">
        <v>599</v>
      </c>
      <c r="D135" s="282" t="s">
        <v>516</v>
      </c>
      <c r="E135" s="283" t="s">
        <v>10521</v>
      </c>
      <c r="F135" s="284" t="s">
        <v>10522</v>
      </c>
      <c r="G135" s="285" t="s">
        <v>28</v>
      </c>
      <c r="H135" s="286">
        <v>1</v>
      </c>
      <c r="I135" s="287"/>
      <c r="J135" s="288">
        <f>ROUND(I135*H135,2)</f>
        <v>0</v>
      </c>
      <c r="K135" s="284" t="s">
        <v>28</v>
      </c>
      <c r="L135" s="289"/>
      <c r="M135" s="290" t="s">
        <v>28</v>
      </c>
      <c r="N135" s="291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519</v>
      </c>
      <c r="AT135" s="242" t="s">
        <v>516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10523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10522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2" customFormat="1" ht="16.5" customHeight="1">
      <c r="A137" s="41"/>
      <c r="B137" s="42"/>
      <c r="C137" s="282" t="s">
        <v>603</v>
      </c>
      <c r="D137" s="282" t="s">
        <v>516</v>
      </c>
      <c r="E137" s="283" t="s">
        <v>10524</v>
      </c>
      <c r="F137" s="284" t="s">
        <v>10525</v>
      </c>
      <c r="G137" s="285" t="s">
        <v>28</v>
      </c>
      <c r="H137" s="286">
        <v>4</v>
      </c>
      <c r="I137" s="287"/>
      <c r="J137" s="288">
        <f>ROUND(I137*H137,2)</f>
        <v>0</v>
      </c>
      <c r="K137" s="284" t="s">
        <v>28</v>
      </c>
      <c r="L137" s="289"/>
      <c r="M137" s="290" t="s">
        <v>28</v>
      </c>
      <c r="N137" s="291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519</v>
      </c>
      <c r="AT137" s="242" t="s">
        <v>516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10526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10525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2" customFormat="1" ht="16.5" customHeight="1">
      <c r="A139" s="41"/>
      <c r="B139" s="42"/>
      <c r="C139" s="282" t="s">
        <v>607</v>
      </c>
      <c r="D139" s="282" t="s">
        <v>516</v>
      </c>
      <c r="E139" s="283" t="s">
        <v>10527</v>
      </c>
      <c r="F139" s="284" t="s">
        <v>10528</v>
      </c>
      <c r="G139" s="285" t="s">
        <v>28</v>
      </c>
      <c r="H139" s="286">
        <v>4</v>
      </c>
      <c r="I139" s="287"/>
      <c r="J139" s="288">
        <f>ROUND(I139*H139,2)</f>
        <v>0</v>
      </c>
      <c r="K139" s="284" t="s">
        <v>28</v>
      </c>
      <c r="L139" s="289"/>
      <c r="M139" s="290" t="s">
        <v>28</v>
      </c>
      <c r="N139" s="291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519</v>
      </c>
      <c r="AT139" s="242" t="s">
        <v>516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10529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10528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2" customFormat="1" ht="16.5" customHeight="1">
      <c r="A141" s="41"/>
      <c r="B141" s="42"/>
      <c r="C141" s="282" t="s">
        <v>614</v>
      </c>
      <c r="D141" s="282" t="s">
        <v>516</v>
      </c>
      <c r="E141" s="283" t="s">
        <v>10530</v>
      </c>
      <c r="F141" s="284" t="s">
        <v>10531</v>
      </c>
      <c r="G141" s="285" t="s">
        <v>28</v>
      </c>
      <c r="H141" s="286">
        <v>1</v>
      </c>
      <c r="I141" s="287"/>
      <c r="J141" s="288">
        <f>ROUND(I141*H141,2)</f>
        <v>0</v>
      </c>
      <c r="K141" s="284" t="s">
        <v>28</v>
      </c>
      <c r="L141" s="289"/>
      <c r="M141" s="290" t="s">
        <v>28</v>
      </c>
      <c r="N141" s="291" t="s">
        <v>45</v>
      </c>
      <c r="O141" s="87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519</v>
      </c>
      <c r="AT141" s="242" t="s">
        <v>516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10532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10531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2" customFormat="1" ht="16.5" customHeight="1">
      <c r="A143" s="41"/>
      <c r="B143" s="42"/>
      <c r="C143" s="282" t="s">
        <v>620</v>
      </c>
      <c r="D143" s="282" t="s">
        <v>516</v>
      </c>
      <c r="E143" s="283" t="s">
        <v>10533</v>
      </c>
      <c r="F143" s="284" t="s">
        <v>10534</v>
      </c>
      <c r="G143" s="285" t="s">
        <v>28</v>
      </c>
      <c r="H143" s="286">
        <v>1</v>
      </c>
      <c r="I143" s="287"/>
      <c r="J143" s="288">
        <f>ROUND(I143*H143,2)</f>
        <v>0</v>
      </c>
      <c r="K143" s="284" t="s">
        <v>28</v>
      </c>
      <c r="L143" s="289"/>
      <c r="M143" s="290" t="s">
        <v>28</v>
      </c>
      <c r="N143" s="291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519</v>
      </c>
      <c r="AT143" s="242" t="s">
        <v>516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10535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10534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 ht="16.5" customHeight="1">
      <c r="A145" s="41"/>
      <c r="B145" s="42"/>
      <c r="C145" s="282" t="s">
        <v>625</v>
      </c>
      <c r="D145" s="282" t="s">
        <v>516</v>
      </c>
      <c r="E145" s="283" t="s">
        <v>10536</v>
      </c>
      <c r="F145" s="284" t="s">
        <v>10537</v>
      </c>
      <c r="G145" s="285" t="s">
        <v>28</v>
      </c>
      <c r="H145" s="286">
        <v>1</v>
      </c>
      <c r="I145" s="287"/>
      <c r="J145" s="288">
        <f>ROUND(I145*H145,2)</f>
        <v>0</v>
      </c>
      <c r="K145" s="284" t="s">
        <v>28</v>
      </c>
      <c r="L145" s="289"/>
      <c r="M145" s="290" t="s">
        <v>28</v>
      </c>
      <c r="N145" s="291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519</v>
      </c>
      <c r="AT145" s="242" t="s">
        <v>516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10538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10537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2" customFormat="1" ht="16.5" customHeight="1">
      <c r="A147" s="41"/>
      <c r="B147" s="42"/>
      <c r="C147" s="282" t="s">
        <v>630</v>
      </c>
      <c r="D147" s="282" t="s">
        <v>516</v>
      </c>
      <c r="E147" s="283" t="s">
        <v>10539</v>
      </c>
      <c r="F147" s="284" t="s">
        <v>10540</v>
      </c>
      <c r="G147" s="285" t="s">
        <v>28</v>
      </c>
      <c r="H147" s="286">
        <v>1</v>
      </c>
      <c r="I147" s="287"/>
      <c r="J147" s="288">
        <f>ROUND(I147*H147,2)</f>
        <v>0</v>
      </c>
      <c r="K147" s="284" t="s">
        <v>28</v>
      </c>
      <c r="L147" s="289"/>
      <c r="M147" s="290" t="s">
        <v>28</v>
      </c>
      <c r="N147" s="291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519</v>
      </c>
      <c r="AT147" s="242" t="s">
        <v>516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10541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10540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2" customFormat="1" ht="16.5" customHeight="1">
      <c r="A149" s="41"/>
      <c r="B149" s="42"/>
      <c r="C149" s="282" t="s">
        <v>636</v>
      </c>
      <c r="D149" s="282" t="s">
        <v>516</v>
      </c>
      <c r="E149" s="283" t="s">
        <v>10542</v>
      </c>
      <c r="F149" s="284" t="s">
        <v>10543</v>
      </c>
      <c r="G149" s="285" t="s">
        <v>28</v>
      </c>
      <c r="H149" s="286">
        <v>1</v>
      </c>
      <c r="I149" s="287"/>
      <c r="J149" s="288">
        <f>ROUND(I149*H149,2)</f>
        <v>0</v>
      </c>
      <c r="K149" s="284" t="s">
        <v>28</v>
      </c>
      <c r="L149" s="289"/>
      <c r="M149" s="290" t="s">
        <v>28</v>
      </c>
      <c r="N149" s="291" t="s">
        <v>45</v>
      </c>
      <c r="O149" s="87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519</v>
      </c>
      <c r="AT149" s="242" t="s">
        <v>516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482</v>
      </c>
      <c r="BM149" s="242" t="s">
        <v>10544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10543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2" customFormat="1" ht="21.75" customHeight="1">
      <c r="A151" s="41"/>
      <c r="B151" s="42"/>
      <c r="C151" s="231" t="s">
        <v>644</v>
      </c>
      <c r="D151" s="231" t="s">
        <v>477</v>
      </c>
      <c r="E151" s="232" t="s">
        <v>10545</v>
      </c>
      <c r="F151" s="233" t="s">
        <v>10546</v>
      </c>
      <c r="G151" s="234" t="s">
        <v>28</v>
      </c>
      <c r="H151" s="235">
        <v>1</v>
      </c>
      <c r="I151" s="236"/>
      <c r="J151" s="237">
        <f>ROUND(I151*H151,2)</f>
        <v>0</v>
      </c>
      <c r="K151" s="233" t="s">
        <v>28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10547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10546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2" customFormat="1" ht="22.8" customHeight="1">
      <c r="A153" s="12"/>
      <c r="B153" s="215"/>
      <c r="C153" s="216"/>
      <c r="D153" s="217" t="s">
        <v>73</v>
      </c>
      <c r="E153" s="229" t="s">
        <v>163</v>
      </c>
      <c r="F153" s="229" t="s">
        <v>10548</v>
      </c>
      <c r="G153" s="216"/>
      <c r="H153" s="216"/>
      <c r="I153" s="219"/>
      <c r="J153" s="230">
        <f>BK153</f>
        <v>0</v>
      </c>
      <c r="K153" s="216"/>
      <c r="L153" s="221"/>
      <c r="M153" s="222"/>
      <c r="N153" s="223"/>
      <c r="O153" s="223"/>
      <c r="P153" s="224">
        <f>SUM(P154:P179)</f>
        <v>0</v>
      </c>
      <c r="Q153" s="223"/>
      <c r="R153" s="224">
        <f>SUM(R154:R179)</f>
        <v>0</v>
      </c>
      <c r="S153" s="223"/>
      <c r="T153" s="225">
        <f>SUM(T154:T179)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6" t="s">
        <v>90</v>
      </c>
      <c r="AT153" s="227" t="s">
        <v>73</v>
      </c>
      <c r="AU153" s="227" t="s">
        <v>78</v>
      </c>
      <c r="AY153" s="226" t="s">
        <v>475</v>
      </c>
      <c r="BK153" s="228">
        <f>SUM(BK154:BK179)</f>
        <v>0</v>
      </c>
    </row>
    <row r="154" s="2" customFormat="1" ht="16.5" customHeight="1">
      <c r="A154" s="41"/>
      <c r="B154" s="42"/>
      <c r="C154" s="282" t="s">
        <v>649</v>
      </c>
      <c r="D154" s="282" t="s">
        <v>516</v>
      </c>
      <c r="E154" s="283" t="s">
        <v>10458</v>
      </c>
      <c r="F154" s="284" t="s">
        <v>10459</v>
      </c>
      <c r="G154" s="285" t="s">
        <v>28</v>
      </c>
      <c r="H154" s="286">
        <v>1</v>
      </c>
      <c r="I154" s="287"/>
      <c r="J154" s="288">
        <f>ROUND(I154*H154,2)</f>
        <v>0</v>
      </c>
      <c r="K154" s="284" t="s">
        <v>28</v>
      </c>
      <c r="L154" s="289"/>
      <c r="M154" s="290" t="s">
        <v>28</v>
      </c>
      <c r="N154" s="291" t="s">
        <v>45</v>
      </c>
      <c r="O154" s="87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519</v>
      </c>
      <c r="AT154" s="242" t="s">
        <v>516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10549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10459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2" customFormat="1" ht="16.5" customHeight="1">
      <c r="A156" s="41"/>
      <c r="B156" s="42"/>
      <c r="C156" s="282" t="s">
        <v>655</v>
      </c>
      <c r="D156" s="282" t="s">
        <v>516</v>
      </c>
      <c r="E156" s="283" t="s">
        <v>10467</v>
      </c>
      <c r="F156" s="284" t="s">
        <v>10468</v>
      </c>
      <c r="G156" s="285" t="s">
        <v>28</v>
      </c>
      <c r="H156" s="286">
        <v>1</v>
      </c>
      <c r="I156" s="287"/>
      <c r="J156" s="288">
        <f>ROUND(I156*H156,2)</f>
        <v>0</v>
      </c>
      <c r="K156" s="284" t="s">
        <v>28</v>
      </c>
      <c r="L156" s="289"/>
      <c r="M156" s="290" t="s">
        <v>28</v>
      </c>
      <c r="N156" s="291" t="s">
        <v>45</v>
      </c>
      <c r="O156" s="87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519</v>
      </c>
      <c r="AT156" s="242" t="s">
        <v>516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482</v>
      </c>
      <c r="BM156" s="242" t="s">
        <v>10550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10468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2" customFormat="1" ht="16.5" customHeight="1">
      <c r="A158" s="41"/>
      <c r="B158" s="42"/>
      <c r="C158" s="282" t="s">
        <v>662</v>
      </c>
      <c r="D158" s="282" t="s">
        <v>516</v>
      </c>
      <c r="E158" s="283" t="s">
        <v>10470</v>
      </c>
      <c r="F158" s="284" t="s">
        <v>10471</v>
      </c>
      <c r="G158" s="285" t="s">
        <v>28</v>
      </c>
      <c r="H158" s="286">
        <v>2</v>
      </c>
      <c r="I158" s="287"/>
      <c r="J158" s="288">
        <f>ROUND(I158*H158,2)</f>
        <v>0</v>
      </c>
      <c r="K158" s="284" t="s">
        <v>28</v>
      </c>
      <c r="L158" s="289"/>
      <c r="M158" s="290" t="s">
        <v>28</v>
      </c>
      <c r="N158" s="291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519</v>
      </c>
      <c r="AT158" s="242" t="s">
        <v>516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10551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10471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2" customFormat="1" ht="16.5" customHeight="1">
      <c r="A160" s="41"/>
      <c r="B160" s="42"/>
      <c r="C160" s="282" t="s">
        <v>668</v>
      </c>
      <c r="D160" s="282" t="s">
        <v>516</v>
      </c>
      <c r="E160" s="283" t="s">
        <v>10473</v>
      </c>
      <c r="F160" s="284" t="s">
        <v>10474</v>
      </c>
      <c r="G160" s="285" t="s">
        <v>28</v>
      </c>
      <c r="H160" s="286">
        <v>2</v>
      </c>
      <c r="I160" s="287"/>
      <c r="J160" s="288">
        <f>ROUND(I160*H160,2)</f>
        <v>0</v>
      </c>
      <c r="K160" s="284" t="s">
        <v>28</v>
      </c>
      <c r="L160" s="289"/>
      <c r="M160" s="290" t="s">
        <v>28</v>
      </c>
      <c r="N160" s="291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519</v>
      </c>
      <c r="AT160" s="242" t="s">
        <v>516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10552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10474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2" customFormat="1" ht="16.5" customHeight="1">
      <c r="A162" s="41"/>
      <c r="B162" s="42"/>
      <c r="C162" s="282" t="s">
        <v>672</v>
      </c>
      <c r="D162" s="282" t="s">
        <v>516</v>
      </c>
      <c r="E162" s="283" t="s">
        <v>10476</v>
      </c>
      <c r="F162" s="284" t="s">
        <v>10477</v>
      </c>
      <c r="G162" s="285" t="s">
        <v>28</v>
      </c>
      <c r="H162" s="286">
        <v>4</v>
      </c>
      <c r="I162" s="287"/>
      <c r="J162" s="288">
        <f>ROUND(I162*H162,2)</f>
        <v>0</v>
      </c>
      <c r="K162" s="284" t="s">
        <v>28</v>
      </c>
      <c r="L162" s="289"/>
      <c r="M162" s="290" t="s">
        <v>28</v>
      </c>
      <c r="N162" s="291" t="s">
        <v>45</v>
      </c>
      <c r="O162" s="87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519</v>
      </c>
      <c r="AT162" s="242" t="s">
        <v>516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482</v>
      </c>
      <c r="BM162" s="242" t="s">
        <v>10553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10477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2" customFormat="1" ht="16.5" customHeight="1">
      <c r="A164" s="41"/>
      <c r="B164" s="42"/>
      <c r="C164" s="282" t="s">
        <v>677</v>
      </c>
      <c r="D164" s="282" t="s">
        <v>516</v>
      </c>
      <c r="E164" s="283" t="s">
        <v>10482</v>
      </c>
      <c r="F164" s="284" t="s">
        <v>10483</v>
      </c>
      <c r="G164" s="285" t="s">
        <v>28</v>
      </c>
      <c r="H164" s="286">
        <v>1</v>
      </c>
      <c r="I164" s="287"/>
      <c r="J164" s="288">
        <f>ROUND(I164*H164,2)</f>
        <v>0</v>
      </c>
      <c r="K164" s="284" t="s">
        <v>28</v>
      </c>
      <c r="L164" s="289"/>
      <c r="M164" s="290" t="s">
        <v>28</v>
      </c>
      <c r="N164" s="291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519</v>
      </c>
      <c r="AT164" s="242" t="s">
        <v>516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10554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10483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2" customFormat="1" ht="16.5" customHeight="1">
      <c r="A166" s="41"/>
      <c r="B166" s="42"/>
      <c r="C166" s="282" t="s">
        <v>683</v>
      </c>
      <c r="D166" s="282" t="s">
        <v>516</v>
      </c>
      <c r="E166" s="283" t="s">
        <v>10485</v>
      </c>
      <c r="F166" s="284" t="s">
        <v>10486</v>
      </c>
      <c r="G166" s="285" t="s">
        <v>28</v>
      </c>
      <c r="H166" s="286">
        <v>1</v>
      </c>
      <c r="I166" s="287"/>
      <c r="J166" s="288">
        <f>ROUND(I166*H166,2)</f>
        <v>0</v>
      </c>
      <c r="K166" s="284" t="s">
        <v>28</v>
      </c>
      <c r="L166" s="289"/>
      <c r="M166" s="290" t="s">
        <v>28</v>
      </c>
      <c r="N166" s="291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519</v>
      </c>
      <c r="AT166" s="242" t="s">
        <v>516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10555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10486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2" customFormat="1" ht="21.75" customHeight="1">
      <c r="A168" s="41"/>
      <c r="B168" s="42"/>
      <c r="C168" s="282" t="s">
        <v>689</v>
      </c>
      <c r="D168" s="282" t="s">
        <v>516</v>
      </c>
      <c r="E168" s="283" t="s">
        <v>10491</v>
      </c>
      <c r="F168" s="284" t="s">
        <v>10492</v>
      </c>
      <c r="G168" s="285" t="s">
        <v>28</v>
      </c>
      <c r="H168" s="286">
        <v>1</v>
      </c>
      <c r="I168" s="287"/>
      <c r="J168" s="288">
        <f>ROUND(I168*H168,2)</f>
        <v>0</v>
      </c>
      <c r="K168" s="284" t="s">
        <v>28</v>
      </c>
      <c r="L168" s="289"/>
      <c r="M168" s="290" t="s">
        <v>28</v>
      </c>
      <c r="N168" s="291" t="s">
        <v>45</v>
      </c>
      <c r="O168" s="87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42" t="s">
        <v>519</v>
      </c>
      <c r="AT168" s="242" t="s">
        <v>516</v>
      </c>
      <c r="AU168" s="242" t="s">
        <v>82</v>
      </c>
      <c r="AY168" s="20" t="s">
        <v>475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20" t="s">
        <v>78</v>
      </c>
      <c r="BK168" s="243">
        <f>ROUND(I168*H168,2)</f>
        <v>0</v>
      </c>
      <c r="BL168" s="20" t="s">
        <v>482</v>
      </c>
      <c r="BM168" s="242" t="s">
        <v>10556</v>
      </c>
    </row>
    <row r="169" s="2" customFormat="1">
      <c r="A169" s="41"/>
      <c r="B169" s="42"/>
      <c r="C169" s="43"/>
      <c r="D169" s="244" t="s">
        <v>484</v>
      </c>
      <c r="E169" s="43"/>
      <c r="F169" s="245" t="s">
        <v>10492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484</v>
      </c>
      <c r="AU169" s="20" t="s">
        <v>82</v>
      </c>
    </row>
    <row r="170" s="2" customFormat="1" ht="16.5" customHeight="1">
      <c r="A170" s="41"/>
      <c r="B170" s="42"/>
      <c r="C170" s="282" t="s">
        <v>703</v>
      </c>
      <c r="D170" s="282" t="s">
        <v>516</v>
      </c>
      <c r="E170" s="283" t="s">
        <v>10557</v>
      </c>
      <c r="F170" s="284" t="s">
        <v>10558</v>
      </c>
      <c r="G170" s="285" t="s">
        <v>28</v>
      </c>
      <c r="H170" s="286">
        <v>4</v>
      </c>
      <c r="I170" s="287"/>
      <c r="J170" s="288">
        <f>ROUND(I170*H170,2)</f>
        <v>0</v>
      </c>
      <c r="K170" s="284" t="s">
        <v>28</v>
      </c>
      <c r="L170" s="289"/>
      <c r="M170" s="290" t="s">
        <v>28</v>
      </c>
      <c r="N170" s="291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519</v>
      </c>
      <c r="AT170" s="242" t="s">
        <v>516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10559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10558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2" customFormat="1" ht="21.75" customHeight="1">
      <c r="A172" s="41"/>
      <c r="B172" s="42"/>
      <c r="C172" s="282" t="s">
        <v>712</v>
      </c>
      <c r="D172" s="282" t="s">
        <v>516</v>
      </c>
      <c r="E172" s="283" t="s">
        <v>10560</v>
      </c>
      <c r="F172" s="284" t="s">
        <v>10561</v>
      </c>
      <c r="G172" s="285" t="s">
        <v>28</v>
      </c>
      <c r="H172" s="286">
        <v>7</v>
      </c>
      <c r="I172" s="287"/>
      <c r="J172" s="288">
        <f>ROUND(I172*H172,2)</f>
        <v>0</v>
      </c>
      <c r="K172" s="284" t="s">
        <v>28</v>
      </c>
      <c r="L172" s="289"/>
      <c r="M172" s="290" t="s">
        <v>28</v>
      </c>
      <c r="N172" s="291" t="s">
        <v>45</v>
      </c>
      <c r="O172" s="87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519</v>
      </c>
      <c r="AT172" s="242" t="s">
        <v>516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482</v>
      </c>
      <c r="BM172" s="242" t="s">
        <v>10562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10561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2" customFormat="1" ht="21.75" customHeight="1">
      <c r="A174" s="41"/>
      <c r="B174" s="42"/>
      <c r="C174" s="282" t="s">
        <v>717</v>
      </c>
      <c r="D174" s="282" t="s">
        <v>516</v>
      </c>
      <c r="E174" s="283" t="s">
        <v>10497</v>
      </c>
      <c r="F174" s="284" t="s">
        <v>10498</v>
      </c>
      <c r="G174" s="285" t="s">
        <v>28</v>
      </c>
      <c r="H174" s="286">
        <v>1</v>
      </c>
      <c r="I174" s="287"/>
      <c r="J174" s="288">
        <f>ROUND(I174*H174,2)</f>
        <v>0</v>
      </c>
      <c r="K174" s="284" t="s">
        <v>28</v>
      </c>
      <c r="L174" s="289"/>
      <c r="M174" s="290" t="s">
        <v>28</v>
      </c>
      <c r="N174" s="291" t="s">
        <v>45</v>
      </c>
      <c r="O174" s="87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42" t="s">
        <v>519</v>
      </c>
      <c r="AT174" s="242" t="s">
        <v>516</v>
      </c>
      <c r="AU174" s="242" t="s">
        <v>82</v>
      </c>
      <c r="AY174" s="20" t="s">
        <v>475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20" t="s">
        <v>78</v>
      </c>
      <c r="BK174" s="243">
        <f>ROUND(I174*H174,2)</f>
        <v>0</v>
      </c>
      <c r="BL174" s="20" t="s">
        <v>482</v>
      </c>
      <c r="BM174" s="242" t="s">
        <v>10563</v>
      </c>
    </row>
    <row r="175" s="2" customFormat="1">
      <c r="A175" s="41"/>
      <c r="B175" s="42"/>
      <c r="C175" s="43"/>
      <c r="D175" s="244" t="s">
        <v>484</v>
      </c>
      <c r="E175" s="43"/>
      <c r="F175" s="245" t="s">
        <v>10498</v>
      </c>
      <c r="G175" s="43"/>
      <c r="H175" s="43"/>
      <c r="I175" s="151"/>
      <c r="J175" s="43"/>
      <c r="K175" s="43"/>
      <c r="L175" s="47"/>
      <c r="M175" s="246"/>
      <c r="N175" s="24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484</v>
      </c>
      <c r="AU175" s="20" t="s">
        <v>82</v>
      </c>
    </row>
    <row r="176" s="2" customFormat="1" ht="16.5" customHeight="1">
      <c r="A176" s="41"/>
      <c r="B176" s="42"/>
      <c r="C176" s="282" t="s">
        <v>723</v>
      </c>
      <c r="D176" s="282" t="s">
        <v>516</v>
      </c>
      <c r="E176" s="283" t="s">
        <v>10564</v>
      </c>
      <c r="F176" s="284" t="s">
        <v>10565</v>
      </c>
      <c r="G176" s="285" t="s">
        <v>28</v>
      </c>
      <c r="H176" s="286">
        <v>1</v>
      </c>
      <c r="I176" s="287"/>
      <c r="J176" s="288">
        <f>ROUND(I176*H176,2)</f>
        <v>0</v>
      </c>
      <c r="K176" s="284" t="s">
        <v>28</v>
      </c>
      <c r="L176" s="289"/>
      <c r="M176" s="290" t="s">
        <v>28</v>
      </c>
      <c r="N176" s="291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519</v>
      </c>
      <c r="AT176" s="242" t="s">
        <v>516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10566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10565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2" customFormat="1" ht="21.75" customHeight="1">
      <c r="A178" s="41"/>
      <c r="B178" s="42"/>
      <c r="C178" s="231" t="s">
        <v>730</v>
      </c>
      <c r="D178" s="231" t="s">
        <v>477</v>
      </c>
      <c r="E178" s="232" t="s">
        <v>10567</v>
      </c>
      <c r="F178" s="233" t="s">
        <v>10546</v>
      </c>
      <c r="G178" s="234" t="s">
        <v>28</v>
      </c>
      <c r="H178" s="235">
        <v>1</v>
      </c>
      <c r="I178" s="236"/>
      <c r="J178" s="237">
        <f>ROUND(I178*H178,2)</f>
        <v>0</v>
      </c>
      <c r="K178" s="233" t="s">
        <v>28</v>
      </c>
      <c r="L178" s="47"/>
      <c r="M178" s="238" t="s">
        <v>28</v>
      </c>
      <c r="N178" s="239" t="s">
        <v>45</v>
      </c>
      <c r="O178" s="87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482</v>
      </c>
      <c r="AT178" s="242" t="s">
        <v>477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482</v>
      </c>
      <c r="BM178" s="242" t="s">
        <v>10568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10546</v>
      </c>
      <c r="G179" s="43"/>
      <c r="H179" s="43"/>
      <c r="I179" s="151"/>
      <c r="J179" s="43"/>
      <c r="K179" s="43"/>
      <c r="L179" s="47"/>
      <c r="M179" s="295"/>
      <c r="N179" s="296"/>
      <c r="O179" s="297"/>
      <c r="P179" s="297"/>
      <c r="Q179" s="297"/>
      <c r="R179" s="297"/>
      <c r="S179" s="297"/>
      <c r="T179" s="29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2" customFormat="1" ht="6.96" customHeight="1">
      <c r="A180" s="41"/>
      <c r="B180" s="62"/>
      <c r="C180" s="63"/>
      <c r="D180" s="63"/>
      <c r="E180" s="63"/>
      <c r="F180" s="63"/>
      <c r="G180" s="63"/>
      <c r="H180" s="63"/>
      <c r="I180" s="179"/>
      <c r="J180" s="63"/>
      <c r="K180" s="63"/>
      <c r="L180" s="47"/>
      <c r="M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</row>
  </sheetData>
  <sheetProtection sheet="1" autoFilter="0" formatColumns="0" formatRows="0" objects="1" scenarios="1" spinCount="100000" saltValue="LLB0WjBDpQwOLQWz038PwTOdnk3ttbhSlNSLFUBiwJglRtBV+p5sMDCAv6TWSgk/6rJkwZypsp97UY6MBFbEAw==" hashValue="SSyyb34Sel11FJE2dnrQwFBEU6QKkRrtgFHtTQLJMjLRQq1FRMVQkK7Lf6+64pyxOM2+V9ytnYzwMiJSyoKZzA==" algorithmName="SHA-512" password="C429"/>
  <autoFilter ref="C87:K17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433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2" customFormat="1" ht="12" customHeight="1">
      <c r="A8" s="41"/>
      <c r="B8" s="47"/>
      <c r="C8" s="41"/>
      <c r="D8" s="148" t="s">
        <v>435</v>
      </c>
      <c r="E8" s="41"/>
      <c r="F8" s="41"/>
      <c r="G8" s="41"/>
      <c r="H8" s="41"/>
      <c r="I8" s="151"/>
      <c r="J8" s="41"/>
      <c r="K8" s="41"/>
      <c r="L8" s="152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3" t="s">
        <v>10569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8" t="s">
        <v>18</v>
      </c>
      <c r="E11" s="41"/>
      <c r="F11" s="136" t="s">
        <v>19</v>
      </c>
      <c r="G11" s="41"/>
      <c r="H11" s="41"/>
      <c r="I11" s="154" t="s">
        <v>20</v>
      </c>
      <c r="J11" s="136" t="s">
        <v>28</v>
      </c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22</v>
      </c>
      <c r="E12" s="41"/>
      <c r="F12" s="136" t="s">
        <v>23</v>
      </c>
      <c r="G12" s="41"/>
      <c r="H12" s="41"/>
      <c r="I12" s="154" t="s">
        <v>24</v>
      </c>
      <c r="J12" s="155" t="str">
        <f>'Rekapitulace stavby'!AN8</f>
        <v>27.8.2019</v>
      </c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26</v>
      </c>
      <c r="E14" s="41"/>
      <c r="F14" s="41"/>
      <c r="G14" s="41"/>
      <c r="H14" s="41"/>
      <c r="I14" s="154" t="s">
        <v>27</v>
      </c>
      <c r="J14" s="136" t="s">
        <v>28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29</v>
      </c>
      <c r="F15" s="41"/>
      <c r="G15" s="41"/>
      <c r="H15" s="41"/>
      <c r="I15" s="154" t="s">
        <v>30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151"/>
      <c r="J16" s="41"/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8" t="s">
        <v>31</v>
      </c>
      <c r="E17" s="41"/>
      <c r="F17" s="41"/>
      <c r="G17" s="41"/>
      <c r="H17" s="41"/>
      <c r="I17" s="154" t="s">
        <v>27</v>
      </c>
      <c r="J17" s="36" t="str">
        <f>'Rekapitulace stavby'!AN13</f>
        <v>Vyplň údaj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54" t="s">
        <v>30</v>
      </c>
      <c r="J18" s="36" t="str">
        <f>'Rekapitulace stavby'!AN14</f>
        <v>Vyplň údaj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151"/>
      <c r="J19" s="41"/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8" t="s">
        <v>33</v>
      </c>
      <c r="E20" s="41"/>
      <c r="F20" s="41"/>
      <c r="G20" s="41"/>
      <c r="H20" s="41"/>
      <c r="I20" s="154" t="s">
        <v>27</v>
      </c>
      <c r="J20" s="136" t="s">
        <v>28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34</v>
      </c>
      <c r="F21" s="41"/>
      <c r="G21" s="41"/>
      <c r="H21" s="41"/>
      <c r="I21" s="154" t="s">
        <v>30</v>
      </c>
      <c r="J21" s="136" t="s">
        <v>28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151"/>
      <c r="J22" s="41"/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8" t="s">
        <v>36</v>
      </c>
      <c r="E23" s="41"/>
      <c r="F23" s="41"/>
      <c r="G23" s="41"/>
      <c r="H23" s="41"/>
      <c r="I23" s="154" t="s">
        <v>27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37</v>
      </c>
      <c r="F24" s="41"/>
      <c r="G24" s="41"/>
      <c r="H24" s="41"/>
      <c r="I24" s="154" t="s">
        <v>30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151"/>
      <c r="J25" s="41"/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8" t="s">
        <v>38</v>
      </c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83.25" customHeight="1">
      <c r="A27" s="156"/>
      <c r="B27" s="157"/>
      <c r="C27" s="156"/>
      <c r="D27" s="156"/>
      <c r="E27" s="158" t="s">
        <v>39</v>
      </c>
      <c r="F27" s="158"/>
      <c r="G27" s="158"/>
      <c r="H27" s="158"/>
      <c r="I27" s="159"/>
      <c r="J27" s="156"/>
      <c r="K27" s="156"/>
      <c r="L27" s="160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61"/>
      <c r="E29" s="161"/>
      <c r="F29" s="161"/>
      <c r="G29" s="161"/>
      <c r="H29" s="161"/>
      <c r="I29" s="162"/>
      <c r="J29" s="161"/>
      <c r="K29" s="16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63" t="s">
        <v>40</v>
      </c>
      <c r="E30" s="41"/>
      <c r="F30" s="41"/>
      <c r="G30" s="41"/>
      <c r="H30" s="41"/>
      <c r="I30" s="151"/>
      <c r="J30" s="164">
        <f>ROUND(J84, 2)</f>
        <v>0</v>
      </c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5" t="s">
        <v>42</v>
      </c>
      <c r="G32" s="41"/>
      <c r="H32" s="41"/>
      <c r="I32" s="166" t="s">
        <v>41</v>
      </c>
      <c r="J32" s="165" t="s">
        <v>43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0" t="s">
        <v>44</v>
      </c>
      <c r="E33" s="148" t="s">
        <v>45</v>
      </c>
      <c r="F33" s="167">
        <f>ROUND((SUM(BE84:BE332)),  2)</f>
        <v>0</v>
      </c>
      <c r="G33" s="41"/>
      <c r="H33" s="41"/>
      <c r="I33" s="168">
        <v>0.20999999999999999</v>
      </c>
      <c r="J33" s="167">
        <f>ROUND(((SUM(BE84:BE332))*I33),  2)</f>
        <v>0</v>
      </c>
      <c r="K33" s="4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8" t="s">
        <v>46</v>
      </c>
      <c r="F34" s="167">
        <f>ROUND((SUM(BF84:BF332)),  2)</f>
        <v>0</v>
      </c>
      <c r="G34" s="41"/>
      <c r="H34" s="41"/>
      <c r="I34" s="168">
        <v>0.14999999999999999</v>
      </c>
      <c r="J34" s="167">
        <f>ROUND(((SUM(BF84:BF332))*I34), 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8" t="s">
        <v>47</v>
      </c>
      <c r="F35" s="167">
        <f>ROUND((SUM(BG84:BG332)),  2)</f>
        <v>0</v>
      </c>
      <c r="G35" s="41"/>
      <c r="H35" s="41"/>
      <c r="I35" s="168">
        <v>0.20999999999999999</v>
      </c>
      <c r="J35" s="167">
        <f>0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8" t="s">
        <v>48</v>
      </c>
      <c r="F36" s="167">
        <f>ROUND((SUM(BH84:BH332)),  2)</f>
        <v>0</v>
      </c>
      <c r="G36" s="41"/>
      <c r="H36" s="41"/>
      <c r="I36" s="168">
        <v>0.14999999999999999</v>
      </c>
      <c r="J36" s="167">
        <f>0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49</v>
      </c>
      <c r="F37" s="167">
        <f>ROUND((SUM(BI84:BI332)),  2)</f>
        <v>0</v>
      </c>
      <c r="G37" s="41"/>
      <c r="H37" s="41"/>
      <c r="I37" s="168">
        <v>0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151"/>
      <c r="J38" s="41"/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9"/>
      <c r="D39" s="170" t="s">
        <v>50</v>
      </c>
      <c r="E39" s="171"/>
      <c r="F39" s="171"/>
      <c r="G39" s="172" t="s">
        <v>51</v>
      </c>
      <c r="H39" s="173" t="s">
        <v>52</v>
      </c>
      <c r="I39" s="174"/>
      <c r="J39" s="175">
        <f>SUM(J30:J37)</f>
        <v>0</v>
      </c>
      <c r="K39" s="176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7"/>
      <c r="C40" s="178"/>
      <c r="D40" s="178"/>
      <c r="E40" s="178"/>
      <c r="F40" s="178"/>
      <c r="G40" s="178"/>
      <c r="H40" s="178"/>
      <c r="I40" s="179"/>
      <c r="J40" s="178"/>
      <c r="K40" s="178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80"/>
      <c r="C44" s="181"/>
      <c r="D44" s="181"/>
      <c r="E44" s="181"/>
      <c r="F44" s="181"/>
      <c r="G44" s="181"/>
      <c r="H44" s="181"/>
      <c r="I44" s="182"/>
      <c r="J44" s="181"/>
      <c r="K44" s="181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442</v>
      </c>
      <c r="D45" s="43"/>
      <c r="E45" s="43"/>
      <c r="F45" s="43"/>
      <c r="G45" s="43"/>
      <c r="H45" s="43"/>
      <c r="I45" s="151"/>
      <c r="J45" s="43"/>
      <c r="K45" s="43"/>
      <c r="L45" s="152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151"/>
      <c r="J46" s="43"/>
      <c r="K46" s="43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83" t="str">
        <f>E7</f>
        <v>Krounka Kutřín, výstavba poldru</v>
      </c>
      <c r="F48" s="35"/>
      <c r="G48" s="35"/>
      <c r="H48" s="35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435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VON - VON Vedlejší a ostatní náklady</v>
      </c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22</v>
      </c>
      <c r="D52" s="43"/>
      <c r="E52" s="43"/>
      <c r="F52" s="30" t="str">
        <f>F12</f>
        <v>k.ú. Perálec,Hněvětice,Miřetín,Č.Rybná</v>
      </c>
      <c r="G52" s="43"/>
      <c r="H52" s="43"/>
      <c r="I52" s="154" t="s">
        <v>24</v>
      </c>
      <c r="J52" s="75" t="str">
        <f>IF(J12="","",J12)</f>
        <v>27.8.2019</v>
      </c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40.05" customHeight="1">
      <c r="A54" s="41"/>
      <c r="B54" s="42"/>
      <c r="C54" s="35" t="s">
        <v>26</v>
      </c>
      <c r="D54" s="43"/>
      <c r="E54" s="43"/>
      <c r="F54" s="30" t="str">
        <f>E15</f>
        <v>Povodí Labe,státní podnik,Víta Nejedlého 951, HK3</v>
      </c>
      <c r="G54" s="43"/>
      <c r="H54" s="43"/>
      <c r="I54" s="154" t="s">
        <v>33</v>
      </c>
      <c r="J54" s="39" t="str">
        <f>E21</f>
        <v>"Sdružení Kutřín 2016" Šindlar + HG partner</v>
      </c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31</v>
      </c>
      <c r="D55" s="43"/>
      <c r="E55" s="43"/>
      <c r="F55" s="30" t="str">
        <f>IF(E18="","",E18)</f>
        <v>Vyplň údaj</v>
      </c>
      <c r="G55" s="43"/>
      <c r="H55" s="43"/>
      <c r="I55" s="154" t="s">
        <v>36</v>
      </c>
      <c r="J55" s="39" t="str">
        <f>E24</f>
        <v xml:space="preserve"> </v>
      </c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85" t="s">
        <v>443</v>
      </c>
      <c r="D57" s="186"/>
      <c r="E57" s="186"/>
      <c r="F57" s="186"/>
      <c r="G57" s="186"/>
      <c r="H57" s="186"/>
      <c r="I57" s="187"/>
      <c r="J57" s="188" t="s">
        <v>444</v>
      </c>
      <c r="K57" s="186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89" t="s">
        <v>72</v>
      </c>
      <c r="D59" s="43"/>
      <c r="E59" s="43"/>
      <c r="F59" s="43"/>
      <c r="G59" s="43"/>
      <c r="H59" s="43"/>
      <c r="I59" s="151"/>
      <c r="J59" s="105">
        <f>J84</f>
        <v>0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445</v>
      </c>
    </row>
    <row r="60" s="9" customFormat="1" ht="24.96" customHeight="1">
      <c r="A60" s="9"/>
      <c r="B60" s="190"/>
      <c r="C60" s="191"/>
      <c r="D60" s="192" t="s">
        <v>5057</v>
      </c>
      <c r="E60" s="193"/>
      <c r="F60" s="193"/>
      <c r="G60" s="193"/>
      <c r="H60" s="193"/>
      <c r="I60" s="194"/>
      <c r="J60" s="195">
        <f>J85</f>
        <v>0</v>
      </c>
      <c r="K60" s="191"/>
      <c r="L60" s="19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97"/>
      <c r="C61" s="127"/>
      <c r="D61" s="198" t="s">
        <v>10570</v>
      </c>
      <c r="E61" s="199"/>
      <c r="F61" s="199"/>
      <c r="G61" s="199"/>
      <c r="H61" s="199"/>
      <c r="I61" s="200"/>
      <c r="J61" s="201">
        <f>J86</f>
        <v>0</v>
      </c>
      <c r="K61" s="127"/>
      <c r="L61" s="202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97"/>
      <c r="C62" s="127"/>
      <c r="D62" s="198" t="s">
        <v>10571</v>
      </c>
      <c r="E62" s="199"/>
      <c r="F62" s="199"/>
      <c r="G62" s="199"/>
      <c r="H62" s="199"/>
      <c r="I62" s="200"/>
      <c r="J62" s="201">
        <f>J157</f>
        <v>0</v>
      </c>
      <c r="K62" s="127"/>
      <c r="L62" s="202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97"/>
      <c r="C63" s="127"/>
      <c r="D63" s="198" t="s">
        <v>10572</v>
      </c>
      <c r="E63" s="199"/>
      <c r="F63" s="199"/>
      <c r="G63" s="199"/>
      <c r="H63" s="199"/>
      <c r="I63" s="200"/>
      <c r="J63" s="201">
        <f>J185</f>
        <v>0</v>
      </c>
      <c r="K63" s="127"/>
      <c r="L63" s="202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97"/>
      <c r="C64" s="127"/>
      <c r="D64" s="198" t="s">
        <v>10573</v>
      </c>
      <c r="E64" s="199"/>
      <c r="F64" s="199"/>
      <c r="G64" s="199"/>
      <c r="H64" s="199"/>
      <c r="I64" s="200"/>
      <c r="J64" s="201">
        <f>J200</f>
        <v>0</v>
      </c>
      <c r="K64" s="127"/>
      <c r="L64" s="202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151"/>
      <c r="J65" s="43"/>
      <c r="K65" s="43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179"/>
      <c r="J66" s="63"/>
      <c r="K66" s="6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182"/>
      <c r="J70" s="65"/>
      <c r="K70" s="65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460</v>
      </c>
      <c r="D71" s="43"/>
      <c r="E71" s="43"/>
      <c r="F71" s="43"/>
      <c r="G71" s="43"/>
      <c r="H71" s="43"/>
      <c r="I71" s="151"/>
      <c r="J71" s="43"/>
      <c r="K71" s="4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83" t="str">
        <f>E7</f>
        <v>Krounka Kutřín, výstavba poldru</v>
      </c>
      <c r="F74" s="35"/>
      <c r="G74" s="35"/>
      <c r="H74" s="35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435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72" t="str">
        <f>E9</f>
        <v>VON - VON Vedlejší a ostatní náklady</v>
      </c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22</v>
      </c>
      <c r="D78" s="43"/>
      <c r="E78" s="43"/>
      <c r="F78" s="30" t="str">
        <f>F12</f>
        <v>k.ú. Perálec,Hněvětice,Miřetín,Č.Rybná</v>
      </c>
      <c r="G78" s="43"/>
      <c r="H78" s="43"/>
      <c r="I78" s="154" t="s">
        <v>24</v>
      </c>
      <c r="J78" s="75" t="str">
        <f>IF(J12="","",J12)</f>
        <v>27.8.2019</v>
      </c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40.05" customHeight="1">
      <c r="A80" s="41"/>
      <c r="B80" s="42"/>
      <c r="C80" s="35" t="s">
        <v>26</v>
      </c>
      <c r="D80" s="43"/>
      <c r="E80" s="43"/>
      <c r="F80" s="30" t="str">
        <f>E15</f>
        <v>Povodí Labe,státní podnik,Víta Nejedlého 951, HK3</v>
      </c>
      <c r="G80" s="43"/>
      <c r="H80" s="43"/>
      <c r="I80" s="154" t="s">
        <v>33</v>
      </c>
      <c r="J80" s="39" t="str">
        <f>E21</f>
        <v>"Sdružení Kutřín 2016" Šindlar + HG partner</v>
      </c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5.15" customHeight="1">
      <c r="A81" s="41"/>
      <c r="B81" s="42"/>
      <c r="C81" s="35" t="s">
        <v>31</v>
      </c>
      <c r="D81" s="43"/>
      <c r="E81" s="43"/>
      <c r="F81" s="30" t="str">
        <f>IF(E18="","",E18)</f>
        <v>Vyplň údaj</v>
      </c>
      <c r="G81" s="43"/>
      <c r="H81" s="43"/>
      <c r="I81" s="154" t="s">
        <v>36</v>
      </c>
      <c r="J81" s="39" t="str">
        <f>E24</f>
        <v xml:space="preserve"> </v>
      </c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0.32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1" customFormat="1" ht="29.28" customHeight="1">
      <c r="A83" s="203"/>
      <c r="B83" s="204"/>
      <c r="C83" s="205" t="s">
        <v>461</v>
      </c>
      <c r="D83" s="206" t="s">
        <v>59</v>
      </c>
      <c r="E83" s="206" t="s">
        <v>55</v>
      </c>
      <c r="F83" s="206" t="s">
        <v>56</v>
      </c>
      <c r="G83" s="206" t="s">
        <v>462</v>
      </c>
      <c r="H83" s="206" t="s">
        <v>463</v>
      </c>
      <c r="I83" s="207" t="s">
        <v>464</v>
      </c>
      <c r="J83" s="206" t="s">
        <v>444</v>
      </c>
      <c r="K83" s="208" t="s">
        <v>465</v>
      </c>
      <c r="L83" s="209"/>
      <c r="M83" s="95" t="s">
        <v>28</v>
      </c>
      <c r="N83" s="96" t="s">
        <v>44</v>
      </c>
      <c r="O83" s="96" t="s">
        <v>466</v>
      </c>
      <c r="P83" s="96" t="s">
        <v>467</v>
      </c>
      <c r="Q83" s="96" t="s">
        <v>468</v>
      </c>
      <c r="R83" s="96" t="s">
        <v>469</v>
      </c>
      <c r="S83" s="96" t="s">
        <v>470</v>
      </c>
      <c r="T83" s="97" t="s">
        <v>471</v>
      </c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</row>
    <row r="84" s="2" customFormat="1" ht="22.8" customHeight="1">
      <c r="A84" s="41"/>
      <c r="B84" s="42"/>
      <c r="C84" s="102" t="s">
        <v>472</v>
      </c>
      <c r="D84" s="43"/>
      <c r="E84" s="43"/>
      <c r="F84" s="43"/>
      <c r="G84" s="43"/>
      <c r="H84" s="43"/>
      <c r="I84" s="151"/>
      <c r="J84" s="210">
        <f>BK84</f>
        <v>0</v>
      </c>
      <c r="K84" s="43"/>
      <c r="L84" s="47"/>
      <c r="M84" s="98"/>
      <c r="N84" s="211"/>
      <c r="O84" s="99"/>
      <c r="P84" s="212">
        <f>P85</f>
        <v>0</v>
      </c>
      <c r="Q84" s="99"/>
      <c r="R84" s="212">
        <f>R85</f>
        <v>0</v>
      </c>
      <c r="S84" s="99"/>
      <c r="T84" s="213">
        <f>T85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T84" s="20" t="s">
        <v>73</v>
      </c>
      <c r="AU84" s="20" t="s">
        <v>445</v>
      </c>
      <c r="BK84" s="214">
        <f>BK85</f>
        <v>0</v>
      </c>
    </row>
    <row r="85" s="12" customFormat="1" ht="25.92" customHeight="1">
      <c r="A85" s="12"/>
      <c r="B85" s="215"/>
      <c r="C85" s="216"/>
      <c r="D85" s="217" t="s">
        <v>73</v>
      </c>
      <c r="E85" s="218" t="s">
        <v>5346</v>
      </c>
      <c r="F85" s="218" t="s">
        <v>5347</v>
      </c>
      <c r="G85" s="216"/>
      <c r="H85" s="216"/>
      <c r="I85" s="219"/>
      <c r="J85" s="220">
        <f>BK85</f>
        <v>0</v>
      </c>
      <c r="K85" s="216"/>
      <c r="L85" s="221"/>
      <c r="M85" s="222"/>
      <c r="N85" s="223"/>
      <c r="O85" s="223"/>
      <c r="P85" s="224">
        <f>P86+P157+P185+P200</f>
        <v>0</v>
      </c>
      <c r="Q85" s="223"/>
      <c r="R85" s="224">
        <f>R86+R157+R185+R200</f>
        <v>0</v>
      </c>
      <c r="S85" s="223"/>
      <c r="T85" s="225">
        <f>T86+T157+T185+T200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26" t="s">
        <v>186</v>
      </c>
      <c r="AT85" s="227" t="s">
        <v>73</v>
      </c>
      <c r="AU85" s="227" t="s">
        <v>74</v>
      </c>
      <c r="AY85" s="226" t="s">
        <v>475</v>
      </c>
      <c r="BK85" s="228">
        <f>BK86+BK157+BK185+BK200</f>
        <v>0</v>
      </c>
    </row>
    <row r="86" s="12" customFormat="1" ht="22.8" customHeight="1">
      <c r="A86" s="12"/>
      <c r="B86" s="215"/>
      <c r="C86" s="216"/>
      <c r="D86" s="217" t="s">
        <v>73</v>
      </c>
      <c r="E86" s="229" t="s">
        <v>404</v>
      </c>
      <c r="F86" s="229" t="s">
        <v>10574</v>
      </c>
      <c r="G86" s="216"/>
      <c r="H86" s="216"/>
      <c r="I86" s="219"/>
      <c r="J86" s="230">
        <f>BK86</f>
        <v>0</v>
      </c>
      <c r="K86" s="216"/>
      <c r="L86" s="221"/>
      <c r="M86" s="222"/>
      <c r="N86" s="223"/>
      <c r="O86" s="223"/>
      <c r="P86" s="224">
        <f>SUM(P87:P156)</f>
        <v>0</v>
      </c>
      <c r="Q86" s="223"/>
      <c r="R86" s="224">
        <f>SUM(R87:R156)</f>
        <v>0</v>
      </c>
      <c r="S86" s="223"/>
      <c r="T86" s="225">
        <f>SUM(T87:T156)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26" t="s">
        <v>186</v>
      </c>
      <c r="AT86" s="227" t="s">
        <v>73</v>
      </c>
      <c r="AU86" s="227" t="s">
        <v>78</v>
      </c>
      <c r="AY86" s="226" t="s">
        <v>475</v>
      </c>
      <c r="BK86" s="228">
        <f>SUM(BK87:BK156)</f>
        <v>0</v>
      </c>
    </row>
    <row r="87" s="2" customFormat="1" ht="21.75" customHeight="1">
      <c r="A87" s="41"/>
      <c r="B87" s="42"/>
      <c r="C87" s="231" t="s">
        <v>78</v>
      </c>
      <c r="D87" s="231" t="s">
        <v>477</v>
      </c>
      <c r="E87" s="232" t="s">
        <v>10575</v>
      </c>
      <c r="F87" s="233" t="s">
        <v>10576</v>
      </c>
      <c r="G87" s="234" t="s">
        <v>665</v>
      </c>
      <c r="H87" s="235">
        <v>1</v>
      </c>
      <c r="I87" s="236"/>
      <c r="J87" s="237">
        <f>ROUND(I87*H87,2)</f>
        <v>0</v>
      </c>
      <c r="K87" s="233" t="s">
        <v>28</v>
      </c>
      <c r="L87" s="47"/>
      <c r="M87" s="238" t="s">
        <v>28</v>
      </c>
      <c r="N87" s="239" t="s">
        <v>45</v>
      </c>
      <c r="O87" s="87"/>
      <c r="P87" s="240">
        <f>O87*H87</f>
        <v>0</v>
      </c>
      <c r="Q87" s="240">
        <v>0</v>
      </c>
      <c r="R87" s="240">
        <f>Q87*H87</f>
        <v>0</v>
      </c>
      <c r="S87" s="240">
        <v>0</v>
      </c>
      <c r="T87" s="241">
        <f>S87*H87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R87" s="242" t="s">
        <v>482</v>
      </c>
      <c r="AT87" s="242" t="s">
        <v>477</v>
      </c>
      <c r="AU87" s="242" t="s">
        <v>82</v>
      </c>
      <c r="AY87" s="20" t="s">
        <v>475</v>
      </c>
      <c r="BE87" s="243">
        <f>IF(N87="základní",J87,0)</f>
        <v>0</v>
      </c>
      <c r="BF87" s="243">
        <f>IF(N87="snížená",J87,0)</f>
        <v>0</v>
      </c>
      <c r="BG87" s="243">
        <f>IF(N87="zákl. přenesená",J87,0)</f>
        <v>0</v>
      </c>
      <c r="BH87" s="243">
        <f>IF(N87="sníž. přenesená",J87,0)</f>
        <v>0</v>
      </c>
      <c r="BI87" s="243">
        <f>IF(N87="nulová",J87,0)</f>
        <v>0</v>
      </c>
      <c r="BJ87" s="20" t="s">
        <v>78</v>
      </c>
      <c r="BK87" s="243">
        <f>ROUND(I87*H87,2)</f>
        <v>0</v>
      </c>
      <c r="BL87" s="20" t="s">
        <v>482</v>
      </c>
      <c r="BM87" s="242" t="s">
        <v>10577</v>
      </c>
    </row>
    <row r="88" s="2" customFormat="1">
      <c r="A88" s="41"/>
      <c r="B88" s="42"/>
      <c r="C88" s="43"/>
      <c r="D88" s="244" t="s">
        <v>484</v>
      </c>
      <c r="E88" s="43"/>
      <c r="F88" s="245" t="s">
        <v>10576</v>
      </c>
      <c r="G88" s="43"/>
      <c r="H88" s="43"/>
      <c r="I88" s="151"/>
      <c r="J88" s="43"/>
      <c r="K88" s="43"/>
      <c r="L88" s="47"/>
      <c r="M88" s="246"/>
      <c r="N88" s="247"/>
      <c r="O88" s="87"/>
      <c r="P88" s="87"/>
      <c r="Q88" s="87"/>
      <c r="R88" s="87"/>
      <c r="S88" s="87"/>
      <c r="T88" s="88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484</v>
      </c>
      <c r="AU88" s="20" t="s">
        <v>82</v>
      </c>
    </row>
    <row r="89" s="16" customFormat="1">
      <c r="A89" s="16"/>
      <c r="B89" s="299"/>
      <c r="C89" s="300"/>
      <c r="D89" s="244" t="s">
        <v>487</v>
      </c>
      <c r="E89" s="301" t="s">
        <v>28</v>
      </c>
      <c r="F89" s="302" t="s">
        <v>10578</v>
      </c>
      <c r="G89" s="300"/>
      <c r="H89" s="301" t="s">
        <v>28</v>
      </c>
      <c r="I89" s="303"/>
      <c r="J89" s="300"/>
      <c r="K89" s="300"/>
      <c r="L89" s="304"/>
      <c r="M89" s="305"/>
      <c r="N89" s="306"/>
      <c r="O89" s="306"/>
      <c r="P89" s="306"/>
      <c r="Q89" s="306"/>
      <c r="R89" s="306"/>
      <c r="S89" s="306"/>
      <c r="T89" s="307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T89" s="308" t="s">
        <v>487</v>
      </c>
      <c r="AU89" s="308" t="s">
        <v>82</v>
      </c>
      <c r="AV89" s="16" t="s">
        <v>78</v>
      </c>
      <c r="AW89" s="16" t="s">
        <v>35</v>
      </c>
      <c r="AX89" s="16" t="s">
        <v>74</v>
      </c>
      <c r="AY89" s="308" t="s">
        <v>475</v>
      </c>
    </row>
    <row r="90" s="16" customFormat="1">
      <c r="A90" s="16"/>
      <c r="B90" s="299"/>
      <c r="C90" s="300"/>
      <c r="D90" s="244" t="s">
        <v>487</v>
      </c>
      <c r="E90" s="301" t="s">
        <v>28</v>
      </c>
      <c r="F90" s="302" t="s">
        <v>10579</v>
      </c>
      <c r="G90" s="300"/>
      <c r="H90" s="301" t="s">
        <v>28</v>
      </c>
      <c r="I90" s="303"/>
      <c r="J90" s="300"/>
      <c r="K90" s="300"/>
      <c r="L90" s="304"/>
      <c r="M90" s="305"/>
      <c r="N90" s="306"/>
      <c r="O90" s="306"/>
      <c r="P90" s="306"/>
      <c r="Q90" s="306"/>
      <c r="R90" s="306"/>
      <c r="S90" s="306"/>
      <c r="T90" s="307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T90" s="308" t="s">
        <v>487</v>
      </c>
      <c r="AU90" s="308" t="s">
        <v>82</v>
      </c>
      <c r="AV90" s="16" t="s">
        <v>78</v>
      </c>
      <c r="AW90" s="16" t="s">
        <v>35</v>
      </c>
      <c r="AX90" s="16" t="s">
        <v>74</v>
      </c>
      <c r="AY90" s="308" t="s">
        <v>475</v>
      </c>
    </row>
    <row r="91" s="16" customFormat="1">
      <c r="A91" s="16"/>
      <c r="B91" s="299"/>
      <c r="C91" s="300"/>
      <c r="D91" s="244" t="s">
        <v>487</v>
      </c>
      <c r="E91" s="301" t="s">
        <v>28</v>
      </c>
      <c r="F91" s="302" t="s">
        <v>10580</v>
      </c>
      <c r="G91" s="300"/>
      <c r="H91" s="301" t="s">
        <v>28</v>
      </c>
      <c r="I91" s="303"/>
      <c r="J91" s="300"/>
      <c r="K91" s="300"/>
      <c r="L91" s="304"/>
      <c r="M91" s="305"/>
      <c r="N91" s="306"/>
      <c r="O91" s="306"/>
      <c r="P91" s="306"/>
      <c r="Q91" s="306"/>
      <c r="R91" s="306"/>
      <c r="S91" s="306"/>
      <c r="T91" s="307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T91" s="308" t="s">
        <v>487</v>
      </c>
      <c r="AU91" s="308" t="s">
        <v>82</v>
      </c>
      <c r="AV91" s="16" t="s">
        <v>78</v>
      </c>
      <c r="AW91" s="16" t="s">
        <v>35</v>
      </c>
      <c r="AX91" s="16" t="s">
        <v>74</v>
      </c>
      <c r="AY91" s="308" t="s">
        <v>475</v>
      </c>
    </row>
    <row r="92" s="16" customFormat="1">
      <c r="A92" s="16"/>
      <c r="B92" s="299"/>
      <c r="C92" s="300"/>
      <c r="D92" s="244" t="s">
        <v>487</v>
      </c>
      <c r="E92" s="301" t="s">
        <v>28</v>
      </c>
      <c r="F92" s="302" t="s">
        <v>10581</v>
      </c>
      <c r="G92" s="300"/>
      <c r="H92" s="301" t="s">
        <v>28</v>
      </c>
      <c r="I92" s="303"/>
      <c r="J92" s="300"/>
      <c r="K92" s="300"/>
      <c r="L92" s="304"/>
      <c r="M92" s="305"/>
      <c r="N92" s="306"/>
      <c r="O92" s="306"/>
      <c r="P92" s="306"/>
      <c r="Q92" s="306"/>
      <c r="R92" s="306"/>
      <c r="S92" s="306"/>
      <c r="T92" s="307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T92" s="308" t="s">
        <v>487</v>
      </c>
      <c r="AU92" s="308" t="s">
        <v>82</v>
      </c>
      <c r="AV92" s="16" t="s">
        <v>78</v>
      </c>
      <c r="AW92" s="16" t="s">
        <v>35</v>
      </c>
      <c r="AX92" s="16" t="s">
        <v>74</v>
      </c>
      <c r="AY92" s="308" t="s">
        <v>475</v>
      </c>
    </row>
    <row r="93" s="16" customFormat="1">
      <c r="A93" s="16"/>
      <c r="B93" s="299"/>
      <c r="C93" s="300"/>
      <c r="D93" s="244" t="s">
        <v>487</v>
      </c>
      <c r="E93" s="301" t="s">
        <v>28</v>
      </c>
      <c r="F93" s="302" t="s">
        <v>10582</v>
      </c>
      <c r="G93" s="300"/>
      <c r="H93" s="301" t="s">
        <v>28</v>
      </c>
      <c r="I93" s="303"/>
      <c r="J93" s="300"/>
      <c r="K93" s="300"/>
      <c r="L93" s="304"/>
      <c r="M93" s="305"/>
      <c r="N93" s="306"/>
      <c r="O93" s="306"/>
      <c r="P93" s="306"/>
      <c r="Q93" s="306"/>
      <c r="R93" s="306"/>
      <c r="S93" s="306"/>
      <c r="T93" s="307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T93" s="308" t="s">
        <v>487</v>
      </c>
      <c r="AU93" s="308" t="s">
        <v>82</v>
      </c>
      <c r="AV93" s="16" t="s">
        <v>78</v>
      </c>
      <c r="AW93" s="16" t="s">
        <v>35</v>
      </c>
      <c r="AX93" s="16" t="s">
        <v>74</v>
      </c>
      <c r="AY93" s="308" t="s">
        <v>475</v>
      </c>
    </row>
    <row r="94" s="16" customFormat="1">
      <c r="A94" s="16"/>
      <c r="B94" s="299"/>
      <c r="C94" s="300"/>
      <c r="D94" s="244" t="s">
        <v>487</v>
      </c>
      <c r="E94" s="301" t="s">
        <v>28</v>
      </c>
      <c r="F94" s="302" t="s">
        <v>10583</v>
      </c>
      <c r="G94" s="300"/>
      <c r="H94" s="301" t="s">
        <v>28</v>
      </c>
      <c r="I94" s="303"/>
      <c r="J94" s="300"/>
      <c r="K94" s="300"/>
      <c r="L94" s="304"/>
      <c r="M94" s="305"/>
      <c r="N94" s="306"/>
      <c r="O94" s="306"/>
      <c r="P94" s="306"/>
      <c r="Q94" s="306"/>
      <c r="R94" s="306"/>
      <c r="S94" s="306"/>
      <c r="T94" s="307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T94" s="308" t="s">
        <v>487</v>
      </c>
      <c r="AU94" s="308" t="s">
        <v>82</v>
      </c>
      <c r="AV94" s="16" t="s">
        <v>78</v>
      </c>
      <c r="AW94" s="16" t="s">
        <v>35</v>
      </c>
      <c r="AX94" s="16" t="s">
        <v>74</v>
      </c>
      <c r="AY94" s="308" t="s">
        <v>475</v>
      </c>
    </row>
    <row r="95" s="16" customFormat="1">
      <c r="A95" s="16"/>
      <c r="B95" s="299"/>
      <c r="C95" s="300"/>
      <c r="D95" s="244" t="s">
        <v>487</v>
      </c>
      <c r="E95" s="301" t="s">
        <v>28</v>
      </c>
      <c r="F95" s="302" t="s">
        <v>10584</v>
      </c>
      <c r="G95" s="300"/>
      <c r="H95" s="301" t="s">
        <v>28</v>
      </c>
      <c r="I95" s="303"/>
      <c r="J95" s="300"/>
      <c r="K95" s="300"/>
      <c r="L95" s="304"/>
      <c r="M95" s="305"/>
      <c r="N95" s="306"/>
      <c r="O95" s="306"/>
      <c r="P95" s="306"/>
      <c r="Q95" s="306"/>
      <c r="R95" s="306"/>
      <c r="S95" s="306"/>
      <c r="T95" s="307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T95" s="308" t="s">
        <v>487</v>
      </c>
      <c r="AU95" s="308" t="s">
        <v>82</v>
      </c>
      <c r="AV95" s="16" t="s">
        <v>78</v>
      </c>
      <c r="AW95" s="16" t="s">
        <v>35</v>
      </c>
      <c r="AX95" s="16" t="s">
        <v>74</v>
      </c>
      <c r="AY95" s="308" t="s">
        <v>475</v>
      </c>
    </row>
    <row r="96" s="16" customFormat="1">
      <c r="A96" s="16"/>
      <c r="B96" s="299"/>
      <c r="C96" s="300"/>
      <c r="D96" s="244" t="s">
        <v>487</v>
      </c>
      <c r="E96" s="301" t="s">
        <v>28</v>
      </c>
      <c r="F96" s="302" t="s">
        <v>10585</v>
      </c>
      <c r="G96" s="300"/>
      <c r="H96" s="301" t="s">
        <v>28</v>
      </c>
      <c r="I96" s="303"/>
      <c r="J96" s="300"/>
      <c r="K96" s="300"/>
      <c r="L96" s="304"/>
      <c r="M96" s="305"/>
      <c r="N96" s="306"/>
      <c r="O96" s="306"/>
      <c r="P96" s="306"/>
      <c r="Q96" s="306"/>
      <c r="R96" s="306"/>
      <c r="S96" s="306"/>
      <c r="T96" s="307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T96" s="308" t="s">
        <v>487</v>
      </c>
      <c r="AU96" s="308" t="s">
        <v>82</v>
      </c>
      <c r="AV96" s="16" t="s">
        <v>78</v>
      </c>
      <c r="AW96" s="16" t="s">
        <v>35</v>
      </c>
      <c r="AX96" s="16" t="s">
        <v>74</v>
      </c>
      <c r="AY96" s="308" t="s">
        <v>475</v>
      </c>
    </row>
    <row r="97" s="16" customFormat="1">
      <c r="A97" s="16"/>
      <c r="B97" s="299"/>
      <c r="C97" s="300"/>
      <c r="D97" s="244" t="s">
        <v>487</v>
      </c>
      <c r="E97" s="301" t="s">
        <v>28</v>
      </c>
      <c r="F97" s="302" t="s">
        <v>10586</v>
      </c>
      <c r="G97" s="300"/>
      <c r="H97" s="301" t="s">
        <v>28</v>
      </c>
      <c r="I97" s="303"/>
      <c r="J97" s="300"/>
      <c r="K97" s="300"/>
      <c r="L97" s="304"/>
      <c r="M97" s="305"/>
      <c r="N97" s="306"/>
      <c r="O97" s="306"/>
      <c r="P97" s="306"/>
      <c r="Q97" s="306"/>
      <c r="R97" s="306"/>
      <c r="S97" s="306"/>
      <c r="T97" s="307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T97" s="308" t="s">
        <v>487</v>
      </c>
      <c r="AU97" s="308" t="s">
        <v>82</v>
      </c>
      <c r="AV97" s="16" t="s">
        <v>78</v>
      </c>
      <c r="AW97" s="16" t="s">
        <v>35</v>
      </c>
      <c r="AX97" s="16" t="s">
        <v>74</v>
      </c>
      <c r="AY97" s="308" t="s">
        <v>475</v>
      </c>
    </row>
    <row r="98" s="16" customFormat="1">
      <c r="A98" s="16"/>
      <c r="B98" s="299"/>
      <c r="C98" s="300"/>
      <c r="D98" s="244" t="s">
        <v>487</v>
      </c>
      <c r="E98" s="301" t="s">
        <v>28</v>
      </c>
      <c r="F98" s="302" t="s">
        <v>10587</v>
      </c>
      <c r="G98" s="300"/>
      <c r="H98" s="301" t="s">
        <v>28</v>
      </c>
      <c r="I98" s="303"/>
      <c r="J98" s="300"/>
      <c r="K98" s="300"/>
      <c r="L98" s="304"/>
      <c r="M98" s="305"/>
      <c r="N98" s="306"/>
      <c r="O98" s="306"/>
      <c r="P98" s="306"/>
      <c r="Q98" s="306"/>
      <c r="R98" s="306"/>
      <c r="S98" s="306"/>
      <c r="T98" s="307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T98" s="308" t="s">
        <v>487</v>
      </c>
      <c r="AU98" s="308" t="s">
        <v>82</v>
      </c>
      <c r="AV98" s="16" t="s">
        <v>78</v>
      </c>
      <c r="AW98" s="16" t="s">
        <v>35</v>
      </c>
      <c r="AX98" s="16" t="s">
        <v>74</v>
      </c>
      <c r="AY98" s="308" t="s">
        <v>475</v>
      </c>
    </row>
    <row r="99" s="16" customFormat="1">
      <c r="A99" s="16"/>
      <c r="B99" s="299"/>
      <c r="C99" s="300"/>
      <c r="D99" s="244" t="s">
        <v>487</v>
      </c>
      <c r="E99" s="301" t="s">
        <v>28</v>
      </c>
      <c r="F99" s="302" t="s">
        <v>10588</v>
      </c>
      <c r="G99" s="300"/>
      <c r="H99" s="301" t="s">
        <v>28</v>
      </c>
      <c r="I99" s="303"/>
      <c r="J99" s="300"/>
      <c r="K99" s="300"/>
      <c r="L99" s="304"/>
      <c r="M99" s="305"/>
      <c r="N99" s="306"/>
      <c r="O99" s="306"/>
      <c r="P99" s="306"/>
      <c r="Q99" s="306"/>
      <c r="R99" s="306"/>
      <c r="S99" s="306"/>
      <c r="T99" s="307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T99" s="308" t="s">
        <v>487</v>
      </c>
      <c r="AU99" s="308" t="s">
        <v>82</v>
      </c>
      <c r="AV99" s="16" t="s">
        <v>78</v>
      </c>
      <c r="AW99" s="16" t="s">
        <v>35</v>
      </c>
      <c r="AX99" s="16" t="s">
        <v>74</v>
      </c>
      <c r="AY99" s="308" t="s">
        <v>475</v>
      </c>
    </row>
    <row r="100" s="16" customFormat="1">
      <c r="A100" s="16"/>
      <c r="B100" s="299"/>
      <c r="C100" s="300"/>
      <c r="D100" s="244" t="s">
        <v>487</v>
      </c>
      <c r="E100" s="301" t="s">
        <v>28</v>
      </c>
      <c r="F100" s="302" t="s">
        <v>10589</v>
      </c>
      <c r="G100" s="300"/>
      <c r="H100" s="301" t="s">
        <v>28</v>
      </c>
      <c r="I100" s="303"/>
      <c r="J100" s="300"/>
      <c r="K100" s="300"/>
      <c r="L100" s="304"/>
      <c r="M100" s="305"/>
      <c r="N100" s="306"/>
      <c r="O100" s="306"/>
      <c r="P100" s="306"/>
      <c r="Q100" s="306"/>
      <c r="R100" s="306"/>
      <c r="S100" s="306"/>
      <c r="T100" s="307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T100" s="308" t="s">
        <v>487</v>
      </c>
      <c r="AU100" s="308" t="s">
        <v>82</v>
      </c>
      <c r="AV100" s="16" t="s">
        <v>78</v>
      </c>
      <c r="AW100" s="16" t="s">
        <v>35</v>
      </c>
      <c r="AX100" s="16" t="s">
        <v>74</v>
      </c>
      <c r="AY100" s="308" t="s">
        <v>475</v>
      </c>
    </row>
    <row r="101" s="16" customFormat="1">
      <c r="A101" s="16"/>
      <c r="B101" s="299"/>
      <c r="C101" s="300"/>
      <c r="D101" s="244" t="s">
        <v>487</v>
      </c>
      <c r="E101" s="301" t="s">
        <v>28</v>
      </c>
      <c r="F101" s="302" t="s">
        <v>10590</v>
      </c>
      <c r="G101" s="300"/>
      <c r="H101" s="301" t="s">
        <v>28</v>
      </c>
      <c r="I101" s="303"/>
      <c r="J101" s="300"/>
      <c r="K101" s="300"/>
      <c r="L101" s="304"/>
      <c r="M101" s="305"/>
      <c r="N101" s="306"/>
      <c r="O101" s="306"/>
      <c r="P101" s="306"/>
      <c r="Q101" s="306"/>
      <c r="R101" s="306"/>
      <c r="S101" s="306"/>
      <c r="T101" s="307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8" t="s">
        <v>487</v>
      </c>
      <c r="AU101" s="308" t="s">
        <v>82</v>
      </c>
      <c r="AV101" s="16" t="s">
        <v>78</v>
      </c>
      <c r="AW101" s="16" t="s">
        <v>35</v>
      </c>
      <c r="AX101" s="16" t="s">
        <v>74</v>
      </c>
      <c r="AY101" s="308" t="s">
        <v>475</v>
      </c>
    </row>
    <row r="102" s="16" customFormat="1">
      <c r="A102" s="16"/>
      <c r="B102" s="299"/>
      <c r="C102" s="300"/>
      <c r="D102" s="244" t="s">
        <v>487</v>
      </c>
      <c r="E102" s="301" t="s">
        <v>28</v>
      </c>
      <c r="F102" s="302" t="s">
        <v>10591</v>
      </c>
      <c r="G102" s="300"/>
      <c r="H102" s="301" t="s">
        <v>28</v>
      </c>
      <c r="I102" s="303"/>
      <c r="J102" s="300"/>
      <c r="K102" s="300"/>
      <c r="L102" s="304"/>
      <c r="M102" s="305"/>
      <c r="N102" s="306"/>
      <c r="O102" s="306"/>
      <c r="P102" s="306"/>
      <c r="Q102" s="306"/>
      <c r="R102" s="306"/>
      <c r="S102" s="306"/>
      <c r="T102" s="307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T102" s="308" t="s">
        <v>487</v>
      </c>
      <c r="AU102" s="308" t="s">
        <v>82</v>
      </c>
      <c r="AV102" s="16" t="s">
        <v>78</v>
      </c>
      <c r="AW102" s="16" t="s">
        <v>35</v>
      </c>
      <c r="AX102" s="16" t="s">
        <v>74</v>
      </c>
      <c r="AY102" s="308" t="s">
        <v>475</v>
      </c>
    </row>
    <row r="103" s="16" customFormat="1">
      <c r="A103" s="16"/>
      <c r="B103" s="299"/>
      <c r="C103" s="300"/>
      <c r="D103" s="244" t="s">
        <v>487</v>
      </c>
      <c r="E103" s="301" t="s">
        <v>28</v>
      </c>
      <c r="F103" s="302" t="s">
        <v>10592</v>
      </c>
      <c r="G103" s="300"/>
      <c r="H103" s="301" t="s">
        <v>28</v>
      </c>
      <c r="I103" s="303"/>
      <c r="J103" s="300"/>
      <c r="K103" s="300"/>
      <c r="L103" s="304"/>
      <c r="M103" s="305"/>
      <c r="N103" s="306"/>
      <c r="O103" s="306"/>
      <c r="P103" s="306"/>
      <c r="Q103" s="306"/>
      <c r="R103" s="306"/>
      <c r="S103" s="306"/>
      <c r="T103" s="307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T103" s="308" t="s">
        <v>487</v>
      </c>
      <c r="AU103" s="308" t="s">
        <v>82</v>
      </c>
      <c r="AV103" s="16" t="s">
        <v>78</v>
      </c>
      <c r="AW103" s="16" t="s">
        <v>35</v>
      </c>
      <c r="AX103" s="16" t="s">
        <v>74</v>
      </c>
      <c r="AY103" s="308" t="s">
        <v>475</v>
      </c>
    </row>
    <row r="104" s="16" customFormat="1">
      <c r="A104" s="16"/>
      <c r="B104" s="299"/>
      <c r="C104" s="300"/>
      <c r="D104" s="244" t="s">
        <v>487</v>
      </c>
      <c r="E104" s="301" t="s">
        <v>28</v>
      </c>
      <c r="F104" s="302" t="s">
        <v>10593</v>
      </c>
      <c r="G104" s="300"/>
      <c r="H104" s="301" t="s">
        <v>28</v>
      </c>
      <c r="I104" s="303"/>
      <c r="J104" s="300"/>
      <c r="K104" s="300"/>
      <c r="L104" s="304"/>
      <c r="M104" s="305"/>
      <c r="N104" s="306"/>
      <c r="O104" s="306"/>
      <c r="P104" s="306"/>
      <c r="Q104" s="306"/>
      <c r="R104" s="306"/>
      <c r="S104" s="306"/>
      <c r="T104" s="307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T104" s="308" t="s">
        <v>487</v>
      </c>
      <c r="AU104" s="308" t="s">
        <v>82</v>
      </c>
      <c r="AV104" s="16" t="s">
        <v>78</v>
      </c>
      <c r="AW104" s="16" t="s">
        <v>35</v>
      </c>
      <c r="AX104" s="16" t="s">
        <v>74</v>
      </c>
      <c r="AY104" s="308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78</v>
      </c>
      <c r="G105" s="250"/>
      <c r="H105" s="253">
        <v>1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33" customHeight="1">
      <c r="A106" s="41"/>
      <c r="B106" s="42"/>
      <c r="C106" s="231" t="s">
        <v>82</v>
      </c>
      <c r="D106" s="231" t="s">
        <v>477</v>
      </c>
      <c r="E106" s="232" t="s">
        <v>10594</v>
      </c>
      <c r="F106" s="233" t="s">
        <v>10595</v>
      </c>
      <c r="G106" s="234" t="s">
        <v>665</v>
      </c>
      <c r="H106" s="235">
        <v>1</v>
      </c>
      <c r="I106" s="236"/>
      <c r="J106" s="237">
        <f>ROUND(I106*H106,2)</f>
        <v>0</v>
      </c>
      <c r="K106" s="233" t="s">
        <v>28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10596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10595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6" customFormat="1">
      <c r="A108" s="16"/>
      <c r="B108" s="299"/>
      <c r="C108" s="300"/>
      <c r="D108" s="244" t="s">
        <v>487</v>
      </c>
      <c r="E108" s="301" t="s">
        <v>28</v>
      </c>
      <c r="F108" s="302" t="s">
        <v>10597</v>
      </c>
      <c r="G108" s="300"/>
      <c r="H108" s="301" t="s">
        <v>28</v>
      </c>
      <c r="I108" s="303"/>
      <c r="J108" s="300"/>
      <c r="K108" s="300"/>
      <c r="L108" s="304"/>
      <c r="M108" s="305"/>
      <c r="N108" s="306"/>
      <c r="O108" s="306"/>
      <c r="P108" s="306"/>
      <c r="Q108" s="306"/>
      <c r="R108" s="306"/>
      <c r="S108" s="306"/>
      <c r="T108" s="307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T108" s="308" t="s">
        <v>487</v>
      </c>
      <c r="AU108" s="308" t="s">
        <v>82</v>
      </c>
      <c r="AV108" s="16" t="s">
        <v>78</v>
      </c>
      <c r="AW108" s="16" t="s">
        <v>35</v>
      </c>
      <c r="AX108" s="16" t="s">
        <v>74</v>
      </c>
      <c r="AY108" s="308" t="s">
        <v>475</v>
      </c>
    </row>
    <row r="109" s="16" customFormat="1">
      <c r="A109" s="16"/>
      <c r="B109" s="299"/>
      <c r="C109" s="300"/>
      <c r="D109" s="244" t="s">
        <v>487</v>
      </c>
      <c r="E109" s="301" t="s">
        <v>28</v>
      </c>
      <c r="F109" s="302" t="s">
        <v>10598</v>
      </c>
      <c r="G109" s="300"/>
      <c r="H109" s="301" t="s">
        <v>28</v>
      </c>
      <c r="I109" s="303"/>
      <c r="J109" s="300"/>
      <c r="K109" s="300"/>
      <c r="L109" s="304"/>
      <c r="M109" s="305"/>
      <c r="N109" s="306"/>
      <c r="O109" s="306"/>
      <c r="P109" s="306"/>
      <c r="Q109" s="306"/>
      <c r="R109" s="306"/>
      <c r="S109" s="306"/>
      <c r="T109" s="307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T109" s="308" t="s">
        <v>487</v>
      </c>
      <c r="AU109" s="308" t="s">
        <v>82</v>
      </c>
      <c r="AV109" s="16" t="s">
        <v>78</v>
      </c>
      <c r="AW109" s="16" t="s">
        <v>35</v>
      </c>
      <c r="AX109" s="16" t="s">
        <v>74</v>
      </c>
      <c r="AY109" s="308" t="s">
        <v>475</v>
      </c>
    </row>
    <row r="110" s="16" customFormat="1">
      <c r="A110" s="16"/>
      <c r="B110" s="299"/>
      <c r="C110" s="300"/>
      <c r="D110" s="244" t="s">
        <v>487</v>
      </c>
      <c r="E110" s="301" t="s">
        <v>28</v>
      </c>
      <c r="F110" s="302" t="s">
        <v>10599</v>
      </c>
      <c r="G110" s="300"/>
      <c r="H110" s="301" t="s">
        <v>28</v>
      </c>
      <c r="I110" s="303"/>
      <c r="J110" s="300"/>
      <c r="K110" s="300"/>
      <c r="L110" s="304"/>
      <c r="M110" s="305"/>
      <c r="N110" s="306"/>
      <c r="O110" s="306"/>
      <c r="P110" s="306"/>
      <c r="Q110" s="306"/>
      <c r="R110" s="306"/>
      <c r="S110" s="306"/>
      <c r="T110" s="307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T110" s="308" t="s">
        <v>487</v>
      </c>
      <c r="AU110" s="308" t="s">
        <v>82</v>
      </c>
      <c r="AV110" s="16" t="s">
        <v>78</v>
      </c>
      <c r="AW110" s="16" t="s">
        <v>35</v>
      </c>
      <c r="AX110" s="16" t="s">
        <v>74</v>
      </c>
      <c r="AY110" s="308" t="s">
        <v>475</v>
      </c>
    </row>
    <row r="111" s="16" customFormat="1">
      <c r="A111" s="16"/>
      <c r="B111" s="299"/>
      <c r="C111" s="300"/>
      <c r="D111" s="244" t="s">
        <v>487</v>
      </c>
      <c r="E111" s="301" t="s">
        <v>28</v>
      </c>
      <c r="F111" s="302" t="s">
        <v>10600</v>
      </c>
      <c r="G111" s="300"/>
      <c r="H111" s="301" t="s">
        <v>28</v>
      </c>
      <c r="I111" s="303"/>
      <c r="J111" s="300"/>
      <c r="K111" s="300"/>
      <c r="L111" s="304"/>
      <c r="M111" s="305"/>
      <c r="N111" s="306"/>
      <c r="O111" s="306"/>
      <c r="P111" s="306"/>
      <c r="Q111" s="306"/>
      <c r="R111" s="306"/>
      <c r="S111" s="306"/>
      <c r="T111" s="307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T111" s="308" t="s">
        <v>487</v>
      </c>
      <c r="AU111" s="308" t="s">
        <v>82</v>
      </c>
      <c r="AV111" s="16" t="s">
        <v>78</v>
      </c>
      <c r="AW111" s="16" t="s">
        <v>35</v>
      </c>
      <c r="AX111" s="16" t="s">
        <v>74</v>
      </c>
      <c r="AY111" s="308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78</v>
      </c>
      <c r="G112" s="250"/>
      <c r="H112" s="253">
        <v>1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21.75" customHeight="1">
      <c r="A113" s="41"/>
      <c r="B113" s="42"/>
      <c r="C113" s="231" t="s">
        <v>90</v>
      </c>
      <c r="D113" s="231" t="s">
        <v>477</v>
      </c>
      <c r="E113" s="232" t="s">
        <v>10601</v>
      </c>
      <c r="F113" s="233" t="s">
        <v>10602</v>
      </c>
      <c r="G113" s="234" t="s">
        <v>665</v>
      </c>
      <c r="H113" s="235">
        <v>1</v>
      </c>
      <c r="I113" s="236"/>
      <c r="J113" s="237">
        <f>ROUND(I113*H113,2)</f>
        <v>0</v>
      </c>
      <c r="K113" s="233" t="s">
        <v>28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10603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10602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6" customFormat="1">
      <c r="A115" s="16"/>
      <c r="B115" s="299"/>
      <c r="C115" s="300"/>
      <c r="D115" s="244" t="s">
        <v>487</v>
      </c>
      <c r="E115" s="301" t="s">
        <v>28</v>
      </c>
      <c r="F115" s="302" t="s">
        <v>10604</v>
      </c>
      <c r="G115" s="300"/>
      <c r="H115" s="301" t="s">
        <v>28</v>
      </c>
      <c r="I115" s="303"/>
      <c r="J115" s="300"/>
      <c r="K115" s="300"/>
      <c r="L115" s="304"/>
      <c r="M115" s="305"/>
      <c r="N115" s="306"/>
      <c r="O115" s="306"/>
      <c r="P115" s="306"/>
      <c r="Q115" s="306"/>
      <c r="R115" s="306"/>
      <c r="S115" s="306"/>
      <c r="T115" s="307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T115" s="308" t="s">
        <v>487</v>
      </c>
      <c r="AU115" s="308" t="s">
        <v>82</v>
      </c>
      <c r="AV115" s="16" t="s">
        <v>78</v>
      </c>
      <c r="AW115" s="16" t="s">
        <v>35</v>
      </c>
      <c r="AX115" s="16" t="s">
        <v>74</v>
      </c>
      <c r="AY115" s="308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78</v>
      </c>
      <c r="G116" s="250"/>
      <c r="H116" s="253">
        <v>1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21.75" customHeight="1">
      <c r="A117" s="41"/>
      <c r="B117" s="42"/>
      <c r="C117" s="231" t="s">
        <v>482</v>
      </c>
      <c r="D117" s="231" t="s">
        <v>477</v>
      </c>
      <c r="E117" s="232" t="s">
        <v>10605</v>
      </c>
      <c r="F117" s="233" t="s">
        <v>10606</v>
      </c>
      <c r="G117" s="234" t="s">
        <v>665</v>
      </c>
      <c r="H117" s="235">
        <v>1</v>
      </c>
      <c r="I117" s="236"/>
      <c r="J117" s="237">
        <f>ROUND(I117*H117,2)</f>
        <v>0</v>
      </c>
      <c r="K117" s="233" t="s">
        <v>28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10607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10608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6" customFormat="1">
      <c r="A119" s="16"/>
      <c r="B119" s="299"/>
      <c r="C119" s="300"/>
      <c r="D119" s="244" t="s">
        <v>487</v>
      </c>
      <c r="E119" s="301" t="s">
        <v>28</v>
      </c>
      <c r="F119" s="302" t="s">
        <v>10609</v>
      </c>
      <c r="G119" s="300"/>
      <c r="H119" s="301" t="s">
        <v>28</v>
      </c>
      <c r="I119" s="303"/>
      <c r="J119" s="300"/>
      <c r="K119" s="300"/>
      <c r="L119" s="304"/>
      <c r="M119" s="305"/>
      <c r="N119" s="306"/>
      <c r="O119" s="306"/>
      <c r="P119" s="306"/>
      <c r="Q119" s="306"/>
      <c r="R119" s="306"/>
      <c r="S119" s="306"/>
      <c r="T119" s="307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T119" s="308" t="s">
        <v>487</v>
      </c>
      <c r="AU119" s="308" t="s">
        <v>82</v>
      </c>
      <c r="AV119" s="16" t="s">
        <v>78</v>
      </c>
      <c r="AW119" s="16" t="s">
        <v>35</v>
      </c>
      <c r="AX119" s="16" t="s">
        <v>74</v>
      </c>
      <c r="AY119" s="308" t="s">
        <v>475</v>
      </c>
    </row>
    <row r="120" s="16" customFormat="1">
      <c r="A120" s="16"/>
      <c r="B120" s="299"/>
      <c r="C120" s="300"/>
      <c r="D120" s="244" t="s">
        <v>487</v>
      </c>
      <c r="E120" s="301" t="s">
        <v>28</v>
      </c>
      <c r="F120" s="302" t="s">
        <v>10610</v>
      </c>
      <c r="G120" s="300"/>
      <c r="H120" s="301" t="s">
        <v>28</v>
      </c>
      <c r="I120" s="303"/>
      <c r="J120" s="300"/>
      <c r="K120" s="300"/>
      <c r="L120" s="304"/>
      <c r="M120" s="305"/>
      <c r="N120" s="306"/>
      <c r="O120" s="306"/>
      <c r="P120" s="306"/>
      <c r="Q120" s="306"/>
      <c r="R120" s="306"/>
      <c r="S120" s="306"/>
      <c r="T120" s="307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T120" s="308" t="s">
        <v>487</v>
      </c>
      <c r="AU120" s="308" t="s">
        <v>82</v>
      </c>
      <c r="AV120" s="16" t="s">
        <v>78</v>
      </c>
      <c r="AW120" s="16" t="s">
        <v>35</v>
      </c>
      <c r="AX120" s="16" t="s">
        <v>74</v>
      </c>
      <c r="AY120" s="308" t="s">
        <v>475</v>
      </c>
    </row>
    <row r="121" s="16" customFormat="1">
      <c r="A121" s="16"/>
      <c r="B121" s="299"/>
      <c r="C121" s="300"/>
      <c r="D121" s="244" t="s">
        <v>487</v>
      </c>
      <c r="E121" s="301" t="s">
        <v>28</v>
      </c>
      <c r="F121" s="302" t="s">
        <v>10611</v>
      </c>
      <c r="G121" s="300"/>
      <c r="H121" s="301" t="s">
        <v>28</v>
      </c>
      <c r="I121" s="303"/>
      <c r="J121" s="300"/>
      <c r="K121" s="300"/>
      <c r="L121" s="304"/>
      <c r="M121" s="305"/>
      <c r="N121" s="306"/>
      <c r="O121" s="306"/>
      <c r="P121" s="306"/>
      <c r="Q121" s="306"/>
      <c r="R121" s="306"/>
      <c r="S121" s="306"/>
      <c r="T121" s="307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T121" s="308" t="s">
        <v>487</v>
      </c>
      <c r="AU121" s="308" t="s">
        <v>82</v>
      </c>
      <c r="AV121" s="16" t="s">
        <v>78</v>
      </c>
      <c r="AW121" s="16" t="s">
        <v>35</v>
      </c>
      <c r="AX121" s="16" t="s">
        <v>74</v>
      </c>
      <c r="AY121" s="308" t="s">
        <v>475</v>
      </c>
    </row>
    <row r="122" s="16" customFormat="1">
      <c r="A122" s="16"/>
      <c r="B122" s="299"/>
      <c r="C122" s="300"/>
      <c r="D122" s="244" t="s">
        <v>487</v>
      </c>
      <c r="E122" s="301" t="s">
        <v>28</v>
      </c>
      <c r="F122" s="302" t="s">
        <v>10612</v>
      </c>
      <c r="G122" s="300"/>
      <c r="H122" s="301" t="s">
        <v>28</v>
      </c>
      <c r="I122" s="303"/>
      <c r="J122" s="300"/>
      <c r="K122" s="300"/>
      <c r="L122" s="304"/>
      <c r="M122" s="305"/>
      <c r="N122" s="306"/>
      <c r="O122" s="306"/>
      <c r="P122" s="306"/>
      <c r="Q122" s="306"/>
      <c r="R122" s="306"/>
      <c r="S122" s="306"/>
      <c r="T122" s="307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T122" s="308" t="s">
        <v>487</v>
      </c>
      <c r="AU122" s="308" t="s">
        <v>82</v>
      </c>
      <c r="AV122" s="16" t="s">
        <v>78</v>
      </c>
      <c r="AW122" s="16" t="s">
        <v>35</v>
      </c>
      <c r="AX122" s="16" t="s">
        <v>74</v>
      </c>
      <c r="AY122" s="308" t="s">
        <v>475</v>
      </c>
    </row>
    <row r="123" s="16" customFormat="1">
      <c r="A123" s="16"/>
      <c r="B123" s="299"/>
      <c r="C123" s="300"/>
      <c r="D123" s="244" t="s">
        <v>487</v>
      </c>
      <c r="E123" s="301" t="s">
        <v>28</v>
      </c>
      <c r="F123" s="302" t="s">
        <v>10613</v>
      </c>
      <c r="G123" s="300"/>
      <c r="H123" s="301" t="s">
        <v>28</v>
      </c>
      <c r="I123" s="303"/>
      <c r="J123" s="300"/>
      <c r="K123" s="300"/>
      <c r="L123" s="304"/>
      <c r="M123" s="305"/>
      <c r="N123" s="306"/>
      <c r="O123" s="306"/>
      <c r="P123" s="306"/>
      <c r="Q123" s="306"/>
      <c r="R123" s="306"/>
      <c r="S123" s="306"/>
      <c r="T123" s="307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T123" s="308" t="s">
        <v>487</v>
      </c>
      <c r="AU123" s="308" t="s">
        <v>82</v>
      </c>
      <c r="AV123" s="16" t="s">
        <v>78</v>
      </c>
      <c r="AW123" s="16" t="s">
        <v>35</v>
      </c>
      <c r="AX123" s="16" t="s">
        <v>74</v>
      </c>
      <c r="AY123" s="308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78</v>
      </c>
      <c r="G124" s="250"/>
      <c r="H124" s="253">
        <v>1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78</v>
      </c>
      <c r="AY124" s="259" t="s">
        <v>475</v>
      </c>
    </row>
    <row r="125" s="2" customFormat="1" ht="16.5" customHeight="1">
      <c r="A125" s="41"/>
      <c r="B125" s="42"/>
      <c r="C125" s="231" t="s">
        <v>186</v>
      </c>
      <c r="D125" s="231" t="s">
        <v>477</v>
      </c>
      <c r="E125" s="232" t="s">
        <v>10614</v>
      </c>
      <c r="F125" s="233" t="s">
        <v>10615</v>
      </c>
      <c r="G125" s="234" t="s">
        <v>665</v>
      </c>
      <c r="H125" s="235">
        <v>1</v>
      </c>
      <c r="I125" s="236"/>
      <c r="J125" s="237">
        <f>ROUND(I125*H125,2)</f>
        <v>0</v>
      </c>
      <c r="K125" s="233" t="s">
        <v>28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10616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10615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6" customFormat="1">
      <c r="A127" s="16"/>
      <c r="B127" s="299"/>
      <c r="C127" s="300"/>
      <c r="D127" s="244" t="s">
        <v>487</v>
      </c>
      <c r="E127" s="301" t="s">
        <v>28</v>
      </c>
      <c r="F127" s="302" t="s">
        <v>10617</v>
      </c>
      <c r="G127" s="300"/>
      <c r="H127" s="301" t="s">
        <v>28</v>
      </c>
      <c r="I127" s="303"/>
      <c r="J127" s="300"/>
      <c r="K127" s="300"/>
      <c r="L127" s="304"/>
      <c r="M127" s="305"/>
      <c r="N127" s="306"/>
      <c r="O127" s="306"/>
      <c r="P127" s="306"/>
      <c r="Q127" s="306"/>
      <c r="R127" s="306"/>
      <c r="S127" s="306"/>
      <c r="T127" s="307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308" t="s">
        <v>487</v>
      </c>
      <c r="AU127" s="308" t="s">
        <v>82</v>
      </c>
      <c r="AV127" s="16" t="s">
        <v>78</v>
      </c>
      <c r="AW127" s="16" t="s">
        <v>35</v>
      </c>
      <c r="AX127" s="16" t="s">
        <v>74</v>
      </c>
      <c r="AY127" s="308" t="s">
        <v>475</v>
      </c>
    </row>
    <row r="128" s="16" customFormat="1">
      <c r="A128" s="16"/>
      <c r="B128" s="299"/>
      <c r="C128" s="300"/>
      <c r="D128" s="244" t="s">
        <v>487</v>
      </c>
      <c r="E128" s="301" t="s">
        <v>28</v>
      </c>
      <c r="F128" s="302" t="s">
        <v>10618</v>
      </c>
      <c r="G128" s="300"/>
      <c r="H128" s="301" t="s">
        <v>28</v>
      </c>
      <c r="I128" s="303"/>
      <c r="J128" s="300"/>
      <c r="K128" s="300"/>
      <c r="L128" s="304"/>
      <c r="M128" s="305"/>
      <c r="N128" s="306"/>
      <c r="O128" s="306"/>
      <c r="P128" s="306"/>
      <c r="Q128" s="306"/>
      <c r="R128" s="306"/>
      <c r="S128" s="306"/>
      <c r="T128" s="307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T128" s="308" t="s">
        <v>487</v>
      </c>
      <c r="AU128" s="308" t="s">
        <v>82</v>
      </c>
      <c r="AV128" s="16" t="s">
        <v>78</v>
      </c>
      <c r="AW128" s="16" t="s">
        <v>35</v>
      </c>
      <c r="AX128" s="16" t="s">
        <v>74</v>
      </c>
      <c r="AY128" s="308" t="s">
        <v>475</v>
      </c>
    </row>
    <row r="129" s="16" customFormat="1">
      <c r="A129" s="16"/>
      <c r="B129" s="299"/>
      <c r="C129" s="300"/>
      <c r="D129" s="244" t="s">
        <v>487</v>
      </c>
      <c r="E129" s="301" t="s">
        <v>28</v>
      </c>
      <c r="F129" s="302" t="s">
        <v>10619</v>
      </c>
      <c r="G129" s="300"/>
      <c r="H129" s="301" t="s">
        <v>28</v>
      </c>
      <c r="I129" s="303"/>
      <c r="J129" s="300"/>
      <c r="K129" s="300"/>
      <c r="L129" s="304"/>
      <c r="M129" s="305"/>
      <c r="N129" s="306"/>
      <c r="O129" s="306"/>
      <c r="P129" s="306"/>
      <c r="Q129" s="306"/>
      <c r="R129" s="306"/>
      <c r="S129" s="306"/>
      <c r="T129" s="307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T129" s="308" t="s">
        <v>487</v>
      </c>
      <c r="AU129" s="308" t="s">
        <v>82</v>
      </c>
      <c r="AV129" s="16" t="s">
        <v>78</v>
      </c>
      <c r="AW129" s="16" t="s">
        <v>35</v>
      </c>
      <c r="AX129" s="16" t="s">
        <v>74</v>
      </c>
      <c r="AY129" s="308" t="s">
        <v>475</v>
      </c>
    </row>
    <row r="130" s="16" customFormat="1">
      <c r="A130" s="16"/>
      <c r="B130" s="299"/>
      <c r="C130" s="300"/>
      <c r="D130" s="244" t="s">
        <v>487</v>
      </c>
      <c r="E130" s="301" t="s">
        <v>28</v>
      </c>
      <c r="F130" s="302" t="s">
        <v>10620</v>
      </c>
      <c r="G130" s="300"/>
      <c r="H130" s="301" t="s">
        <v>28</v>
      </c>
      <c r="I130" s="303"/>
      <c r="J130" s="300"/>
      <c r="K130" s="300"/>
      <c r="L130" s="304"/>
      <c r="M130" s="305"/>
      <c r="N130" s="306"/>
      <c r="O130" s="306"/>
      <c r="P130" s="306"/>
      <c r="Q130" s="306"/>
      <c r="R130" s="306"/>
      <c r="S130" s="306"/>
      <c r="T130" s="307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T130" s="308" t="s">
        <v>487</v>
      </c>
      <c r="AU130" s="308" t="s">
        <v>82</v>
      </c>
      <c r="AV130" s="16" t="s">
        <v>78</v>
      </c>
      <c r="AW130" s="16" t="s">
        <v>35</v>
      </c>
      <c r="AX130" s="16" t="s">
        <v>74</v>
      </c>
      <c r="AY130" s="308" t="s">
        <v>475</v>
      </c>
    </row>
    <row r="131" s="16" customFormat="1">
      <c r="A131" s="16"/>
      <c r="B131" s="299"/>
      <c r="C131" s="300"/>
      <c r="D131" s="244" t="s">
        <v>487</v>
      </c>
      <c r="E131" s="301" t="s">
        <v>28</v>
      </c>
      <c r="F131" s="302" t="s">
        <v>10621</v>
      </c>
      <c r="G131" s="300"/>
      <c r="H131" s="301" t="s">
        <v>28</v>
      </c>
      <c r="I131" s="303"/>
      <c r="J131" s="300"/>
      <c r="K131" s="300"/>
      <c r="L131" s="304"/>
      <c r="M131" s="305"/>
      <c r="N131" s="306"/>
      <c r="O131" s="306"/>
      <c r="P131" s="306"/>
      <c r="Q131" s="306"/>
      <c r="R131" s="306"/>
      <c r="S131" s="306"/>
      <c r="T131" s="307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308" t="s">
        <v>487</v>
      </c>
      <c r="AU131" s="308" t="s">
        <v>82</v>
      </c>
      <c r="AV131" s="16" t="s">
        <v>78</v>
      </c>
      <c r="AW131" s="16" t="s">
        <v>35</v>
      </c>
      <c r="AX131" s="16" t="s">
        <v>74</v>
      </c>
      <c r="AY131" s="308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78</v>
      </c>
      <c r="G132" s="250"/>
      <c r="H132" s="253">
        <v>1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16.5" customHeight="1">
      <c r="A133" s="41"/>
      <c r="B133" s="42"/>
      <c r="C133" s="231" t="s">
        <v>204</v>
      </c>
      <c r="D133" s="231" t="s">
        <v>477</v>
      </c>
      <c r="E133" s="232" t="s">
        <v>10622</v>
      </c>
      <c r="F133" s="233" t="s">
        <v>10623</v>
      </c>
      <c r="G133" s="234" t="s">
        <v>665</v>
      </c>
      <c r="H133" s="235">
        <v>1</v>
      </c>
      <c r="I133" s="236"/>
      <c r="J133" s="237">
        <f>ROUND(I133*H133,2)</f>
        <v>0</v>
      </c>
      <c r="K133" s="233" t="s">
        <v>28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10624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10623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6" customFormat="1">
      <c r="A135" s="16"/>
      <c r="B135" s="299"/>
      <c r="C135" s="300"/>
      <c r="D135" s="244" t="s">
        <v>487</v>
      </c>
      <c r="E135" s="301" t="s">
        <v>28</v>
      </c>
      <c r="F135" s="302" t="s">
        <v>10625</v>
      </c>
      <c r="G135" s="300"/>
      <c r="H135" s="301" t="s">
        <v>28</v>
      </c>
      <c r="I135" s="303"/>
      <c r="J135" s="300"/>
      <c r="K135" s="300"/>
      <c r="L135" s="304"/>
      <c r="M135" s="305"/>
      <c r="N135" s="306"/>
      <c r="O135" s="306"/>
      <c r="P135" s="306"/>
      <c r="Q135" s="306"/>
      <c r="R135" s="306"/>
      <c r="S135" s="306"/>
      <c r="T135" s="307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T135" s="308" t="s">
        <v>487</v>
      </c>
      <c r="AU135" s="308" t="s">
        <v>82</v>
      </c>
      <c r="AV135" s="16" t="s">
        <v>78</v>
      </c>
      <c r="AW135" s="16" t="s">
        <v>35</v>
      </c>
      <c r="AX135" s="16" t="s">
        <v>74</v>
      </c>
      <c r="AY135" s="308" t="s">
        <v>475</v>
      </c>
    </row>
    <row r="136" s="16" customFormat="1">
      <c r="A136" s="16"/>
      <c r="B136" s="299"/>
      <c r="C136" s="300"/>
      <c r="D136" s="244" t="s">
        <v>487</v>
      </c>
      <c r="E136" s="301" t="s">
        <v>28</v>
      </c>
      <c r="F136" s="302" t="s">
        <v>10626</v>
      </c>
      <c r="G136" s="300"/>
      <c r="H136" s="301" t="s">
        <v>28</v>
      </c>
      <c r="I136" s="303"/>
      <c r="J136" s="300"/>
      <c r="K136" s="300"/>
      <c r="L136" s="304"/>
      <c r="M136" s="305"/>
      <c r="N136" s="306"/>
      <c r="O136" s="306"/>
      <c r="P136" s="306"/>
      <c r="Q136" s="306"/>
      <c r="R136" s="306"/>
      <c r="S136" s="306"/>
      <c r="T136" s="307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T136" s="308" t="s">
        <v>487</v>
      </c>
      <c r="AU136" s="308" t="s">
        <v>82</v>
      </c>
      <c r="AV136" s="16" t="s">
        <v>78</v>
      </c>
      <c r="AW136" s="16" t="s">
        <v>35</v>
      </c>
      <c r="AX136" s="16" t="s">
        <v>74</v>
      </c>
      <c r="AY136" s="308" t="s">
        <v>475</v>
      </c>
    </row>
    <row r="137" s="16" customFormat="1">
      <c r="A137" s="16"/>
      <c r="B137" s="299"/>
      <c r="C137" s="300"/>
      <c r="D137" s="244" t="s">
        <v>487</v>
      </c>
      <c r="E137" s="301" t="s">
        <v>28</v>
      </c>
      <c r="F137" s="302" t="s">
        <v>10627</v>
      </c>
      <c r="G137" s="300"/>
      <c r="H137" s="301" t="s">
        <v>28</v>
      </c>
      <c r="I137" s="303"/>
      <c r="J137" s="300"/>
      <c r="K137" s="300"/>
      <c r="L137" s="304"/>
      <c r="M137" s="305"/>
      <c r="N137" s="306"/>
      <c r="O137" s="306"/>
      <c r="P137" s="306"/>
      <c r="Q137" s="306"/>
      <c r="R137" s="306"/>
      <c r="S137" s="306"/>
      <c r="T137" s="307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308" t="s">
        <v>487</v>
      </c>
      <c r="AU137" s="308" t="s">
        <v>82</v>
      </c>
      <c r="AV137" s="16" t="s">
        <v>78</v>
      </c>
      <c r="AW137" s="16" t="s">
        <v>35</v>
      </c>
      <c r="AX137" s="16" t="s">
        <v>74</v>
      </c>
      <c r="AY137" s="308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78</v>
      </c>
      <c r="G138" s="250"/>
      <c r="H138" s="253">
        <v>1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78</v>
      </c>
      <c r="AY138" s="259" t="s">
        <v>475</v>
      </c>
    </row>
    <row r="139" s="2" customFormat="1" ht="21.75" customHeight="1">
      <c r="A139" s="41"/>
      <c r="B139" s="42"/>
      <c r="C139" s="231" t="s">
        <v>522</v>
      </c>
      <c r="D139" s="231" t="s">
        <v>477</v>
      </c>
      <c r="E139" s="232" t="s">
        <v>10628</v>
      </c>
      <c r="F139" s="233" t="s">
        <v>10629</v>
      </c>
      <c r="G139" s="234" t="s">
        <v>665</v>
      </c>
      <c r="H139" s="235">
        <v>1</v>
      </c>
      <c r="I139" s="236"/>
      <c r="J139" s="237">
        <f>ROUND(I139*H139,2)</f>
        <v>0</v>
      </c>
      <c r="K139" s="233" t="s">
        <v>28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10630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10629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16" customFormat="1">
      <c r="A141" s="16"/>
      <c r="B141" s="299"/>
      <c r="C141" s="300"/>
      <c r="D141" s="244" t="s">
        <v>487</v>
      </c>
      <c r="E141" s="301" t="s">
        <v>28</v>
      </c>
      <c r="F141" s="302" t="s">
        <v>10631</v>
      </c>
      <c r="G141" s="300"/>
      <c r="H141" s="301" t="s">
        <v>28</v>
      </c>
      <c r="I141" s="303"/>
      <c r="J141" s="300"/>
      <c r="K141" s="300"/>
      <c r="L141" s="304"/>
      <c r="M141" s="305"/>
      <c r="N141" s="306"/>
      <c r="O141" s="306"/>
      <c r="P141" s="306"/>
      <c r="Q141" s="306"/>
      <c r="R141" s="306"/>
      <c r="S141" s="306"/>
      <c r="T141" s="307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T141" s="308" t="s">
        <v>487</v>
      </c>
      <c r="AU141" s="308" t="s">
        <v>82</v>
      </c>
      <c r="AV141" s="16" t="s">
        <v>78</v>
      </c>
      <c r="AW141" s="16" t="s">
        <v>35</v>
      </c>
      <c r="AX141" s="16" t="s">
        <v>74</v>
      </c>
      <c r="AY141" s="308" t="s">
        <v>475</v>
      </c>
    </row>
    <row r="142" s="16" customFormat="1">
      <c r="A142" s="16"/>
      <c r="B142" s="299"/>
      <c r="C142" s="300"/>
      <c r="D142" s="244" t="s">
        <v>487</v>
      </c>
      <c r="E142" s="301" t="s">
        <v>28</v>
      </c>
      <c r="F142" s="302" t="s">
        <v>10632</v>
      </c>
      <c r="G142" s="300"/>
      <c r="H142" s="301" t="s">
        <v>28</v>
      </c>
      <c r="I142" s="303"/>
      <c r="J142" s="300"/>
      <c r="K142" s="300"/>
      <c r="L142" s="304"/>
      <c r="M142" s="305"/>
      <c r="N142" s="306"/>
      <c r="O142" s="306"/>
      <c r="P142" s="306"/>
      <c r="Q142" s="306"/>
      <c r="R142" s="306"/>
      <c r="S142" s="306"/>
      <c r="T142" s="307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T142" s="308" t="s">
        <v>487</v>
      </c>
      <c r="AU142" s="308" t="s">
        <v>82</v>
      </c>
      <c r="AV142" s="16" t="s">
        <v>78</v>
      </c>
      <c r="AW142" s="16" t="s">
        <v>35</v>
      </c>
      <c r="AX142" s="16" t="s">
        <v>74</v>
      </c>
      <c r="AY142" s="308" t="s">
        <v>475</v>
      </c>
    </row>
    <row r="143" s="16" customFormat="1">
      <c r="A143" s="16"/>
      <c r="B143" s="299"/>
      <c r="C143" s="300"/>
      <c r="D143" s="244" t="s">
        <v>487</v>
      </c>
      <c r="E143" s="301" t="s">
        <v>28</v>
      </c>
      <c r="F143" s="302" t="s">
        <v>10633</v>
      </c>
      <c r="G143" s="300"/>
      <c r="H143" s="301" t="s">
        <v>28</v>
      </c>
      <c r="I143" s="303"/>
      <c r="J143" s="300"/>
      <c r="K143" s="300"/>
      <c r="L143" s="304"/>
      <c r="M143" s="305"/>
      <c r="N143" s="306"/>
      <c r="O143" s="306"/>
      <c r="P143" s="306"/>
      <c r="Q143" s="306"/>
      <c r="R143" s="306"/>
      <c r="S143" s="306"/>
      <c r="T143" s="307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308" t="s">
        <v>487</v>
      </c>
      <c r="AU143" s="308" t="s">
        <v>82</v>
      </c>
      <c r="AV143" s="16" t="s">
        <v>78</v>
      </c>
      <c r="AW143" s="16" t="s">
        <v>35</v>
      </c>
      <c r="AX143" s="16" t="s">
        <v>74</v>
      </c>
      <c r="AY143" s="308" t="s">
        <v>475</v>
      </c>
    </row>
    <row r="144" s="16" customFormat="1">
      <c r="A144" s="16"/>
      <c r="B144" s="299"/>
      <c r="C144" s="300"/>
      <c r="D144" s="244" t="s">
        <v>487</v>
      </c>
      <c r="E144" s="301" t="s">
        <v>28</v>
      </c>
      <c r="F144" s="302" t="s">
        <v>10634</v>
      </c>
      <c r="G144" s="300"/>
      <c r="H144" s="301" t="s">
        <v>28</v>
      </c>
      <c r="I144" s="303"/>
      <c r="J144" s="300"/>
      <c r="K144" s="300"/>
      <c r="L144" s="304"/>
      <c r="M144" s="305"/>
      <c r="N144" s="306"/>
      <c r="O144" s="306"/>
      <c r="P144" s="306"/>
      <c r="Q144" s="306"/>
      <c r="R144" s="306"/>
      <c r="S144" s="306"/>
      <c r="T144" s="307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308" t="s">
        <v>487</v>
      </c>
      <c r="AU144" s="308" t="s">
        <v>82</v>
      </c>
      <c r="AV144" s="16" t="s">
        <v>78</v>
      </c>
      <c r="AW144" s="16" t="s">
        <v>35</v>
      </c>
      <c r="AX144" s="16" t="s">
        <v>74</v>
      </c>
      <c r="AY144" s="308" t="s">
        <v>475</v>
      </c>
    </row>
    <row r="145" s="16" customFormat="1">
      <c r="A145" s="16"/>
      <c r="B145" s="299"/>
      <c r="C145" s="300"/>
      <c r="D145" s="244" t="s">
        <v>487</v>
      </c>
      <c r="E145" s="301" t="s">
        <v>28</v>
      </c>
      <c r="F145" s="302" t="s">
        <v>10635</v>
      </c>
      <c r="G145" s="300"/>
      <c r="H145" s="301" t="s">
        <v>28</v>
      </c>
      <c r="I145" s="303"/>
      <c r="J145" s="300"/>
      <c r="K145" s="300"/>
      <c r="L145" s="304"/>
      <c r="M145" s="305"/>
      <c r="N145" s="306"/>
      <c r="O145" s="306"/>
      <c r="P145" s="306"/>
      <c r="Q145" s="306"/>
      <c r="R145" s="306"/>
      <c r="S145" s="306"/>
      <c r="T145" s="307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T145" s="308" t="s">
        <v>487</v>
      </c>
      <c r="AU145" s="308" t="s">
        <v>82</v>
      </c>
      <c r="AV145" s="16" t="s">
        <v>78</v>
      </c>
      <c r="AW145" s="16" t="s">
        <v>35</v>
      </c>
      <c r="AX145" s="16" t="s">
        <v>74</v>
      </c>
      <c r="AY145" s="308" t="s">
        <v>475</v>
      </c>
    </row>
    <row r="146" s="16" customFormat="1">
      <c r="A146" s="16"/>
      <c r="B146" s="299"/>
      <c r="C146" s="300"/>
      <c r="D146" s="244" t="s">
        <v>487</v>
      </c>
      <c r="E146" s="301" t="s">
        <v>28</v>
      </c>
      <c r="F146" s="302" t="s">
        <v>10636</v>
      </c>
      <c r="G146" s="300"/>
      <c r="H146" s="301" t="s">
        <v>28</v>
      </c>
      <c r="I146" s="303"/>
      <c r="J146" s="300"/>
      <c r="K146" s="300"/>
      <c r="L146" s="304"/>
      <c r="M146" s="305"/>
      <c r="N146" s="306"/>
      <c r="O146" s="306"/>
      <c r="P146" s="306"/>
      <c r="Q146" s="306"/>
      <c r="R146" s="306"/>
      <c r="S146" s="306"/>
      <c r="T146" s="307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308" t="s">
        <v>487</v>
      </c>
      <c r="AU146" s="308" t="s">
        <v>82</v>
      </c>
      <c r="AV146" s="16" t="s">
        <v>78</v>
      </c>
      <c r="AW146" s="16" t="s">
        <v>35</v>
      </c>
      <c r="AX146" s="16" t="s">
        <v>74</v>
      </c>
      <c r="AY146" s="308" t="s">
        <v>475</v>
      </c>
    </row>
    <row r="147" s="16" customFormat="1">
      <c r="A147" s="16"/>
      <c r="B147" s="299"/>
      <c r="C147" s="300"/>
      <c r="D147" s="244" t="s">
        <v>487</v>
      </c>
      <c r="E147" s="301" t="s">
        <v>28</v>
      </c>
      <c r="F147" s="302" t="s">
        <v>10637</v>
      </c>
      <c r="G147" s="300"/>
      <c r="H147" s="301" t="s">
        <v>28</v>
      </c>
      <c r="I147" s="303"/>
      <c r="J147" s="300"/>
      <c r="K147" s="300"/>
      <c r="L147" s="304"/>
      <c r="M147" s="305"/>
      <c r="N147" s="306"/>
      <c r="O147" s="306"/>
      <c r="P147" s="306"/>
      <c r="Q147" s="306"/>
      <c r="R147" s="306"/>
      <c r="S147" s="306"/>
      <c r="T147" s="307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308" t="s">
        <v>487</v>
      </c>
      <c r="AU147" s="308" t="s">
        <v>82</v>
      </c>
      <c r="AV147" s="16" t="s">
        <v>78</v>
      </c>
      <c r="AW147" s="16" t="s">
        <v>35</v>
      </c>
      <c r="AX147" s="16" t="s">
        <v>74</v>
      </c>
      <c r="AY147" s="308" t="s">
        <v>475</v>
      </c>
    </row>
    <row r="148" s="16" customFormat="1">
      <c r="A148" s="16"/>
      <c r="B148" s="299"/>
      <c r="C148" s="300"/>
      <c r="D148" s="244" t="s">
        <v>487</v>
      </c>
      <c r="E148" s="301" t="s">
        <v>28</v>
      </c>
      <c r="F148" s="302" t="s">
        <v>10638</v>
      </c>
      <c r="G148" s="300"/>
      <c r="H148" s="301" t="s">
        <v>28</v>
      </c>
      <c r="I148" s="303"/>
      <c r="J148" s="300"/>
      <c r="K148" s="300"/>
      <c r="L148" s="304"/>
      <c r="M148" s="305"/>
      <c r="N148" s="306"/>
      <c r="O148" s="306"/>
      <c r="P148" s="306"/>
      <c r="Q148" s="306"/>
      <c r="R148" s="306"/>
      <c r="S148" s="306"/>
      <c r="T148" s="307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308" t="s">
        <v>487</v>
      </c>
      <c r="AU148" s="308" t="s">
        <v>82</v>
      </c>
      <c r="AV148" s="16" t="s">
        <v>78</v>
      </c>
      <c r="AW148" s="16" t="s">
        <v>35</v>
      </c>
      <c r="AX148" s="16" t="s">
        <v>74</v>
      </c>
      <c r="AY148" s="308" t="s">
        <v>475</v>
      </c>
    </row>
    <row r="149" s="16" customFormat="1">
      <c r="A149" s="16"/>
      <c r="B149" s="299"/>
      <c r="C149" s="300"/>
      <c r="D149" s="244" t="s">
        <v>487</v>
      </c>
      <c r="E149" s="301" t="s">
        <v>28</v>
      </c>
      <c r="F149" s="302" t="s">
        <v>10639</v>
      </c>
      <c r="G149" s="300"/>
      <c r="H149" s="301" t="s">
        <v>28</v>
      </c>
      <c r="I149" s="303"/>
      <c r="J149" s="300"/>
      <c r="K149" s="300"/>
      <c r="L149" s="304"/>
      <c r="M149" s="305"/>
      <c r="N149" s="306"/>
      <c r="O149" s="306"/>
      <c r="P149" s="306"/>
      <c r="Q149" s="306"/>
      <c r="R149" s="306"/>
      <c r="S149" s="306"/>
      <c r="T149" s="307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308" t="s">
        <v>487</v>
      </c>
      <c r="AU149" s="308" t="s">
        <v>82</v>
      </c>
      <c r="AV149" s="16" t="s">
        <v>78</v>
      </c>
      <c r="AW149" s="16" t="s">
        <v>35</v>
      </c>
      <c r="AX149" s="16" t="s">
        <v>74</v>
      </c>
      <c r="AY149" s="308" t="s">
        <v>475</v>
      </c>
    </row>
    <row r="150" s="16" customFormat="1">
      <c r="A150" s="16"/>
      <c r="B150" s="299"/>
      <c r="C150" s="300"/>
      <c r="D150" s="244" t="s">
        <v>487</v>
      </c>
      <c r="E150" s="301" t="s">
        <v>28</v>
      </c>
      <c r="F150" s="302" t="s">
        <v>10640</v>
      </c>
      <c r="G150" s="300"/>
      <c r="H150" s="301" t="s">
        <v>28</v>
      </c>
      <c r="I150" s="303"/>
      <c r="J150" s="300"/>
      <c r="K150" s="300"/>
      <c r="L150" s="304"/>
      <c r="M150" s="305"/>
      <c r="N150" s="306"/>
      <c r="O150" s="306"/>
      <c r="P150" s="306"/>
      <c r="Q150" s="306"/>
      <c r="R150" s="306"/>
      <c r="S150" s="306"/>
      <c r="T150" s="307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308" t="s">
        <v>487</v>
      </c>
      <c r="AU150" s="308" t="s">
        <v>82</v>
      </c>
      <c r="AV150" s="16" t="s">
        <v>78</v>
      </c>
      <c r="AW150" s="16" t="s">
        <v>35</v>
      </c>
      <c r="AX150" s="16" t="s">
        <v>74</v>
      </c>
      <c r="AY150" s="308" t="s">
        <v>475</v>
      </c>
    </row>
    <row r="151" s="16" customFormat="1">
      <c r="A151" s="16"/>
      <c r="B151" s="299"/>
      <c r="C151" s="300"/>
      <c r="D151" s="244" t="s">
        <v>487</v>
      </c>
      <c r="E151" s="301" t="s">
        <v>28</v>
      </c>
      <c r="F151" s="302" t="s">
        <v>10641</v>
      </c>
      <c r="G151" s="300"/>
      <c r="H151" s="301" t="s">
        <v>28</v>
      </c>
      <c r="I151" s="303"/>
      <c r="J151" s="300"/>
      <c r="K151" s="300"/>
      <c r="L151" s="304"/>
      <c r="M151" s="305"/>
      <c r="N151" s="306"/>
      <c r="O151" s="306"/>
      <c r="P151" s="306"/>
      <c r="Q151" s="306"/>
      <c r="R151" s="306"/>
      <c r="S151" s="306"/>
      <c r="T151" s="307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308" t="s">
        <v>487</v>
      </c>
      <c r="AU151" s="308" t="s">
        <v>82</v>
      </c>
      <c r="AV151" s="16" t="s">
        <v>78</v>
      </c>
      <c r="AW151" s="16" t="s">
        <v>35</v>
      </c>
      <c r="AX151" s="16" t="s">
        <v>74</v>
      </c>
      <c r="AY151" s="308" t="s">
        <v>475</v>
      </c>
    </row>
    <row r="152" s="16" customFormat="1">
      <c r="A152" s="16"/>
      <c r="B152" s="299"/>
      <c r="C152" s="300"/>
      <c r="D152" s="244" t="s">
        <v>487</v>
      </c>
      <c r="E152" s="301" t="s">
        <v>28</v>
      </c>
      <c r="F152" s="302" t="s">
        <v>10642</v>
      </c>
      <c r="G152" s="300"/>
      <c r="H152" s="301" t="s">
        <v>28</v>
      </c>
      <c r="I152" s="303"/>
      <c r="J152" s="300"/>
      <c r="K152" s="300"/>
      <c r="L152" s="304"/>
      <c r="M152" s="305"/>
      <c r="N152" s="306"/>
      <c r="O152" s="306"/>
      <c r="P152" s="306"/>
      <c r="Q152" s="306"/>
      <c r="R152" s="306"/>
      <c r="S152" s="306"/>
      <c r="T152" s="307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T152" s="308" t="s">
        <v>487</v>
      </c>
      <c r="AU152" s="308" t="s">
        <v>82</v>
      </c>
      <c r="AV152" s="16" t="s">
        <v>78</v>
      </c>
      <c r="AW152" s="16" t="s">
        <v>35</v>
      </c>
      <c r="AX152" s="16" t="s">
        <v>74</v>
      </c>
      <c r="AY152" s="308" t="s">
        <v>475</v>
      </c>
    </row>
    <row r="153" s="16" customFormat="1">
      <c r="A153" s="16"/>
      <c r="B153" s="299"/>
      <c r="C153" s="300"/>
      <c r="D153" s="244" t="s">
        <v>487</v>
      </c>
      <c r="E153" s="301" t="s">
        <v>28</v>
      </c>
      <c r="F153" s="302" t="s">
        <v>10643</v>
      </c>
      <c r="G153" s="300"/>
      <c r="H153" s="301" t="s">
        <v>28</v>
      </c>
      <c r="I153" s="303"/>
      <c r="J153" s="300"/>
      <c r="K153" s="300"/>
      <c r="L153" s="304"/>
      <c r="M153" s="305"/>
      <c r="N153" s="306"/>
      <c r="O153" s="306"/>
      <c r="P153" s="306"/>
      <c r="Q153" s="306"/>
      <c r="R153" s="306"/>
      <c r="S153" s="306"/>
      <c r="T153" s="307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308" t="s">
        <v>487</v>
      </c>
      <c r="AU153" s="308" t="s">
        <v>82</v>
      </c>
      <c r="AV153" s="16" t="s">
        <v>78</v>
      </c>
      <c r="AW153" s="16" t="s">
        <v>35</v>
      </c>
      <c r="AX153" s="16" t="s">
        <v>74</v>
      </c>
      <c r="AY153" s="308" t="s">
        <v>475</v>
      </c>
    </row>
    <row r="154" s="16" customFormat="1">
      <c r="A154" s="16"/>
      <c r="B154" s="299"/>
      <c r="C154" s="300"/>
      <c r="D154" s="244" t="s">
        <v>487</v>
      </c>
      <c r="E154" s="301" t="s">
        <v>28</v>
      </c>
      <c r="F154" s="302" t="s">
        <v>10644</v>
      </c>
      <c r="G154" s="300"/>
      <c r="H154" s="301" t="s">
        <v>28</v>
      </c>
      <c r="I154" s="303"/>
      <c r="J154" s="300"/>
      <c r="K154" s="300"/>
      <c r="L154" s="304"/>
      <c r="M154" s="305"/>
      <c r="N154" s="306"/>
      <c r="O154" s="306"/>
      <c r="P154" s="306"/>
      <c r="Q154" s="306"/>
      <c r="R154" s="306"/>
      <c r="S154" s="306"/>
      <c r="T154" s="307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T154" s="308" t="s">
        <v>487</v>
      </c>
      <c r="AU154" s="308" t="s">
        <v>82</v>
      </c>
      <c r="AV154" s="16" t="s">
        <v>78</v>
      </c>
      <c r="AW154" s="16" t="s">
        <v>35</v>
      </c>
      <c r="AX154" s="16" t="s">
        <v>74</v>
      </c>
      <c r="AY154" s="308" t="s">
        <v>475</v>
      </c>
    </row>
    <row r="155" s="16" customFormat="1">
      <c r="A155" s="16"/>
      <c r="B155" s="299"/>
      <c r="C155" s="300"/>
      <c r="D155" s="244" t="s">
        <v>487</v>
      </c>
      <c r="E155" s="301" t="s">
        <v>28</v>
      </c>
      <c r="F155" s="302" t="s">
        <v>10645</v>
      </c>
      <c r="G155" s="300"/>
      <c r="H155" s="301" t="s">
        <v>28</v>
      </c>
      <c r="I155" s="303"/>
      <c r="J155" s="300"/>
      <c r="K155" s="300"/>
      <c r="L155" s="304"/>
      <c r="M155" s="305"/>
      <c r="N155" s="306"/>
      <c r="O155" s="306"/>
      <c r="P155" s="306"/>
      <c r="Q155" s="306"/>
      <c r="R155" s="306"/>
      <c r="S155" s="306"/>
      <c r="T155" s="307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308" t="s">
        <v>487</v>
      </c>
      <c r="AU155" s="308" t="s">
        <v>82</v>
      </c>
      <c r="AV155" s="16" t="s">
        <v>78</v>
      </c>
      <c r="AW155" s="16" t="s">
        <v>35</v>
      </c>
      <c r="AX155" s="16" t="s">
        <v>74</v>
      </c>
      <c r="AY155" s="308" t="s">
        <v>475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78</v>
      </c>
      <c r="G156" s="250"/>
      <c r="H156" s="253">
        <v>1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78</v>
      </c>
      <c r="AY156" s="259" t="s">
        <v>475</v>
      </c>
    </row>
    <row r="157" s="12" customFormat="1" ht="22.8" customHeight="1">
      <c r="A157" s="12"/>
      <c r="B157" s="215"/>
      <c r="C157" s="216"/>
      <c r="D157" s="217" t="s">
        <v>73</v>
      </c>
      <c r="E157" s="229" t="s">
        <v>163</v>
      </c>
      <c r="F157" s="229" t="s">
        <v>10646</v>
      </c>
      <c r="G157" s="216"/>
      <c r="H157" s="216"/>
      <c r="I157" s="219"/>
      <c r="J157" s="230">
        <f>BK157</f>
        <v>0</v>
      </c>
      <c r="K157" s="216"/>
      <c r="L157" s="221"/>
      <c r="M157" s="222"/>
      <c r="N157" s="223"/>
      <c r="O157" s="223"/>
      <c r="P157" s="224">
        <f>SUM(P158:P184)</f>
        <v>0</v>
      </c>
      <c r="Q157" s="223"/>
      <c r="R157" s="224">
        <f>SUM(R158:R184)</f>
        <v>0</v>
      </c>
      <c r="S157" s="223"/>
      <c r="T157" s="225">
        <f>SUM(T158:T184)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6" t="s">
        <v>186</v>
      </c>
      <c r="AT157" s="227" t="s">
        <v>73</v>
      </c>
      <c r="AU157" s="227" t="s">
        <v>78</v>
      </c>
      <c r="AY157" s="226" t="s">
        <v>475</v>
      </c>
      <c r="BK157" s="228">
        <f>SUM(BK158:BK184)</f>
        <v>0</v>
      </c>
    </row>
    <row r="158" s="2" customFormat="1" ht="44.25" customHeight="1">
      <c r="A158" s="41"/>
      <c r="B158" s="42"/>
      <c r="C158" s="231" t="s">
        <v>519</v>
      </c>
      <c r="D158" s="231" t="s">
        <v>477</v>
      </c>
      <c r="E158" s="232" t="s">
        <v>10647</v>
      </c>
      <c r="F158" s="233" t="s">
        <v>10648</v>
      </c>
      <c r="G158" s="234" t="s">
        <v>3898</v>
      </c>
      <c r="H158" s="235">
        <v>1</v>
      </c>
      <c r="I158" s="236"/>
      <c r="J158" s="237">
        <f>ROUND(I158*H158,2)</f>
        <v>0</v>
      </c>
      <c r="K158" s="233" t="s">
        <v>28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482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10649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10648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2" customFormat="1">
      <c r="A160" s="41"/>
      <c r="B160" s="42"/>
      <c r="C160" s="43"/>
      <c r="D160" s="244" t="s">
        <v>485</v>
      </c>
      <c r="E160" s="43"/>
      <c r="F160" s="248" t="s">
        <v>10650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485</v>
      </c>
      <c r="AU160" s="20" t="s">
        <v>82</v>
      </c>
    </row>
    <row r="161" s="16" customFormat="1">
      <c r="A161" s="16"/>
      <c r="B161" s="299"/>
      <c r="C161" s="300"/>
      <c r="D161" s="244" t="s">
        <v>487</v>
      </c>
      <c r="E161" s="301" t="s">
        <v>28</v>
      </c>
      <c r="F161" s="302" t="s">
        <v>10651</v>
      </c>
      <c r="G161" s="300"/>
      <c r="H161" s="301" t="s">
        <v>28</v>
      </c>
      <c r="I161" s="303"/>
      <c r="J161" s="300"/>
      <c r="K161" s="300"/>
      <c r="L161" s="304"/>
      <c r="M161" s="305"/>
      <c r="N161" s="306"/>
      <c r="O161" s="306"/>
      <c r="P161" s="306"/>
      <c r="Q161" s="306"/>
      <c r="R161" s="306"/>
      <c r="S161" s="306"/>
      <c r="T161" s="307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T161" s="308" t="s">
        <v>487</v>
      </c>
      <c r="AU161" s="308" t="s">
        <v>82</v>
      </c>
      <c r="AV161" s="16" t="s">
        <v>78</v>
      </c>
      <c r="AW161" s="16" t="s">
        <v>35</v>
      </c>
      <c r="AX161" s="16" t="s">
        <v>74</v>
      </c>
      <c r="AY161" s="308" t="s">
        <v>475</v>
      </c>
    </row>
    <row r="162" s="16" customFormat="1">
      <c r="A162" s="16"/>
      <c r="B162" s="299"/>
      <c r="C162" s="300"/>
      <c r="D162" s="244" t="s">
        <v>487</v>
      </c>
      <c r="E162" s="301" t="s">
        <v>28</v>
      </c>
      <c r="F162" s="302" t="s">
        <v>10652</v>
      </c>
      <c r="G162" s="300"/>
      <c r="H162" s="301" t="s">
        <v>28</v>
      </c>
      <c r="I162" s="303"/>
      <c r="J162" s="300"/>
      <c r="K162" s="300"/>
      <c r="L162" s="304"/>
      <c r="M162" s="305"/>
      <c r="N162" s="306"/>
      <c r="O162" s="306"/>
      <c r="P162" s="306"/>
      <c r="Q162" s="306"/>
      <c r="R162" s="306"/>
      <c r="S162" s="306"/>
      <c r="T162" s="307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308" t="s">
        <v>487</v>
      </c>
      <c r="AU162" s="308" t="s">
        <v>82</v>
      </c>
      <c r="AV162" s="16" t="s">
        <v>78</v>
      </c>
      <c r="AW162" s="16" t="s">
        <v>35</v>
      </c>
      <c r="AX162" s="16" t="s">
        <v>74</v>
      </c>
      <c r="AY162" s="308" t="s">
        <v>475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78</v>
      </c>
      <c r="G163" s="250"/>
      <c r="H163" s="253">
        <v>1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33" customHeight="1">
      <c r="A164" s="41"/>
      <c r="B164" s="42"/>
      <c r="C164" s="231" t="s">
        <v>292</v>
      </c>
      <c r="D164" s="231" t="s">
        <v>477</v>
      </c>
      <c r="E164" s="232" t="s">
        <v>10653</v>
      </c>
      <c r="F164" s="233" t="s">
        <v>10654</v>
      </c>
      <c r="G164" s="234" t="s">
        <v>3898</v>
      </c>
      <c r="H164" s="235">
        <v>1</v>
      </c>
      <c r="I164" s="236"/>
      <c r="J164" s="237">
        <f>ROUND(I164*H164,2)</f>
        <v>0</v>
      </c>
      <c r="K164" s="233" t="s">
        <v>28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10655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10654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78</v>
      </c>
      <c r="G166" s="250"/>
      <c r="H166" s="253">
        <v>1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78</v>
      </c>
      <c r="AY166" s="259" t="s">
        <v>475</v>
      </c>
    </row>
    <row r="167" s="2" customFormat="1" ht="33" customHeight="1">
      <c r="A167" s="41"/>
      <c r="B167" s="42"/>
      <c r="C167" s="231" t="s">
        <v>332</v>
      </c>
      <c r="D167" s="231" t="s">
        <v>477</v>
      </c>
      <c r="E167" s="232" t="s">
        <v>10656</v>
      </c>
      <c r="F167" s="233" t="s">
        <v>10657</v>
      </c>
      <c r="G167" s="234" t="s">
        <v>3898</v>
      </c>
      <c r="H167" s="235">
        <v>1</v>
      </c>
      <c r="I167" s="236"/>
      <c r="J167" s="237">
        <f>ROUND(I167*H167,2)</f>
        <v>0</v>
      </c>
      <c r="K167" s="233" t="s">
        <v>28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482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10658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10657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78</v>
      </c>
      <c r="G169" s="250"/>
      <c r="H169" s="253">
        <v>1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78</v>
      </c>
      <c r="AY169" s="259" t="s">
        <v>475</v>
      </c>
    </row>
    <row r="170" s="2" customFormat="1" ht="21.75" customHeight="1">
      <c r="A170" s="41"/>
      <c r="B170" s="42"/>
      <c r="C170" s="231" t="s">
        <v>341</v>
      </c>
      <c r="D170" s="231" t="s">
        <v>477</v>
      </c>
      <c r="E170" s="232" t="s">
        <v>10659</v>
      </c>
      <c r="F170" s="233" t="s">
        <v>10660</v>
      </c>
      <c r="G170" s="234" t="s">
        <v>3898</v>
      </c>
      <c r="H170" s="235">
        <v>1</v>
      </c>
      <c r="I170" s="236"/>
      <c r="J170" s="237">
        <f>ROUND(I170*H170,2)</f>
        <v>0</v>
      </c>
      <c r="K170" s="233" t="s">
        <v>28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482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10661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10660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78</v>
      </c>
      <c r="G172" s="250"/>
      <c r="H172" s="253">
        <v>1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78</v>
      </c>
      <c r="AY172" s="259" t="s">
        <v>475</v>
      </c>
    </row>
    <row r="173" s="2" customFormat="1" ht="21.75" customHeight="1">
      <c r="A173" s="41"/>
      <c r="B173" s="42"/>
      <c r="C173" s="231" t="s">
        <v>350</v>
      </c>
      <c r="D173" s="231" t="s">
        <v>477</v>
      </c>
      <c r="E173" s="232" t="s">
        <v>10662</v>
      </c>
      <c r="F173" s="233" t="s">
        <v>10663</v>
      </c>
      <c r="G173" s="234" t="s">
        <v>3898</v>
      </c>
      <c r="H173" s="235">
        <v>1</v>
      </c>
      <c r="I173" s="236"/>
      <c r="J173" s="237">
        <f>ROUND(I173*H173,2)</f>
        <v>0</v>
      </c>
      <c r="K173" s="233" t="s">
        <v>28</v>
      </c>
      <c r="L173" s="47"/>
      <c r="M173" s="238" t="s">
        <v>28</v>
      </c>
      <c r="N173" s="239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482</v>
      </c>
      <c r="AT173" s="242" t="s">
        <v>477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482</v>
      </c>
      <c r="BM173" s="242" t="s">
        <v>10664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10663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2" customFormat="1" ht="21.75" customHeight="1">
      <c r="A175" s="41"/>
      <c r="B175" s="42"/>
      <c r="C175" s="231" t="s">
        <v>359</v>
      </c>
      <c r="D175" s="231" t="s">
        <v>477</v>
      </c>
      <c r="E175" s="232" t="s">
        <v>10665</v>
      </c>
      <c r="F175" s="233" t="s">
        <v>10666</v>
      </c>
      <c r="G175" s="234" t="s">
        <v>3898</v>
      </c>
      <c r="H175" s="235">
        <v>1</v>
      </c>
      <c r="I175" s="236"/>
      <c r="J175" s="237">
        <f>ROUND(I175*H175,2)</f>
        <v>0</v>
      </c>
      <c r="K175" s="233" t="s">
        <v>28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10667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10666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2" customFormat="1" ht="33" customHeight="1">
      <c r="A177" s="41"/>
      <c r="B177" s="42"/>
      <c r="C177" s="231" t="s">
        <v>557</v>
      </c>
      <c r="D177" s="231" t="s">
        <v>477</v>
      </c>
      <c r="E177" s="232" t="s">
        <v>10668</v>
      </c>
      <c r="F177" s="233" t="s">
        <v>10669</v>
      </c>
      <c r="G177" s="234" t="s">
        <v>3898</v>
      </c>
      <c r="H177" s="235">
        <v>1</v>
      </c>
      <c r="I177" s="236"/>
      <c r="J177" s="237">
        <f>ROUND(I177*H177,2)</f>
        <v>0</v>
      </c>
      <c r="K177" s="233" t="s">
        <v>28</v>
      </c>
      <c r="L177" s="47"/>
      <c r="M177" s="238" t="s">
        <v>28</v>
      </c>
      <c r="N177" s="239" t="s">
        <v>45</v>
      </c>
      <c r="O177" s="87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482</v>
      </c>
      <c r="AT177" s="242" t="s">
        <v>477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482</v>
      </c>
      <c r="BM177" s="242" t="s">
        <v>10670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10669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16" customFormat="1">
      <c r="A179" s="16"/>
      <c r="B179" s="299"/>
      <c r="C179" s="300"/>
      <c r="D179" s="244" t="s">
        <v>487</v>
      </c>
      <c r="E179" s="301" t="s">
        <v>28</v>
      </c>
      <c r="F179" s="302" t="s">
        <v>10671</v>
      </c>
      <c r="G179" s="300"/>
      <c r="H179" s="301" t="s">
        <v>28</v>
      </c>
      <c r="I179" s="303"/>
      <c r="J179" s="300"/>
      <c r="K179" s="300"/>
      <c r="L179" s="304"/>
      <c r="M179" s="305"/>
      <c r="N179" s="306"/>
      <c r="O179" s="306"/>
      <c r="P179" s="306"/>
      <c r="Q179" s="306"/>
      <c r="R179" s="306"/>
      <c r="S179" s="306"/>
      <c r="T179" s="307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308" t="s">
        <v>487</v>
      </c>
      <c r="AU179" s="308" t="s">
        <v>82</v>
      </c>
      <c r="AV179" s="16" t="s">
        <v>78</v>
      </c>
      <c r="AW179" s="16" t="s">
        <v>35</v>
      </c>
      <c r="AX179" s="16" t="s">
        <v>74</v>
      </c>
      <c r="AY179" s="308" t="s">
        <v>475</v>
      </c>
    </row>
    <row r="180" s="16" customFormat="1">
      <c r="A180" s="16"/>
      <c r="B180" s="299"/>
      <c r="C180" s="300"/>
      <c r="D180" s="244" t="s">
        <v>487</v>
      </c>
      <c r="E180" s="301" t="s">
        <v>28</v>
      </c>
      <c r="F180" s="302" t="s">
        <v>10672</v>
      </c>
      <c r="G180" s="300"/>
      <c r="H180" s="301" t="s">
        <v>28</v>
      </c>
      <c r="I180" s="303"/>
      <c r="J180" s="300"/>
      <c r="K180" s="300"/>
      <c r="L180" s="304"/>
      <c r="M180" s="305"/>
      <c r="N180" s="306"/>
      <c r="O180" s="306"/>
      <c r="P180" s="306"/>
      <c r="Q180" s="306"/>
      <c r="R180" s="306"/>
      <c r="S180" s="306"/>
      <c r="T180" s="307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308" t="s">
        <v>487</v>
      </c>
      <c r="AU180" s="308" t="s">
        <v>82</v>
      </c>
      <c r="AV180" s="16" t="s">
        <v>78</v>
      </c>
      <c r="AW180" s="16" t="s">
        <v>35</v>
      </c>
      <c r="AX180" s="16" t="s">
        <v>74</v>
      </c>
      <c r="AY180" s="308" t="s">
        <v>475</v>
      </c>
    </row>
    <row r="181" s="16" customFormat="1">
      <c r="A181" s="16"/>
      <c r="B181" s="299"/>
      <c r="C181" s="300"/>
      <c r="D181" s="244" t="s">
        <v>487</v>
      </c>
      <c r="E181" s="301" t="s">
        <v>28</v>
      </c>
      <c r="F181" s="302" t="s">
        <v>10673</v>
      </c>
      <c r="G181" s="300"/>
      <c r="H181" s="301" t="s">
        <v>28</v>
      </c>
      <c r="I181" s="303"/>
      <c r="J181" s="300"/>
      <c r="K181" s="300"/>
      <c r="L181" s="304"/>
      <c r="M181" s="305"/>
      <c r="N181" s="306"/>
      <c r="O181" s="306"/>
      <c r="P181" s="306"/>
      <c r="Q181" s="306"/>
      <c r="R181" s="306"/>
      <c r="S181" s="306"/>
      <c r="T181" s="307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T181" s="308" t="s">
        <v>487</v>
      </c>
      <c r="AU181" s="308" t="s">
        <v>82</v>
      </c>
      <c r="AV181" s="16" t="s">
        <v>78</v>
      </c>
      <c r="AW181" s="16" t="s">
        <v>35</v>
      </c>
      <c r="AX181" s="16" t="s">
        <v>74</v>
      </c>
      <c r="AY181" s="308" t="s">
        <v>475</v>
      </c>
    </row>
    <row r="182" s="16" customFormat="1">
      <c r="A182" s="16"/>
      <c r="B182" s="299"/>
      <c r="C182" s="300"/>
      <c r="D182" s="244" t="s">
        <v>487</v>
      </c>
      <c r="E182" s="301" t="s">
        <v>28</v>
      </c>
      <c r="F182" s="302" t="s">
        <v>10674</v>
      </c>
      <c r="G182" s="300"/>
      <c r="H182" s="301" t="s">
        <v>28</v>
      </c>
      <c r="I182" s="303"/>
      <c r="J182" s="300"/>
      <c r="K182" s="300"/>
      <c r="L182" s="304"/>
      <c r="M182" s="305"/>
      <c r="N182" s="306"/>
      <c r="O182" s="306"/>
      <c r="P182" s="306"/>
      <c r="Q182" s="306"/>
      <c r="R182" s="306"/>
      <c r="S182" s="306"/>
      <c r="T182" s="307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308" t="s">
        <v>487</v>
      </c>
      <c r="AU182" s="308" t="s">
        <v>82</v>
      </c>
      <c r="AV182" s="16" t="s">
        <v>78</v>
      </c>
      <c r="AW182" s="16" t="s">
        <v>35</v>
      </c>
      <c r="AX182" s="16" t="s">
        <v>74</v>
      </c>
      <c r="AY182" s="308" t="s">
        <v>475</v>
      </c>
    </row>
    <row r="183" s="16" customFormat="1">
      <c r="A183" s="16"/>
      <c r="B183" s="299"/>
      <c r="C183" s="300"/>
      <c r="D183" s="244" t="s">
        <v>487</v>
      </c>
      <c r="E183" s="301" t="s">
        <v>28</v>
      </c>
      <c r="F183" s="302" t="s">
        <v>10675</v>
      </c>
      <c r="G183" s="300"/>
      <c r="H183" s="301" t="s">
        <v>28</v>
      </c>
      <c r="I183" s="303"/>
      <c r="J183" s="300"/>
      <c r="K183" s="300"/>
      <c r="L183" s="304"/>
      <c r="M183" s="305"/>
      <c r="N183" s="306"/>
      <c r="O183" s="306"/>
      <c r="P183" s="306"/>
      <c r="Q183" s="306"/>
      <c r="R183" s="306"/>
      <c r="S183" s="306"/>
      <c r="T183" s="307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T183" s="308" t="s">
        <v>487</v>
      </c>
      <c r="AU183" s="308" t="s">
        <v>82</v>
      </c>
      <c r="AV183" s="16" t="s">
        <v>78</v>
      </c>
      <c r="AW183" s="16" t="s">
        <v>35</v>
      </c>
      <c r="AX183" s="16" t="s">
        <v>74</v>
      </c>
      <c r="AY183" s="308" t="s">
        <v>475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78</v>
      </c>
      <c r="G184" s="250"/>
      <c r="H184" s="253">
        <v>1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78</v>
      </c>
      <c r="AY184" s="259" t="s">
        <v>475</v>
      </c>
    </row>
    <row r="185" s="12" customFormat="1" ht="22.8" customHeight="1">
      <c r="A185" s="12"/>
      <c r="B185" s="215"/>
      <c r="C185" s="216"/>
      <c r="D185" s="217" t="s">
        <v>73</v>
      </c>
      <c r="E185" s="229" t="s">
        <v>410</v>
      </c>
      <c r="F185" s="229" t="s">
        <v>10676</v>
      </c>
      <c r="G185" s="216"/>
      <c r="H185" s="216"/>
      <c r="I185" s="219"/>
      <c r="J185" s="230">
        <f>BK185</f>
        <v>0</v>
      </c>
      <c r="K185" s="216"/>
      <c r="L185" s="221"/>
      <c r="M185" s="222"/>
      <c r="N185" s="223"/>
      <c r="O185" s="223"/>
      <c r="P185" s="224">
        <f>SUM(P186:P199)</f>
        <v>0</v>
      </c>
      <c r="Q185" s="223"/>
      <c r="R185" s="224">
        <f>SUM(R186:R199)</f>
        <v>0</v>
      </c>
      <c r="S185" s="223"/>
      <c r="T185" s="225">
        <f>SUM(T186:T199)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6" t="s">
        <v>186</v>
      </c>
      <c r="AT185" s="227" t="s">
        <v>73</v>
      </c>
      <c r="AU185" s="227" t="s">
        <v>78</v>
      </c>
      <c r="AY185" s="226" t="s">
        <v>475</v>
      </c>
      <c r="BK185" s="228">
        <f>SUM(BK186:BK199)</f>
        <v>0</v>
      </c>
    </row>
    <row r="186" s="2" customFormat="1" ht="16.5" customHeight="1">
      <c r="A186" s="41"/>
      <c r="B186" s="42"/>
      <c r="C186" s="231" t="s">
        <v>8</v>
      </c>
      <c r="D186" s="231" t="s">
        <v>477</v>
      </c>
      <c r="E186" s="232" t="s">
        <v>10677</v>
      </c>
      <c r="F186" s="233" t="s">
        <v>10678</v>
      </c>
      <c r="G186" s="234" t="s">
        <v>665</v>
      </c>
      <c r="H186" s="235">
        <v>1</v>
      </c>
      <c r="I186" s="236"/>
      <c r="J186" s="237">
        <f>ROUND(I186*H186,2)</f>
        <v>0</v>
      </c>
      <c r="K186" s="233" t="s">
        <v>28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482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482</v>
      </c>
      <c r="BM186" s="242" t="s">
        <v>10679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10678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2" customFormat="1" ht="16.5" customHeight="1">
      <c r="A188" s="41"/>
      <c r="B188" s="42"/>
      <c r="C188" s="231" t="s">
        <v>567</v>
      </c>
      <c r="D188" s="231" t="s">
        <v>477</v>
      </c>
      <c r="E188" s="232" t="s">
        <v>10680</v>
      </c>
      <c r="F188" s="233" t="s">
        <v>10681</v>
      </c>
      <c r="G188" s="234" t="s">
        <v>665</v>
      </c>
      <c r="H188" s="235">
        <v>1</v>
      </c>
      <c r="I188" s="236"/>
      <c r="J188" s="237">
        <f>ROUND(I188*H188,2)</f>
        <v>0</v>
      </c>
      <c r="K188" s="233" t="s">
        <v>28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10682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10681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6" customFormat="1">
      <c r="A190" s="16"/>
      <c r="B190" s="299"/>
      <c r="C190" s="300"/>
      <c r="D190" s="244" t="s">
        <v>487</v>
      </c>
      <c r="E190" s="301" t="s">
        <v>28</v>
      </c>
      <c r="F190" s="302" t="s">
        <v>10683</v>
      </c>
      <c r="G190" s="300"/>
      <c r="H190" s="301" t="s">
        <v>28</v>
      </c>
      <c r="I190" s="303"/>
      <c r="J190" s="300"/>
      <c r="K190" s="300"/>
      <c r="L190" s="304"/>
      <c r="M190" s="305"/>
      <c r="N190" s="306"/>
      <c r="O190" s="306"/>
      <c r="P190" s="306"/>
      <c r="Q190" s="306"/>
      <c r="R190" s="306"/>
      <c r="S190" s="306"/>
      <c r="T190" s="307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T190" s="308" t="s">
        <v>487</v>
      </c>
      <c r="AU190" s="308" t="s">
        <v>82</v>
      </c>
      <c r="AV190" s="16" t="s">
        <v>78</v>
      </c>
      <c r="AW190" s="16" t="s">
        <v>35</v>
      </c>
      <c r="AX190" s="16" t="s">
        <v>74</v>
      </c>
      <c r="AY190" s="308" t="s">
        <v>475</v>
      </c>
    </row>
    <row r="191" s="16" customFormat="1">
      <c r="A191" s="16"/>
      <c r="B191" s="299"/>
      <c r="C191" s="300"/>
      <c r="D191" s="244" t="s">
        <v>487</v>
      </c>
      <c r="E191" s="301" t="s">
        <v>28</v>
      </c>
      <c r="F191" s="302" t="s">
        <v>10684</v>
      </c>
      <c r="G191" s="300"/>
      <c r="H191" s="301" t="s">
        <v>28</v>
      </c>
      <c r="I191" s="303"/>
      <c r="J191" s="300"/>
      <c r="K191" s="300"/>
      <c r="L191" s="304"/>
      <c r="M191" s="305"/>
      <c r="N191" s="306"/>
      <c r="O191" s="306"/>
      <c r="P191" s="306"/>
      <c r="Q191" s="306"/>
      <c r="R191" s="306"/>
      <c r="S191" s="306"/>
      <c r="T191" s="307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T191" s="308" t="s">
        <v>487</v>
      </c>
      <c r="AU191" s="308" t="s">
        <v>82</v>
      </c>
      <c r="AV191" s="16" t="s">
        <v>78</v>
      </c>
      <c r="AW191" s="16" t="s">
        <v>35</v>
      </c>
      <c r="AX191" s="16" t="s">
        <v>74</v>
      </c>
      <c r="AY191" s="308" t="s">
        <v>475</v>
      </c>
    </row>
    <row r="192" s="16" customFormat="1">
      <c r="A192" s="16"/>
      <c r="B192" s="299"/>
      <c r="C192" s="300"/>
      <c r="D192" s="244" t="s">
        <v>487</v>
      </c>
      <c r="E192" s="301" t="s">
        <v>28</v>
      </c>
      <c r="F192" s="302" t="s">
        <v>10685</v>
      </c>
      <c r="G192" s="300"/>
      <c r="H192" s="301" t="s">
        <v>28</v>
      </c>
      <c r="I192" s="303"/>
      <c r="J192" s="300"/>
      <c r="K192" s="300"/>
      <c r="L192" s="304"/>
      <c r="M192" s="305"/>
      <c r="N192" s="306"/>
      <c r="O192" s="306"/>
      <c r="P192" s="306"/>
      <c r="Q192" s="306"/>
      <c r="R192" s="306"/>
      <c r="S192" s="306"/>
      <c r="T192" s="307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308" t="s">
        <v>487</v>
      </c>
      <c r="AU192" s="308" t="s">
        <v>82</v>
      </c>
      <c r="AV192" s="16" t="s">
        <v>78</v>
      </c>
      <c r="AW192" s="16" t="s">
        <v>35</v>
      </c>
      <c r="AX192" s="16" t="s">
        <v>74</v>
      </c>
      <c r="AY192" s="308" t="s">
        <v>475</v>
      </c>
    </row>
    <row r="193" s="16" customFormat="1">
      <c r="A193" s="16"/>
      <c r="B193" s="299"/>
      <c r="C193" s="300"/>
      <c r="D193" s="244" t="s">
        <v>487</v>
      </c>
      <c r="E193" s="301" t="s">
        <v>28</v>
      </c>
      <c r="F193" s="302" t="s">
        <v>10686</v>
      </c>
      <c r="G193" s="300"/>
      <c r="H193" s="301" t="s">
        <v>28</v>
      </c>
      <c r="I193" s="303"/>
      <c r="J193" s="300"/>
      <c r="K193" s="300"/>
      <c r="L193" s="304"/>
      <c r="M193" s="305"/>
      <c r="N193" s="306"/>
      <c r="O193" s="306"/>
      <c r="P193" s="306"/>
      <c r="Q193" s="306"/>
      <c r="R193" s="306"/>
      <c r="S193" s="306"/>
      <c r="T193" s="307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T193" s="308" t="s">
        <v>487</v>
      </c>
      <c r="AU193" s="308" t="s">
        <v>82</v>
      </c>
      <c r="AV193" s="16" t="s">
        <v>78</v>
      </c>
      <c r="AW193" s="16" t="s">
        <v>35</v>
      </c>
      <c r="AX193" s="16" t="s">
        <v>74</v>
      </c>
      <c r="AY193" s="308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78</v>
      </c>
      <c r="G194" s="250"/>
      <c r="H194" s="253">
        <v>1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78</v>
      </c>
      <c r="AY194" s="259" t="s">
        <v>475</v>
      </c>
    </row>
    <row r="195" s="2" customFormat="1" ht="21.75" customHeight="1">
      <c r="A195" s="41"/>
      <c r="B195" s="42"/>
      <c r="C195" s="231" t="s">
        <v>571</v>
      </c>
      <c r="D195" s="231" t="s">
        <v>477</v>
      </c>
      <c r="E195" s="232" t="s">
        <v>10687</v>
      </c>
      <c r="F195" s="233" t="s">
        <v>10688</v>
      </c>
      <c r="G195" s="234" t="s">
        <v>665</v>
      </c>
      <c r="H195" s="235">
        <v>1</v>
      </c>
      <c r="I195" s="236"/>
      <c r="J195" s="237">
        <f>ROUND(I195*H195,2)</f>
        <v>0</v>
      </c>
      <c r="K195" s="233" t="s">
        <v>28</v>
      </c>
      <c r="L195" s="47"/>
      <c r="M195" s="238" t="s">
        <v>28</v>
      </c>
      <c r="N195" s="239" t="s">
        <v>45</v>
      </c>
      <c r="O195" s="87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482</v>
      </c>
      <c r="AT195" s="242" t="s">
        <v>477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482</v>
      </c>
      <c r="BM195" s="242" t="s">
        <v>10689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10688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16" customFormat="1">
      <c r="A197" s="16"/>
      <c r="B197" s="299"/>
      <c r="C197" s="300"/>
      <c r="D197" s="244" t="s">
        <v>487</v>
      </c>
      <c r="E197" s="301" t="s">
        <v>28</v>
      </c>
      <c r="F197" s="302" t="s">
        <v>10690</v>
      </c>
      <c r="G197" s="300"/>
      <c r="H197" s="301" t="s">
        <v>28</v>
      </c>
      <c r="I197" s="303"/>
      <c r="J197" s="300"/>
      <c r="K197" s="300"/>
      <c r="L197" s="304"/>
      <c r="M197" s="305"/>
      <c r="N197" s="306"/>
      <c r="O197" s="306"/>
      <c r="P197" s="306"/>
      <c r="Q197" s="306"/>
      <c r="R197" s="306"/>
      <c r="S197" s="306"/>
      <c r="T197" s="307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308" t="s">
        <v>487</v>
      </c>
      <c r="AU197" s="308" t="s">
        <v>82</v>
      </c>
      <c r="AV197" s="16" t="s">
        <v>78</v>
      </c>
      <c r="AW197" s="16" t="s">
        <v>35</v>
      </c>
      <c r="AX197" s="16" t="s">
        <v>74</v>
      </c>
      <c r="AY197" s="308" t="s">
        <v>475</v>
      </c>
    </row>
    <row r="198" s="16" customFormat="1">
      <c r="A198" s="16"/>
      <c r="B198" s="299"/>
      <c r="C198" s="300"/>
      <c r="D198" s="244" t="s">
        <v>487</v>
      </c>
      <c r="E198" s="301" t="s">
        <v>28</v>
      </c>
      <c r="F198" s="302" t="s">
        <v>10691</v>
      </c>
      <c r="G198" s="300"/>
      <c r="H198" s="301" t="s">
        <v>28</v>
      </c>
      <c r="I198" s="303"/>
      <c r="J198" s="300"/>
      <c r="K198" s="300"/>
      <c r="L198" s="304"/>
      <c r="M198" s="305"/>
      <c r="N198" s="306"/>
      <c r="O198" s="306"/>
      <c r="P198" s="306"/>
      <c r="Q198" s="306"/>
      <c r="R198" s="306"/>
      <c r="S198" s="306"/>
      <c r="T198" s="307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308" t="s">
        <v>487</v>
      </c>
      <c r="AU198" s="308" t="s">
        <v>82</v>
      </c>
      <c r="AV198" s="16" t="s">
        <v>78</v>
      </c>
      <c r="AW198" s="16" t="s">
        <v>35</v>
      </c>
      <c r="AX198" s="16" t="s">
        <v>74</v>
      </c>
      <c r="AY198" s="308" t="s">
        <v>475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78</v>
      </c>
      <c r="G199" s="250"/>
      <c r="H199" s="253">
        <v>1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12" customFormat="1" ht="22.8" customHeight="1">
      <c r="A200" s="12"/>
      <c r="B200" s="215"/>
      <c r="C200" s="216"/>
      <c r="D200" s="217" t="s">
        <v>73</v>
      </c>
      <c r="E200" s="229" t="s">
        <v>10692</v>
      </c>
      <c r="F200" s="229" t="s">
        <v>8912</v>
      </c>
      <c r="G200" s="216"/>
      <c r="H200" s="216"/>
      <c r="I200" s="219"/>
      <c r="J200" s="230">
        <f>BK200</f>
        <v>0</v>
      </c>
      <c r="K200" s="216"/>
      <c r="L200" s="221"/>
      <c r="M200" s="222"/>
      <c r="N200" s="223"/>
      <c r="O200" s="223"/>
      <c r="P200" s="224">
        <f>SUM(P201:P332)</f>
        <v>0</v>
      </c>
      <c r="Q200" s="223"/>
      <c r="R200" s="224">
        <f>SUM(R201:R332)</f>
        <v>0</v>
      </c>
      <c r="S200" s="223"/>
      <c r="T200" s="225">
        <f>SUM(T201:T332)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6" t="s">
        <v>186</v>
      </c>
      <c r="AT200" s="227" t="s">
        <v>73</v>
      </c>
      <c r="AU200" s="227" t="s">
        <v>78</v>
      </c>
      <c r="AY200" s="226" t="s">
        <v>475</v>
      </c>
      <c r="BK200" s="228">
        <f>SUM(BK201:BK332)</f>
        <v>0</v>
      </c>
    </row>
    <row r="201" s="2" customFormat="1" ht="21.75" customHeight="1">
      <c r="A201" s="41"/>
      <c r="B201" s="42"/>
      <c r="C201" s="231" t="s">
        <v>575</v>
      </c>
      <c r="D201" s="231" t="s">
        <v>477</v>
      </c>
      <c r="E201" s="232" t="s">
        <v>10693</v>
      </c>
      <c r="F201" s="233" t="s">
        <v>10694</v>
      </c>
      <c r="G201" s="234" t="s">
        <v>3898</v>
      </c>
      <c r="H201" s="235">
        <v>1</v>
      </c>
      <c r="I201" s="236"/>
      <c r="J201" s="237">
        <f>ROUND(I201*H201,2)</f>
        <v>0</v>
      </c>
      <c r="K201" s="233" t="s">
        <v>28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9113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9113</v>
      </c>
      <c r="BM201" s="242" t="s">
        <v>10695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10696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16" customFormat="1">
      <c r="A203" s="16"/>
      <c r="B203" s="299"/>
      <c r="C203" s="300"/>
      <c r="D203" s="244" t="s">
        <v>487</v>
      </c>
      <c r="E203" s="301" t="s">
        <v>28</v>
      </c>
      <c r="F203" s="302" t="s">
        <v>10697</v>
      </c>
      <c r="G203" s="300"/>
      <c r="H203" s="301" t="s">
        <v>28</v>
      </c>
      <c r="I203" s="303"/>
      <c r="J203" s="300"/>
      <c r="K203" s="300"/>
      <c r="L203" s="304"/>
      <c r="M203" s="305"/>
      <c r="N203" s="306"/>
      <c r="O203" s="306"/>
      <c r="P203" s="306"/>
      <c r="Q203" s="306"/>
      <c r="R203" s="306"/>
      <c r="S203" s="306"/>
      <c r="T203" s="307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308" t="s">
        <v>487</v>
      </c>
      <c r="AU203" s="308" t="s">
        <v>82</v>
      </c>
      <c r="AV203" s="16" t="s">
        <v>78</v>
      </c>
      <c r="AW203" s="16" t="s">
        <v>35</v>
      </c>
      <c r="AX203" s="16" t="s">
        <v>74</v>
      </c>
      <c r="AY203" s="308" t="s">
        <v>475</v>
      </c>
    </row>
    <row r="204" s="16" customFormat="1">
      <c r="A204" s="16"/>
      <c r="B204" s="299"/>
      <c r="C204" s="300"/>
      <c r="D204" s="244" t="s">
        <v>487</v>
      </c>
      <c r="E204" s="301" t="s">
        <v>28</v>
      </c>
      <c r="F204" s="302" t="s">
        <v>10698</v>
      </c>
      <c r="G204" s="300"/>
      <c r="H204" s="301" t="s">
        <v>28</v>
      </c>
      <c r="I204" s="303"/>
      <c r="J204" s="300"/>
      <c r="K204" s="300"/>
      <c r="L204" s="304"/>
      <c r="M204" s="305"/>
      <c r="N204" s="306"/>
      <c r="O204" s="306"/>
      <c r="P204" s="306"/>
      <c r="Q204" s="306"/>
      <c r="R204" s="306"/>
      <c r="S204" s="306"/>
      <c r="T204" s="307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308" t="s">
        <v>487</v>
      </c>
      <c r="AU204" s="308" t="s">
        <v>82</v>
      </c>
      <c r="AV204" s="16" t="s">
        <v>78</v>
      </c>
      <c r="AW204" s="16" t="s">
        <v>35</v>
      </c>
      <c r="AX204" s="16" t="s">
        <v>74</v>
      </c>
      <c r="AY204" s="308" t="s">
        <v>475</v>
      </c>
    </row>
    <row r="205" s="16" customFormat="1">
      <c r="A205" s="16"/>
      <c r="B205" s="299"/>
      <c r="C205" s="300"/>
      <c r="D205" s="244" t="s">
        <v>487</v>
      </c>
      <c r="E205" s="301" t="s">
        <v>28</v>
      </c>
      <c r="F205" s="302" t="s">
        <v>10699</v>
      </c>
      <c r="G205" s="300"/>
      <c r="H205" s="301" t="s">
        <v>28</v>
      </c>
      <c r="I205" s="303"/>
      <c r="J205" s="300"/>
      <c r="K205" s="300"/>
      <c r="L205" s="304"/>
      <c r="M205" s="305"/>
      <c r="N205" s="306"/>
      <c r="O205" s="306"/>
      <c r="P205" s="306"/>
      <c r="Q205" s="306"/>
      <c r="R205" s="306"/>
      <c r="S205" s="306"/>
      <c r="T205" s="307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T205" s="308" t="s">
        <v>487</v>
      </c>
      <c r="AU205" s="308" t="s">
        <v>82</v>
      </c>
      <c r="AV205" s="16" t="s">
        <v>78</v>
      </c>
      <c r="AW205" s="16" t="s">
        <v>35</v>
      </c>
      <c r="AX205" s="16" t="s">
        <v>74</v>
      </c>
      <c r="AY205" s="308" t="s">
        <v>475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78</v>
      </c>
      <c r="G206" s="250"/>
      <c r="H206" s="253">
        <v>1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78</v>
      </c>
      <c r="AY206" s="259" t="s">
        <v>475</v>
      </c>
    </row>
    <row r="207" s="2" customFormat="1" ht="44.25" customHeight="1">
      <c r="A207" s="41"/>
      <c r="B207" s="42"/>
      <c r="C207" s="231" t="s">
        <v>579</v>
      </c>
      <c r="D207" s="231" t="s">
        <v>477</v>
      </c>
      <c r="E207" s="232" t="s">
        <v>10700</v>
      </c>
      <c r="F207" s="233" t="s">
        <v>10701</v>
      </c>
      <c r="G207" s="234" t="s">
        <v>665</v>
      </c>
      <c r="H207" s="235">
        <v>1</v>
      </c>
      <c r="I207" s="236"/>
      <c r="J207" s="237">
        <f>ROUND(I207*H207,2)</f>
        <v>0</v>
      </c>
      <c r="K207" s="233" t="s">
        <v>28</v>
      </c>
      <c r="L207" s="47"/>
      <c r="M207" s="238" t="s">
        <v>28</v>
      </c>
      <c r="N207" s="239" t="s">
        <v>45</v>
      </c>
      <c r="O207" s="87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482</v>
      </c>
      <c r="AT207" s="242" t="s">
        <v>477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482</v>
      </c>
      <c r="BM207" s="242" t="s">
        <v>10702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10701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2" customFormat="1" ht="16.5" customHeight="1">
      <c r="A209" s="41"/>
      <c r="B209" s="42"/>
      <c r="C209" s="231" t="s">
        <v>583</v>
      </c>
      <c r="D209" s="231" t="s">
        <v>477</v>
      </c>
      <c r="E209" s="232" t="s">
        <v>10703</v>
      </c>
      <c r="F209" s="233" t="s">
        <v>10704</v>
      </c>
      <c r="G209" s="234" t="s">
        <v>550</v>
      </c>
      <c r="H209" s="235">
        <v>1</v>
      </c>
      <c r="I209" s="236"/>
      <c r="J209" s="237">
        <f>ROUND(I209*H209,2)</f>
        <v>0</v>
      </c>
      <c r="K209" s="233" t="s">
        <v>28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482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482</v>
      </c>
      <c r="BM209" s="242" t="s">
        <v>10705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10704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2" customFormat="1" ht="44.25" customHeight="1">
      <c r="A211" s="41"/>
      <c r="B211" s="42"/>
      <c r="C211" s="231" t="s">
        <v>7</v>
      </c>
      <c r="D211" s="231" t="s">
        <v>477</v>
      </c>
      <c r="E211" s="232" t="s">
        <v>10706</v>
      </c>
      <c r="F211" s="233" t="s">
        <v>10707</v>
      </c>
      <c r="G211" s="234" t="s">
        <v>665</v>
      </c>
      <c r="H211" s="235">
        <v>1</v>
      </c>
      <c r="I211" s="236"/>
      <c r="J211" s="237">
        <f>ROUND(I211*H211,2)</f>
        <v>0</v>
      </c>
      <c r="K211" s="233" t="s">
        <v>28</v>
      </c>
      <c r="L211" s="47"/>
      <c r="M211" s="238" t="s">
        <v>28</v>
      </c>
      <c r="N211" s="239" t="s">
        <v>45</v>
      </c>
      <c r="O211" s="87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482</v>
      </c>
      <c r="AT211" s="242" t="s">
        <v>477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482</v>
      </c>
      <c r="BM211" s="242" t="s">
        <v>10708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10707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16" customFormat="1">
      <c r="A213" s="16"/>
      <c r="B213" s="299"/>
      <c r="C213" s="300"/>
      <c r="D213" s="244" t="s">
        <v>487</v>
      </c>
      <c r="E213" s="301" t="s">
        <v>28</v>
      </c>
      <c r="F213" s="302" t="s">
        <v>10709</v>
      </c>
      <c r="G213" s="300"/>
      <c r="H213" s="301" t="s">
        <v>28</v>
      </c>
      <c r="I213" s="303"/>
      <c r="J213" s="300"/>
      <c r="K213" s="300"/>
      <c r="L213" s="304"/>
      <c r="M213" s="305"/>
      <c r="N213" s="306"/>
      <c r="O213" s="306"/>
      <c r="P213" s="306"/>
      <c r="Q213" s="306"/>
      <c r="R213" s="306"/>
      <c r="S213" s="306"/>
      <c r="T213" s="307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308" t="s">
        <v>487</v>
      </c>
      <c r="AU213" s="308" t="s">
        <v>82</v>
      </c>
      <c r="AV213" s="16" t="s">
        <v>78</v>
      </c>
      <c r="AW213" s="16" t="s">
        <v>35</v>
      </c>
      <c r="AX213" s="16" t="s">
        <v>74</v>
      </c>
      <c r="AY213" s="308" t="s">
        <v>475</v>
      </c>
    </row>
    <row r="214" s="16" customFormat="1">
      <c r="A214" s="16"/>
      <c r="B214" s="299"/>
      <c r="C214" s="300"/>
      <c r="D214" s="244" t="s">
        <v>487</v>
      </c>
      <c r="E214" s="301" t="s">
        <v>28</v>
      </c>
      <c r="F214" s="302" t="s">
        <v>10710</v>
      </c>
      <c r="G214" s="300"/>
      <c r="H214" s="301" t="s">
        <v>28</v>
      </c>
      <c r="I214" s="303"/>
      <c r="J214" s="300"/>
      <c r="K214" s="300"/>
      <c r="L214" s="304"/>
      <c r="M214" s="305"/>
      <c r="N214" s="306"/>
      <c r="O214" s="306"/>
      <c r="P214" s="306"/>
      <c r="Q214" s="306"/>
      <c r="R214" s="306"/>
      <c r="S214" s="306"/>
      <c r="T214" s="307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308" t="s">
        <v>487</v>
      </c>
      <c r="AU214" s="308" t="s">
        <v>82</v>
      </c>
      <c r="AV214" s="16" t="s">
        <v>78</v>
      </c>
      <c r="AW214" s="16" t="s">
        <v>35</v>
      </c>
      <c r="AX214" s="16" t="s">
        <v>74</v>
      </c>
      <c r="AY214" s="308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78</v>
      </c>
      <c r="G215" s="250"/>
      <c r="H215" s="253">
        <v>1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78</v>
      </c>
      <c r="AY215" s="259" t="s">
        <v>475</v>
      </c>
    </row>
    <row r="216" s="2" customFormat="1" ht="16.5" customHeight="1">
      <c r="A216" s="41"/>
      <c r="B216" s="42"/>
      <c r="C216" s="231" t="s">
        <v>594</v>
      </c>
      <c r="D216" s="231" t="s">
        <v>477</v>
      </c>
      <c r="E216" s="232" t="s">
        <v>10711</v>
      </c>
      <c r="F216" s="233" t="s">
        <v>10712</v>
      </c>
      <c r="G216" s="234" t="s">
        <v>665</v>
      </c>
      <c r="H216" s="235">
        <v>1</v>
      </c>
      <c r="I216" s="236"/>
      <c r="J216" s="237">
        <f>ROUND(I216*H216,2)</f>
        <v>0</v>
      </c>
      <c r="K216" s="233" t="s">
        <v>28</v>
      </c>
      <c r="L216" s="47"/>
      <c r="M216" s="238" t="s">
        <v>28</v>
      </c>
      <c r="N216" s="239" t="s">
        <v>45</v>
      </c>
      <c r="O216" s="87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42" t="s">
        <v>482</v>
      </c>
      <c r="AT216" s="242" t="s">
        <v>477</v>
      </c>
      <c r="AU216" s="242" t="s">
        <v>82</v>
      </c>
      <c r="AY216" s="20" t="s">
        <v>475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20" t="s">
        <v>78</v>
      </c>
      <c r="BK216" s="243">
        <f>ROUND(I216*H216,2)</f>
        <v>0</v>
      </c>
      <c r="BL216" s="20" t="s">
        <v>482</v>
      </c>
      <c r="BM216" s="242" t="s">
        <v>10713</v>
      </c>
    </row>
    <row r="217" s="2" customFormat="1">
      <c r="A217" s="41"/>
      <c r="B217" s="42"/>
      <c r="C217" s="43"/>
      <c r="D217" s="244" t="s">
        <v>484</v>
      </c>
      <c r="E217" s="43"/>
      <c r="F217" s="245" t="s">
        <v>10712</v>
      </c>
      <c r="G217" s="43"/>
      <c r="H217" s="43"/>
      <c r="I217" s="151"/>
      <c r="J217" s="43"/>
      <c r="K217" s="43"/>
      <c r="L217" s="47"/>
      <c r="M217" s="246"/>
      <c r="N217" s="247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484</v>
      </c>
      <c r="AU217" s="20" t="s">
        <v>82</v>
      </c>
    </row>
    <row r="218" s="2" customFormat="1" ht="33" customHeight="1">
      <c r="A218" s="41"/>
      <c r="B218" s="42"/>
      <c r="C218" s="231" t="s">
        <v>599</v>
      </c>
      <c r="D218" s="231" t="s">
        <v>477</v>
      </c>
      <c r="E218" s="232" t="s">
        <v>10714</v>
      </c>
      <c r="F218" s="233" t="s">
        <v>10715</v>
      </c>
      <c r="G218" s="234" t="s">
        <v>665</v>
      </c>
      <c r="H218" s="235">
        <v>1</v>
      </c>
      <c r="I218" s="236"/>
      <c r="J218" s="237">
        <f>ROUND(I218*H218,2)</f>
        <v>0</v>
      </c>
      <c r="K218" s="233" t="s">
        <v>28</v>
      </c>
      <c r="L218" s="47"/>
      <c r="M218" s="238" t="s">
        <v>28</v>
      </c>
      <c r="N218" s="239" t="s">
        <v>45</v>
      </c>
      <c r="O218" s="87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482</v>
      </c>
      <c r="AT218" s="242" t="s">
        <v>477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482</v>
      </c>
      <c r="BM218" s="242" t="s">
        <v>10716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10715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2" customFormat="1" ht="21.75" customHeight="1">
      <c r="A220" s="41"/>
      <c r="B220" s="42"/>
      <c r="C220" s="231" t="s">
        <v>603</v>
      </c>
      <c r="D220" s="231" t="s">
        <v>477</v>
      </c>
      <c r="E220" s="232" t="s">
        <v>10717</v>
      </c>
      <c r="F220" s="233" t="s">
        <v>10718</v>
      </c>
      <c r="G220" s="234" t="s">
        <v>665</v>
      </c>
      <c r="H220" s="235">
        <v>1</v>
      </c>
      <c r="I220" s="236"/>
      <c r="J220" s="237">
        <f>ROUND(I220*H220,2)</f>
        <v>0</v>
      </c>
      <c r="K220" s="233" t="s">
        <v>28</v>
      </c>
      <c r="L220" s="47"/>
      <c r="M220" s="238" t="s">
        <v>28</v>
      </c>
      <c r="N220" s="239" t="s">
        <v>45</v>
      </c>
      <c r="O220" s="87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482</v>
      </c>
      <c r="AT220" s="242" t="s">
        <v>477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10719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10718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6" customFormat="1">
      <c r="A222" s="16"/>
      <c r="B222" s="299"/>
      <c r="C222" s="300"/>
      <c r="D222" s="244" t="s">
        <v>487</v>
      </c>
      <c r="E222" s="301" t="s">
        <v>28</v>
      </c>
      <c r="F222" s="302" t="s">
        <v>10720</v>
      </c>
      <c r="G222" s="300"/>
      <c r="H222" s="301" t="s">
        <v>28</v>
      </c>
      <c r="I222" s="303"/>
      <c r="J222" s="300"/>
      <c r="K222" s="300"/>
      <c r="L222" s="304"/>
      <c r="M222" s="305"/>
      <c r="N222" s="306"/>
      <c r="O222" s="306"/>
      <c r="P222" s="306"/>
      <c r="Q222" s="306"/>
      <c r="R222" s="306"/>
      <c r="S222" s="306"/>
      <c r="T222" s="307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T222" s="308" t="s">
        <v>487</v>
      </c>
      <c r="AU222" s="308" t="s">
        <v>82</v>
      </c>
      <c r="AV222" s="16" t="s">
        <v>78</v>
      </c>
      <c r="AW222" s="16" t="s">
        <v>35</v>
      </c>
      <c r="AX222" s="16" t="s">
        <v>74</v>
      </c>
      <c r="AY222" s="308" t="s">
        <v>475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78</v>
      </c>
      <c r="G223" s="250"/>
      <c r="H223" s="253">
        <v>1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78</v>
      </c>
      <c r="AY223" s="259" t="s">
        <v>475</v>
      </c>
    </row>
    <row r="224" s="2" customFormat="1" ht="33" customHeight="1">
      <c r="A224" s="41"/>
      <c r="B224" s="42"/>
      <c r="C224" s="231" t="s">
        <v>607</v>
      </c>
      <c r="D224" s="231" t="s">
        <v>477</v>
      </c>
      <c r="E224" s="232" t="s">
        <v>10721</v>
      </c>
      <c r="F224" s="233" t="s">
        <v>10722</v>
      </c>
      <c r="G224" s="234" t="s">
        <v>665</v>
      </c>
      <c r="H224" s="235">
        <v>1</v>
      </c>
      <c r="I224" s="236"/>
      <c r="J224" s="237">
        <f>ROUND(I224*H224,2)</f>
        <v>0</v>
      </c>
      <c r="K224" s="233" t="s">
        <v>28</v>
      </c>
      <c r="L224" s="47"/>
      <c r="M224" s="238" t="s">
        <v>28</v>
      </c>
      <c r="N224" s="239" t="s">
        <v>45</v>
      </c>
      <c r="O224" s="87"/>
      <c r="P224" s="240">
        <f>O224*H224</f>
        <v>0</v>
      </c>
      <c r="Q224" s="240">
        <v>0</v>
      </c>
      <c r="R224" s="240">
        <f>Q224*H224</f>
        <v>0</v>
      </c>
      <c r="S224" s="240">
        <v>0</v>
      </c>
      <c r="T224" s="24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42" t="s">
        <v>482</v>
      </c>
      <c r="AT224" s="242" t="s">
        <v>477</v>
      </c>
      <c r="AU224" s="242" t="s">
        <v>82</v>
      </c>
      <c r="AY224" s="20" t="s">
        <v>475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20" t="s">
        <v>78</v>
      </c>
      <c r="BK224" s="243">
        <f>ROUND(I224*H224,2)</f>
        <v>0</v>
      </c>
      <c r="BL224" s="20" t="s">
        <v>482</v>
      </c>
      <c r="BM224" s="242" t="s">
        <v>10723</v>
      </c>
    </row>
    <row r="225" s="2" customFormat="1">
      <c r="A225" s="41"/>
      <c r="B225" s="42"/>
      <c r="C225" s="43"/>
      <c r="D225" s="244" t="s">
        <v>484</v>
      </c>
      <c r="E225" s="43"/>
      <c r="F225" s="245" t="s">
        <v>10722</v>
      </c>
      <c r="G225" s="43"/>
      <c r="H225" s="43"/>
      <c r="I225" s="151"/>
      <c r="J225" s="43"/>
      <c r="K225" s="43"/>
      <c r="L225" s="47"/>
      <c r="M225" s="246"/>
      <c r="N225" s="24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484</v>
      </c>
      <c r="AU225" s="20" t="s">
        <v>82</v>
      </c>
    </row>
    <row r="226" s="16" customFormat="1">
      <c r="A226" s="16"/>
      <c r="B226" s="299"/>
      <c r="C226" s="300"/>
      <c r="D226" s="244" t="s">
        <v>487</v>
      </c>
      <c r="E226" s="301" t="s">
        <v>28</v>
      </c>
      <c r="F226" s="302" t="s">
        <v>10724</v>
      </c>
      <c r="G226" s="300"/>
      <c r="H226" s="301" t="s">
        <v>28</v>
      </c>
      <c r="I226" s="303"/>
      <c r="J226" s="300"/>
      <c r="K226" s="300"/>
      <c r="L226" s="304"/>
      <c r="M226" s="305"/>
      <c r="N226" s="306"/>
      <c r="O226" s="306"/>
      <c r="P226" s="306"/>
      <c r="Q226" s="306"/>
      <c r="R226" s="306"/>
      <c r="S226" s="306"/>
      <c r="T226" s="307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T226" s="308" t="s">
        <v>487</v>
      </c>
      <c r="AU226" s="308" t="s">
        <v>82</v>
      </c>
      <c r="AV226" s="16" t="s">
        <v>78</v>
      </c>
      <c r="AW226" s="16" t="s">
        <v>35</v>
      </c>
      <c r="AX226" s="16" t="s">
        <v>74</v>
      </c>
      <c r="AY226" s="308" t="s">
        <v>475</v>
      </c>
    </row>
    <row r="227" s="16" customFormat="1">
      <c r="A227" s="16"/>
      <c r="B227" s="299"/>
      <c r="C227" s="300"/>
      <c r="D227" s="244" t="s">
        <v>487</v>
      </c>
      <c r="E227" s="301" t="s">
        <v>28</v>
      </c>
      <c r="F227" s="302" t="s">
        <v>10725</v>
      </c>
      <c r="G227" s="300"/>
      <c r="H227" s="301" t="s">
        <v>28</v>
      </c>
      <c r="I227" s="303"/>
      <c r="J227" s="300"/>
      <c r="K227" s="300"/>
      <c r="L227" s="304"/>
      <c r="M227" s="305"/>
      <c r="N227" s="306"/>
      <c r="O227" s="306"/>
      <c r="P227" s="306"/>
      <c r="Q227" s="306"/>
      <c r="R227" s="306"/>
      <c r="S227" s="306"/>
      <c r="T227" s="307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308" t="s">
        <v>487</v>
      </c>
      <c r="AU227" s="308" t="s">
        <v>82</v>
      </c>
      <c r="AV227" s="16" t="s">
        <v>78</v>
      </c>
      <c r="AW227" s="16" t="s">
        <v>35</v>
      </c>
      <c r="AX227" s="16" t="s">
        <v>74</v>
      </c>
      <c r="AY227" s="308" t="s">
        <v>475</v>
      </c>
    </row>
    <row r="228" s="16" customFormat="1">
      <c r="A228" s="16"/>
      <c r="B228" s="299"/>
      <c r="C228" s="300"/>
      <c r="D228" s="244" t="s">
        <v>487</v>
      </c>
      <c r="E228" s="301" t="s">
        <v>28</v>
      </c>
      <c r="F228" s="302" t="s">
        <v>10726</v>
      </c>
      <c r="G228" s="300"/>
      <c r="H228" s="301" t="s">
        <v>28</v>
      </c>
      <c r="I228" s="303"/>
      <c r="J228" s="300"/>
      <c r="K228" s="300"/>
      <c r="L228" s="304"/>
      <c r="M228" s="305"/>
      <c r="N228" s="306"/>
      <c r="O228" s="306"/>
      <c r="P228" s="306"/>
      <c r="Q228" s="306"/>
      <c r="R228" s="306"/>
      <c r="S228" s="306"/>
      <c r="T228" s="307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T228" s="308" t="s">
        <v>487</v>
      </c>
      <c r="AU228" s="308" t="s">
        <v>82</v>
      </c>
      <c r="AV228" s="16" t="s">
        <v>78</v>
      </c>
      <c r="AW228" s="16" t="s">
        <v>35</v>
      </c>
      <c r="AX228" s="16" t="s">
        <v>74</v>
      </c>
      <c r="AY228" s="308" t="s">
        <v>475</v>
      </c>
    </row>
    <row r="229" s="16" customFormat="1">
      <c r="A229" s="16"/>
      <c r="B229" s="299"/>
      <c r="C229" s="300"/>
      <c r="D229" s="244" t="s">
        <v>487</v>
      </c>
      <c r="E229" s="301" t="s">
        <v>28</v>
      </c>
      <c r="F229" s="302" t="s">
        <v>10727</v>
      </c>
      <c r="G229" s="300"/>
      <c r="H229" s="301" t="s">
        <v>28</v>
      </c>
      <c r="I229" s="303"/>
      <c r="J229" s="300"/>
      <c r="K229" s="300"/>
      <c r="L229" s="304"/>
      <c r="M229" s="305"/>
      <c r="N229" s="306"/>
      <c r="O229" s="306"/>
      <c r="P229" s="306"/>
      <c r="Q229" s="306"/>
      <c r="R229" s="306"/>
      <c r="S229" s="306"/>
      <c r="T229" s="307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T229" s="308" t="s">
        <v>487</v>
      </c>
      <c r="AU229" s="308" t="s">
        <v>82</v>
      </c>
      <c r="AV229" s="16" t="s">
        <v>78</v>
      </c>
      <c r="AW229" s="16" t="s">
        <v>35</v>
      </c>
      <c r="AX229" s="16" t="s">
        <v>74</v>
      </c>
      <c r="AY229" s="308" t="s">
        <v>475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78</v>
      </c>
      <c r="G230" s="250"/>
      <c r="H230" s="253">
        <v>1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78</v>
      </c>
      <c r="AY230" s="259" t="s">
        <v>475</v>
      </c>
    </row>
    <row r="231" s="2" customFormat="1" ht="16.5" customHeight="1">
      <c r="A231" s="41"/>
      <c r="B231" s="42"/>
      <c r="C231" s="231" t="s">
        <v>614</v>
      </c>
      <c r="D231" s="231" t="s">
        <v>477</v>
      </c>
      <c r="E231" s="232" t="s">
        <v>10728</v>
      </c>
      <c r="F231" s="233" t="s">
        <v>10729</v>
      </c>
      <c r="G231" s="234" t="s">
        <v>665</v>
      </c>
      <c r="H231" s="235">
        <v>1</v>
      </c>
      <c r="I231" s="236"/>
      <c r="J231" s="237">
        <f>ROUND(I231*H231,2)</f>
        <v>0</v>
      </c>
      <c r="K231" s="233" t="s">
        <v>28</v>
      </c>
      <c r="L231" s="47"/>
      <c r="M231" s="238" t="s">
        <v>28</v>
      </c>
      <c r="N231" s="239" t="s">
        <v>45</v>
      </c>
      <c r="O231" s="87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482</v>
      </c>
      <c r="AT231" s="242" t="s">
        <v>477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10730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10729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2" customFormat="1" ht="16.5" customHeight="1">
      <c r="A233" s="41"/>
      <c r="B233" s="42"/>
      <c r="C233" s="231" t="s">
        <v>620</v>
      </c>
      <c r="D233" s="231" t="s">
        <v>477</v>
      </c>
      <c r="E233" s="232" t="s">
        <v>10731</v>
      </c>
      <c r="F233" s="233" t="s">
        <v>10732</v>
      </c>
      <c r="G233" s="234" t="s">
        <v>665</v>
      </c>
      <c r="H233" s="235">
        <v>1</v>
      </c>
      <c r="I233" s="236"/>
      <c r="J233" s="237">
        <f>ROUND(I233*H233,2)</f>
        <v>0</v>
      </c>
      <c r="K233" s="233" t="s">
        <v>28</v>
      </c>
      <c r="L233" s="47"/>
      <c r="M233" s="238" t="s">
        <v>28</v>
      </c>
      <c r="N233" s="239" t="s">
        <v>45</v>
      </c>
      <c r="O233" s="87"/>
      <c r="P233" s="240">
        <f>O233*H233</f>
        <v>0</v>
      </c>
      <c r="Q233" s="240">
        <v>0</v>
      </c>
      <c r="R233" s="240">
        <f>Q233*H233</f>
        <v>0</v>
      </c>
      <c r="S233" s="240">
        <v>0</v>
      </c>
      <c r="T233" s="24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42" t="s">
        <v>482</v>
      </c>
      <c r="AT233" s="242" t="s">
        <v>477</v>
      </c>
      <c r="AU233" s="242" t="s">
        <v>82</v>
      </c>
      <c r="AY233" s="20" t="s">
        <v>475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20" t="s">
        <v>78</v>
      </c>
      <c r="BK233" s="243">
        <f>ROUND(I233*H233,2)</f>
        <v>0</v>
      </c>
      <c r="BL233" s="20" t="s">
        <v>482</v>
      </c>
      <c r="BM233" s="242" t="s">
        <v>10733</v>
      </c>
    </row>
    <row r="234" s="2" customFormat="1">
      <c r="A234" s="41"/>
      <c r="B234" s="42"/>
      <c r="C234" s="43"/>
      <c r="D234" s="244" t="s">
        <v>484</v>
      </c>
      <c r="E234" s="43"/>
      <c r="F234" s="245" t="s">
        <v>10732</v>
      </c>
      <c r="G234" s="43"/>
      <c r="H234" s="43"/>
      <c r="I234" s="151"/>
      <c r="J234" s="43"/>
      <c r="K234" s="43"/>
      <c r="L234" s="47"/>
      <c r="M234" s="246"/>
      <c r="N234" s="24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484</v>
      </c>
      <c r="AU234" s="20" t="s">
        <v>82</v>
      </c>
    </row>
    <row r="235" s="16" customFormat="1">
      <c r="A235" s="16"/>
      <c r="B235" s="299"/>
      <c r="C235" s="300"/>
      <c r="D235" s="244" t="s">
        <v>487</v>
      </c>
      <c r="E235" s="301" t="s">
        <v>28</v>
      </c>
      <c r="F235" s="302" t="s">
        <v>10734</v>
      </c>
      <c r="G235" s="300"/>
      <c r="H235" s="301" t="s">
        <v>28</v>
      </c>
      <c r="I235" s="303"/>
      <c r="J235" s="300"/>
      <c r="K235" s="300"/>
      <c r="L235" s="304"/>
      <c r="M235" s="305"/>
      <c r="N235" s="306"/>
      <c r="O235" s="306"/>
      <c r="P235" s="306"/>
      <c r="Q235" s="306"/>
      <c r="R235" s="306"/>
      <c r="S235" s="306"/>
      <c r="T235" s="307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T235" s="308" t="s">
        <v>487</v>
      </c>
      <c r="AU235" s="308" t="s">
        <v>82</v>
      </c>
      <c r="AV235" s="16" t="s">
        <v>78</v>
      </c>
      <c r="AW235" s="16" t="s">
        <v>35</v>
      </c>
      <c r="AX235" s="16" t="s">
        <v>74</v>
      </c>
      <c r="AY235" s="308" t="s">
        <v>475</v>
      </c>
    </row>
    <row r="236" s="16" customFormat="1">
      <c r="A236" s="16"/>
      <c r="B236" s="299"/>
      <c r="C236" s="300"/>
      <c r="D236" s="244" t="s">
        <v>487</v>
      </c>
      <c r="E236" s="301" t="s">
        <v>28</v>
      </c>
      <c r="F236" s="302" t="s">
        <v>10735</v>
      </c>
      <c r="G236" s="300"/>
      <c r="H236" s="301" t="s">
        <v>28</v>
      </c>
      <c r="I236" s="303"/>
      <c r="J236" s="300"/>
      <c r="K236" s="300"/>
      <c r="L236" s="304"/>
      <c r="M236" s="305"/>
      <c r="N236" s="306"/>
      <c r="O236" s="306"/>
      <c r="P236" s="306"/>
      <c r="Q236" s="306"/>
      <c r="R236" s="306"/>
      <c r="S236" s="306"/>
      <c r="T236" s="307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308" t="s">
        <v>487</v>
      </c>
      <c r="AU236" s="308" t="s">
        <v>82</v>
      </c>
      <c r="AV236" s="16" t="s">
        <v>78</v>
      </c>
      <c r="AW236" s="16" t="s">
        <v>35</v>
      </c>
      <c r="AX236" s="16" t="s">
        <v>74</v>
      </c>
      <c r="AY236" s="308" t="s">
        <v>475</v>
      </c>
    </row>
    <row r="237" s="16" customFormat="1">
      <c r="A237" s="16"/>
      <c r="B237" s="299"/>
      <c r="C237" s="300"/>
      <c r="D237" s="244" t="s">
        <v>487</v>
      </c>
      <c r="E237" s="301" t="s">
        <v>28</v>
      </c>
      <c r="F237" s="302" t="s">
        <v>10736</v>
      </c>
      <c r="G237" s="300"/>
      <c r="H237" s="301" t="s">
        <v>28</v>
      </c>
      <c r="I237" s="303"/>
      <c r="J237" s="300"/>
      <c r="K237" s="300"/>
      <c r="L237" s="304"/>
      <c r="M237" s="305"/>
      <c r="N237" s="306"/>
      <c r="O237" s="306"/>
      <c r="P237" s="306"/>
      <c r="Q237" s="306"/>
      <c r="R237" s="306"/>
      <c r="S237" s="306"/>
      <c r="T237" s="307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T237" s="308" t="s">
        <v>487</v>
      </c>
      <c r="AU237" s="308" t="s">
        <v>82</v>
      </c>
      <c r="AV237" s="16" t="s">
        <v>78</v>
      </c>
      <c r="AW237" s="16" t="s">
        <v>35</v>
      </c>
      <c r="AX237" s="16" t="s">
        <v>74</v>
      </c>
      <c r="AY237" s="308" t="s">
        <v>475</v>
      </c>
    </row>
    <row r="238" s="16" customFormat="1">
      <c r="A238" s="16"/>
      <c r="B238" s="299"/>
      <c r="C238" s="300"/>
      <c r="D238" s="244" t="s">
        <v>487</v>
      </c>
      <c r="E238" s="301" t="s">
        <v>28</v>
      </c>
      <c r="F238" s="302" t="s">
        <v>10737</v>
      </c>
      <c r="G238" s="300"/>
      <c r="H238" s="301" t="s">
        <v>28</v>
      </c>
      <c r="I238" s="303"/>
      <c r="J238" s="300"/>
      <c r="K238" s="300"/>
      <c r="L238" s="304"/>
      <c r="M238" s="305"/>
      <c r="N238" s="306"/>
      <c r="O238" s="306"/>
      <c r="P238" s="306"/>
      <c r="Q238" s="306"/>
      <c r="R238" s="306"/>
      <c r="S238" s="306"/>
      <c r="T238" s="307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T238" s="308" t="s">
        <v>487</v>
      </c>
      <c r="AU238" s="308" t="s">
        <v>82</v>
      </c>
      <c r="AV238" s="16" t="s">
        <v>78</v>
      </c>
      <c r="AW238" s="16" t="s">
        <v>35</v>
      </c>
      <c r="AX238" s="16" t="s">
        <v>74</v>
      </c>
      <c r="AY238" s="308" t="s">
        <v>475</v>
      </c>
    </row>
    <row r="239" s="16" customFormat="1">
      <c r="A239" s="16"/>
      <c r="B239" s="299"/>
      <c r="C239" s="300"/>
      <c r="D239" s="244" t="s">
        <v>487</v>
      </c>
      <c r="E239" s="301" t="s">
        <v>28</v>
      </c>
      <c r="F239" s="302" t="s">
        <v>10738</v>
      </c>
      <c r="G239" s="300"/>
      <c r="H239" s="301" t="s">
        <v>28</v>
      </c>
      <c r="I239" s="303"/>
      <c r="J239" s="300"/>
      <c r="K239" s="300"/>
      <c r="L239" s="304"/>
      <c r="M239" s="305"/>
      <c r="N239" s="306"/>
      <c r="O239" s="306"/>
      <c r="P239" s="306"/>
      <c r="Q239" s="306"/>
      <c r="R239" s="306"/>
      <c r="S239" s="306"/>
      <c r="T239" s="307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T239" s="308" t="s">
        <v>487</v>
      </c>
      <c r="AU239" s="308" t="s">
        <v>82</v>
      </c>
      <c r="AV239" s="16" t="s">
        <v>78</v>
      </c>
      <c r="AW239" s="16" t="s">
        <v>35</v>
      </c>
      <c r="AX239" s="16" t="s">
        <v>74</v>
      </c>
      <c r="AY239" s="308" t="s">
        <v>475</v>
      </c>
    </row>
    <row r="240" s="16" customFormat="1">
      <c r="A240" s="16"/>
      <c r="B240" s="299"/>
      <c r="C240" s="300"/>
      <c r="D240" s="244" t="s">
        <v>487</v>
      </c>
      <c r="E240" s="301" t="s">
        <v>28</v>
      </c>
      <c r="F240" s="302" t="s">
        <v>10739</v>
      </c>
      <c r="G240" s="300"/>
      <c r="H240" s="301" t="s">
        <v>28</v>
      </c>
      <c r="I240" s="303"/>
      <c r="J240" s="300"/>
      <c r="K240" s="300"/>
      <c r="L240" s="304"/>
      <c r="M240" s="305"/>
      <c r="N240" s="306"/>
      <c r="O240" s="306"/>
      <c r="P240" s="306"/>
      <c r="Q240" s="306"/>
      <c r="R240" s="306"/>
      <c r="S240" s="306"/>
      <c r="T240" s="307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308" t="s">
        <v>487</v>
      </c>
      <c r="AU240" s="308" t="s">
        <v>82</v>
      </c>
      <c r="AV240" s="16" t="s">
        <v>78</v>
      </c>
      <c r="AW240" s="16" t="s">
        <v>35</v>
      </c>
      <c r="AX240" s="16" t="s">
        <v>74</v>
      </c>
      <c r="AY240" s="308" t="s">
        <v>475</v>
      </c>
    </row>
    <row r="241" s="16" customFormat="1">
      <c r="A241" s="16"/>
      <c r="B241" s="299"/>
      <c r="C241" s="300"/>
      <c r="D241" s="244" t="s">
        <v>487</v>
      </c>
      <c r="E241" s="301" t="s">
        <v>28</v>
      </c>
      <c r="F241" s="302" t="s">
        <v>10740</v>
      </c>
      <c r="G241" s="300"/>
      <c r="H241" s="301" t="s">
        <v>28</v>
      </c>
      <c r="I241" s="303"/>
      <c r="J241" s="300"/>
      <c r="K241" s="300"/>
      <c r="L241" s="304"/>
      <c r="M241" s="305"/>
      <c r="N241" s="306"/>
      <c r="O241" s="306"/>
      <c r="P241" s="306"/>
      <c r="Q241" s="306"/>
      <c r="R241" s="306"/>
      <c r="S241" s="306"/>
      <c r="T241" s="307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T241" s="308" t="s">
        <v>487</v>
      </c>
      <c r="AU241" s="308" t="s">
        <v>82</v>
      </c>
      <c r="AV241" s="16" t="s">
        <v>78</v>
      </c>
      <c r="AW241" s="16" t="s">
        <v>35</v>
      </c>
      <c r="AX241" s="16" t="s">
        <v>74</v>
      </c>
      <c r="AY241" s="308" t="s">
        <v>475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78</v>
      </c>
      <c r="G242" s="250"/>
      <c r="H242" s="253">
        <v>1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78</v>
      </c>
      <c r="AY242" s="259" t="s">
        <v>475</v>
      </c>
    </row>
    <row r="243" s="2" customFormat="1" ht="55.5" customHeight="1">
      <c r="A243" s="41"/>
      <c r="B243" s="42"/>
      <c r="C243" s="231" t="s">
        <v>625</v>
      </c>
      <c r="D243" s="231" t="s">
        <v>477</v>
      </c>
      <c r="E243" s="232" t="s">
        <v>10741</v>
      </c>
      <c r="F243" s="233" t="s">
        <v>10742</v>
      </c>
      <c r="G243" s="234" t="s">
        <v>665</v>
      </c>
      <c r="H243" s="235">
        <v>1</v>
      </c>
      <c r="I243" s="236"/>
      <c r="J243" s="237">
        <f>ROUND(I243*H243,2)</f>
        <v>0</v>
      </c>
      <c r="K243" s="233" t="s">
        <v>28</v>
      </c>
      <c r="L243" s="47"/>
      <c r="M243" s="238" t="s">
        <v>28</v>
      </c>
      <c r="N243" s="239" t="s">
        <v>45</v>
      </c>
      <c r="O243" s="87"/>
      <c r="P243" s="240">
        <f>O243*H243</f>
        <v>0</v>
      </c>
      <c r="Q243" s="240">
        <v>0</v>
      </c>
      <c r="R243" s="240">
        <f>Q243*H243</f>
        <v>0</v>
      </c>
      <c r="S243" s="240">
        <v>0</v>
      </c>
      <c r="T243" s="241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42" t="s">
        <v>482</v>
      </c>
      <c r="AT243" s="242" t="s">
        <v>477</v>
      </c>
      <c r="AU243" s="242" t="s">
        <v>82</v>
      </c>
      <c r="AY243" s="20" t="s">
        <v>475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20" t="s">
        <v>78</v>
      </c>
      <c r="BK243" s="243">
        <f>ROUND(I243*H243,2)</f>
        <v>0</v>
      </c>
      <c r="BL243" s="20" t="s">
        <v>482</v>
      </c>
      <c r="BM243" s="242" t="s">
        <v>10743</v>
      </c>
    </row>
    <row r="244" s="2" customFormat="1">
      <c r="A244" s="41"/>
      <c r="B244" s="42"/>
      <c r="C244" s="43"/>
      <c r="D244" s="244" t="s">
        <v>484</v>
      </c>
      <c r="E244" s="43"/>
      <c r="F244" s="245" t="s">
        <v>10742</v>
      </c>
      <c r="G244" s="43"/>
      <c r="H244" s="43"/>
      <c r="I244" s="151"/>
      <c r="J244" s="43"/>
      <c r="K244" s="43"/>
      <c r="L244" s="47"/>
      <c r="M244" s="246"/>
      <c r="N244" s="24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484</v>
      </c>
      <c r="AU244" s="20" t="s">
        <v>82</v>
      </c>
    </row>
    <row r="245" s="16" customFormat="1">
      <c r="A245" s="16"/>
      <c r="B245" s="299"/>
      <c r="C245" s="300"/>
      <c r="D245" s="244" t="s">
        <v>487</v>
      </c>
      <c r="E245" s="301" t="s">
        <v>28</v>
      </c>
      <c r="F245" s="302" t="s">
        <v>10744</v>
      </c>
      <c r="G245" s="300"/>
      <c r="H245" s="301" t="s">
        <v>28</v>
      </c>
      <c r="I245" s="303"/>
      <c r="J245" s="300"/>
      <c r="K245" s="300"/>
      <c r="L245" s="304"/>
      <c r="M245" s="305"/>
      <c r="N245" s="306"/>
      <c r="O245" s="306"/>
      <c r="P245" s="306"/>
      <c r="Q245" s="306"/>
      <c r="R245" s="306"/>
      <c r="S245" s="306"/>
      <c r="T245" s="307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T245" s="308" t="s">
        <v>487</v>
      </c>
      <c r="AU245" s="308" t="s">
        <v>82</v>
      </c>
      <c r="AV245" s="16" t="s">
        <v>78</v>
      </c>
      <c r="AW245" s="16" t="s">
        <v>35</v>
      </c>
      <c r="AX245" s="16" t="s">
        <v>74</v>
      </c>
      <c r="AY245" s="308" t="s">
        <v>475</v>
      </c>
    </row>
    <row r="246" s="16" customFormat="1">
      <c r="A246" s="16"/>
      <c r="B246" s="299"/>
      <c r="C246" s="300"/>
      <c r="D246" s="244" t="s">
        <v>487</v>
      </c>
      <c r="E246" s="301" t="s">
        <v>28</v>
      </c>
      <c r="F246" s="302" t="s">
        <v>10745</v>
      </c>
      <c r="G246" s="300"/>
      <c r="H246" s="301" t="s">
        <v>28</v>
      </c>
      <c r="I246" s="303"/>
      <c r="J246" s="300"/>
      <c r="K246" s="300"/>
      <c r="L246" s="304"/>
      <c r="M246" s="305"/>
      <c r="N246" s="306"/>
      <c r="O246" s="306"/>
      <c r="P246" s="306"/>
      <c r="Q246" s="306"/>
      <c r="R246" s="306"/>
      <c r="S246" s="306"/>
      <c r="T246" s="307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T246" s="308" t="s">
        <v>487</v>
      </c>
      <c r="AU246" s="308" t="s">
        <v>82</v>
      </c>
      <c r="AV246" s="16" t="s">
        <v>78</v>
      </c>
      <c r="AW246" s="16" t="s">
        <v>35</v>
      </c>
      <c r="AX246" s="16" t="s">
        <v>74</v>
      </c>
      <c r="AY246" s="308" t="s">
        <v>475</v>
      </c>
    </row>
    <row r="247" s="16" customFormat="1">
      <c r="A247" s="16"/>
      <c r="B247" s="299"/>
      <c r="C247" s="300"/>
      <c r="D247" s="244" t="s">
        <v>487</v>
      </c>
      <c r="E247" s="301" t="s">
        <v>28</v>
      </c>
      <c r="F247" s="302" t="s">
        <v>10746</v>
      </c>
      <c r="G247" s="300"/>
      <c r="H247" s="301" t="s">
        <v>28</v>
      </c>
      <c r="I247" s="303"/>
      <c r="J247" s="300"/>
      <c r="K247" s="300"/>
      <c r="L247" s="304"/>
      <c r="M247" s="305"/>
      <c r="N247" s="306"/>
      <c r="O247" s="306"/>
      <c r="P247" s="306"/>
      <c r="Q247" s="306"/>
      <c r="R247" s="306"/>
      <c r="S247" s="306"/>
      <c r="T247" s="307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T247" s="308" t="s">
        <v>487</v>
      </c>
      <c r="AU247" s="308" t="s">
        <v>82</v>
      </c>
      <c r="AV247" s="16" t="s">
        <v>78</v>
      </c>
      <c r="AW247" s="16" t="s">
        <v>35</v>
      </c>
      <c r="AX247" s="16" t="s">
        <v>74</v>
      </c>
      <c r="AY247" s="308" t="s">
        <v>475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78</v>
      </c>
      <c r="G248" s="250"/>
      <c r="H248" s="253">
        <v>1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78</v>
      </c>
      <c r="AY248" s="259" t="s">
        <v>475</v>
      </c>
    </row>
    <row r="249" s="2" customFormat="1" ht="16.5" customHeight="1">
      <c r="A249" s="41"/>
      <c r="B249" s="42"/>
      <c r="C249" s="231" t="s">
        <v>630</v>
      </c>
      <c r="D249" s="231" t="s">
        <v>477</v>
      </c>
      <c r="E249" s="232" t="s">
        <v>10747</v>
      </c>
      <c r="F249" s="233" t="s">
        <v>10748</v>
      </c>
      <c r="G249" s="234" t="s">
        <v>3898</v>
      </c>
      <c r="H249" s="235">
        <v>1</v>
      </c>
      <c r="I249" s="236"/>
      <c r="J249" s="237">
        <f>ROUND(I249*H249,2)</f>
        <v>0</v>
      </c>
      <c r="K249" s="233" t="s">
        <v>28</v>
      </c>
      <c r="L249" s="47"/>
      <c r="M249" s="238" t="s">
        <v>28</v>
      </c>
      <c r="N249" s="239" t="s">
        <v>45</v>
      </c>
      <c r="O249" s="87"/>
      <c r="P249" s="240">
        <f>O249*H249</f>
        <v>0</v>
      </c>
      <c r="Q249" s="240">
        <v>0</v>
      </c>
      <c r="R249" s="240">
        <f>Q249*H249</f>
        <v>0</v>
      </c>
      <c r="S249" s="240">
        <v>0</v>
      </c>
      <c r="T249" s="24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42" t="s">
        <v>9113</v>
      </c>
      <c r="AT249" s="242" t="s">
        <v>477</v>
      </c>
      <c r="AU249" s="242" t="s">
        <v>82</v>
      </c>
      <c r="AY249" s="20" t="s">
        <v>475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20" t="s">
        <v>78</v>
      </c>
      <c r="BK249" s="243">
        <f>ROUND(I249*H249,2)</f>
        <v>0</v>
      </c>
      <c r="BL249" s="20" t="s">
        <v>9113</v>
      </c>
      <c r="BM249" s="242" t="s">
        <v>10749</v>
      </c>
    </row>
    <row r="250" s="2" customFormat="1">
      <c r="A250" s="41"/>
      <c r="B250" s="42"/>
      <c r="C250" s="43"/>
      <c r="D250" s="244" t="s">
        <v>484</v>
      </c>
      <c r="E250" s="43"/>
      <c r="F250" s="245" t="s">
        <v>10748</v>
      </c>
      <c r="G250" s="43"/>
      <c r="H250" s="43"/>
      <c r="I250" s="151"/>
      <c r="J250" s="43"/>
      <c r="K250" s="43"/>
      <c r="L250" s="47"/>
      <c r="M250" s="246"/>
      <c r="N250" s="24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484</v>
      </c>
      <c r="AU250" s="20" t="s">
        <v>82</v>
      </c>
    </row>
    <row r="251" s="16" customFormat="1">
      <c r="A251" s="16"/>
      <c r="B251" s="299"/>
      <c r="C251" s="300"/>
      <c r="D251" s="244" t="s">
        <v>487</v>
      </c>
      <c r="E251" s="301" t="s">
        <v>28</v>
      </c>
      <c r="F251" s="302" t="s">
        <v>10750</v>
      </c>
      <c r="G251" s="300"/>
      <c r="H251" s="301" t="s">
        <v>28</v>
      </c>
      <c r="I251" s="303"/>
      <c r="J251" s="300"/>
      <c r="K251" s="300"/>
      <c r="L251" s="304"/>
      <c r="M251" s="305"/>
      <c r="N251" s="306"/>
      <c r="O251" s="306"/>
      <c r="P251" s="306"/>
      <c r="Q251" s="306"/>
      <c r="R251" s="306"/>
      <c r="S251" s="306"/>
      <c r="T251" s="307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T251" s="308" t="s">
        <v>487</v>
      </c>
      <c r="AU251" s="308" t="s">
        <v>82</v>
      </c>
      <c r="AV251" s="16" t="s">
        <v>78</v>
      </c>
      <c r="AW251" s="16" t="s">
        <v>35</v>
      </c>
      <c r="AX251" s="16" t="s">
        <v>74</v>
      </c>
      <c r="AY251" s="308" t="s">
        <v>475</v>
      </c>
    </row>
    <row r="252" s="16" customFormat="1">
      <c r="A252" s="16"/>
      <c r="B252" s="299"/>
      <c r="C252" s="300"/>
      <c r="D252" s="244" t="s">
        <v>487</v>
      </c>
      <c r="E252" s="301" t="s">
        <v>28</v>
      </c>
      <c r="F252" s="302" t="s">
        <v>10751</v>
      </c>
      <c r="G252" s="300"/>
      <c r="H252" s="301" t="s">
        <v>28</v>
      </c>
      <c r="I252" s="303"/>
      <c r="J252" s="300"/>
      <c r="K252" s="300"/>
      <c r="L252" s="304"/>
      <c r="M252" s="305"/>
      <c r="N252" s="306"/>
      <c r="O252" s="306"/>
      <c r="P252" s="306"/>
      <c r="Q252" s="306"/>
      <c r="R252" s="306"/>
      <c r="S252" s="306"/>
      <c r="T252" s="307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T252" s="308" t="s">
        <v>487</v>
      </c>
      <c r="AU252" s="308" t="s">
        <v>82</v>
      </c>
      <c r="AV252" s="16" t="s">
        <v>78</v>
      </c>
      <c r="AW252" s="16" t="s">
        <v>35</v>
      </c>
      <c r="AX252" s="16" t="s">
        <v>74</v>
      </c>
      <c r="AY252" s="308" t="s">
        <v>475</v>
      </c>
    </row>
    <row r="253" s="16" customFormat="1">
      <c r="A253" s="16"/>
      <c r="B253" s="299"/>
      <c r="C253" s="300"/>
      <c r="D253" s="244" t="s">
        <v>487</v>
      </c>
      <c r="E253" s="301" t="s">
        <v>28</v>
      </c>
      <c r="F253" s="302" t="s">
        <v>10752</v>
      </c>
      <c r="G253" s="300"/>
      <c r="H253" s="301" t="s">
        <v>28</v>
      </c>
      <c r="I253" s="303"/>
      <c r="J253" s="300"/>
      <c r="K253" s="300"/>
      <c r="L253" s="304"/>
      <c r="M253" s="305"/>
      <c r="N253" s="306"/>
      <c r="O253" s="306"/>
      <c r="P253" s="306"/>
      <c r="Q253" s="306"/>
      <c r="R253" s="306"/>
      <c r="S253" s="306"/>
      <c r="T253" s="307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308" t="s">
        <v>487</v>
      </c>
      <c r="AU253" s="308" t="s">
        <v>82</v>
      </c>
      <c r="AV253" s="16" t="s">
        <v>78</v>
      </c>
      <c r="AW253" s="16" t="s">
        <v>35</v>
      </c>
      <c r="AX253" s="16" t="s">
        <v>74</v>
      </c>
      <c r="AY253" s="308" t="s">
        <v>475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78</v>
      </c>
      <c r="G254" s="250"/>
      <c r="H254" s="253">
        <v>1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78</v>
      </c>
      <c r="AY254" s="259" t="s">
        <v>475</v>
      </c>
    </row>
    <row r="255" s="2" customFormat="1" ht="21.75" customHeight="1">
      <c r="A255" s="41"/>
      <c r="B255" s="42"/>
      <c r="C255" s="231" t="s">
        <v>636</v>
      </c>
      <c r="D255" s="231" t="s">
        <v>477</v>
      </c>
      <c r="E255" s="232" t="s">
        <v>10753</v>
      </c>
      <c r="F255" s="233" t="s">
        <v>10754</v>
      </c>
      <c r="G255" s="234" t="s">
        <v>665</v>
      </c>
      <c r="H255" s="235">
        <v>1</v>
      </c>
      <c r="I255" s="236"/>
      <c r="J255" s="237">
        <f>ROUND(I255*H255,2)</f>
        <v>0</v>
      </c>
      <c r="K255" s="233" t="s">
        <v>28</v>
      </c>
      <c r="L255" s="47"/>
      <c r="M255" s="238" t="s">
        <v>28</v>
      </c>
      <c r="N255" s="239" t="s">
        <v>45</v>
      </c>
      <c r="O255" s="87"/>
      <c r="P255" s="240">
        <f>O255*H255</f>
        <v>0</v>
      </c>
      <c r="Q255" s="240">
        <v>0</v>
      </c>
      <c r="R255" s="240">
        <f>Q255*H255</f>
        <v>0</v>
      </c>
      <c r="S255" s="240">
        <v>0</v>
      </c>
      <c r="T255" s="24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42" t="s">
        <v>482</v>
      </c>
      <c r="AT255" s="242" t="s">
        <v>477</v>
      </c>
      <c r="AU255" s="242" t="s">
        <v>82</v>
      </c>
      <c r="AY255" s="20" t="s">
        <v>475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20" t="s">
        <v>78</v>
      </c>
      <c r="BK255" s="243">
        <f>ROUND(I255*H255,2)</f>
        <v>0</v>
      </c>
      <c r="BL255" s="20" t="s">
        <v>482</v>
      </c>
      <c r="BM255" s="242" t="s">
        <v>10755</v>
      </c>
    </row>
    <row r="256" s="2" customFormat="1">
      <c r="A256" s="41"/>
      <c r="B256" s="42"/>
      <c r="C256" s="43"/>
      <c r="D256" s="244" t="s">
        <v>484</v>
      </c>
      <c r="E256" s="43"/>
      <c r="F256" s="245" t="s">
        <v>10754</v>
      </c>
      <c r="G256" s="43"/>
      <c r="H256" s="43"/>
      <c r="I256" s="151"/>
      <c r="J256" s="43"/>
      <c r="K256" s="43"/>
      <c r="L256" s="47"/>
      <c r="M256" s="246"/>
      <c r="N256" s="24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484</v>
      </c>
      <c r="AU256" s="20" t="s">
        <v>82</v>
      </c>
    </row>
    <row r="257" s="2" customFormat="1" ht="21.75" customHeight="1">
      <c r="A257" s="41"/>
      <c r="B257" s="42"/>
      <c r="C257" s="231" t="s">
        <v>644</v>
      </c>
      <c r="D257" s="231" t="s">
        <v>477</v>
      </c>
      <c r="E257" s="232" t="s">
        <v>10756</v>
      </c>
      <c r="F257" s="233" t="s">
        <v>10757</v>
      </c>
      <c r="G257" s="234" t="s">
        <v>665</v>
      </c>
      <c r="H257" s="235">
        <v>1</v>
      </c>
      <c r="I257" s="236"/>
      <c r="J257" s="237">
        <f>ROUND(I257*H257,2)</f>
        <v>0</v>
      </c>
      <c r="K257" s="233" t="s">
        <v>28</v>
      </c>
      <c r="L257" s="47"/>
      <c r="M257" s="238" t="s">
        <v>28</v>
      </c>
      <c r="N257" s="239" t="s">
        <v>45</v>
      </c>
      <c r="O257" s="87"/>
      <c r="P257" s="240">
        <f>O257*H257</f>
        <v>0</v>
      </c>
      <c r="Q257" s="240">
        <v>0</v>
      </c>
      <c r="R257" s="240">
        <f>Q257*H257</f>
        <v>0</v>
      </c>
      <c r="S257" s="240">
        <v>0</v>
      </c>
      <c r="T257" s="24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482</v>
      </c>
      <c r="AT257" s="242" t="s">
        <v>477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482</v>
      </c>
      <c r="BM257" s="242" t="s">
        <v>10758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10757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16" customFormat="1">
      <c r="A259" s="16"/>
      <c r="B259" s="299"/>
      <c r="C259" s="300"/>
      <c r="D259" s="244" t="s">
        <v>487</v>
      </c>
      <c r="E259" s="301" t="s">
        <v>28</v>
      </c>
      <c r="F259" s="302" t="s">
        <v>10759</v>
      </c>
      <c r="G259" s="300"/>
      <c r="H259" s="301" t="s">
        <v>28</v>
      </c>
      <c r="I259" s="303"/>
      <c r="J259" s="300"/>
      <c r="K259" s="300"/>
      <c r="L259" s="304"/>
      <c r="M259" s="305"/>
      <c r="N259" s="306"/>
      <c r="O259" s="306"/>
      <c r="P259" s="306"/>
      <c r="Q259" s="306"/>
      <c r="R259" s="306"/>
      <c r="S259" s="306"/>
      <c r="T259" s="307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T259" s="308" t="s">
        <v>487</v>
      </c>
      <c r="AU259" s="308" t="s">
        <v>82</v>
      </c>
      <c r="AV259" s="16" t="s">
        <v>78</v>
      </c>
      <c r="AW259" s="16" t="s">
        <v>35</v>
      </c>
      <c r="AX259" s="16" t="s">
        <v>74</v>
      </c>
      <c r="AY259" s="308" t="s">
        <v>475</v>
      </c>
    </row>
    <row r="260" s="16" customFormat="1">
      <c r="A260" s="16"/>
      <c r="B260" s="299"/>
      <c r="C260" s="300"/>
      <c r="D260" s="244" t="s">
        <v>487</v>
      </c>
      <c r="E260" s="301" t="s">
        <v>28</v>
      </c>
      <c r="F260" s="302" t="s">
        <v>10760</v>
      </c>
      <c r="G260" s="300"/>
      <c r="H260" s="301" t="s">
        <v>28</v>
      </c>
      <c r="I260" s="303"/>
      <c r="J260" s="300"/>
      <c r="K260" s="300"/>
      <c r="L260" s="304"/>
      <c r="M260" s="305"/>
      <c r="N260" s="306"/>
      <c r="O260" s="306"/>
      <c r="P260" s="306"/>
      <c r="Q260" s="306"/>
      <c r="R260" s="306"/>
      <c r="S260" s="306"/>
      <c r="T260" s="307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T260" s="308" t="s">
        <v>487</v>
      </c>
      <c r="AU260" s="308" t="s">
        <v>82</v>
      </c>
      <c r="AV260" s="16" t="s">
        <v>78</v>
      </c>
      <c r="AW260" s="16" t="s">
        <v>35</v>
      </c>
      <c r="AX260" s="16" t="s">
        <v>74</v>
      </c>
      <c r="AY260" s="308" t="s">
        <v>475</v>
      </c>
    </row>
    <row r="261" s="16" customFormat="1">
      <c r="A261" s="16"/>
      <c r="B261" s="299"/>
      <c r="C261" s="300"/>
      <c r="D261" s="244" t="s">
        <v>487</v>
      </c>
      <c r="E261" s="301" t="s">
        <v>28</v>
      </c>
      <c r="F261" s="302" t="s">
        <v>10761</v>
      </c>
      <c r="G261" s="300"/>
      <c r="H261" s="301" t="s">
        <v>28</v>
      </c>
      <c r="I261" s="303"/>
      <c r="J261" s="300"/>
      <c r="K261" s="300"/>
      <c r="L261" s="304"/>
      <c r="M261" s="305"/>
      <c r="N261" s="306"/>
      <c r="O261" s="306"/>
      <c r="P261" s="306"/>
      <c r="Q261" s="306"/>
      <c r="R261" s="306"/>
      <c r="S261" s="306"/>
      <c r="T261" s="307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T261" s="308" t="s">
        <v>487</v>
      </c>
      <c r="AU261" s="308" t="s">
        <v>82</v>
      </c>
      <c r="AV261" s="16" t="s">
        <v>78</v>
      </c>
      <c r="AW261" s="16" t="s">
        <v>35</v>
      </c>
      <c r="AX261" s="16" t="s">
        <v>74</v>
      </c>
      <c r="AY261" s="308" t="s">
        <v>475</v>
      </c>
    </row>
    <row r="262" s="16" customFormat="1">
      <c r="A262" s="16"/>
      <c r="B262" s="299"/>
      <c r="C262" s="300"/>
      <c r="D262" s="244" t="s">
        <v>487</v>
      </c>
      <c r="E262" s="301" t="s">
        <v>28</v>
      </c>
      <c r="F262" s="302" t="s">
        <v>10762</v>
      </c>
      <c r="G262" s="300"/>
      <c r="H262" s="301" t="s">
        <v>28</v>
      </c>
      <c r="I262" s="303"/>
      <c r="J262" s="300"/>
      <c r="K262" s="300"/>
      <c r="L262" s="304"/>
      <c r="M262" s="305"/>
      <c r="N262" s="306"/>
      <c r="O262" s="306"/>
      <c r="P262" s="306"/>
      <c r="Q262" s="306"/>
      <c r="R262" s="306"/>
      <c r="S262" s="306"/>
      <c r="T262" s="307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308" t="s">
        <v>487</v>
      </c>
      <c r="AU262" s="308" t="s">
        <v>82</v>
      </c>
      <c r="AV262" s="16" t="s">
        <v>78</v>
      </c>
      <c r="AW262" s="16" t="s">
        <v>35</v>
      </c>
      <c r="AX262" s="16" t="s">
        <v>74</v>
      </c>
      <c r="AY262" s="308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78</v>
      </c>
      <c r="G263" s="250"/>
      <c r="H263" s="253">
        <v>1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78</v>
      </c>
      <c r="AY263" s="259" t="s">
        <v>475</v>
      </c>
    </row>
    <row r="264" s="2" customFormat="1" ht="21.75" customHeight="1">
      <c r="A264" s="41"/>
      <c r="B264" s="42"/>
      <c r="C264" s="231" t="s">
        <v>649</v>
      </c>
      <c r="D264" s="231" t="s">
        <v>477</v>
      </c>
      <c r="E264" s="232" t="s">
        <v>10763</v>
      </c>
      <c r="F264" s="233" t="s">
        <v>10764</v>
      </c>
      <c r="G264" s="234" t="s">
        <v>665</v>
      </c>
      <c r="H264" s="235">
        <v>1</v>
      </c>
      <c r="I264" s="236"/>
      <c r="J264" s="237">
        <f>ROUND(I264*H264,2)</f>
        <v>0</v>
      </c>
      <c r="K264" s="233" t="s">
        <v>28</v>
      </c>
      <c r="L264" s="47"/>
      <c r="M264" s="238" t="s">
        <v>28</v>
      </c>
      <c r="N264" s="239" t="s">
        <v>45</v>
      </c>
      <c r="O264" s="87"/>
      <c r="P264" s="240">
        <f>O264*H264</f>
        <v>0</v>
      </c>
      <c r="Q264" s="240">
        <v>0</v>
      </c>
      <c r="R264" s="240">
        <f>Q264*H264</f>
        <v>0</v>
      </c>
      <c r="S264" s="240">
        <v>0</v>
      </c>
      <c r="T264" s="241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42" t="s">
        <v>482</v>
      </c>
      <c r="AT264" s="242" t="s">
        <v>477</v>
      </c>
      <c r="AU264" s="242" t="s">
        <v>82</v>
      </c>
      <c r="AY264" s="20" t="s">
        <v>475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20" t="s">
        <v>78</v>
      </c>
      <c r="BK264" s="243">
        <f>ROUND(I264*H264,2)</f>
        <v>0</v>
      </c>
      <c r="BL264" s="20" t="s">
        <v>482</v>
      </c>
      <c r="BM264" s="242" t="s">
        <v>10765</v>
      </c>
    </row>
    <row r="265" s="2" customFormat="1">
      <c r="A265" s="41"/>
      <c r="B265" s="42"/>
      <c r="C265" s="43"/>
      <c r="D265" s="244" t="s">
        <v>484</v>
      </c>
      <c r="E265" s="43"/>
      <c r="F265" s="245" t="s">
        <v>10764</v>
      </c>
      <c r="G265" s="43"/>
      <c r="H265" s="43"/>
      <c r="I265" s="151"/>
      <c r="J265" s="43"/>
      <c r="K265" s="43"/>
      <c r="L265" s="47"/>
      <c r="M265" s="246"/>
      <c r="N265" s="247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484</v>
      </c>
      <c r="AU265" s="20" t="s">
        <v>82</v>
      </c>
    </row>
    <row r="266" s="2" customFormat="1" ht="16.5" customHeight="1">
      <c r="A266" s="41"/>
      <c r="B266" s="42"/>
      <c r="C266" s="231" t="s">
        <v>655</v>
      </c>
      <c r="D266" s="231" t="s">
        <v>477</v>
      </c>
      <c r="E266" s="232" t="s">
        <v>10766</v>
      </c>
      <c r="F266" s="233" t="s">
        <v>10767</v>
      </c>
      <c r="G266" s="234" t="s">
        <v>3898</v>
      </c>
      <c r="H266" s="235">
        <v>1</v>
      </c>
      <c r="I266" s="236"/>
      <c r="J266" s="237">
        <f>ROUND(I266*H266,2)</f>
        <v>0</v>
      </c>
      <c r="K266" s="233" t="s">
        <v>28</v>
      </c>
      <c r="L266" s="47"/>
      <c r="M266" s="238" t="s">
        <v>28</v>
      </c>
      <c r="N266" s="239" t="s">
        <v>45</v>
      </c>
      <c r="O266" s="87"/>
      <c r="P266" s="240">
        <f>O266*H266</f>
        <v>0</v>
      </c>
      <c r="Q266" s="240">
        <v>0</v>
      </c>
      <c r="R266" s="240">
        <f>Q266*H266</f>
        <v>0</v>
      </c>
      <c r="S266" s="240">
        <v>0</v>
      </c>
      <c r="T266" s="241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42" t="s">
        <v>9113</v>
      </c>
      <c r="AT266" s="242" t="s">
        <v>477</v>
      </c>
      <c r="AU266" s="242" t="s">
        <v>82</v>
      </c>
      <c r="AY266" s="20" t="s">
        <v>475</v>
      </c>
      <c r="BE266" s="243">
        <f>IF(N266="základní",J266,0)</f>
        <v>0</v>
      </c>
      <c r="BF266" s="243">
        <f>IF(N266="snížená",J266,0)</f>
        <v>0</v>
      </c>
      <c r="BG266" s="243">
        <f>IF(N266="zákl. přenesená",J266,0)</f>
        <v>0</v>
      </c>
      <c r="BH266" s="243">
        <f>IF(N266="sníž. přenesená",J266,0)</f>
        <v>0</v>
      </c>
      <c r="BI266" s="243">
        <f>IF(N266="nulová",J266,0)</f>
        <v>0</v>
      </c>
      <c r="BJ266" s="20" t="s">
        <v>78</v>
      </c>
      <c r="BK266" s="243">
        <f>ROUND(I266*H266,2)</f>
        <v>0</v>
      </c>
      <c r="BL266" s="20" t="s">
        <v>9113</v>
      </c>
      <c r="BM266" s="242" t="s">
        <v>10768</v>
      </c>
    </row>
    <row r="267" s="2" customFormat="1">
      <c r="A267" s="41"/>
      <c r="B267" s="42"/>
      <c r="C267" s="43"/>
      <c r="D267" s="244" t="s">
        <v>484</v>
      </c>
      <c r="E267" s="43"/>
      <c r="F267" s="245" t="s">
        <v>10767</v>
      </c>
      <c r="G267" s="43"/>
      <c r="H267" s="43"/>
      <c r="I267" s="151"/>
      <c r="J267" s="43"/>
      <c r="K267" s="43"/>
      <c r="L267" s="47"/>
      <c r="M267" s="246"/>
      <c r="N267" s="247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484</v>
      </c>
      <c r="AU267" s="20" t="s">
        <v>82</v>
      </c>
    </row>
    <row r="268" s="16" customFormat="1">
      <c r="A268" s="16"/>
      <c r="B268" s="299"/>
      <c r="C268" s="300"/>
      <c r="D268" s="244" t="s">
        <v>487</v>
      </c>
      <c r="E268" s="301" t="s">
        <v>28</v>
      </c>
      <c r="F268" s="302" t="s">
        <v>10769</v>
      </c>
      <c r="G268" s="300"/>
      <c r="H268" s="301" t="s">
        <v>28</v>
      </c>
      <c r="I268" s="303"/>
      <c r="J268" s="300"/>
      <c r="K268" s="300"/>
      <c r="L268" s="304"/>
      <c r="M268" s="305"/>
      <c r="N268" s="306"/>
      <c r="O268" s="306"/>
      <c r="P268" s="306"/>
      <c r="Q268" s="306"/>
      <c r="R268" s="306"/>
      <c r="S268" s="306"/>
      <c r="T268" s="307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308" t="s">
        <v>487</v>
      </c>
      <c r="AU268" s="308" t="s">
        <v>82</v>
      </c>
      <c r="AV268" s="16" t="s">
        <v>78</v>
      </c>
      <c r="AW268" s="16" t="s">
        <v>35</v>
      </c>
      <c r="AX268" s="16" t="s">
        <v>74</v>
      </c>
      <c r="AY268" s="308" t="s">
        <v>475</v>
      </c>
    </row>
    <row r="269" s="16" customFormat="1">
      <c r="A269" s="16"/>
      <c r="B269" s="299"/>
      <c r="C269" s="300"/>
      <c r="D269" s="244" t="s">
        <v>487</v>
      </c>
      <c r="E269" s="301" t="s">
        <v>28</v>
      </c>
      <c r="F269" s="302" t="s">
        <v>10770</v>
      </c>
      <c r="G269" s="300"/>
      <c r="H269" s="301" t="s">
        <v>28</v>
      </c>
      <c r="I269" s="303"/>
      <c r="J269" s="300"/>
      <c r="K269" s="300"/>
      <c r="L269" s="304"/>
      <c r="M269" s="305"/>
      <c r="N269" s="306"/>
      <c r="O269" s="306"/>
      <c r="P269" s="306"/>
      <c r="Q269" s="306"/>
      <c r="R269" s="306"/>
      <c r="S269" s="306"/>
      <c r="T269" s="307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T269" s="308" t="s">
        <v>487</v>
      </c>
      <c r="AU269" s="308" t="s">
        <v>82</v>
      </c>
      <c r="AV269" s="16" t="s">
        <v>78</v>
      </c>
      <c r="AW269" s="16" t="s">
        <v>35</v>
      </c>
      <c r="AX269" s="16" t="s">
        <v>74</v>
      </c>
      <c r="AY269" s="308" t="s">
        <v>475</v>
      </c>
    </row>
    <row r="270" s="16" customFormat="1">
      <c r="A270" s="16"/>
      <c r="B270" s="299"/>
      <c r="C270" s="300"/>
      <c r="D270" s="244" t="s">
        <v>487</v>
      </c>
      <c r="E270" s="301" t="s">
        <v>28</v>
      </c>
      <c r="F270" s="302" t="s">
        <v>10771</v>
      </c>
      <c r="G270" s="300"/>
      <c r="H270" s="301" t="s">
        <v>28</v>
      </c>
      <c r="I270" s="303"/>
      <c r="J270" s="300"/>
      <c r="K270" s="300"/>
      <c r="L270" s="304"/>
      <c r="M270" s="305"/>
      <c r="N270" s="306"/>
      <c r="O270" s="306"/>
      <c r="P270" s="306"/>
      <c r="Q270" s="306"/>
      <c r="R270" s="306"/>
      <c r="S270" s="306"/>
      <c r="T270" s="307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T270" s="308" t="s">
        <v>487</v>
      </c>
      <c r="AU270" s="308" t="s">
        <v>82</v>
      </c>
      <c r="AV270" s="16" t="s">
        <v>78</v>
      </c>
      <c r="AW270" s="16" t="s">
        <v>35</v>
      </c>
      <c r="AX270" s="16" t="s">
        <v>74</v>
      </c>
      <c r="AY270" s="308" t="s">
        <v>475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78</v>
      </c>
      <c r="G271" s="250"/>
      <c r="H271" s="253">
        <v>1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78</v>
      </c>
      <c r="AY271" s="259" t="s">
        <v>475</v>
      </c>
    </row>
    <row r="272" s="2" customFormat="1" ht="16.5" customHeight="1">
      <c r="A272" s="41"/>
      <c r="B272" s="42"/>
      <c r="C272" s="231" t="s">
        <v>662</v>
      </c>
      <c r="D272" s="231" t="s">
        <v>477</v>
      </c>
      <c r="E272" s="232" t="s">
        <v>10772</v>
      </c>
      <c r="F272" s="233" t="s">
        <v>10773</v>
      </c>
      <c r="G272" s="234" t="s">
        <v>3898</v>
      </c>
      <c r="H272" s="235">
        <v>1</v>
      </c>
      <c r="I272" s="236"/>
      <c r="J272" s="237">
        <f>ROUND(I272*H272,2)</f>
        <v>0</v>
      </c>
      <c r="K272" s="233" t="s">
        <v>28</v>
      </c>
      <c r="L272" s="47"/>
      <c r="M272" s="238" t="s">
        <v>28</v>
      </c>
      <c r="N272" s="239" t="s">
        <v>45</v>
      </c>
      <c r="O272" s="87"/>
      <c r="P272" s="240">
        <f>O272*H272</f>
        <v>0</v>
      </c>
      <c r="Q272" s="240">
        <v>0</v>
      </c>
      <c r="R272" s="240">
        <f>Q272*H272</f>
        <v>0</v>
      </c>
      <c r="S272" s="240">
        <v>0</v>
      </c>
      <c r="T272" s="24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42" t="s">
        <v>9113</v>
      </c>
      <c r="AT272" s="242" t="s">
        <v>477</v>
      </c>
      <c r="AU272" s="242" t="s">
        <v>82</v>
      </c>
      <c r="AY272" s="20" t="s">
        <v>475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20" t="s">
        <v>78</v>
      </c>
      <c r="BK272" s="243">
        <f>ROUND(I272*H272,2)</f>
        <v>0</v>
      </c>
      <c r="BL272" s="20" t="s">
        <v>9113</v>
      </c>
      <c r="BM272" s="242" t="s">
        <v>10774</v>
      </c>
    </row>
    <row r="273" s="2" customFormat="1">
      <c r="A273" s="41"/>
      <c r="B273" s="42"/>
      <c r="C273" s="43"/>
      <c r="D273" s="244" t="s">
        <v>484</v>
      </c>
      <c r="E273" s="43"/>
      <c r="F273" s="245" t="s">
        <v>10773</v>
      </c>
      <c r="G273" s="43"/>
      <c r="H273" s="43"/>
      <c r="I273" s="151"/>
      <c r="J273" s="43"/>
      <c r="K273" s="43"/>
      <c r="L273" s="47"/>
      <c r="M273" s="246"/>
      <c r="N273" s="247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484</v>
      </c>
      <c r="AU273" s="20" t="s">
        <v>82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78</v>
      </c>
      <c r="G274" s="250"/>
      <c r="H274" s="253">
        <v>1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78</v>
      </c>
      <c r="AY274" s="259" t="s">
        <v>475</v>
      </c>
    </row>
    <row r="275" s="2" customFormat="1" ht="16.5" customHeight="1">
      <c r="A275" s="41"/>
      <c r="B275" s="42"/>
      <c r="C275" s="231" t="s">
        <v>668</v>
      </c>
      <c r="D275" s="231" t="s">
        <v>477</v>
      </c>
      <c r="E275" s="232" t="s">
        <v>10775</v>
      </c>
      <c r="F275" s="233" t="s">
        <v>10776</v>
      </c>
      <c r="G275" s="234" t="s">
        <v>3898</v>
      </c>
      <c r="H275" s="235">
        <v>1</v>
      </c>
      <c r="I275" s="236"/>
      <c r="J275" s="237">
        <f>ROUND(I275*H275,2)</f>
        <v>0</v>
      </c>
      <c r="K275" s="233" t="s">
        <v>28</v>
      </c>
      <c r="L275" s="47"/>
      <c r="M275" s="238" t="s">
        <v>28</v>
      </c>
      <c r="N275" s="239" t="s">
        <v>45</v>
      </c>
      <c r="O275" s="87"/>
      <c r="P275" s="240">
        <f>O275*H275</f>
        <v>0</v>
      </c>
      <c r="Q275" s="240">
        <v>0</v>
      </c>
      <c r="R275" s="240">
        <f>Q275*H275</f>
        <v>0</v>
      </c>
      <c r="S275" s="240">
        <v>0</v>
      </c>
      <c r="T275" s="241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42" t="s">
        <v>9113</v>
      </c>
      <c r="AT275" s="242" t="s">
        <v>477</v>
      </c>
      <c r="AU275" s="242" t="s">
        <v>82</v>
      </c>
      <c r="AY275" s="20" t="s">
        <v>475</v>
      </c>
      <c r="BE275" s="243">
        <f>IF(N275="základní",J275,0)</f>
        <v>0</v>
      </c>
      <c r="BF275" s="243">
        <f>IF(N275="snížená",J275,0)</f>
        <v>0</v>
      </c>
      <c r="BG275" s="243">
        <f>IF(N275="zákl. přenesená",J275,0)</f>
        <v>0</v>
      </c>
      <c r="BH275" s="243">
        <f>IF(N275="sníž. přenesená",J275,0)</f>
        <v>0</v>
      </c>
      <c r="BI275" s="243">
        <f>IF(N275="nulová",J275,0)</f>
        <v>0</v>
      </c>
      <c r="BJ275" s="20" t="s">
        <v>78</v>
      </c>
      <c r="BK275" s="243">
        <f>ROUND(I275*H275,2)</f>
        <v>0</v>
      </c>
      <c r="BL275" s="20" t="s">
        <v>9113</v>
      </c>
      <c r="BM275" s="242" t="s">
        <v>10777</v>
      </c>
    </row>
    <row r="276" s="2" customFormat="1">
      <c r="A276" s="41"/>
      <c r="B276" s="42"/>
      <c r="C276" s="43"/>
      <c r="D276" s="244" t="s">
        <v>484</v>
      </c>
      <c r="E276" s="43"/>
      <c r="F276" s="245" t="s">
        <v>10776</v>
      </c>
      <c r="G276" s="43"/>
      <c r="H276" s="43"/>
      <c r="I276" s="151"/>
      <c r="J276" s="43"/>
      <c r="K276" s="43"/>
      <c r="L276" s="47"/>
      <c r="M276" s="246"/>
      <c r="N276" s="247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484</v>
      </c>
      <c r="AU276" s="20" t="s">
        <v>82</v>
      </c>
    </row>
    <row r="277" s="13" customFormat="1">
      <c r="A277" s="13"/>
      <c r="B277" s="249"/>
      <c r="C277" s="250"/>
      <c r="D277" s="244" t="s">
        <v>487</v>
      </c>
      <c r="E277" s="251" t="s">
        <v>28</v>
      </c>
      <c r="F277" s="252" t="s">
        <v>78</v>
      </c>
      <c r="G277" s="250"/>
      <c r="H277" s="253">
        <v>1</v>
      </c>
      <c r="I277" s="254"/>
      <c r="J277" s="250"/>
      <c r="K277" s="250"/>
      <c r="L277" s="255"/>
      <c r="M277" s="256"/>
      <c r="N277" s="257"/>
      <c r="O277" s="257"/>
      <c r="P277" s="257"/>
      <c r="Q277" s="257"/>
      <c r="R277" s="257"/>
      <c r="S277" s="257"/>
      <c r="T277" s="258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9" t="s">
        <v>487</v>
      </c>
      <c r="AU277" s="259" t="s">
        <v>82</v>
      </c>
      <c r="AV277" s="13" t="s">
        <v>82</v>
      </c>
      <c r="AW277" s="13" t="s">
        <v>35</v>
      </c>
      <c r="AX277" s="13" t="s">
        <v>78</v>
      </c>
      <c r="AY277" s="259" t="s">
        <v>475</v>
      </c>
    </row>
    <row r="278" s="2" customFormat="1" ht="16.5" customHeight="1">
      <c r="A278" s="41"/>
      <c r="B278" s="42"/>
      <c r="C278" s="231" t="s">
        <v>672</v>
      </c>
      <c r="D278" s="231" t="s">
        <v>477</v>
      </c>
      <c r="E278" s="232" t="s">
        <v>10778</v>
      </c>
      <c r="F278" s="233" t="s">
        <v>10779</v>
      </c>
      <c r="G278" s="234" t="s">
        <v>3898</v>
      </c>
      <c r="H278" s="235">
        <v>1</v>
      </c>
      <c r="I278" s="236"/>
      <c r="J278" s="237">
        <f>ROUND(I278*H278,2)</f>
        <v>0</v>
      </c>
      <c r="K278" s="233" t="s">
        <v>28</v>
      </c>
      <c r="L278" s="47"/>
      <c r="M278" s="238" t="s">
        <v>28</v>
      </c>
      <c r="N278" s="239" t="s">
        <v>45</v>
      </c>
      <c r="O278" s="87"/>
      <c r="P278" s="240">
        <f>O278*H278</f>
        <v>0</v>
      </c>
      <c r="Q278" s="240">
        <v>0</v>
      </c>
      <c r="R278" s="240">
        <f>Q278*H278</f>
        <v>0</v>
      </c>
      <c r="S278" s="240">
        <v>0</v>
      </c>
      <c r="T278" s="241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42" t="s">
        <v>9113</v>
      </c>
      <c r="AT278" s="242" t="s">
        <v>477</v>
      </c>
      <c r="AU278" s="242" t="s">
        <v>82</v>
      </c>
      <c r="AY278" s="20" t="s">
        <v>475</v>
      </c>
      <c r="BE278" s="243">
        <f>IF(N278="základní",J278,0)</f>
        <v>0</v>
      </c>
      <c r="BF278" s="243">
        <f>IF(N278="snížená",J278,0)</f>
        <v>0</v>
      </c>
      <c r="BG278" s="243">
        <f>IF(N278="zákl. přenesená",J278,0)</f>
        <v>0</v>
      </c>
      <c r="BH278" s="243">
        <f>IF(N278="sníž. přenesená",J278,0)</f>
        <v>0</v>
      </c>
      <c r="BI278" s="243">
        <f>IF(N278="nulová",J278,0)</f>
        <v>0</v>
      </c>
      <c r="BJ278" s="20" t="s">
        <v>78</v>
      </c>
      <c r="BK278" s="243">
        <f>ROUND(I278*H278,2)</f>
        <v>0</v>
      </c>
      <c r="BL278" s="20" t="s">
        <v>9113</v>
      </c>
      <c r="BM278" s="242" t="s">
        <v>10780</v>
      </c>
    </row>
    <row r="279" s="2" customFormat="1">
      <c r="A279" s="41"/>
      <c r="B279" s="42"/>
      <c r="C279" s="43"/>
      <c r="D279" s="244" t="s">
        <v>484</v>
      </c>
      <c r="E279" s="43"/>
      <c r="F279" s="245" t="s">
        <v>10779</v>
      </c>
      <c r="G279" s="43"/>
      <c r="H279" s="43"/>
      <c r="I279" s="151"/>
      <c r="J279" s="43"/>
      <c r="K279" s="43"/>
      <c r="L279" s="47"/>
      <c r="M279" s="246"/>
      <c r="N279" s="247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484</v>
      </c>
      <c r="AU279" s="20" t="s">
        <v>82</v>
      </c>
    </row>
    <row r="280" s="16" customFormat="1">
      <c r="A280" s="16"/>
      <c r="B280" s="299"/>
      <c r="C280" s="300"/>
      <c r="D280" s="244" t="s">
        <v>487</v>
      </c>
      <c r="E280" s="301" t="s">
        <v>28</v>
      </c>
      <c r="F280" s="302" t="s">
        <v>10781</v>
      </c>
      <c r="G280" s="300"/>
      <c r="H280" s="301" t="s">
        <v>28</v>
      </c>
      <c r="I280" s="303"/>
      <c r="J280" s="300"/>
      <c r="K280" s="300"/>
      <c r="L280" s="304"/>
      <c r="M280" s="305"/>
      <c r="N280" s="306"/>
      <c r="O280" s="306"/>
      <c r="P280" s="306"/>
      <c r="Q280" s="306"/>
      <c r="R280" s="306"/>
      <c r="S280" s="306"/>
      <c r="T280" s="307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T280" s="308" t="s">
        <v>487</v>
      </c>
      <c r="AU280" s="308" t="s">
        <v>82</v>
      </c>
      <c r="AV280" s="16" t="s">
        <v>78</v>
      </c>
      <c r="AW280" s="16" t="s">
        <v>35</v>
      </c>
      <c r="AX280" s="16" t="s">
        <v>74</v>
      </c>
      <c r="AY280" s="308" t="s">
        <v>475</v>
      </c>
    </row>
    <row r="281" s="16" customFormat="1">
      <c r="A281" s="16"/>
      <c r="B281" s="299"/>
      <c r="C281" s="300"/>
      <c r="D281" s="244" t="s">
        <v>487</v>
      </c>
      <c r="E281" s="301" t="s">
        <v>28</v>
      </c>
      <c r="F281" s="302" t="s">
        <v>10782</v>
      </c>
      <c r="G281" s="300"/>
      <c r="H281" s="301" t="s">
        <v>28</v>
      </c>
      <c r="I281" s="303"/>
      <c r="J281" s="300"/>
      <c r="K281" s="300"/>
      <c r="L281" s="304"/>
      <c r="M281" s="305"/>
      <c r="N281" s="306"/>
      <c r="O281" s="306"/>
      <c r="P281" s="306"/>
      <c r="Q281" s="306"/>
      <c r="R281" s="306"/>
      <c r="S281" s="306"/>
      <c r="T281" s="307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T281" s="308" t="s">
        <v>487</v>
      </c>
      <c r="AU281" s="308" t="s">
        <v>82</v>
      </c>
      <c r="AV281" s="16" t="s">
        <v>78</v>
      </c>
      <c r="AW281" s="16" t="s">
        <v>35</v>
      </c>
      <c r="AX281" s="16" t="s">
        <v>74</v>
      </c>
      <c r="AY281" s="308" t="s">
        <v>475</v>
      </c>
    </row>
    <row r="282" s="16" customFormat="1">
      <c r="A282" s="16"/>
      <c r="B282" s="299"/>
      <c r="C282" s="300"/>
      <c r="D282" s="244" t="s">
        <v>487</v>
      </c>
      <c r="E282" s="301" t="s">
        <v>28</v>
      </c>
      <c r="F282" s="302" t="s">
        <v>10783</v>
      </c>
      <c r="G282" s="300"/>
      <c r="H282" s="301" t="s">
        <v>28</v>
      </c>
      <c r="I282" s="303"/>
      <c r="J282" s="300"/>
      <c r="K282" s="300"/>
      <c r="L282" s="304"/>
      <c r="M282" s="305"/>
      <c r="N282" s="306"/>
      <c r="O282" s="306"/>
      <c r="P282" s="306"/>
      <c r="Q282" s="306"/>
      <c r="R282" s="306"/>
      <c r="S282" s="306"/>
      <c r="T282" s="307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308" t="s">
        <v>487</v>
      </c>
      <c r="AU282" s="308" t="s">
        <v>82</v>
      </c>
      <c r="AV282" s="16" t="s">
        <v>78</v>
      </c>
      <c r="AW282" s="16" t="s">
        <v>35</v>
      </c>
      <c r="AX282" s="16" t="s">
        <v>74</v>
      </c>
      <c r="AY282" s="308" t="s">
        <v>475</v>
      </c>
    </row>
    <row r="283" s="16" customFormat="1">
      <c r="A283" s="16"/>
      <c r="B283" s="299"/>
      <c r="C283" s="300"/>
      <c r="D283" s="244" t="s">
        <v>487</v>
      </c>
      <c r="E283" s="301" t="s">
        <v>28</v>
      </c>
      <c r="F283" s="302" t="s">
        <v>10784</v>
      </c>
      <c r="G283" s="300"/>
      <c r="H283" s="301" t="s">
        <v>28</v>
      </c>
      <c r="I283" s="303"/>
      <c r="J283" s="300"/>
      <c r="K283" s="300"/>
      <c r="L283" s="304"/>
      <c r="M283" s="305"/>
      <c r="N283" s="306"/>
      <c r="O283" s="306"/>
      <c r="P283" s="306"/>
      <c r="Q283" s="306"/>
      <c r="R283" s="306"/>
      <c r="S283" s="306"/>
      <c r="T283" s="307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T283" s="308" t="s">
        <v>487</v>
      </c>
      <c r="AU283" s="308" t="s">
        <v>82</v>
      </c>
      <c r="AV283" s="16" t="s">
        <v>78</v>
      </c>
      <c r="AW283" s="16" t="s">
        <v>35</v>
      </c>
      <c r="AX283" s="16" t="s">
        <v>74</v>
      </c>
      <c r="AY283" s="308" t="s">
        <v>475</v>
      </c>
    </row>
    <row r="284" s="16" customFormat="1">
      <c r="A284" s="16"/>
      <c r="B284" s="299"/>
      <c r="C284" s="300"/>
      <c r="D284" s="244" t="s">
        <v>487</v>
      </c>
      <c r="E284" s="301" t="s">
        <v>28</v>
      </c>
      <c r="F284" s="302" t="s">
        <v>10785</v>
      </c>
      <c r="G284" s="300"/>
      <c r="H284" s="301" t="s">
        <v>28</v>
      </c>
      <c r="I284" s="303"/>
      <c r="J284" s="300"/>
      <c r="K284" s="300"/>
      <c r="L284" s="304"/>
      <c r="M284" s="305"/>
      <c r="N284" s="306"/>
      <c r="O284" s="306"/>
      <c r="P284" s="306"/>
      <c r="Q284" s="306"/>
      <c r="R284" s="306"/>
      <c r="S284" s="306"/>
      <c r="T284" s="307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T284" s="308" t="s">
        <v>487</v>
      </c>
      <c r="AU284" s="308" t="s">
        <v>82</v>
      </c>
      <c r="AV284" s="16" t="s">
        <v>78</v>
      </c>
      <c r="AW284" s="16" t="s">
        <v>35</v>
      </c>
      <c r="AX284" s="16" t="s">
        <v>74</v>
      </c>
      <c r="AY284" s="308" t="s">
        <v>475</v>
      </c>
    </row>
    <row r="285" s="16" customFormat="1">
      <c r="A285" s="16"/>
      <c r="B285" s="299"/>
      <c r="C285" s="300"/>
      <c r="D285" s="244" t="s">
        <v>487</v>
      </c>
      <c r="E285" s="301" t="s">
        <v>28</v>
      </c>
      <c r="F285" s="302" t="s">
        <v>10786</v>
      </c>
      <c r="G285" s="300"/>
      <c r="H285" s="301" t="s">
        <v>28</v>
      </c>
      <c r="I285" s="303"/>
      <c r="J285" s="300"/>
      <c r="K285" s="300"/>
      <c r="L285" s="304"/>
      <c r="M285" s="305"/>
      <c r="N285" s="306"/>
      <c r="O285" s="306"/>
      <c r="P285" s="306"/>
      <c r="Q285" s="306"/>
      <c r="R285" s="306"/>
      <c r="S285" s="306"/>
      <c r="T285" s="307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T285" s="308" t="s">
        <v>487</v>
      </c>
      <c r="AU285" s="308" t="s">
        <v>82</v>
      </c>
      <c r="AV285" s="16" t="s">
        <v>78</v>
      </c>
      <c r="AW285" s="16" t="s">
        <v>35</v>
      </c>
      <c r="AX285" s="16" t="s">
        <v>74</v>
      </c>
      <c r="AY285" s="308" t="s">
        <v>475</v>
      </c>
    </row>
    <row r="286" s="16" customFormat="1">
      <c r="A286" s="16"/>
      <c r="B286" s="299"/>
      <c r="C286" s="300"/>
      <c r="D286" s="244" t="s">
        <v>487</v>
      </c>
      <c r="E286" s="301" t="s">
        <v>28</v>
      </c>
      <c r="F286" s="302" t="s">
        <v>10787</v>
      </c>
      <c r="G286" s="300"/>
      <c r="H286" s="301" t="s">
        <v>28</v>
      </c>
      <c r="I286" s="303"/>
      <c r="J286" s="300"/>
      <c r="K286" s="300"/>
      <c r="L286" s="304"/>
      <c r="M286" s="305"/>
      <c r="N286" s="306"/>
      <c r="O286" s="306"/>
      <c r="P286" s="306"/>
      <c r="Q286" s="306"/>
      <c r="R286" s="306"/>
      <c r="S286" s="306"/>
      <c r="T286" s="307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308" t="s">
        <v>487</v>
      </c>
      <c r="AU286" s="308" t="s">
        <v>82</v>
      </c>
      <c r="AV286" s="16" t="s">
        <v>78</v>
      </c>
      <c r="AW286" s="16" t="s">
        <v>35</v>
      </c>
      <c r="AX286" s="16" t="s">
        <v>74</v>
      </c>
      <c r="AY286" s="308" t="s">
        <v>475</v>
      </c>
    </row>
    <row r="287" s="16" customFormat="1">
      <c r="A287" s="16"/>
      <c r="B287" s="299"/>
      <c r="C287" s="300"/>
      <c r="D287" s="244" t="s">
        <v>487</v>
      </c>
      <c r="E287" s="301" t="s">
        <v>28</v>
      </c>
      <c r="F287" s="302" t="s">
        <v>10788</v>
      </c>
      <c r="G287" s="300"/>
      <c r="H287" s="301" t="s">
        <v>28</v>
      </c>
      <c r="I287" s="303"/>
      <c r="J287" s="300"/>
      <c r="K287" s="300"/>
      <c r="L287" s="304"/>
      <c r="M287" s="305"/>
      <c r="N287" s="306"/>
      <c r="O287" s="306"/>
      <c r="P287" s="306"/>
      <c r="Q287" s="306"/>
      <c r="R287" s="306"/>
      <c r="S287" s="306"/>
      <c r="T287" s="307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308" t="s">
        <v>487</v>
      </c>
      <c r="AU287" s="308" t="s">
        <v>82</v>
      </c>
      <c r="AV287" s="16" t="s">
        <v>78</v>
      </c>
      <c r="AW287" s="16" t="s">
        <v>35</v>
      </c>
      <c r="AX287" s="16" t="s">
        <v>74</v>
      </c>
      <c r="AY287" s="308" t="s">
        <v>475</v>
      </c>
    </row>
    <row r="288" s="16" customFormat="1">
      <c r="A288" s="16"/>
      <c r="B288" s="299"/>
      <c r="C288" s="300"/>
      <c r="D288" s="244" t="s">
        <v>487</v>
      </c>
      <c r="E288" s="301" t="s">
        <v>28</v>
      </c>
      <c r="F288" s="302" t="s">
        <v>10789</v>
      </c>
      <c r="G288" s="300"/>
      <c r="H288" s="301" t="s">
        <v>28</v>
      </c>
      <c r="I288" s="303"/>
      <c r="J288" s="300"/>
      <c r="K288" s="300"/>
      <c r="L288" s="304"/>
      <c r="M288" s="305"/>
      <c r="N288" s="306"/>
      <c r="O288" s="306"/>
      <c r="P288" s="306"/>
      <c r="Q288" s="306"/>
      <c r="R288" s="306"/>
      <c r="S288" s="306"/>
      <c r="T288" s="307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T288" s="308" t="s">
        <v>487</v>
      </c>
      <c r="AU288" s="308" t="s">
        <v>82</v>
      </c>
      <c r="AV288" s="16" t="s">
        <v>78</v>
      </c>
      <c r="AW288" s="16" t="s">
        <v>35</v>
      </c>
      <c r="AX288" s="16" t="s">
        <v>74</v>
      </c>
      <c r="AY288" s="308" t="s">
        <v>475</v>
      </c>
    </row>
    <row r="289" s="16" customFormat="1">
      <c r="A289" s="16"/>
      <c r="B289" s="299"/>
      <c r="C289" s="300"/>
      <c r="D289" s="244" t="s">
        <v>487</v>
      </c>
      <c r="E289" s="301" t="s">
        <v>28</v>
      </c>
      <c r="F289" s="302" t="s">
        <v>10790</v>
      </c>
      <c r="G289" s="300"/>
      <c r="H289" s="301" t="s">
        <v>28</v>
      </c>
      <c r="I289" s="303"/>
      <c r="J289" s="300"/>
      <c r="K289" s="300"/>
      <c r="L289" s="304"/>
      <c r="M289" s="305"/>
      <c r="N289" s="306"/>
      <c r="O289" s="306"/>
      <c r="P289" s="306"/>
      <c r="Q289" s="306"/>
      <c r="R289" s="306"/>
      <c r="S289" s="306"/>
      <c r="T289" s="307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T289" s="308" t="s">
        <v>487</v>
      </c>
      <c r="AU289" s="308" t="s">
        <v>82</v>
      </c>
      <c r="AV289" s="16" t="s">
        <v>78</v>
      </c>
      <c r="AW289" s="16" t="s">
        <v>35</v>
      </c>
      <c r="AX289" s="16" t="s">
        <v>74</v>
      </c>
      <c r="AY289" s="308" t="s">
        <v>475</v>
      </c>
    </row>
    <row r="290" s="16" customFormat="1">
      <c r="A290" s="16"/>
      <c r="B290" s="299"/>
      <c r="C290" s="300"/>
      <c r="D290" s="244" t="s">
        <v>487</v>
      </c>
      <c r="E290" s="301" t="s">
        <v>28</v>
      </c>
      <c r="F290" s="302" t="s">
        <v>10791</v>
      </c>
      <c r="G290" s="300"/>
      <c r="H290" s="301" t="s">
        <v>28</v>
      </c>
      <c r="I290" s="303"/>
      <c r="J290" s="300"/>
      <c r="K290" s="300"/>
      <c r="L290" s="304"/>
      <c r="M290" s="305"/>
      <c r="N290" s="306"/>
      <c r="O290" s="306"/>
      <c r="P290" s="306"/>
      <c r="Q290" s="306"/>
      <c r="R290" s="306"/>
      <c r="S290" s="306"/>
      <c r="T290" s="307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T290" s="308" t="s">
        <v>487</v>
      </c>
      <c r="AU290" s="308" t="s">
        <v>82</v>
      </c>
      <c r="AV290" s="16" t="s">
        <v>78</v>
      </c>
      <c r="AW290" s="16" t="s">
        <v>35</v>
      </c>
      <c r="AX290" s="16" t="s">
        <v>74</v>
      </c>
      <c r="AY290" s="308" t="s">
        <v>475</v>
      </c>
    </row>
    <row r="291" s="16" customFormat="1">
      <c r="A291" s="16"/>
      <c r="B291" s="299"/>
      <c r="C291" s="300"/>
      <c r="D291" s="244" t="s">
        <v>487</v>
      </c>
      <c r="E291" s="301" t="s">
        <v>28</v>
      </c>
      <c r="F291" s="302" t="s">
        <v>10792</v>
      </c>
      <c r="G291" s="300"/>
      <c r="H291" s="301" t="s">
        <v>28</v>
      </c>
      <c r="I291" s="303"/>
      <c r="J291" s="300"/>
      <c r="K291" s="300"/>
      <c r="L291" s="304"/>
      <c r="M291" s="305"/>
      <c r="N291" s="306"/>
      <c r="O291" s="306"/>
      <c r="P291" s="306"/>
      <c r="Q291" s="306"/>
      <c r="R291" s="306"/>
      <c r="S291" s="306"/>
      <c r="T291" s="307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T291" s="308" t="s">
        <v>487</v>
      </c>
      <c r="AU291" s="308" t="s">
        <v>82</v>
      </c>
      <c r="AV291" s="16" t="s">
        <v>78</v>
      </c>
      <c r="AW291" s="16" t="s">
        <v>35</v>
      </c>
      <c r="AX291" s="16" t="s">
        <v>74</v>
      </c>
      <c r="AY291" s="308" t="s">
        <v>475</v>
      </c>
    </row>
    <row r="292" s="16" customFormat="1">
      <c r="A292" s="16"/>
      <c r="B292" s="299"/>
      <c r="C292" s="300"/>
      <c r="D292" s="244" t="s">
        <v>487</v>
      </c>
      <c r="E292" s="301" t="s">
        <v>28</v>
      </c>
      <c r="F292" s="302" t="s">
        <v>10793</v>
      </c>
      <c r="G292" s="300"/>
      <c r="H292" s="301" t="s">
        <v>28</v>
      </c>
      <c r="I292" s="303"/>
      <c r="J292" s="300"/>
      <c r="K292" s="300"/>
      <c r="L292" s="304"/>
      <c r="M292" s="305"/>
      <c r="N292" s="306"/>
      <c r="O292" s="306"/>
      <c r="P292" s="306"/>
      <c r="Q292" s="306"/>
      <c r="R292" s="306"/>
      <c r="S292" s="306"/>
      <c r="T292" s="307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T292" s="308" t="s">
        <v>487</v>
      </c>
      <c r="AU292" s="308" t="s">
        <v>82</v>
      </c>
      <c r="AV292" s="16" t="s">
        <v>78</v>
      </c>
      <c r="AW292" s="16" t="s">
        <v>35</v>
      </c>
      <c r="AX292" s="16" t="s">
        <v>74</v>
      </c>
      <c r="AY292" s="308" t="s">
        <v>475</v>
      </c>
    </row>
    <row r="293" s="16" customFormat="1">
      <c r="A293" s="16"/>
      <c r="B293" s="299"/>
      <c r="C293" s="300"/>
      <c r="D293" s="244" t="s">
        <v>487</v>
      </c>
      <c r="E293" s="301" t="s">
        <v>28</v>
      </c>
      <c r="F293" s="302" t="s">
        <v>10794</v>
      </c>
      <c r="G293" s="300"/>
      <c r="H293" s="301" t="s">
        <v>28</v>
      </c>
      <c r="I293" s="303"/>
      <c r="J293" s="300"/>
      <c r="K293" s="300"/>
      <c r="L293" s="304"/>
      <c r="M293" s="305"/>
      <c r="N293" s="306"/>
      <c r="O293" s="306"/>
      <c r="P293" s="306"/>
      <c r="Q293" s="306"/>
      <c r="R293" s="306"/>
      <c r="S293" s="306"/>
      <c r="T293" s="307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308" t="s">
        <v>487</v>
      </c>
      <c r="AU293" s="308" t="s">
        <v>82</v>
      </c>
      <c r="AV293" s="16" t="s">
        <v>78</v>
      </c>
      <c r="AW293" s="16" t="s">
        <v>35</v>
      </c>
      <c r="AX293" s="16" t="s">
        <v>74</v>
      </c>
      <c r="AY293" s="308" t="s">
        <v>475</v>
      </c>
    </row>
    <row r="294" s="16" customFormat="1">
      <c r="A294" s="16"/>
      <c r="B294" s="299"/>
      <c r="C294" s="300"/>
      <c r="D294" s="244" t="s">
        <v>487</v>
      </c>
      <c r="E294" s="301" t="s">
        <v>28</v>
      </c>
      <c r="F294" s="302" t="s">
        <v>10795</v>
      </c>
      <c r="G294" s="300"/>
      <c r="H294" s="301" t="s">
        <v>28</v>
      </c>
      <c r="I294" s="303"/>
      <c r="J294" s="300"/>
      <c r="K294" s="300"/>
      <c r="L294" s="304"/>
      <c r="M294" s="305"/>
      <c r="N294" s="306"/>
      <c r="O294" s="306"/>
      <c r="P294" s="306"/>
      <c r="Q294" s="306"/>
      <c r="R294" s="306"/>
      <c r="S294" s="306"/>
      <c r="T294" s="307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308" t="s">
        <v>487</v>
      </c>
      <c r="AU294" s="308" t="s">
        <v>82</v>
      </c>
      <c r="AV294" s="16" t="s">
        <v>78</v>
      </c>
      <c r="AW294" s="16" t="s">
        <v>35</v>
      </c>
      <c r="AX294" s="16" t="s">
        <v>74</v>
      </c>
      <c r="AY294" s="308" t="s">
        <v>475</v>
      </c>
    </row>
    <row r="295" s="16" customFormat="1">
      <c r="A295" s="16"/>
      <c r="B295" s="299"/>
      <c r="C295" s="300"/>
      <c r="D295" s="244" t="s">
        <v>487</v>
      </c>
      <c r="E295" s="301" t="s">
        <v>28</v>
      </c>
      <c r="F295" s="302" t="s">
        <v>10796</v>
      </c>
      <c r="G295" s="300"/>
      <c r="H295" s="301" t="s">
        <v>28</v>
      </c>
      <c r="I295" s="303"/>
      <c r="J295" s="300"/>
      <c r="K295" s="300"/>
      <c r="L295" s="304"/>
      <c r="M295" s="305"/>
      <c r="N295" s="306"/>
      <c r="O295" s="306"/>
      <c r="P295" s="306"/>
      <c r="Q295" s="306"/>
      <c r="R295" s="306"/>
      <c r="S295" s="306"/>
      <c r="T295" s="307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T295" s="308" t="s">
        <v>487</v>
      </c>
      <c r="AU295" s="308" t="s">
        <v>82</v>
      </c>
      <c r="AV295" s="16" t="s">
        <v>78</v>
      </c>
      <c r="AW295" s="16" t="s">
        <v>35</v>
      </c>
      <c r="AX295" s="16" t="s">
        <v>74</v>
      </c>
      <c r="AY295" s="308" t="s">
        <v>475</v>
      </c>
    </row>
    <row r="296" s="16" customFormat="1">
      <c r="A296" s="16"/>
      <c r="B296" s="299"/>
      <c r="C296" s="300"/>
      <c r="D296" s="244" t="s">
        <v>487</v>
      </c>
      <c r="E296" s="301" t="s">
        <v>28</v>
      </c>
      <c r="F296" s="302" t="s">
        <v>10797</v>
      </c>
      <c r="G296" s="300"/>
      <c r="H296" s="301" t="s">
        <v>28</v>
      </c>
      <c r="I296" s="303"/>
      <c r="J296" s="300"/>
      <c r="K296" s="300"/>
      <c r="L296" s="304"/>
      <c r="M296" s="305"/>
      <c r="N296" s="306"/>
      <c r="O296" s="306"/>
      <c r="P296" s="306"/>
      <c r="Q296" s="306"/>
      <c r="R296" s="306"/>
      <c r="S296" s="306"/>
      <c r="T296" s="307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T296" s="308" t="s">
        <v>487</v>
      </c>
      <c r="AU296" s="308" t="s">
        <v>82</v>
      </c>
      <c r="AV296" s="16" t="s">
        <v>78</v>
      </c>
      <c r="AW296" s="16" t="s">
        <v>35</v>
      </c>
      <c r="AX296" s="16" t="s">
        <v>74</v>
      </c>
      <c r="AY296" s="308" t="s">
        <v>475</v>
      </c>
    </row>
    <row r="297" s="16" customFormat="1">
      <c r="A297" s="16"/>
      <c r="B297" s="299"/>
      <c r="C297" s="300"/>
      <c r="D297" s="244" t="s">
        <v>487</v>
      </c>
      <c r="E297" s="301" t="s">
        <v>28</v>
      </c>
      <c r="F297" s="302" t="s">
        <v>10798</v>
      </c>
      <c r="G297" s="300"/>
      <c r="H297" s="301" t="s">
        <v>28</v>
      </c>
      <c r="I297" s="303"/>
      <c r="J297" s="300"/>
      <c r="K297" s="300"/>
      <c r="L297" s="304"/>
      <c r="M297" s="305"/>
      <c r="N297" s="306"/>
      <c r="O297" s="306"/>
      <c r="P297" s="306"/>
      <c r="Q297" s="306"/>
      <c r="R297" s="306"/>
      <c r="S297" s="306"/>
      <c r="T297" s="307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T297" s="308" t="s">
        <v>487</v>
      </c>
      <c r="AU297" s="308" t="s">
        <v>82</v>
      </c>
      <c r="AV297" s="16" t="s">
        <v>78</v>
      </c>
      <c r="AW297" s="16" t="s">
        <v>35</v>
      </c>
      <c r="AX297" s="16" t="s">
        <v>74</v>
      </c>
      <c r="AY297" s="308" t="s">
        <v>475</v>
      </c>
    </row>
    <row r="298" s="13" customFormat="1">
      <c r="A298" s="13"/>
      <c r="B298" s="249"/>
      <c r="C298" s="250"/>
      <c r="D298" s="244" t="s">
        <v>487</v>
      </c>
      <c r="E298" s="251" t="s">
        <v>28</v>
      </c>
      <c r="F298" s="252" t="s">
        <v>78</v>
      </c>
      <c r="G298" s="250"/>
      <c r="H298" s="253">
        <v>1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9" t="s">
        <v>487</v>
      </c>
      <c r="AU298" s="259" t="s">
        <v>82</v>
      </c>
      <c r="AV298" s="13" t="s">
        <v>82</v>
      </c>
      <c r="AW298" s="13" t="s">
        <v>35</v>
      </c>
      <c r="AX298" s="13" t="s">
        <v>78</v>
      </c>
      <c r="AY298" s="259" t="s">
        <v>475</v>
      </c>
    </row>
    <row r="299" s="2" customFormat="1" ht="16.5" customHeight="1">
      <c r="A299" s="41"/>
      <c r="B299" s="42"/>
      <c r="C299" s="231" t="s">
        <v>677</v>
      </c>
      <c r="D299" s="231" t="s">
        <v>477</v>
      </c>
      <c r="E299" s="232" t="s">
        <v>10799</v>
      </c>
      <c r="F299" s="233" t="s">
        <v>10800</v>
      </c>
      <c r="G299" s="234" t="s">
        <v>3898</v>
      </c>
      <c r="H299" s="235">
        <v>1</v>
      </c>
      <c r="I299" s="236"/>
      <c r="J299" s="237">
        <f>ROUND(I299*H299,2)</f>
        <v>0</v>
      </c>
      <c r="K299" s="233" t="s">
        <v>28</v>
      </c>
      <c r="L299" s="47"/>
      <c r="M299" s="238" t="s">
        <v>28</v>
      </c>
      <c r="N299" s="239" t="s">
        <v>45</v>
      </c>
      <c r="O299" s="87"/>
      <c r="P299" s="240">
        <f>O299*H299</f>
        <v>0</v>
      </c>
      <c r="Q299" s="240">
        <v>0</v>
      </c>
      <c r="R299" s="240">
        <f>Q299*H299</f>
        <v>0</v>
      </c>
      <c r="S299" s="240">
        <v>0</v>
      </c>
      <c r="T299" s="241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42" t="s">
        <v>9113</v>
      </c>
      <c r="AT299" s="242" t="s">
        <v>477</v>
      </c>
      <c r="AU299" s="242" t="s">
        <v>82</v>
      </c>
      <c r="AY299" s="20" t="s">
        <v>475</v>
      </c>
      <c r="BE299" s="243">
        <f>IF(N299="základní",J299,0)</f>
        <v>0</v>
      </c>
      <c r="BF299" s="243">
        <f>IF(N299="snížená",J299,0)</f>
        <v>0</v>
      </c>
      <c r="BG299" s="243">
        <f>IF(N299="zákl. přenesená",J299,0)</f>
        <v>0</v>
      </c>
      <c r="BH299" s="243">
        <f>IF(N299="sníž. přenesená",J299,0)</f>
        <v>0</v>
      </c>
      <c r="BI299" s="243">
        <f>IF(N299="nulová",J299,0)</f>
        <v>0</v>
      </c>
      <c r="BJ299" s="20" t="s">
        <v>78</v>
      </c>
      <c r="BK299" s="243">
        <f>ROUND(I299*H299,2)</f>
        <v>0</v>
      </c>
      <c r="BL299" s="20" t="s">
        <v>9113</v>
      </c>
      <c r="BM299" s="242" t="s">
        <v>10801</v>
      </c>
    </row>
    <row r="300" s="2" customFormat="1">
      <c r="A300" s="41"/>
      <c r="B300" s="42"/>
      <c r="C300" s="43"/>
      <c r="D300" s="244" t="s">
        <v>484</v>
      </c>
      <c r="E300" s="43"/>
      <c r="F300" s="245" t="s">
        <v>10800</v>
      </c>
      <c r="G300" s="43"/>
      <c r="H300" s="43"/>
      <c r="I300" s="151"/>
      <c r="J300" s="43"/>
      <c r="K300" s="43"/>
      <c r="L300" s="47"/>
      <c r="M300" s="246"/>
      <c r="N300" s="247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484</v>
      </c>
      <c r="AU300" s="20" t="s">
        <v>82</v>
      </c>
    </row>
    <row r="301" s="16" customFormat="1">
      <c r="A301" s="16"/>
      <c r="B301" s="299"/>
      <c r="C301" s="300"/>
      <c r="D301" s="244" t="s">
        <v>487</v>
      </c>
      <c r="E301" s="301" t="s">
        <v>28</v>
      </c>
      <c r="F301" s="302" t="s">
        <v>10802</v>
      </c>
      <c r="G301" s="300"/>
      <c r="H301" s="301" t="s">
        <v>28</v>
      </c>
      <c r="I301" s="303"/>
      <c r="J301" s="300"/>
      <c r="K301" s="300"/>
      <c r="L301" s="304"/>
      <c r="M301" s="305"/>
      <c r="N301" s="306"/>
      <c r="O301" s="306"/>
      <c r="P301" s="306"/>
      <c r="Q301" s="306"/>
      <c r="R301" s="306"/>
      <c r="S301" s="306"/>
      <c r="T301" s="307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T301" s="308" t="s">
        <v>487</v>
      </c>
      <c r="AU301" s="308" t="s">
        <v>82</v>
      </c>
      <c r="AV301" s="16" t="s">
        <v>78</v>
      </c>
      <c r="AW301" s="16" t="s">
        <v>35</v>
      </c>
      <c r="AX301" s="16" t="s">
        <v>74</v>
      </c>
      <c r="AY301" s="308" t="s">
        <v>475</v>
      </c>
    </row>
    <row r="302" s="16" customFormat="1">
      <c r="A302" s="16"/>
      <c r="B302" s="299"/>
      <c r="C302" s="300"/>
      <c r="D302" s="244" t="s">
        <v>487</v>
      </c>
      <c r="E302" s="301" t="s">
        <v>28</v>
      </c>
      <c r="F302" s="302" t="s">
        <v>10803</v>
      </c>
      <c r="G302" s="300"/>
      <c r="H302" s="301" t="s">
        <v>28</v>
      </c>
      <c r="I302" s="303"/>
      <c r="J302" s="300"/>
      <c r="K302" s="300"/>
      <c r="L302" s="304"/>
      <c r="M302" s="305"/>
      <c r="N302" s="306"/>
      <c r="O302" s="306"/>
      <c r="P302" s="306"/>
      <c r="Q302" s="306"/>
      <c r="R302" s="306"/>
      <c r="S302" s="306"/>
      <c r="T302" s="307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T302" s="308" t="s">
        <v>487</v>
      </c>
      <c r="AU302" s="308" t="s">
        <v>82</v>
      </c>
      <c r="AV302" s="16" t="s">
        <v>78</v>
      </c>
      <c r="AW302" s="16" t="s">
        <v>35</v>
      </c>
      <c r="AX302" s="16" t="s">
        <v>74</v>
      </c>
      <c r="AY302" s="308" t="s">
        <v>475</v>
      </c>
    </row>
    <row r="303" s="13" customFormat="1">
      <c r="A303" s="13"/>
      <c r="B303" s="249"/>
      <c r="C303" s="250"/>
      <c r="D303" s="244" t="s">
        <v>487</v>
      </c>
      <c r="E303" s="251" t="s">
        <v>28</v>
      </c>
      <c r="F303" s="252" t="s">
        <v>78</v>
      </c>
      <c r="G303" s="250"/>
      <c r="H303" s="253">
        <v>1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9" t="s">
        <v>487</v>
      </c>
      <c r="AU303" s="259" t="s">
        <v>82</v>
      </c>
      <c r="AV303" s="13" t="s">
        <v>82</v>
      </c>
      <c r="AW303" s="13" t="s">
        <v>35</v>
      </c>
      <c r="AX303" s="13" t="s">
        <v>78</v>
      </c>
      <c r="AY303" s="259" t="s">
        <v>475</v>
      </c>
    </row>
    <row r="304" s="2" customFormat="1" ht="16.5" customHeight="1">
      <c r="A304" s="41"/>
      <c r="B304" s="42"/>
      <c r="C304" s="231" t="s">
        <v>683</v>
      </c>
      <c r="D304" s="231" t="s">
        <v>477</v>
      </c>
      <c r="E304" s="232" t="s">
        <v>10804</v>
      </c>
      <c r="F304" s="233" t="s">
        <v>10059</v>
      </c>
      <c r="G304" s="234" t="s">
        <v>3898</v>
      </c>
      <c r="H304" s="235">
        <v>1</v>
      </c>
      <c r="I304" s="236"/>
      <c r="J304" s="237">
        <f>ROUND(I304*H304,2)</f>
        <v>0</v>
      </c>
      <c r="K304" s="233" t="s">
        <v>28</v>
      </c>
      <c r="L304" s="47"/>
      <c r="M304" s="238" t="s">
        <v>28</v>
      </c>
      <c r="N304" s="239" t="s">
        <v>45</v>
      </c>
      <c r="O304" s="87"/>
      <c r="P304" s="240">
        <f>O304*H304</f>
        <v>0</v>
      </c>
      <c r="Q304" s="240">
        <v>0</v>
      </c>
      <c r="R304" s="240">
        <f>Q304*H304</f>
        <v>0</v>
      </c>
      <c r="S304" s="240">
        <v>0</v>
      </c>
      <c r="T304" s="241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42" t="s">
        <v>9113</v>
      </c>
      <c r="AT304" s="242" t="s">
        <v>477</v>
      </c>
      <c r="AU304" s="242" t="s">
        <v>82</v>
      </c>
      <c r="AY304" s="20" t="s">
        <v>475</v>
      </c>
      <c r="BE304" s="243">
        <f>IF(N304="základní",J304,0)</f>
        <v>0</v>
      </c>
      <c r="BF304" s="243">
        <f>IF(N304="snížená",J304,0)</f>
        <v>0</v>
      </c>
      <c r="BG304" s="243">
        <f>IF(N304="zákl. přenesená",J304,0)</f>
        <v>0</v>
      </c>
      <c r="BH304" s="243">
        <f>IF(N304="sníž. přenesená",J304,0)</f>
        <v>0</v>
      </c>
      <c r="BI304" s="243">
        <f>IF(N304="nulová",J304,0)</f>
        <v>0</v>
      </c>
      <c r="BJ304" s="20" t="s">
        <v>78</v>
      </c>
      <c r="BK304" s="243">
        <f>ROUND(I304*H304,2)</f>
        <v>0</v>
      </c>
      <c r="BL304" s="20" t="s">
        <v>9113</v>
      </c>
      <c r="BM304" s="242" t="s">
        <v>10805</v>
      </c>
    </row>
    <row r="305" s="2" customFormat="1">
      <c r="A305" s="41"/>
      <c r="B305" s="42"/>
      <c r="C305" s="43"/>
      <c r="D305" s="244" t="s">
        <v>484</v>
      </c>
      <c r="E305" s="43"/>
      <c r="F305" s="245" t="s">
        <v>10059</v>
      </c>
      <c r="G305" s="43"/>
      <c r="H305" s="43"/>
      <c r="I305" s="151"/>
      <c r="J305" s="43"/>
      <c r="K305" s="43"/>
      <c r="L305" s="47"/>
      <c r="M305" s="246"/>
      <c r="N305" s="247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484</v>
      </c>
      <c r="AU305" s="20" t="s">
        <v>82</v>
      </c>
    </row>
    <row r="306" s="16" customFormat="1">
      <c r="A306" s="16"/>
      <c r="B306" s="299"/>
      <c r="C306" s="300"/>
      <c r="D306" s="244" t="s">
        <v>487</v>
      </c>
      <c r="E306" s="301" t="s">
        <v>28</v>
      </c>
      <c r="F306" s="302" t="s">
        <v>10806</v>
      </c>
      <c r="G306" s="300"/>
      <c r="H306" s="301" t="s">
        <v>28</v>
      </c>
      <c r="I306" s="303"/>
      <c r="J306" s="300"/>
      <c r="K306" s="300"/>
      <c r="L306" s="304"/>
      <c r="M306" s="305"/>
      <c r="N306" s="306"/>
      <c r="O306" s="306"/>
      <c r="P306" s="306"/>
      <c r="Q306" s="306"/>
      <c r="R306" s="306"/>
      <c r="S306" s="306"/>
      <c r="T306" s="307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T306" s="308" t="s">
        <v>487</v>
      </c>
      <c r="AU306" s="308" t="s">
        <v>82</v>
      </c>
      <c r="AV306" s="16" t="s">
        <v>78</v>
      </c>
      <c r="AW306" s="16" t="s">
        <v>35</v>
      </c>
      <c r="AX306" s="16" t="s">
        <v>74</v>
      </c>
      <c r="AY306" s="308" t="s">
        <v>475</v>
      </c>
    </row>
    <row r="307" s="16" customFormat="1">
      <c r="A307" s="16"/>
      <c r="B307" s="299"/>
      <c r="C307" s="300"/>
      <c r="D307" s="244" t="s">
        <v>487</v>
      </c>
      <c r="E307" s="301" t="s">
        <v>28</v>
      </c>
      <c r="F307" s="302" t="s">
        <v>10807</v>
      </c>
      <c r="G307" s="300"/>
      <c r="H307" s="301" t="s">
        <v>28</v>
      </c>
      <c r="I307" s="303"/>
      <c r="J307" s="300"/>
      <c r="K307" s="300"/>
      <c r="L307" s="304"/>
      <c r="M307" s="305"/>
      <c r="N307" s="306"/>
      <c r="O307" s="306"/>
      <c r="P307" s="306"/>
      <c r="Q307" s="306"/>
      <c r="R307" s="306"/>
      <c r="S307" s="306"/>
      <c r="T307" s="307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308" t="s">
        <v>487</v>
      </c>
      <c r="AU307" s="308" t="s">
        <v>82</v>
      </c>
      <c r="AV307" s="16" t="s">
        <v>78</v>
      </c>
      <c r="AW307" s="16" t="s">
        <v>35</v>
      </c>
      <c r="AX307" s="16" t="s">
        <v>74</v>
      </c>
      <c r="AY307" s="308" t="s">
        <v>475</v>
      </c>
    </row>
    <row r="308" s="16" customFormat="1">
      <c r="A308" s="16"/>
      <c r="B308" s="299"/>
      <c r="C308" s="300"/>
      <c r="D308" s="244" t="s">
        <v>487</v>
      </c>
      <c r="E308" s="301" t="s">
        <v>28</v>
      </c>
      <c r="F308" s="302" t="s">
        <v>10808</v>
      </c>
      <c r="G308" s="300"/>
      <c r="H308" s="301" t="s">
        <v>28</v>
      </c>
      <c r="I308" s="303"/>
      <c r="J308" s="300"/>
      <c r="K308" s="300"/>
      <c r="L308" s="304"/>
      <c r="M308" s="305"/>
      <c r="N308" s="306"/>
      <c r="O308" s="306"/>
      <c r="P308" s="306"/>
      <c r="Q308" s="306"/>
      <c r="R308" s="306"/>
      <c r="S308" s="306"/>
      <c r="T308" s="307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T308" s="308" t="s">
        <v>487</v>
      </c>
      <c r="AU308" s="308" t="s">
        <v>82</v>
      </c>
      <c r="AV308" s="16" t="s">
        <v>78</v>
      </c>
      <c r="AW308" s="16" t="s">
        <v>35</v>
      </c>
      <c r="AX308" s="16" t="s">
        <v>74</v>
      </c>
      <c r="AY308" s="308" t="s">
        <v>475</v>
      </c>
    </row>
    <row r="309" s="13" customFormat="1">
      <c r="A309" s="13"/>
      <c r="B309" s="249"/>
      <c r="C309" s="250"/>
      <c r="D309" s="244" t="s">
        <v>487</v>
      </c>
      <c r="E309" s="251" t="s">
        <v>28</v>
      </c>
      <c r="F309" s="252" t="s">
        <v>78</v>
      </c>
      <c r="G309" s="250"/>
      <c r="H309" s="253">
        <v>1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9" t="s">
        <v>487</v>
      </c>
      <c r="AU309" s="259" t="s">
        <v>82</v>
      </c>
      <c r="AV309" s="13" t="s">
        <v>82</v>
      </c>
      <c r="AW309" s="13" t="s">
        <v>35</v>
      </c>
      <c r="AX309" s="13" t="s">
        <v>78</v>
      </c>
      <c r="AY309" s="259" t="s">
        <v>475</v>
      </c>
    </row>
    <row r="310" s="2" customFormat="1" ht="44.25" customHeight="1">
      <c r="A310" s="41"/>
      <c r="B310" s="42"/>
      <c r="C310" s="231" t="s">
        <v>689</v>
      </c>
      <c r="D310" s="231" t="s">
        <v>477</v>
      </c>
      <c r="E310" s="232" t="s">
        <v>10809</v>
      </c>
      <c r="F310" s="233" t="s">
        <v>10810</v>
      </c>
      <c r="G310" s="234" t="s">
        <v>3898</v>
      </c>
      <c r="H310" s="235">
        <v>1</v>
      </c>
      <c r="I310" s="236"/>
      <c r="J310" s="237">
        <f>ROUND(I310*H310,2)</f>
        <v>0</v>
      </c>
      <c r="K310" s="233" t="s">
        <v>28</v>
      </c>
      <c r="L310" s="47"/>
      <c r="M310" s="238" t="s">
        <v>28</v>
      </c>
      <c r="N310" s="239" t="s">
        <v>45</v>
      </c>
      <c r="O310" s="87"/>
      <c r="P310" s="240">
        <f>O310*H310</f>
        <v>0</v>
      </c>
      <c r="Q310" s="240">
        <v>0</v>
      </c>
      <c r="R310" s="240">
        <f>Q310*H310</f>
        <v>0</v>
      </c>
      <c r="S310" s="240">
        <v>0</v>
      </c>
      <c r="T310" s="241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42" t="s">
        <v>9113</v>
      </c>
      <c r="AT310" s="242" t="s">
        <v>477</v>
      </c>
      <c r="AU310" s="242" t="s">
        <v>82</v>
      </c>
      <c r="AY310" s="20" t="s">
        <v>475</v>
      </c>
      <c r="BE310" s="243">
        <f>IF(N310="základní",J310,0)</f>
        <v>0</v>
      </c>
      <c r="BF310" s="243">
        <f>IF(N310="snížená",J310,0)</f>
        <v>0</v>
      </c>
      <c r="BG310" s="243">
        <f>IF(N310="zákl. přenesená",J310,0)</f>
        <v>0</v>
      </c>
      <c r="BH310" s="243">
        <f>IF(N310="sníž. přenesená",J310,0)</f>
        <v>0</v>
      </c>
      <c r="BI310" s="243">
        <f>IF(N310="nulová",J310,0)</f>
        <v>0</v>
      </c>
      <c r="BJ310" s="20" t="s">
        <v>78</v>
      </c>
      <c r="BK310" s="243">
        <f>ROUND(I310*H310,2)</f>
        <v>0</v>
      </c>
      <c r="BL310" s="20" t="s">
        <v>9113</v>
      </c>
      <c r="BM310" s="242" t="s">
        <v>10811</v>
      </c>
    </row>
    <row r="311" s="2" customFormat="1">
      <c r="A311" s="41"/>
      <c r="B311" s="42"/>
      <c r="C311" s="43"/>
      <c r="D311" s="244" t="s">
        <v>484</v>
      </c>
      <c r="E311" s="43"/>
      <c r="F311" s="245" t="s">
        <v>10810</v>
      </c>
      <c r="G311" s="43"/>
      <c r="H311" s="43"/>
      <c r="I311" s="151"/>
      <c r="J311" s="43"/>
      <c r="K311" s="43"/>
      <c r="L311" s="47"/>
      <c r="M311" s="246"/>
      <c r="N311" s="24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484</v>
      </c>
      <c r="AU311" s="20" t="s">
        <v>82</v>
      </c>
    </row>
    <row r="312" s="13" customFormat="1">
      <c r="A312" s="13"/>
      <c r="B312" s="249"/>
      <c r="C312" s="250"/>
      <c r="D312" s="244" t="s">
        <v>487</v>
      </c>
      <c r="E312" s="251" t="s">
        <v>28</v>
      </c>
      <c r="F312" s="252" t="s">
        <v>78</v>
      </c>
      <c r="G312" s="250"/>
      <c r="H312" s="253">
        <v>1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9" t="s">
        <v>487</v>
      </c>
      <c r="AU312" s="259" t="s">
        <v>82</v>
      </c>
      <c r="AV312" s="13" t="s">
        <v>82</v>
      </c>
      <c r="AW312" s="13" t="s">
        <v>35</v>
      </c>
      <c r="AX312" s="13" t="s">
        <v>78</v>
      </c>
      <c r="AY312" s="259" t="s">
        <v>475</v>
      </c>
    </row>
    <row r="313" s="2" customFormat="1" ht="21.75" customHeight="1">
      <c r="A313" s="41"/>
      <c r="B313" s="42"/>
      <c r="C313" s="231" t="s">
        <v>703</v>
      </c>
      <c r="D313" s="231" t="s">
        <v>477</v>
      </c>
      <c r="E313" s="232" t="s">
        <v>10812</v>
      </c>
      <c r="F313" s="233" t="s">
        <v>10813</v>
      </c>
      <c r="G313" s="234" t="s">
        <v>3898</v>
      </c>
      <c r="H313" s="235">
        <v>1</v>
      </c>
      <c r="I313" s="236"/>
      <c r="J313" s="237">
        <f>ROUND(I313*H313,2)</f>
        <v>0</v>
      </c>
      <c r="K313" s="233" t="s">
        <v>28</v>
      </c>
      <c r="L313" s="47"/>
      <c r="M313" s="238" t="s">
        <v>28</v>
      </c>
      <c r="N313" s="239" t="s">
        <v>45</v>
      </c>
      <c r="O313" s="87"/>
      <c r="P313" s="240">
        <f>O313*H313</f>
        <v>0</v>
      </c>
      <c r="Q313" s="240">
        <v>0</v>
      </c>
      <c r="R313" s="240">
        <f>Q313*H313</f>
        <v>0</v>
      </c>
      <c r="S313" s="240">
        <v>0</v>
      </c>
      <c r="T313" s="241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42" t="s">
        <v>9113</v>
      </c>
      <c r="AT313" s="242" t="s">
        <v>477</v>
      </c>
      <c r="AU313" s="242" t="s">
        <v>82</v>
      </c>
      <c r="AY313" s="20" t="s">
        <v>475</v>
      </c>
      <c r="BE313" s="243">
        <f>IF(N313="základní",J313,0)</f>
        <v>0</v>
      </c>
      <c r="BF313" s="243">
        <f>IF(N313="snížená",J313,0)</f>
        <v>0</v>
      </c>
      <c r="BG313" s="243">
        <f>IF(N313="zákl. přenesená",J313,0)</f>
        <v>0</v>
      </c>
      <c r="BH313" s="243">
        <f>IF(N313="sníž. přenesená",J313,0)</f>
        <v>0</v>
      </c>
      <c r="BI313" s="243">
        <f>IF(N313="nulová",J313,0)</f>
        <v>0</v>
      </c>
      <c r="BJ313" s="20" t="s">
        <v>78</v>
      </c>
      <c r="BK313" s="243">
        <f>ROUND(I313*H313,2)</f>
        <v>0</v>
      </c>
      <c r="BL313" s="20" t="s">
        <v>9113</v>
      </c>
      <c r="BM313" s="242" t="s">
        <v>10814</v>
      </c>
    </row>
    <row r="314" s="2" customFormat="1">
      <c r="A314" s="41"/>
      <c r="B314" s="42"/>
      <c r="C314" s="43"/>
      <c r="D314" s="244" t="s">
        <v>484</v>
      </c>
      <c r="E314" s="43"/>
      <c r="F314" s="245" t="s">
        <v>10813</v>
      </c>
      <c r="G314" s="43"/>
      <c r="H314" s="43"/>
      <c r="I314" s="151"/>
      <c r="J314" s="43"/>
      <c r="K314" s="43"/>
      <c r="L314" s="47"/>
      <c r="M314" s="246"/>
      <c r="N314" s="247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484</v>
      </c>
      <c r="AU314" s="20" t="s">
        <v>82</v>
      </c>
    </row>
    <row r="315" s="16" customFormat="1">
      <c r="A315" s="16"/>
      <c r="B315" s="299"/>
      <c r="C315" s="300"/>
      <c r="D315" s="244" t="s">
        <v>487</v>
      </c>
      <c r="E315" s="301" t="s">
        <v>28</v>
      </c>
      <c r="F315" s="302" t="s">
        <v>10815</v>
      </c>
      <c r="G315" s="300"/>
      <c r="H315" s="301" t="s">
        <v>28</v>
      </c>
      <c r="I315" s="303"/>
      <c r="J315" s="300"/>
      <c r="K315" s="300"/>
      <c r="L315" s="304"/>
      <c r="M315" s="305"/>
      <c r="N315" s="306"/>
      <c r="O315" s="306"/>
      <c r="P315" s="306"/>
      <c r="Q315" s="306"/>
      <c r="R315" s="306"/>
      <c r="S315" s="306"/>
      <c r="T315" s="307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308" t="s">
        <v>487</v>
      </c>
      <c r="AU315" s="308" t="s">
        <v>82</v>
      </c>
      <c r="AV315" s="16" t="s">
        <v>78</v>
      </c>
      <c r="AW315" s="16" t="s">
        <v>35</v>
      </c>
      <c r="AX315" s="16" t="s">
        <v>74</v>
      </c>
      <c r="AY315" s="308" t="s">
        <v>475</v>
      </c>
    </row>
    <row r="316" s="16" customFormat="1">
      <c r="A316" s="16"/>
      <c r="B316" s="299"/>
      <c r="C316" s="300"/>
      <c r="D316" s="244" t="s">
        <v>487</v>
      </c>
      <c r="E316" s="301" t="s">
        <v>28</v>
      </c>
      <c r="F316" s="302" t="s">
        <v>10816</v>
      </c>
      <c r="G316" s="300"/>
      <c r="H316" s="301" t="s">
        <v>28</v>
      </c>
      <c r="I316" s="303"/>
      <c r="J316" s="300"/>
      <c r="K316" s="300"/>
      <c r="L316" s="304"/>
      <c r="M316" s="305"/>
      <c r="N316" s="306"/>
      <c r="O316" s="306"/>
      <c r="P316" s="306"/>
      <c r="Q316" s="306"/>
      <c r="R316" s="306"/>
      <c r="S316" s="306"/>
      <c r="T316" s="307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308" t="s">
        <v>487</v>
      </c>
      <c r="AU316" s="308" t="s">
        <v>82</v>
      </c>
      <c r="AV316" s="16" t="s">
        <v>78</v>
      </c>
      <c r="AW316" s="16" t="s">
        <v>35</v>
      </c>
      <c r="AX316" s="16" t="s">
        <v>74</v>
      </c>
      <c r="AY316" s="308" t="s">
        <v>475</v>
      </c>
    </row>
    <row r="317" s="16" customFormat="1">
      <c r="A317" s="16"/>
      <c r="B317" s="299"/>
      <c r="C317" s="300"/>
      <c r="D317" s="244" t="s">
        <v>487</v>
      </c>
      <c r="E317" s="301" t="s">
        <v>28</v>
      </c>
      <c r="F317" s="302" t="s">
        <v>10817</v>
      </c>
      <c r="G317" s="300"/>
      <c r="H317" s="301" t="s">
        <v>28</v>
      </c>
      <c r="I317" s="303"/>
      <c r="J317" s="300"/>
      <c r="K317" s="300"/>
      <c r="L317" s="304"/>
      <c r="M317" s="305"/>
      <c r="N317" s="306"/>
      <c r="O317" s="306"/>
      <c r="P317" s="306"/>
      <c r="Q317" s="306"/>
      <c r="R317" s="306"/>
      <c r="S317" s="306"/>
      <c r="T317" s="307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T317" s="308" t="s">
        <v>487</v>
      </c>
      <c r="AU317" s="308" t="s">
        <v>82</v>
      </c>
      <c r="AV317" s="16" t="s">
        <v>78</v>
      </c>
      <c r="AW317" s="16" t="s">
        <v>35</v>
      </c>
      <c r="AX317" s="16" t="s">
        <v>74</v>
      </c>
      <c r="AY317" s="308" t="s">
        <v>475</v>
      </c>
    </row>
    <row r="318" s="13" customFormat="1">
      <c r="A318" s="13"/>
      <c r="B318" s="249"/>
      <c r="C318" s="250"/>
      <c r="D318" s="244" t="s">
        <v>487</v>
      </c>
      <c r="E318" s="251" t="s">
        <v>28</v>
      </c>
      <c r="F318" s="252" t="s">
        <v>78</v>
      </c>
      <c r="G318" s="250"/>
      <c r="H318" s="253">
        <v>1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9" t="s">
        <v>487</v>
      </c>
      <c r="AU318" s="259" t="s">
        <v>82</v>
      </c>
      <c r="AV318" s="13" t="s">
        <v>82</v>
      </c>
      <c r="AW318" s="13" t="s">
        <v>35</v>
      </c>
      <c r="AX318" s="13" t="s">
        <v>78</v>
      </c>
      <c r="AY318" s="259" t="s">
        <v>475</v>
      </c>
    </row>
    <row r="319" s="2" customFormat="1" ht="33" customHeight="1">
      <c r="A319" s="41"/>
      <c r="B319" s="42"/>
      <c r="C319" s="231" t="s">
        <v>712</v>
      </c>
      <c r="D319" s="231" t="s">
        <v>477</v>
      </c>
      <c r="E319" s="232" t="s">
        <v>10818</v>
      </c>
      <c r="F319" s="233" t="s">
        <v>10819</v>
      </c>
      <c r="G319" s="234" t="s">
        <v>3898</v>
      </c>
      <c r="H319" s="235">
        <v>1</v>
      </c>
      <c r="I319" s="236"/>
      <c r="J319" s="237">
        <f>ROUND(I319*H319,2)</f>
        <v>0</v>
      </c>
      <c r="K319" s="233" t="s">
        <v>28</v>
      </c>
      <c r="L319" s="47"/>
      <c r="M319" s="238" t="s">
        <v>28</v>
      </c>
      <c r="N319" s="239" t="s">
        <v>45</v>
      </c>
      <c r="O319" s="87"/>
      <c r="P319" s="240">
        <f>O319*H319</f>
        <v>0</v>
      </c>
      <c r="Q319" s="240">
        <v>0</v>
      </c>
      <c r="R319" s="240">
        <f>Q319*H319</f>
        <v>0</v>
      </c>
      <c r="S319" s="240">
        <v>0</v>
      </c>
      <c r="T319" s="241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42" t="s">
        <v>9113</v>
      </c>
      <c r="AT319" s="242" t="s">
        <v>477</v>
      </c>
      <c r="AU319" s="242" t="s">
        <v>82</v>
      </c>
      <c r="AY319" s="20" t="s">
        <v>475</v>
      </c>
      <c r="BE319" s="243">
        <f>IF(N319="základní",J319,0)</f>
        <v>0</v>
      </c>
      <c r="BF319" s="243">
        <f>IF(N319="snížená",J319,0)</f>
        <v>0</v>
      </c>
      <c r="BG319" s="243">
        <f>IF(N319="zákl. přenesená",J319,0)</f>
        <v>0</v>
      </c>
      <c r="BH319" s="243">
        <f>IF(N319="sníž. přenesená",J319,0)</f>
        <v>0</v>
      </c>
      <c r="BI319" s="243">
        <f>IF(N319="nulová",J319,0)</f>
        <v>0</v>
      </c>
      <c r="BJ319" s="20" t="s">
        <v>78</v>
      </c>
      <c r="BK319" s="243">
        <f>ROUND(I319*H319,2)</f>
        <v>0</v>
      </c>
      <c r="BL319" s="20" t="s">
        <v>9113</v>
      </c>
      <c r="BM319" s="242" t="s">
        <v>10820</v>
      </c>
    </row>
    <row r="320" s="2" customFormat="1">
      <c r="A320" s="41"/>
      <c r="B320" s="42"/>
      <c r="C320" s="43"/>
      <c r="D320" s="244" t="s">
        <v>484</v>
      </c>
      <c r="E320" s="43"/>
      <c r="F320" s="245" t="s">
        <v>10819</v>
      </c>
      <c r="G320" s="43"/>
      <c r="H320" s="43"/>
      <c r="I320" s="151"/>
      <c r="J320" s="43"/>
      <c r="K320" s="43"/>
      <c r="L320" s="47"/>
      <c r="M320" s="246"/>
      <c r="N320" s="247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484</v>
      </c>
      <c r="AU320" s="20" t="s">
        <v>82</v>
      </c>
    </row>
    <row r="321" s="13" customFormat="1">
      <c r="A321" s="13"/>
      <c r="B321" s="249"/>
      <c r="C321" s="250"/>
      <c r="D321" s="244" t="s">
        <v>487</v>
      </c>
      <c r="E321" s="251" t="s">
        <v>28</v>
      </c>
      <c r="F321" s="252" t="s">
        <v>78</v>
      </c>
      <c r="G321" s="250"/>
      <c r="H321" s="253">
        <v>1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9" t="s">
        <v>487</v>
      </c>
      <c r="AU321" s="259" t="s">
        <v>82</v>
      </c>
      <c r="AV321" s="13" t="s">
        <v>82</v>
      </c>
      <c r="AW321" s="13" t="s">
        <v>35</v>
      </c>
      <c r="AX321" s="13" t="s">
        <v>78</v>
      </c>
      <c r="AY321" s="259" t="s">
        <v>475</v>
      </c>
    </row>
    <row r="322" s="2" customFormat="1" ht="21.75" customHeight="1">
      <c r="A322" s="41"/>
      <c r="B322" s="42"/>
      <c r="C322" s="231" t="s">
        <v>717</v>
      </c>
      <c r="D322" s="231" t="s">
        <v>477</v>
      </c>
      <c r="E322" s="232" t="s">
        <v>10821</v>
      </c>
      <c r="F322" s="233" t="s">
        <v>10822</v>
      </c>
      <c r="G322" s="234" t="s">
        <v>3898</v>
      </c>
      <c r="H322" s="235">
        <v>1</v>
      </c>
      <c r="I322" s="236"/>
      <c r="J322" s="237">
        <f>ROUND(I322*H322,2)</f>
        <v>0</v>
      </c>
      <c r="K322" s="233" t="s">
        <v>28</v>
      </c>
      <c r="L322" s="47"/>
      <c r="M322" s="238" t="s">
        <v>28</v>
      </c>
      <c r="N322" s="239" t="s">
        <v>45</v>
      </c>
      <c r="O322" s="87"/>
      <c r="P322" s="240">
        <f>O322*H322</f>
        <v>0</v>
      </c>
      <c r="Q322" s="240">
        <v>0</v>
      </c>
      <c r="R322" s="240">
        <f>Q322*H322</f>
        <v>0</v>
      </c>
      <c r="S322" s="240">
        <v>0</v>
      </c>
      <c r="T322" s="241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42" t="s">
        <v>9113</v>
      </c>
      <c r="AT322" s="242" t="s">
        <v>477</v>
      </c>
      <c r="AU322" s="242" t="s">
        <v>82</v>
      </c>
      <c r="AY322" s="20" t="s">
        <v>475</v>
      </c>
      <c r="BE322" s="243">
        <f>IF(N322="základní",J322,0)</f>
        <v>0</v>
      </c>
      <c r="BF322" s="243">
        <f>IF(N322="snížená",J322,0)</f>
        <v>0</v>
      </c>
      <c r="BG322" s="243">
        <f>IF(N322="zákl. přenesená",J322,0)</f>
        <v>0</v>
      </c>
      <c r="BH322" s="243">
        <f>IF(N322="sníž. přenesená",J322,0)</f>
        <v>0</v>
      </c>
      <c r="BI322" s="243">
        <f>IF(N322="nulová",J322,0)</f>
        <v>0</v>
      </c>
      <c r="BJ322" s="20" t="s">
        <v>78</v>
      </c>
      <c r="BK322" s="243">
        <f>ROUND(I322*H322,2)</f>
        <v>0</v>
      </c>
      <c r="BL322" s="20" t="s">
        <v>9113</v>
      </c>
      <c r="BM322" s="242" t="s">
        <v>10823</v>
      </c>
    </row>
    <row r="323" s="2" customFormat="1">
      <c r="A323" s="41"/>
      <c r="B323" s="42"/>
      <c r="C323" s="43"/>
      <c r="D323" s="244" t="s">
        <v>484</v>
      </c>
      <c r="E323" s="43"/>
      <c r="F323" s="245" t="s">
        <v>10824</v>
      </c>
      <c r="G323" s="43"/>
      <c r="H323" s="43"/>
      <c r="I323" s="151"/>
      <c r="J323" s="43"/>
      <c r="K323" s="43"/>
      <c r="L323" s="47"/>
      <c r="M323" s="246"/>
      <c r="N323" s="247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484</v>
      </c>
      <c r="AU323" s="20" t="s">
        <v>82</v>
      </c>
    </row>
    <row r="324" s="13" customFormat="1">
      <c r="A324" s="13"/>
      <c r="B324" s="249"/>
      <c r="C324" s="250"/>
      <c r="D324" s="244" t="s">
        <v>487</v>
      </c>
      <c r="E324" s="251" t="s">
        <v>28</v>
      </c>
      <c r="F324" s="252" t="s">
        <v>78</v>
      </c>
      <c r="G324" s="250"/>
      <c r="H324" s="253">
        <v>1</v>
      </c>
      <c r="I324" s="254"/>
      <c r="J324" s="250"/>
      <c r="K324" s="250"/>
      <c r="L324" s="255"/>
      <c r="M324" s="256"/>
      <c r="N324" s="257"/>
      <c r="O324" s="257"/>
      <c r="P324" s="257"/>
      <c r="Q324" s="257"/>
      <c r="R324" s="257"/>
      <c r="S324" s="257"/>
      <c r="T324" s="258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9" t="s">
        <v>487</v>
      </c>
      <c r="AU324" s="259" t="s">
        <v>82</v>
      </c>
      <c r="AV324" s="13" t="s">
        <v>82</v>
      </c>
      <c r="AW324" s="13" t="s">
        <v>35</v>
      </c>
      <c r="AX324" s="13" t="s">
        <v>78</v>
      </c>
      <c r="AY324" s="259" t="s">
        <v>475</v>
      </c>
    </row>
    <row r="325" s="2" customFormat="1" ht="21.75" customHeight="1">
      <c r="A325" s="41"/>
      <c r="B325" s="42"/>
      <c r="C325" s="231" t="s">
        <v>723</v>
      </c>
      <c r="D325" s="231" t="s">
        <v>477</v>
      </c>
      <c r="E325" s="232" t="s">
        <v>10825</v>
      </c>
      <c r="F325" s="233" t="s">
        <v>10826</v>
      </c>
      <c r="G325" s="234" t="s">
        <v>3898</v>
      </c>
      <c r="H325" s="235">
        <v>1</v>
      </c>
      <c r="I325" s="236"/>
      <c r="J325" s="237">
        <f>ROUND(I325*H325,2)</f>
        <v>0</v>
      </c>
      <c r="K325" s="233" t="s">
        <v>28</v>
      </c>
      <c r="L325" s="47"/>
      <c r="M325" s="238" t="s">
        <v>28</v>
      </c>
      <c r="N325" s="239" t="s">
        <v>45</v>
      </c>
      <c r="O325" s="87"/>
      <c r="P325" s="240">
        <f>O325*H325</f>
        <v>0</v>
      </c>
      <c r="Q325" s="240">
        <v>0</v>
      </c>
      <c r="R325" s="240">
        <f>Q325*H325</f>
        <v>0</v>
      </c>
      <c r="S325" s="240">
        <v>0</v>
      </c>
      <c r="T325" s="241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42" t="s">
        <v>9113</v>
      </c>
      <c r="AT325" s="242" t="s">
        <v>477</v>
      </c>
      <c r="AU325" s="242" t="s">
        <v>82</v>
      </c>
      <c r="AY325" s="20" t="s">
        <v>475</v>
      </c>
      <c r="BE325" s="243">
        <f>IF(N325="základní",J325,0)</f>
        <v>0</v>
      </c>
      <c r="BF325" s="243">
        <f>IF(N325="snížená",J325,0)</f>
        <v>0</v>
      </c>
      <c r="BG325" s="243">
        <f>IF(N325="zákl. přenesená",J325,0)</f>
        <v>0</v>
      </c>
      <c r="BH325" s="243">
        <f>IF(N325="sníž. přenesená",J325,0)</f>
        <v>0</v>
      </c>
      <c r="BI325" s="243">
        <f>IF(N325="nulová",J325,0)</f>
        <v>0</v>
      </c>
      <c r="BJ325" s="20" t="s">
        <v>78</v>
      </c>
      <c r="BK325" s="243">
        <f>ROUND(I325*H325,2)</f>
        <v>0</v>
      </c>
      <c r="BL325" s="20" t="s">
        <v>9113</v>
      </c>
      <c r="BM325" s="242" t="s">
        <v>10827</v>
      </c>
    </row>
    <row r="326" s="2" customFormat="1">
      <c r="A326" s="41"/>
      <c r="B326" s="42"/>
      <c r="C326" s="43"/>
      <c r="D326" s="244" t="s">
        <v>484</v>
      </c>
      <c r="E326" s="43"/>
      <c r="F326" s="245" t="s">
        <v>10828</v>
      </c>
      <c r="G326" s="43"/>
      <c r="H326" s="43"/>
      <c r="I326" s="151"/>
      <c r="J326" s="43"/>
      <c r="K326" s="43"/>
      <c r="L326" s="47"/>
      <c r="M326" s="246"/>
      <c r="N326" s="247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484</v>
      </c>
      <c r="AU326" s="20" t="s">
        <v>82</v>
      </c>
    </row>
    <row r="327" s="16" customFormat="1">
      <c r="A327" s="16"/>
      <c r="B327" s="299"/>
      <c r="C327" s="300"/>
      <c r="D327" s="244" t="s">
        <v>487</v>
      </c>
      <c r="E327" s="301" t="s">
        <v>28</v>
      </c>
      <c r="F327" s="302" t="s">
        <v>10829</v>
      </c>
      <c r="G327" s="300"/>
      <c r="H327" s="301" t="s">
        <v>28</v>
      </c>
      <c r="I327" s="303"/>
      <c r="J327" s="300"/>
      <c r="K327" s="300"/>
      <c r="L327" s="304"/>
      <c r="M327" s="305"/>
      <c r="N327" s="306"/>
      <c r="O327" s="306"/>
      <c r="P327" s="306"/>
      <c r="Q327" s="306"/>
      <c r="R327" s="306"/>
      <c r="S327" s="306"/>
      <c r="T327" s="307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T327" s="308" t="s">
        <v>487</v>
      </c>
      <c r="AU327" s="308" t="s">
        <v>82</v>
      </c>
      <c r="AV327" s="16" t="s">
        <v>78</v>
      </c>
      <c r="AW327" s="16" t="s">
        <v>35</v>
      </c>
      <c r="AX327" s="16" t="s">
        <v>74</v>
      </c>
      <c r="AY327" s="308" t="s">
        <v>475</v>
      </c>
    </row>
    <row r="328" s="16" customFormat="1">
      <c r="A328" s="16"/>
      <c r="B328" s="299"/>
      <c r="C328" s="300"/>
      <c r="D328" s="244" t="s">
        <v>487</v>
      </c>
      <c r="E328" s="301" t="s">
        <v>28</v>
      </c>
      <c r="F328" s="302" t="s">
        <v>10830</v>
      </c>
      <c r="G328" s="300"/>
      <c r="H328" s="301" t="s">
        <v>28</v>
      </c>
      <c r="I328" s="303"/>
      <c r="J328" s="300"/>
      <c r="K328" s="300"/>
      <c r="L328" s="304"/>
      <c r="M328" s="305"/>
      <c r="N328" s="306"/>
      <c r="O328" s="306"/>
      <c r="P328" s="306"/>
      <c r="Q328" s="306"/>
      <c r="R328" s="306"/>
      <c r="S328" s="306"/>
      <c r="T328" s="307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T328" s="308" t="s">
        <v>487</v>
      </c>
      <c r="AU328" s="308" t="s">
        <v>82</v>
      </c>
      <c r="AV328" s="16" t="s">
        <v>78</v>
      </c>
      <c r="AW328" s="16" t="s">
        <v>35</v>
      </c>
      <c r="AX328" s="16" t="s">
        <v>74</v>
      </c>
      <c r="AY328" s="308" t="s">
        <v>475</v>
      </c>
    </row>
    <row r="329" s="16" customFormat="1">
      <c r="A329" s="16"/>
      <c r="B329" s="299"/>
      <c r="C329" s="300"/>
      <c r="D329" s="244" t="s">
        <v>487</v>
      </c>
      <c r="E329" s="301" t="s">
        <v>28</v>
      </c>
      <c r="F329" s="302" t="s">
        <v>10831</v>
      </c>
      <c r="G329" s="300"/>
      <c r="H329" s="301" t="s">
        <v>28</v>
      </c>
      <c r="I329" s="303"/>
      <c r="J329" s="300"/>
      <c r="K329" s="300"/>
      <c r="L329" s="304"/>
      <c r="M329" s="305"/>
      <c r="N329" s="306"/>
      <c r="O329" s="306"/>
      <c r="P329" s="306"/>
      <c r="Q329" s="306"/>
      <c r="R329" s="306"/>
      <c r="S329" s="306"/>
      <c r="T329" s="307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T329" s="308" t="s">
        <v>487</v>
      </c>
      <c r="AU329" s="308" t="s">
        <v>82</v>
      </c>
      <c r="AV329" s="16" t="s">
        <v>78</v>
      </c>
      <c r="AW329" s="16" t="s">
        <v>35</v>
      </c>
      <c r="AX329" s="16" t="s">
        <v>74</v>
      </c>
      <c r="AY329" s="308" t="s">
        <v>475</v>
      </c>
    </row>
    <row r="330" s="16" customFormat="1">
      <c r="A330" s="16"/>
      <c r="B330" s="299"/>
      <c r="C330" s="300"/>
      <c r="D330" s="244" t="s">
        <v>487</v>
      </c>
      <c r="E330" s="301" t="s">
        <v>28</v>
      </c>
      <c r="F330" s="302" t="s">
        <v>10832</v>
      </c>
      <c r="G330" s="300"/>
      <c r="H330" s="301" t="s">
        <v>28</v>
      </c>
      <c r="I330" s="303"/>
      <c r="J330" s="300"/>
      <c r="K330" s="300"/>
      <c r="L330" s="304"/>
      <c r="M330" s="305"/>
      <c r="N330" s="306"/>
      <c r="O330" s="306"/>
      <c r="P330" s="306"/>
      <c r="Q330" s="306"/>
      <c r="R330" s="306"/>
      <c r="S330" s="306"/>
      <c r="T330" s="307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308" t="s">
        <v>487</v>
      </c>
      <c r="AU330" s="308" t="s">
        <v>82</v>
      </c>
      <c r="AV330" s="16" t="s">
        <v>78</v>
      </c>
      <c r="AW330" s="16" t="s">
        <v>35</v>
      </c>
      <c r="AX330" s="16" t="s">
        <v>74</v>
      </c>
      <c r="AY330" s="308" t="s">
        <v>475</v>
      </c>
    </row>
    <row r="331" s="16" customFormat="1">
      <c r="A331" s="16"/>
      <c r="B331" s="299"/>
      <c r="C331" s="300"/>
      <c r="D331" s="244" t="s">
        <v>487</v>
      </c>
      <c r="E331" s="301" t="s">
        <v>28</v>
      </c>
      <c r="F331" s="302" t="s">
        <v>10833</v>
      </c>
      <c r="G331" s="300"/>
      <c r="H331" s="301" t="s">
        <v>28</v>
      </c>
      <c r="I331" s="303"/>
      <c r="J331" s="300"/>
      <c r="K331" s="300"/>
      <c r="L331" s="304"/>
      <c r="M331" s="305"/>
      <c r="N331" s="306"/>
      <c r="O331" s="306"/>
      <c r="P331" s="306"/>
      <c r="Q331" s="306"/>
      <c r="R331" s="306"/>
      <c r="S331" s="306"/>
      <c r="T331" s="307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308" t="s">
        <v>487</v>
      </c>
      <c r="AU331" s="308" t="s">
        <v>82</v>
      </c>
      <c r="AV331" s="16" t="s">
        <v>78</v>
      </c>
      <c r="AW331" s="16" t="s">
        <v>35</v>
      </c>
      <c r="AX331" s="16" t="s">
        <v>74</v>
      </c>
      <c r="AY331" s="308" t="s">
        <v>475</v>
      </c>
    </row>
    <row r="332" s="13" customFormat="1">
      <c r="A332" s="13"/>
      <c r="B332" s="249"/>
      <c r="C332" s="250"/>
      <c r="D332" s="244" t="s">
        <v>487</v>
      </c>
      <c r="E332" s="251" t="s">
        <v>28</v>
      </c>
      <c r="F332" s="252" t="s">
        <v>78</v>
      </c>
      <c r="G332" s="250"/>
      <c r="H332" s="253">
        <v>1</v>
      </c>
      <c r="I332" s="254"/>
      <c r="J332" s="250"/>
      <c r="K332" s="250"/>
      <c r="L332" s="255"/>
      <c r="M332" s="292"/>
      <c r="N332" s="293"/>
      <c r="O332" s="293"/>
      <c r="P332" s="293"/>
      <c r="Q332" s="293"/>
      <c r="R332" s="293"/>
      <c r="S332" s="293"/>
      <c r="T332" s="294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9" t="s">
        <v>487</v>
      </c>
      <c r="AU332" s="259" t="s">
        <v>82</v>
      </c>
      <c r="AV332" s="13" t="s">
        <v>82</v>
      </c>
      <c r="AW332" s="13" t="s">
        <v>35</v>
      </c>
      <c r="AX332" s="13" t="s">
        <v>78</v>
      </c>
      <c r="AY332" s="259" t="s">
        <v>475</v>
      </c>
    </row>
    <row r="333" s="2" customFormat="1" ht="6.96" customHeight="1">
      <c r="A333" s="41"/>
      <c r="B333" s="62"/>
      <c r="C333" s="63"/>
      <c r="D333" s="63"/>
      <c r="E333" s="63"/>
      <c r="F333" s="63"/>
      <c r="G333" s="63"/>
      <c r="H333" s="63"/>
      <c r="I333" s="179"/>
      <c r="J333" s="63"/>
      <c r="K333" s="63"/>
      <c r="L333" s="47"/>
      <c r="M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</row>
  </sheetData>
  <sheetProtection sheet="1" autoFilter="0" formatColumns="0" formatRows="0" objects="1" scenarios="1" spinCount="100000" saltValue="5ZYv+8v0EppgDfxkDhXnS4oEZ24EavvQhZPNxtlmaH2s1DAFDkXTMDaAvKNQbKfuTg/I7bMc0Mjv4GaPUp6TVA==" hashValue="YMnOgnm76RtxwBQ3ZDOtj3NiemIPr+mchCnHGOYhiogFVxKJNLGb99MrmzHV9FwX0rCFrt5T34diy/SCz3wlQQ==" algorithmName="SHA-512" password="C429"/>
  <autoFilter ref="C83:K332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/>
  </sheetViews>
  <cols>
    <col min="1" max="1" width="8.332031" style="327" customWidth="1"/>
    <col min="2" max="2" width="1.667969" style="327" customWidth="1"/>
    <col min="3" max="4" width="5" style="327" customWidth="1"/>
    <col min="5" max="5" width="11.66016" style="327" customWidth="1"/>
    <col min="6" max="6" width="9.160156" style="327" customWidth="1"/>
    <col min="7" max="7" width="5" style="327" customWidth="1"/>
    <col min="8" max="8" width="77.83203" style="327" customWidth="1"/>
    <col min="9" max="10" width="20" style="327" customWidth="1"/>
    <col min="11" max="11" width="1.667969" style="327" customWidth="1"/>
  </cols>
  <sheetData>
    <row r="1" s="1" customFormat="1" ht="37.5" customHeight="1"/>
    <row r="2" s="1" customFormat="1" ht="7.5" customHeight="1">
      <c r="B2" s="328"/>
      <c r="C2" s="329"/>
      <c r="D2" s="329"/>
      <c r="E2" s="329"/>
      <c r="F2" s="329"/>
      <c r="G2" s="329"/>
      <c r="H2" s="329"/>
      <c r="I2" s="329"/>
      <c r="J2" s="329"/>
      <c r="K2" s="330"/>
    </row>
    <row r="3" s="18" customFormat="1" ht="45" customHeight="1">
      <c r="B3" s="331"/>
      <c r="C3" s="332" t="s">
        <v>10834</v>
      </c>
      <c r="D3" s="332"/>
      <c r="E3" s="332"/>
      <c r="F3" s="332"/>
      <c r="G3" s="332"/>
      <c r="H3" s="332"/>
      <c r="I3" s="332"/>
      <c r="J3" s="332"/>
      <c r="K3" s="333"/>
    </row>
    <row r="4" s="1" customFormat="1" ht="25.5" customHeight="1">
      <c r="B4" s="334"/>
      <c r="C4" s="335" t="s">
        <v>10835</v>
      </c>
      <c r="D4" s="335"/>
      <c r="E4" s="335"/>
      <c r="F4" s="335"/>
      <c r="G4" s="335"/>
      <c r="H4" s="335"/>
      <c r="I4" s="335"/>
      <c r="J4" s="335"/>
      <c r="K4" s="336"/>
    </row>
    <row r="5" s="1" customFormat="1" ht="5.25" customHeight="1">
      <c r="B5" s="334"/>
      <c r="C5" s="337"/>
      <c r="D5" s="337"/>
      <c r="E5" s="337"/>
      <c r="F5" s="337"/>
      <c r="G5" s="337"/>
      <c r="H5" s="337"/>
      <c r="I5" s="337"/>
      <c r="J5" s="337"/>
      <c r="K5" s="336"/>
    </row>
    <row r="6" s="1" customFormat="1" ht="15" customHeight="1">
      <c r="B6" s="334"/>
      <c r="C6" s="338" t="s">
        <v>10836</v>
      </c>
      <c r="D6" s="338"/>
      <c r="E6" s="338"/>
      <c r="F6" s="338"/>
      <c r="G6" s="338"/>
      <c r="H6" s="338"/>
      <c r="I6" s="338"/>
      <c r="J6" s="338"/>
      <c r="K6" s="336"/>
    </row>
    <row r="7" s="1" customFormat="1" ht="15" customHeight="1">
      <c r="B7" s="339"/>
      <c r="C7" s="338" t="s">
        <v>10837</v>
      </c>
      <c r="D7" s="338"/>
      <c r="E7" s="338"/>
      <c r="F7" s="338"/>
      <c r="G7" s="338"/>
      <c r="H7" s="338"/>
      <c r="I7" s="338"/>
      <c r="J7" s="338"/>
      <c r="K7" s="336"/>
    </row>
    <row r="8" s="1" customFormat="1" ht="12.75" customHeight="1">
      <c r="B8" s="339"/>
      <c r="C8" s="338"/>
      <c r="D8" s="338"/>
      <c r="E8" s="338"/>
      <c r="F8" s="338"/>
      <c r="G8" s="338"/>
      <c r="H8" s="338"/>
      <c r="I8" s="338"/>
      <c r="J8" s="338"/>
      <c r="K8" s="336"/>
    </row>
    <row r="9" s="1" customFormat="1" ht="15" customHeight="1">
      <c r="B9" s="339"/>
      <c r="C9" s="338" t="s">
        <v>10838</v>
      </c>
      <c r="D9" s="338"/>
      <c r="E9" s="338"/>
      <c r="F9" s="338"/>
      <c r="G9" s="338"/>
      <c r="H9" s="338"/>
      <c r="I9" s="338"/>
      <c r="J9" s="338"/>
      <c r="K9" s="336"/>
    </row>
    <row r="10" s="1" customFormat="1" ht="15" customHeight="1">
      <c r="B10" s="339"/>
      <c r="C10" s="338"/>
      <c r="D10" s="338" t="s">
        <v>10839</v>
      </c>
      <c r="E10" s="338"/>
      <c r="F10" s="338"/>
      <c r="G10" s="338"/>
      <c r="H10" s="338"/>
      <c r="I10" s="338"/>
      <c r="J10" s="338"/>
      <c r="K10" s="336"/>
    </row>
    <row r="11" s="1" customFormat="1" ht="15" customHeight="1">
      <c r="B11" s="339"/>
      <c r="C11" s="340"/>
      <c r="D11" s="338" t="s">
        <v>10840</v>
      </c>
      <c r="E11" s="338"/>
      <c r="F11" s="338"/>
      <c r="G11" s="338"/>
      <c r="H11" s="338"/>
      <c r="I11" s="338"/>
      <c r="J11" s="338"/>
      <c r="K11" s="336"/>
    </row>
    <row r="12" s="1" customFormat="1" ht="15" customHeight="1">
      <c r="B12" s="339"/>
      <c r="C12" s="340"/>
      <c r="D12" s="338"/>
      <c r="E12" s="338"/>
      <c r="F12" s="338"/>
      <c r="G12" s="338"/>
      <c r="H12" s="338"/>
      <c r="I12" s="338"/>
      <c r="J12" s="338"/>
      <c r="K12" s="336"/>
    </row>
    <row r="13" s="1" customFormat="1" ht="15" customHeight="1">
      <c r="B13" s="339"/>
      <c r="C13" s="340"/>
      <c r="D13" s="341" t="s">
        <v>10841</v>
      </c>
      <c r="E13" s="338"/>
      <c r="F13" s="338"/>
      <c r="G13" s="338"/>
      <c r="H13" s="338"/>
      <c r="I13" s="338"/>
      <c r="J13" s="338"/>
      <c r="K13" s="336"/>
    </row>
    <row r="14" s="1" customFormat="1" ht="12.75" customHeight="1">
      <c r="B14" s="339"/>
      <c r="C14" s="340"/>
      <c r="D14" s="340"/>
      <c r="E14" s="340"/>
      <c r="F14" s="340"/>
      <c r="G14" s="340"/>
      <c r="H14" s="340"/>
      <c r="I14" s="340"/>
      <c r="J14" s="340"/>
      <c r="K14" s="336"/>
    </row>
    <row r="15" s="1" customFormat="1" ht="15" customHeight="1">
      <c r="B15" s="339"/>
      <c r="C15" s="340"/>
      <c r="D15" s="338" t="s">
        <v>10842</v>
      </c>
      <c r="E15" s="338"/>
      <c r="F15" s="338"/>
      <c r="G15" s="338"/>
      <c r="H15" s="338"/>
      <c r="I15" s="338"/>
      <c r="J15" s="338"/>
      <c r="K15" s="336"/>
    </row>
    <row r="16" s="1" customFormat="1" ht="15" customHeight="1">
      <c r="B16" s="339"/>
      <c r="C16" s="340"/>
      <c r="D16" s="338" t="s">
        <v>10843</v>
      </c>
      <c r="E16" s="338"/>
      <c r="F16" s="338"/>
      <c r="G16" s="338"/>
      <c r="H16" s="338"/>
      <c r="I16" s="338"/>
      <c r="J16" s="338"/>
      <c r="K16" s="336"/>
    </row>
    <row r="17" s="1" customFormat="1" ht="15" customHeight="1">
      <c r="B17" s="339"/>
      <c r="C17" s="340"/>
      <c r="D17" s="338" t="s">
        <v>10844</v>
      </c>
      <c r="E17" s="338"/>
      <c r="F17" s="338"/>
      <c r="G17" s="338"/>
      <c r="H17" s="338"/>
      <c r="I17" s="338"/>
      <c r="J17" s="338"/>
      <c r="K17" s="336"/>
    </row>
    <row r="18" s="1" customFormat="1" ht="15" customHeight="1">
      <c r="B18" s="339"/>
      <c r="C18" s="340"/>
      <c r="D18" s="340"/>
      <c r="E18" s="342" t="s">
        <v>80</v>
      </c>
      <c r="F18" s="338" t="s">
        <v>10845</v>
      </c>
      <c r="G18" s="338"/>
      <c r="H18" s="338"/>
      <c r="I18" s="338"/>
      <c r="J18" s="338"/>
      <c r="K18" s="336"/>
    </row>
    <row r="19" s="1" customFormat="1" ht="15" customHeight="1">
      <c r="B19" s="339"/>
      <c r="C19" s="340"/>
      <c r="D19" s="340"/>
      <c r="E19" s="342" t="s">
        <v>10846</v>
      </c>
      <c r="F19" s="338" t="s">
        <v>10847</v>
      </c>
      <c r="G19" s="338"/>
      <c r="H19" s="338"/>
      <c r="I19" s="338"/>
      <c r="J19" s="338"/>
      <c r="K19" s="336"/>
    </row>
    <row r="20" s="1" customFormat="1" ht="15" customHeight="1">
      <c r="B20" s="339"/>
      <c r="C20" s="340"/>
      <c r="D20" s="340"/>
      <c r="E20" s="342" t="s">
        <v>10848</v>
      </c>
      <c r="F20" s="338" t="s">
        <v>10849</v>
      </c>
      <c r="G20" s="338"/>
      <c r="H20" s="338"/>
      <c r="I20" s="338"/>
      <c r="J20" s="338"/>
      <c r="K20" s="336"/>
    </row>
    <row r="21" s="1" customFormat="1" ht="15" customHeight="1">
      <c r="B21" s="339"/>
      <c r="C21" s="340"/>
      <c r="D21" s="340"/>
      <c r="E21" s="342" t="s">
        <v>431</v>
      </c>
      <c r="F21" s="338" t="s">
        <v>10850</v>
      </c>
      <c r="G21" s="338"/>
      <c r="H21" s="338"/>
      <c r="I21" s="338"/>
      <c r="J21" s="338"/>
      <c r="K21" s="336"/>
    </row>
    <row r="22" s="1" customFormat="1" ht="15" customHeight="1">
      <c r="B22" s="339"/>
      <c r="C22" s="340"/>
      <c r="D22" s="340"/>
      <c r="E22" s="342" t="s">
        <v>5336</v>
      </c>
      <c r="F22" s="338" t="s">
        <v>5337</v>
      </c>
      <c r="G22" s="338"/>
      <c r="H22" s="338"/>
      <c r="I22" s="338"/>
      <c r="J22" s="338"/>
      <c r="K22" s="336"/>
    </row>
    <row r="23" s="1" customFormat="1" ht="15" customHeight="1">
      <c r="B23" s="339"/>
      <c r="C23" s="340"/>
      <c r="D23" s="340"/>
      <c r="E23" s="342" t="s">
        <v>85</v>
      </c>
      <c r="F23" s="338" t="s">
        <v>10851</v>
      </c>
      <c r="G23" s="338"/>
      <c r="H23" s="338"/>
      <c r="I23" s="338"/>
      <c r="J23" s="338"/>
      <c r="K23" s="336"/>
    </row>
    <row r="24" s="1" customFormat="1" ht="12.75" customHeight="1">
      <c r="B24" s="339"/>
      <c r="C24" s="340"/>
      <c r="D24" s="340"/>
      <c r="E24" s="340"/>
      <c r="F24" s="340"/>
      <c r="G24" s="340"/>
      <c r="H24" s="340"/>
      <c r="I24" s="340"/>
      <c r="J24" s="340"/>
      <c r="K24" s="336"/>
    </row>
    <row r="25" s="1" customFormat="1" ht="15" customHeight="1">
      <c r="B25" s="339"/>
      <c r="C25" s="338" t="s">
        <v>10852</v>
      </c>
      <c r="D25" s="338"/>
      <c r="E25" s="338"/>
      <c r="F25" s="338"/>
      <c r="G25" s="338"/>
      <c r="H25" s="338"/>
      <c r="I25" s="338"/>
      <c r="J25" s="338"/>
      <c r="K25" s="336"/>
    </row>
    <row r="26" s="1" customFormat="1" ht="15" customHeight="1">
      <c r="B26" s="339"/>
      <c r="C26" s="338" t="s">
        <v>10853</v>
      </c>
      <c r="D26" s="338"/>
      <c r="E26" s="338"/>
      <c r="F26" s="338"/>
      <c r="G26" s="338"/>
      <c r="H26" s="338"/>
      <c r="I26" s="338"/>
      <c r="J26" s="338"/>
      <c r="K26" s="336"/>
    </row>
    <row r="27" s="1" customFormat="1" ht="15" customHeight="1">
      <c r="B27" s="339"/>
      <c r="C27" s="338"/>
      <c r="D27" s="338" t="s">
        <v>10854</v>
      </c>
      <c r="E27" s="338"/>
      <c r="F27" s="338"/>
      <c r="G27" s="338"/>
      <c r="H27" s="338"/>
      <c r="I27" s="338"/>
      <c r="J27" s="338"/>
      <c r="K27" s="336"/>
    </row>
    <row r="28" s="1" customFormat="1" ht="15" customHeight="1">
      <c r="B28" s="339"/>
      <c r="C28" s="340"/>
      <c r="D28" s="338" t="s">
        <v>10855</v>
      </c>
      <c r="E28" s="338"/>
      <c r="F28" s="338"/>
      <c r="G28" s="338"/>
      <c r="H28" s="338"/>
      <c r="I28" s="338"/>
      <c r="J28" s="338"/>
      <c r="K28" s="336"/>
    </row>
    <row r="29" s="1" customFormat="1" ht="12.75" customHeight="1">
      <c r="B29" s="339"/>
      <c r="C29" s="340"/>
      <c r="D29" s="340"/>
      <c r="E29" s="340"/>
      <c r="F29" s="340"/>
      <c r="G29" s="340"/>
      <c r="H29" s="340"/>
      <c r="I29" s="340"/>
      <c r="J29" s="340"/>
      <c r="K29" s="336"/>
    </row>
    <row r="30" s="1" customFormat="1" ht="15" customHeight="1">
      <c r="B30" s="339"/>
      <c r="C30" s="340"/>
      <c r="D30" s="338" t="s">
        <v>10856</v>
      </c>
      <c r="E30" s="338"/>
      <c r="F30" s="338"/>
      <c r="G30" s="338"/>
      <c r="H30" s="338"/>
      <c r="I30" s="338"/>
      <c r="J30" s="338"/>
      <c r="K30" s="336"/>
    </row>
    <row r="31" s="1" customFormat="1" ht="15" customHeight="1">
      <c r="B31" s="339"/>
      <c r="C31" s="340"/>
      <c r="D31" s="338" t="s">
        <v>10857</v>
      </c>
      <c r="E31" s="338"/>
      <c r="F31" s="338"/>
      <c r="G31" s="338"/>
      <c r="H31" s="338"/>
      <c r="I31" s="338"/>
      <c r="J31" s="338"/>
      <c r="K31" s="336"/>
    </row>
    <row r="32" s="1" customFormat="1" ht="12.75" customHeight="1">
      <c r="B32" s="339"/>
      <c r="C32" s="340"/>
      <c r="D32" s="340"/>
      <c r="E32" s="340"/>
      <c r="F32" s="340"/>
      <c r="G32" s="340"/>
      <c r="H32" s="340"/>
      <c r="I32" s="340"/>
      <c r="J32" s="340"/>
      <c r="K32" s="336"/>
    </row>
    <row r="33" s="1" customFormat="1" ht="15" customHeight="1">
      <c r="B33" s="339"/>
      <c r="C33" s="340"/>
      <c r="D33" s="338" t="s">
        <v>10858</v>
      </c>
      <c r="E33" s="338"/>
      <c r="F33" s="338"/>
      <c r="G33" s="338"/>
      <c r="H33" s="338"/>
      <c r="I33" s="338"/>
      <c r="J33" s="338"/>
      <c r="K33" s="336"/>
    </row>
    <row r="34" s="1" customFormat="1" ht="15" customHeight="1">
      <c r="B34" s="339"/>
      <c r="C34" s="340"/>
      <c r="D34" s="338" t="s">
        <v>10859</v>
      </c>
      <c r="E34" s="338"/>
      <c r="F34" s="338"/>
      <c r="G34" s="338"/>
      <c r="H34" s="338"/>
      <c r="I34" s="338"/>
      <c r="J34" s="338"/>
      <c r="K34" s="336"/>
    </row>
    <row r="35" s="1" customFormat="1" ht="15" customHeight="1">
      <c r="B35" s="339"/>
      <c r="C35" s="340"/>
      <c r="D35" s="338" t="s">
        <v>10860</v>
      </c>
      <c r="E35" s="338"/>
      <c r="F35" s="338"/>
      <c r="G35" s="338"/>
      <c r="H35" s="338"/>
      <c r="I35" s="338"/>
      <c r="J35" s="338"/>
      <c r="K35" s="336"/>
    </row>
    <row r="36" s="1" customFormat="1" ht="15" customHeight="1">
      <c r="B36" s="339"/>
      <c r="C36" s="340"/>
      <c r="D36" s="338"/>
      <c r="E36" s="341" t="s">
        <v>461</v>
      </c>
      <c r="F36" s="338"/>
      <c r="G36" s="338" t="s">
        <v>10861</v>
      </c>
      <c r="H36" s="338"/>
      <c r="I36" s="338"/>
      <c r="J36" s="338"/>
      <c r="K36" s="336"/>
    </row>
    <row r="37" s="1" customFormat="1" ht="30.75" customHeight="1">
      <c r="B37" s="339"/>
      <c r="C37" s="340"/>
      <c r="D37" s="338"/>
      <c r="E37" s="341" t="s">
        <v>10862</v>
      </c>
      <c r="F37" s="338"/>
      <c r="G37" s="338" t="s">
        <v>10863</v>
      </c>
      <c r="H37" s="338"/>
      <c r="I37" s="338"/>
      <c r="J37" s="338"/>
      <c r="K37" s="336"/>
    </row>
    <row r="38" s="1" customFormat="1" ht="15" customHeight="1">
      <c r="B38" s="339"/>
      <c r="C38" s="340"/>
      <c r="D38" s="338"/>
      <c r="E38" s="341" t="s">
        <v>55</v>
      </c>
      <c r="F38" s="338"/>
      <c r="G38" s="338" t="s">
        <v>10864</v>
      </c>
      <c r="H38" s="338"/>
      <c r="I38" s="338"/>
      <c r="J38" s="338"/>
      <c r="K38" s="336"/>
    </row>
    <row r="39" s="1" customFormat="1" ht="15" customHeight="1">
      <c r="B39" s="339"/>
      <c r="C39" s="340"/>
      <c r="D39" s="338"/>
      <c r="E39" s="341" t="s">
        <v>56</v>
      </c>
      <c r="F39" s="338"/>
      <c r="G39" s="338" t="s">
        <v>10865</v>
      </c>
      <c r="H39" s="338"/>
      <c r="I39" s="338"/>
      <c r="J39" s="338"/>
      <c r="K39" s="336"/>
    </row>
    <row r="40" s="1" customFormat="1" ht="15" customHeight="1">
      <c r="B40" s="339"/>
      <c r="C40" s="340"/>
      <c r="D40" s="338"/>
      <c r="E40" s="341" t="s">
        <v>462</v>
      </c>
      <c r="F40" s="338"/>
      <c r="G40" s="338" t="s">
        <v>10866</v>
      </c>
      <c r="H40" s="338"/>
      <c r="I40" s="338"/>
      <c r="J40" s="338"/>
      <c r="K40" s="336"/>
    </row>
    <row r="41" s="1" customFormat="1" ht="15" customHeight="1">
      <c r="B41" s="339"/>
      <c r="C41" s="340"/>
      <c r="D41" s="338"/>
      <c r="E41" s="341" t="s">
        <v>463</v>
      </c>
      <c r="F41" s="338"/>
      <c r="G41" s="338" t="s">
        <v>10867</v>
      </c>
      <c r="H41" s="338"/>
      <c r="I41" s="338"/>
      <c r="J41" s="338"/>
      <c r="K41" s="336"/>
    </row>
    <row r="42" s="1" customFormat="1" ht="15" customHeight="1">
      <c r="B42" s="339"/>
      <c r="C42" s="340"/>
      <c r="D42" s="338"/>
      <c r="E42" s="341" t="s">
        <v>10868</v>
      </c>
      <c r="F42" s="338"/>
      <c r="G42" s="338" t="s">
        <v>10869</v>
      </c>
      <c r="H42" s="338"/>
      <c r="I42" s="338"/>
      <c r="J42" s="338"/>
      <c r="K42" s="336"/>
    </row>
    <row r="43" s="1" customFormat="1" ht="15" customHeight="1">
      <c r="B43" s="339"/>
      <c r="C43" s="340"/>
      <c r="D43" s="338"/>
      <c r="E43" s="341"/>
      <c r="F43" s="338"/>
      <c r="G43" s="338" t="s">
        <v>10870</v>
      </c>
      <c r="H43" s="338"/>
      <c r="I43" s="338"/>
      <c r="J43" s="338"/>
      <c r="K43" s="336"/>
    </row>
    <row r="44" s="1" customFormat="1" ht="15" customHeight="1">
      <c r="B44" s="339"/>
      <c r="C44" s="340"/>
      <c r="D44" s="338"/>
      <c r="E44" s="341" t="s">
        <v>10871</v>
      </c>
      <c r="F44" s="338"/>
      <c r="G44" s="338" t="s">
        <v>10872</v>
      </c>
      <c r="H44" s="338"/>
      <c r="I44" s="338"/>
      <c r="J44" s="338"/>
      <c r="K44" s="336"/>
    </row>
    <row r="45" s="1" customFormat="1" ht="15" customHeight="1">
      <c r="B45" s="339"/>
      <c r="C45" s="340"/>
      <c r="D45" s="338"/>
      <c r="E45" s="341" t="s">
        <v>465</v>
      </c>
      <c r="F45" s="338"/>
      <c r="G45" s="338" t="s">
        <v>10873</v>
      </c>
      <c r="H45" s="338"/>
      <c r="I45" s="338"/>
      <c r="J45" s="338"/>
      <c r="K45" s="336"/>
    </row>
    <row r="46" s="1" customFormat="1" ht="12.75" customHeight="1">
      <c r="B46" s="339"/>
      <c r="C46" s="340"/>
      <c r="D46" s="338"/>
      <c r="E46" s="338"/>
      <c r="F46" s="338"/>
      <c r="G46" s="338"/>
      <c r="H46" s="338"/>
      <c r="I46" s="338"/>
      <c r="J46" s="338"/>
      <c r="K46" s="336"/>
    </row>
    <row r="47" s="1" customFormat="1" ht="15" customHeight="1">
      <c r="B47" s="339"/>
      <c r="C47" s="340"/>
      <c r="D47" s="338" t="s">
        <v>10874</v>
      </c>
      <c r="E47" s="338"/>
      <c r="F47" s="338"/>
      <c r="G47" s="338"/>
      <c r="H47" s="338"/>
      <c r="I47" s="338"/>
      <c r="J47" s="338"/>
      <c r="K47" s="336"/>
    </row>
    <row r="48" s="1" customFormat="1" ht="15" customHeight="1">
      <c r="B48" s="339"/>
      <c r="C48" s="340"/>
      <c r="D48" s="340"/>
      <c r="E48" s="338" t="s">
        <v>10875</v>
      </c>
      <c r="F48" s="338"/>
      <c r="G48" s="338"/>
      <c r="H48" s="338"/>
      <c r="I48" s="338"/>
      <c r="J48" s="338"/>
      <c r="K48" s="336"/>
    </row>
    <row r="49" s="1" customFormat="1" ht="15" customHeight="1">
      <c r="B49" s="339"/>
      <c r="C49" s="340"/>
      <c r="D49" s="340"/>
      <c r="E49" s="338" t="s">
        <v>10876</v>
      </c>
      <c r="F49" s="338"/>
      <c r="G49" s="338"/>
      <c r="H49" s="338"/>
      <c r="I49" s="338"/>
      <c r="J49" s="338"/>
      <c r="K49" s="336"/>
    </row>
    <row r="50" s="1" customFormat="1" ht="15" customHeight="1">
      <c r="B50" s="339"/>
      <c r="C50" s="340"/>
      <c r="D50" s="340"/>
      <c r="E50" s="338" t="s">
        <v>10877</v>
      </c>
      <c r="F50" s="338"/>
      <c r="G50" s="338"/>
      <c r="H50" s="338"/>
      <c r="I50" s="338"/>
      <c r="J50" s="338"/>
      <c r="K50" s="336"/>
    </row>
    <row r="51" s="1" customFormat="1" ht="15" customHeight="1">
      <c r="B51" s="339"/>
      <c r="C51" s="340"/>
      <c r="D51" s="338" t="s">
        <v>10878</v>
      </c>
      <c r="E51" s="338"/>
      <c r="F51" s="338"/>
      <c r="G51" s="338"/>
      <c r="H51" s="338"/>
      <c r="I51" s="338"/>
      <c r="J51" s="338"/>
      <c r="K51" s="336"/>
    </row>
    <row r="52" s="1" customFormat="1" ht="25.5" customHeight="1">
      <c r="B52" s="334"/>
      <c r="C52" s="335" t="s">
        <v>10879</v>
      </c>
      <c r="D52" s="335"/>
      <c r="E52" s="335"/>
      <c r="F52" s="335"/>
      <c r="G52" s="335"/>
      <c r="H52" s="335"/>
      <c r="I52" s="335"/>
      <c r="J52" s="335"/>
      <c r="K52" s="336"/>
    </row>
    <row r="53" s="1" customFormat="1" ht="5.25" customHeight="1">
      <c r="B53" s="334"/>
      <c r="C53" s="337"/>
      <c r="D53" s="337"/>
      <c r="E53" s="337"/>
      <c r="F53" s="337"/>
      <c r="G53" s="337"/>
      <c r="H53" s="337"/>
      <c r="I53" s="337"/>
      <c r="J53" s="337"/>
      <c r="K53" s="336"/>
    </row>
    <row r="54" s="1" customFormat="1" ht="15" customHeight="1">
      <c r="B54" s="334"/>
      <c r="C54" s="338" t="s">
        <v>10880</v>
      </c>
      <c r="D54" s="338"/>
      <c r="E54" s="338"/>
      <c r="F54" s="338"/>
      <c r="G54" s="338"/>
      <c r="H54" s="338"/>
      <c r="I54" s="338"/>
      <c r="J54" s="338"/>
      <c r="K54" s="336"/>
    </row>
    <row r="55" s="1" customFormat="1" ht="15" customHeight="1">
      <c r="B55" s="334"/>
      <c r="C55" s="338" t="s">
        <v>10881</v>
      </c>
      <c r="D55" s="338"/>
      <c r="E55" s="338"/>
      <c r="F55" s="338"/>
      <c r="G55" s="338"/>
      <c r="H55" s="338"/>
      <c r="I55" s="338"/>
      <c r="J55" s="338"/>
      <c r="K55" s="336"/>
    </row>
    <row r="56" s="1" customFormat="1" ht="12.75" customHeight="1">
      <c r="B56" s="334"/>
      <c r="C56" s="338"/>
      <c r="D56" s="338"/>
      <c r="E56" s="338"/>
      <c r="F56" s="338"/>
      <c r="G56" s="338"/>
      <c r="H56" s="338"/>
      <c r="I56" s="338"/>
      <c r="J56" s="338"/>
      <c r="K56" s="336"/>
    </row>
    <row r="57" s="1" customFormat="1" ht="15" customHeight="1">
      <c r="B57" s="334"/>
      <c r="C57" s="338" t="s">
        <v>10882</v>
      </c>
      <c r="D57" s="338"/>
      <c r="E57" s="338"/>
      <c r="F57" s="338"/>
      <c r="G57" s="338"/>
      <c r="H57" s="338"/>
      <c r="I57" s="338"/>
      <c r="J57" s="338"/>
      <c r="K57" s="336"/>
    </row>
    <row r="58" s="1" customFormat="1" ht="15" customHeight="1">
      <c r="B58" s="334"/>
      <c r="C58" s="340"/>
      <c r="D58" s="338" t="s">
        <v>10883</v>
      </c>
      <c r="E58" s="338"/>
      <c r="F58" s="338"/>
      <c r="G58" s="338"/>
      <c r="H58" s="338"/>
      <c r="I58" s="338"/>
      <c r="J58" s="338"/>
      <c r="K58" s="336"/>
    </row>
    <row r="59" s="1" customFormat="1" ht="15" customHeight="1">
      <c r="B59" s="334"/>
      <c r="C59" s="340"/>
      <c r="D59" s="338" t="s">
        <v>10884</v>
      </c>
      <c r="E59" s="338"/>
      <c r="F59" s="338"/>
      <c r="G59" s="338"/>
      <c r="H59" s="338"/>
      <c r="I59" s="338"/>
      <c r="J59" s="338"/>
      <c r="K59" s="336"/>
    </row>
    <row r="60" s="1" customFormat="1" ht="15" customHeight="1">
      <c r="B60" s="334"/>
      <c r="C60" s="340"/>
      <c r="D60" s="338" t="s">
        <v>10885</v>
      </c>
      <c r="E60" s="338"/>
      <c r="F60" s="338"/>
      <c r="G60" s="338"/>
      <c r="H60" s="338"/>
      <c r="I60" s="338"/>
      <c r="J60" s="338"/>
      <c r="K60" s="336"/>
    </row>
    <row r="61" s="1" customFormat="1" ht="15" customHeight="1">
      <c r="B61" s="334"/>
      <c r="C61" s="340"/>
      <c r="D61" s="338" t="s">
        <v>10886</v>
      </c>
      <c r="E61" s="338"/>
      <c r="F61" s="338"/>
      <c r="G61" s="338"/>
      <c r="H61" s="338"/>
      <c r="I61" s="338"/>
      <c r="J61" s="338"/>
      <c r="K61" s="336"/>
    </row>
    <row r="62" s="1" customFormat="1" ht="15" customHeight="1">
      <c r="B62" s="334"/>
      <c r="C62" s="340"/>
      <c r="D62" s="343" t="s">
        <v>10887</v>
      </c>
      <c r="E62" s="343"/>
      <c r="F62" s="343"/>
      <c r="G62" s="343"/>
      <c r="H62" s="343"/>
      <c r="I62" s="343"/>
      <c r="J62" s="343"/>
      <c r="K62" s="336"/>
    </row>
    <row r="63" s="1" customFormat="1" ht="15" customHeight="1">
      <c r="B63" s="334"/>
      <c r="C63" s="340"/>
      <c r="D63" s="338" t="s">
        <v>10888</v>
      </c>
      <c r="E63" s="338"/>
      <c r="F63" s="338"/>
      <c r="G63" s="338"/>
      <c r="H63" s="338"/>
      <c r="I63" s="338"/>
      <c r="J63" s="338"/>
      <c r="K63" s="336"/>
    </row>
    <row r="64" s="1" customFormat="1" ht="12.75" customHeight="1">
      <c r="B64" s="334"/>
      <c r="C64" s="340"/>
      <c r="D64" s="340"/>
      <c r="E64" s="344"/>
      <c r="F64" s="340"/>
      <c r="G64" s="340"/>
      <c r="H64" s="340"/>
      <c r="I64" s="340"/>
      <c r="J64" s="340"/>
      <c r="K64" s="336"/>
    </row>
    <row r="65" s="1" customFormat="1" ht="15" customHeight="1">
      <c r="B65" s="334"/>
      <c r="C65" s="340"/>
      <c r="D65" s="338" t="s">
        <v>10889</v>
      </c>
      <c r="E65" s="338"/>
      <c r="F65" s="338"/>
      <c r="G65" s="338"/>
      <c r="H65" s="338"/>
      <c r="I65" s="338"/>
      <c r="J65" s="338"/>
      <c r="K65" s="336"/>
    </row>
    <row r="66" s="1" customFormat="1" ht="15" customHeight="1">
      <c r="B66" s="334"/>
      <c r="C66" s="340"/>
      <c r="D66" s="343" t="s">
        <v>10890</v>
      </c>
      <c r="E66" s="343"/>
      <c r="F66" s="343"/>
      <c r="G66" s="343"/>
      <c r="H66" s="343"/>
      <c r="I66" s="343"/>
      <c r="J66" s="343"/>
      <c r="K66" s="336"/>
    </row>
    <row r="67" s="1" customFormat="1" ht="15" customHeight="1">
      <c r="B67" s="334"/>
      <c r="C67" s="340"/>
      <c r="D67" s="338" t="s">
        <v>10891</v>
      </c>
      <c r="E67" s="338"/>
      <c r="F67" s="338"/>
      <c r="G67" s="338"/>
      <c r="H67" s="338"/>
      <c r="I67" s="338"/>
      <c r="J67" s="338"/>
      <c r="K67" s="336"/>
    </row>
    <row r="68" s="1" customFormat="1" ht="15" customHeight="1">
      <c r="B68" s="334"/>
      <c r="C68" s="340"/>
      <c r="D68" s="338" t="s">
        <v>10892</v>
      </c>
      <c r="E68" s="338"/>
      <c r="F68" s="338"/>
      <c r="G68" s="338"/>
      <c r="H68" s="338"/>
      <c r="I68" s="338"/>
      <c r="J68" s="338"/>
      <c r="K68" s="336"/>
    </row>
    <row r="69" s="1" customFormat="1" ht="15" customHeight="1">
      <c r="B69" s="334"/>
      <c r="C69" s="340"/>
      <c r="D69" s="338" t="s">
        <v>10893</v>
      </c>
      <c r="E69" s="338"/>
      <c r="F69" s="338"/>
      <c r="G69" s="338"/>
      <c r="H69" s="338"/>
      <c r="I69" s="338"/>
      <c r="J69" s="338"/>
      <c r="K69" s="336"/>
    </row>
    <row r="70" s="1" customFormat="1" ht="15" customHeight="1">
      <c r="B70" s="334"/>
      <c r="C70" s="340"/>
      <c r="D70" s="338" t="s">
        <v>10894</v>
      </c>
      <c r="E70" s="338"/>
      <c r="F70" s="338"/>
      <c r="G70" s="338"/>
      <c r="H70" s="338"/>
      <c r="I70" s="338"/>
      <c r="J70" s="338"/>
      <c r="K70" s="336"/>
    </row>
    <row r="71" s="1" customFormat="1" ht="12.75" customHeight="1">
      <c r="B71" s="345"/>
      <c r="C71" s="346"/>
      <c r="D71" s="346"/>
      <c r="E71" s="346"/>
      <c r="F71" s="346"/>
      <c r="G71" s="346"/>
      <c r="H71" s="346"/>
      <c r="I71" s="346"/>
      <c r="J71" s="346"/>
      <c r="K71" s="347"/>
    </row>
    <row r="72" s="1" customFormat="1" ht="18.75" customHeight="1">
      <c r="B72" s="348"/>
      <c r="C72" s="348"/>
      <c r="D72" s="348"/>
      <c r="E72" s="348"/>
      <c r="F72" s="348"/>
      <c r="G72" s="348"/>
      <c r="H72" s="348"/>
      <c r="I72" s="348"/>
      <c r="J72" s="348"/>
      <c r="K72" s="349"/>
    </row>
    <row r="73" s="1" customFormat="1" ht="18.75" customHeight="1">
      <c r="B73" s="349"/>
      <c r="C73" s="349"/>
      <c r="D73" s="349"/>
      <c r="E73" s="349"/>
      <c r="F73" s="349"/>
      <c r="G73" s="349"/>
      <c r="H73" s="349"/>
      <c r="I73" s="349"/>
      <c r="J73" s="349"/>
      <c r="K73" s="349"/>
    </row>
    <row r="74" s="1" customFormat="1" ht="7.5" customHeight="1">
      <c r="B74" s="350"/>
      <c r="C74" s="351"/>
      <c r="D74" s="351"/>
      <c r="E74" s="351"/>
      <c r="F74" s="351"/>
      <c r="G74" s="351"/>
      <c r="H74" s="351"/>
      <c r="I74" s="351"/>
      <c r="J74" s="351"/>
      <c r="K74" s="352"/>
    </row>
    <row r="75" s="1" customFormat="1" ht="45" customHeight="1">
      <c r="B75" s="353"/>
      <c r="C75" s="354" t="s">
        <v>10895</v>
      </c>
      <c r="D75" s="354"/>
      <c r="E75" s="354"/>
      <c r="F75" s="354"/>
      <c r="G75" s="354"/>
      <c r="H75" s="354"/>
      <c r="I75" s="354"/>
      <c r="J75" s="354"/>
      <c r="K75" s="355"/>
    </row>
    <row r="76" s="1" customFormat="1" ht="17.25" customHeight="1">
      <c r="B76" s="353"/>
      <c r="C76" s="356" t="s">
        <v>10896</v>
      </c>
      <c r="D76" s="356"/>
      <c r="E76" s="356"/>
      <c r="F76" s="356" t="s">
        <v>10897</v>
      </c>
      <c r="G76" s="357"/>
      <c r="H76" s="356" t="s">
        <v>56</v>
      </c>
      <c r="I76" s="356" t="s">
        <v>59</v>
      </c>
      <c r="J76" s="356" t="s">
        <v>10898</v>
      </c>
      <c r="K76" s="355"/>
    </row>
    <row r="77" s="1" customFormat="1" ht="17.25" customHeight="1">
      <c r="B77" s="353"/>
      <c r="C77" s="358" t="s">
        <v>10899</v>
      </c>
      <c r="D77" s="358"/>
      <c r="E77" s="358"/>
      <c r="F77" s="359" t="s">
        <v>10900</v>
      </c>
      <c r="G77" s="360"/>
      <c r="H77" s="358"/>
      <c r="I77" s="358"/>
      <c r="J77" s="358" t="s">
        <v>10901</v>
      </c>
      <c r="K77" s="355"/>
    </row>
    <row r="78" s="1" customFormat="1" ht="5.25" customHeight="1">
      <c r="B78" s="353"/>
      <c r="C78" s="361"/>
      <c r="D78" s="361"/>
      <c r="E78" s="361"/>
      <c r="F78" s="361"/>
      <c r="G78" s="362"/>
      <c r="H78" s="361"/>
      <c r="I78" s="361"/>
      <c r="J78" s="361"/>
      <c r="K78" s="355"/>
    </row>
    <row r="79" s="1" customFormat="1" ht="15" customHeight="1">
      <c r="B79" s="353"/>
      <c r="C79" s="341" t="s">
        <v>55</v>
      </c>
      <c r="D79" s="361"/>
      <c r="E79" s="361"/>
      <c r="F79" s="363" t="s">
        <v>10902</v>
      </c>
      <c r="G79" s="362"/>
      <c r="H79" s="341" t="s">
        <v>10903</v>
      </c>
      <c r="I79" s="341" t="s">
        <v>10904</v>
      </c>
      <c r="J79" s="341">
        <v>20</v>
      </c>
      <c r="K79" s="355"/>
    </row>
    <row r="80" s="1" customFormat="1" ht="15" customHeight="1">
      <c r="B80" s="353"/>
      <c r="C80" s="341" t="s">
        <v>10905</v>
      </c>
      <c r="D80" s="341"/>
      <c r="E80" s="341"/>
      <c r="F80" s="363" t="s">
        <v>10902</v>
      </c>
      <c r="G80" s="362"/>
      <c r="H80" s="341" t="s">
        <v>10906</v>
      </c>
      <c r="I80" s="341" t="s">
        <v>10904</v>
      </c>
      <c r="J80" s="341">
        <v>120</v>
      </c>
      <c r="K80" s="355"/>
    </row>
    <row r="81" s="1" customFormat="1" ht="15" customHeight="1">
      <c r="B81" s="364"/>
      <c r="C81" s="341" t="s">
        <v>10907</v>
      </c>
      <c r="D81" s="341"/>
      <c r="E81" s="341"/>
      <c r="F81" s="363" t="s">
        <v>10908</v>
      </c>
      <c r="G81" s="362"/>
      <c r="H81" s="341" t="s">
        <v>10909</v>
      </c>
      <c r="I81" s="341" t="s">
        <v>10904</v>
      </c>
      <c r="J81" s="341">
        <v>50</v>
      </c>
      <c r="K81" s="355"/>
    </row>
    <row r="82" s="1" customFormat="1" ht="15" customHeight="1">
      <c r="B82" s="364"/>
      <c r="C82" s="341" t="s">
        <v>10910</v>
      </c>
      <c r="D82" s="341"/>
      <c r="E82" s="341"/>
      <c r="F82" s="363" t="s">
        <v>10902</v>
      </c>
      <c r="G82" s="362"/>
      <c r="H82" s="341" t="s">
        <v>10911</v>
      </c>
      <c r="I82" s="341" t="s">
        <v>10912</v>
      </c>
      <c r="J82" s="341"/>
      <c r="K82" s="355"/>
    </row>
    <row r="83" s="1" customFormat="1" ht="15" customHeight="1">
      <c r="B83" s="364"/>
      <c r="C83" s="365" t="s">
        <v>10913</v>
      </c>
      <c r="D83" s="365"/>
      <c r="E83" s="365"/>
      <c r="F83" s="366" t="s">
        <v>10908</v>
      </c>
      <c r="G83" s="365"/>
      <c r="H83" s="365" t="s">
        <v>10914</v>
      </c>
      <c r="I83" s="365" t="s">
        <v>10904</v>
      </c>
      <c r="J83" s="365">
        <v>15</v>
      </c>
      <c r="K83" s="355"/>
    </row>
    <row r="84" s="1" customFormat="1" ht="15" customHeight="1">
      <c r="B84" s="364"/>
      <c r="C84" s="365" t="s">
        <v>10915</v>
      </c>
      <c r="D84" s="365"/>
      <c r="E84" s="365"/>
      <c r="F84" s="366" t="s">
        <v>10908</v>
      </c>
      <c r="G84" s="365"/>
      <c r="H84" s="365" t="s">
        <v>10916</v>
      </c>
      <c r="I84" s="365" t="s">
        <v>10904</v>
      </c>
      <c r="J84" s="365">
        <v>15</v>
      </c>
      <c r="K84" s="355"/>
    </row>
    <row r="85" s="1" customFormat="1" ht="15" customHeight="1">
      <c r="B85" s="364"/>
      <c r="C85" s="365" t="s">
        <v>10917</v>
      </c>
      <c r="D85" s="365"/>
      <c r="E85" s="365"/>
      <c r="F85" s="366" t="s">
        <v>10908</v>
      </c>
      <c r="G85" s="365"/>
      <c r="H85" s="365" t="s">
        <v>10918</v>
      </c>
      <c r="I85" s="365" t="s">
        <v>10904</v>
      </c>
      <c r="J85" s="365">
        <v>20</v>
      </c>
      <c r="K85" s="355"/>
    </row>
    <row r="86" s="1" customFormat="1" ht="15" customHeight="1">
      <c r="B86" s="364"/>
      <c r="C86" s="365" t="s">
        <v>10919</v>
      </c>
      <c r="D86" s="365"/>
      <c r="E86" s="365"/>
      <c r="F86" s="366" t="s">
        <v>10908</v>
      </c>
      <c r="G86" s="365"/>
      <c r="H86" s="365" t="s">
        <v>10920</v>
      </c>
      <c r="I86" s="365" t="s">
        <v>10904</v>
      </c>
      <c r="J86" s="365">
        <v>20</v>
      </c>
      <c r="K86" s="355"/>
    </row>
    <row r="87" s="1" customFormat="1" ht="15" customHeight="1">
      <c r="B87" s="364"/>
      <c r="C87" s="341" t="s">
        <v>10921</v>
      </c>
      <c r="D87" s="341"/>
      <c r="E87" s="341"/>
      <c r="F87" s="363" t="s">
        <v>10908</v>
      </c>
      <c r="G87" s="362"/>
      <c r="H87" s="341" t="s">
        <v>10922</v>
      </c>
      <c r="I87" s="341" t="s">
        <v>10904</v>
      </c>
      <c r="J87" s="341">
        <v>50</v>
      </c>
      <c r="K87" s="355"/>
    </row>
    <row r="88" s="1" customFormat="1" ht="15" customHeight="1">
      <c r="B88" s="364"/>
      <c r="C88" s="341" t="s">
        <v>10923</v>
      </c>
      <c r="D88" s="341"/>
      <c r="E88" s="341"/>
      <c r="F88" s="363" t="s">
        <v>10908</v>
      </c>
      <c r="G88" s="362"/>
      <c r="H88" s="341" t="s">
        <v>10924</v>
      </c>
      <c r="I88" s="341" t="s">
        <v>10904</v>
      </c>
      <c r="J88" s="341">
        <v>20</v>
      </c>
      <c r="K88" s="355"/>
    </row>
    <row r="89" s="1" customFormat="1" ht="15" customHeight="1">
      <c r="B89" s="364"/>
      <c r="C89" s="341" t="s">
        <v>10925</v>
      </c>
      <c r="D89" s="341"/>
      <c r="E89" s="341"/>
      <c r="F89" s="363" t="s">
        <v>10908</v>
      </c>
      <c r="G89" s="362"/>
      <c r="H89" s="341" t="s">
        <v>10926</v>
      </c>
      <c r="I89" s="341" t="s">
        <v>10904</v>
      </c>
      <c r="J89" s="341">
        <v>20</v>
      </c>
      <c r="K89" s="355"/>
    </row>
    <row r="90" s="1" customFormat="1" ht="15" customHeight="1">
      <c r="B90" s="364"/>
      <c r="C90" s="341" t="s">
        <v>10927</v>
      </c>
      <c r="D90" s="341"/>
      <c r="E90" s="341"/>
      <c r="F90" s="363" t="s">
        <v>10908</v>
      </c>
      <c r="G90" s="362"/>
      <c r="H90" s="341" t="s">
        <v>10928</v>
      </c>
      <c r="I90" s="341" t="s">
        <v>10904</v>
      </c>
      <c r="J90" s="341">
        <v>50</v>
      </c>
      <c r="K90" s="355"/>
    </row>
    <row r="91" s="1" customFormat="1" ht="15" customHeight="1">
      <c r="B91" s="364"/>
      <c r="C91" s="341" t="s">
        <v>10929</v>
      </c>
      <c r="D91" s="341"/>
      <c r="E91" s="341"/>
      <c r="F91" s="363" t="s">
        <v>10908</v>
      </c>
      <c r="G91" s="362"/>
      <c r="H91" s="341" t="s">
        <v>10929</v>
      </c>
      <c r="I91" s="341" t="s">
        <v>10904</v>
      </c>
      <c r="J91" s="341">
        <v>50</v>
      </c>
      <c r="K91" s="355"/>
    </row>
    <row r="92" s="1" customFormat="1" ht="15" customHeight="1">
      <c r="B92" s="364"/>
      <c r="C92" s="341" t="s">
        <v>10930</v>
      </c>
      <c r="D92" s="341"/>
      <c r="E92" s="341"/>
      <c r="F92" s="363" t="s">
        <v>10908</v>
      </c>
      <c r="G92" s="362"/>
      <c r="H92" s="341" t="s">
        <v>10931</v>
      </c>
      <c r="I92" s="341" t="s">
        <v>10904</v>
      </c>
      <c r="J92" s="341">
        <v>255</v>
      </c>
      <c r="K92" s="355"/>
    </row>
    <row r="93" s="1" customFormat="1" ht="15" customHeight="1">
      <c r="B93" s="364"/>
      <c r="C93" s="341" t="s">
        <v>10932</v>
      </c>
      <c r="D93" s="341"/>
      <c r="E93" s="341"/>
      <c r="F93" s="363" t="s">
        <v>10902</v>
      </c>
      <c r="G93" s="362"/>
      <c r="H93" s="341" t="s">
        <v>10933</v>
      </c>
      <c r="I93" s="341" t="s">
        <v>10934</v>
      </c>
      <c r="J93" s="341"/>
      <c r="K93" s="355"/>
    </row>
    <row r="94" s="1" customFormat="1" ht="15" customHeight="1">
      <c r="B94" s="364"/>
      <c r="C94" s="341" t="s">
        <v>10935</v>
      </c>
      <c r="D94" s="341"/>
      <c r="E94" s="341"/>
      <c r="F94" s="363" t="s">
        <v>10902</v>
      </c>
      <c r="G94" s="362"/>
      <c r="H94" s="341" t="s">
        <v>10936</v>
      </c>
      <c r="I94" s="341" t="s">
        <v>10937</v>
      </c>
      <c r="J94" s="341"/>
      <c r="K94" s="355"/>
    </row>
    <row r="95" s="1" customFormat="1" ht="15" customHeight="1">
      <c r="B95" s="364"/>
      <c r="C95" s="341" t="s">
        <v>10938</v>
      </c>
      <c r="D95" s="341"/>
      <c r="E95" s="341"/>
      <c r="F95" s="363" t="s">
        <v>10902</v>
      </c>
      <c r="G95" s="362"/>
      <c r="H95" s="341" t="s">
        <v>10938</v>
      </c>
      <c r="I95" s="341" t="s">
        <v>10937</v>
      </c>
      <c r="J95" s="341"/>
      <c r="K95" s="355"/>
    </row>
    <row r="96" s="1" customFormat="1" ht="15" customHeight="1">
      <c r="B96" s="364"/>
      <c r="C96" s="341" t="s">
        <v>40</v>
      </c>
      <c r="D96" s="341"/>
      <c r="E96" s="341"/>
      <c r="F96" s="363" t="s">
        <v>10902</v>
      </c>
      <c r="G96" s="362"/>
      <c r="H96" s="341" t="s">
        <v>10939</v>
      </c>
      <c r="I96" s="341" t="s">
        <v>10937</v>
      </c>
      <c r="J96" s="341"/>
      <c r="K96" s="355"/>
    </row>
    <row r="97" s="1" customFormat="1" ht="15" customHeight="1">
      <c r="B97" s="364"/>
      <c r="C97" s="341" t="s">
        <v>50</v>
      </c>
      <c r="D97" s="341"/>
      <c r="E97" s="341"/>
      <c r="F97" s="363" t="s">
        <v>10902</v>
      </c>
      <c r="G97" s="362"/>
      <c r="H97" s="341" t="s">
        <v>10940</v>
      </c>
      <c r="I97" s="341" t="s">
        <v>10937</v>
      </c>
      <c r="J97" s="341"/>
      <c r="K97" s="355"/>
    </row>
    <row r="98" s="1" customFormat="1" ht="15" customHeight="1">
      <c r="B98" s="367"/>
      <c r="C98" s="368"/>
      <c r="D98" s="368"/>
      <c r="E98" s="368"/>
      <c r="F98" s="368"/>
      <c r="G98" s="368"/>
      <c r="H98" s="368"/>
      <c r="I98" s="368"/>
      <c r="J98" s="368"/>
      <c r="K98" s="369"/>
    </row>
    <row r="99" s="1" customFormat="1" ht="18.75" customHeight="1">
      <c r="B99" s="370"/>
      <c r="C99" s="371"/>
      <c r="D99" s="371"/>
      <c r="E99" s="371"/>
      <c r="F99" s="371"/>
      <c r="G99" s="371"/>
      <c r="H99" s="371"/>
      <c r="I99" s="371"/>
      <c r="J99" s="371"/>
      <c r="K99" s="370"/>
    </row>
    <row r="100" s="1" customFormat="1" ht="18.75" customHeight="1">
      <c r="B100" s="349"/>
      <c r="C100" s="349"/>
      <c r="D100" s="349"/>
      <c r="E100" s="349"/>
      <c r="F100" s="349"/>
      <c r="G100" s="349"/>
      <c r="H100" s="349"/>
      <c r="I100" s="349"/>
      <c r="J100" s="349"/>
      <c r="K100" s="349"/>
    </row>
    <row r="101" s="1" customFormat="1" ht="7.5" customHeight="1">
      <c r="B101" s="350"/>
      <c r="C101" s="351"/>
      <c r="D101" s="351"/>
      <c r="E101" s="351"/>
      <c r="F101" s="351"/>
      <c r="G101" s="351"/>
      <c r="H101" s="351"/>
      <c r="I101" s="351"/>
      <c r="J101" s="351"/>
      <c r="K101" s="352"/>
    </row>
    <row r="102" s="1" customFormat="1" ht="45" customHeight="1">
      <c r="B102" s="353"/>
      <c r="C102" s="354" t="s">
        <v>10941</v>
      </c>
      <c r="D102" s="354"/>
      <c r="E102" s="354"/>
      <c r="F102" s="354"/>
      <c r="G102" s="354"/>
      <c r="H102" s="354"/>
      <c r="I102" s="354"/>
      <c r="J102" s="354"/>
      <c r="K102" s="355"/>
    </row>
    <row r="103" s="1" customFormat="1" ht="17.25" customHeight="1">
      <c r="B103" s="353"/>
      <c r="C103" s="356" t="s">
        <v>10896</v>
      </c>
      <c r="D103" s="356"/>
      <c r="E103" s="356"/>
      <c r="F103" s="356" t="s">
        <v>10897</v>
      </c>
      <c r="G103" s="357"/>
      <c r="H103" s="356" t="s">
        <v>56</v>
      </c>
      <c r="I103" s="356" t="s">
        <v>59</v>
      </c>
      <c r="J103" s="356" t="s">
        <v>10898</v>
      </c>
      <c r="K103" s="355"/>
    </row>
    <row r="104" s="1" customFormat="1" ht="17.25" customHeight="1">
      <c r="B104" s="353"/>
      <c r="C104" s="358" t="s">
        <v>10899</v>
      </c>
      <c r="D104" s="358"/>
      <c r="E104" s="358"/>
      <c r="F104" s="359" t="s">
        <v>10900</v>
      </c>
      <c r="G104" s="360"/>
      <c r="H104" s="358"/>
      <c r="I104" s="358"/>
      <c r="J104" s="358" t="s">
        <v>10901</v>
      </c>
      <c r="K104" s="355"/>
    </row>
    <row r="105" s="1" customFormat="1" ht="5.25" customHeight="1">
      <c r="B105" s="353"/>
      <c r="C105" s="356"/>
      <c r="D105" s="356"/>
      <c r="E105" s="356"/>
      <c r="F105" s="356"/>
      <c r="G105" s="372"/>
      <c r="H105" s="356"/>
      <c r="I105" s="356"/>
      <c r="J105" s="356"/>
      <c r="K105" s="355"/>
    </row>
    <row r="106" s="1" customFormat="1" ht="15" customHeight="1">
      <c r="B106" s="353"/>
      <c r="C106" s="341" t="s">
        <v>55</v>
      </c>
      <c r="D106" s="361"/>
      <c r="E106" s="361"/>
      <c r="F106" s="363" t="s">
        <v>10902</v>
      </c>
      <c r="G106" s="372"/>
      <c r="H106" s="341" t="s">
        <v>10942</v>
      </c>
      <c r="I106" s="341" t="s">
        <v>10904</v>
      </c>
      <c r="J106" s="341">
        <v>20</v>
      </c>
      <c r="K106" s="355"/>
    </row>
    <row r="107" s="1" customFormat="1" ht="15" customHeight="1">
      <c r="B107" s="353"/>
      <c r="C107" s="341" t="s">
        <v>10905</v>
      </c>
      <c r="D107" s="341"/>
      <c r="E107" s="341"/>
      <c r="F107" s="363" t="s">
        <v>10902</v>
      </c>
      <c r="G107" s="341"/>
      <c r="H107" s="341" t="s">
        <v>10942</v>
      </c>
      <c r="I107" s="341" t="s">
        <v>10904</v>
      </c>
      <c r="J107" s="341">
        <v>120</v>
      </c>
      <c r="K107" s="355"/>
    </row>
    <row r="108" s="1" customFormat="1" ht="15" customHeight="1">
      <c r="B108" s="364"/>
      <c r="C108" s="341" t="s">
        <v>10907</v>
      </c>
      <c r="D108" s="341"/>
      <c r="E108" s="341"/>
      <c r="F108" s="363" t="s">
        <v>10908</v>
      </c>
      <c r="G108" s="341"/>
      <c r="H108" s="341" t="s">
        <v>10942</v>
      </c>
      <c r="I108" s="341" t="s">
        <v>10904</v>
      </c>
      <c r="J108" s="341">
        <v>50</v>
      </c>
      <c r="K108" s="355"/>
    </row>
    <row r="109" s="1" customFormat="1" ht="15" customHeight="1">
      <c r="B109" s="364"/>
      <c r="C109" s="341" t="s">
        <v>10910</v>
      </c>
      <c r="D109" s="341"/>
      <c r="E109" s="341"/>
      <c r="F109" s="363" t="s">
        <v>10902</v>
      </c>
      <c r="G109" s="341"/>
      <c r="H109" s="341" t="s">
        <v>10942</v>
      </c>
      <c r="I109" s="341" t="s">
        <v>10912</v>
      </c>
      <c r="J109" s="341"/>
      <c r="K109" s="355"/>
    </row>
    <row r="110" s="1" customFormat="1" ht="15" customHeight="1">
      <c r="B110" s="364"/>
      <c r="C110" s="341" t="s">
        <v>10921</v>
      </c>
      <c r="D110" s="341"/>
      <c r="E110" s="341"/>
      <c r="F110" s="363" t="s">
        <v>10908</v>
      </c>
      <c r="G110" s="341"/>
      <c r="H110" s="341" t="s">
        <v>10942</v>
      </c>
      <c r="I110" s="341" t="s">
        <v>10904</v>
      </c>
      <c r="J110" s="341">
        <v>50</v>
      </c>
      <c r="K110" s="355"/>
    </row>
    <row r="111" s="1" customFormat="1" ht="15" customHeight="1">
      <c r="B111" s="364"/>
      <c r="C111" s="341" t="s">
        <v>10929</v>
      </c>
      <c r="D111" s="341"/>
      <c r="E111" s="341"/>
      <c r="F111" s="363" t="s">
        <v>10908</v>
      </c>
      <c r="G111" s="341"/>
      <c r="H111" s="341" t="s">
        <v>10942</v>
      </c>
      <c r="I111" s="341" t="s">
        <v>10904</v>
      </c>
      <c r="J111" s="341">
        <v>50</v>
      </c>
      <c r="K111" s="355"/>
    </row>
    <row r="112" s="1" customFormat="1" ht="15" customHeight="1">
      <c r="B112" s="364"/>
      <c r="C112" s="341" t="s">
        <v>10927</v>
      </c>
      <c r="D112" s="341"/>
      <c r="E112" s="341"/>
      <c r="F112" s="363" t="s">
        <v>10908</v>
      </c>
      <c r="G112" s="341"/>
      <c r="H112" s="341" t="s">
        <v>10942</v>
      </c>
      <c r="I112" s="341" t="s">
        <v>10904</v>
      </c>
      <c r="J112" s="341">
        <v>50</v>
      </c>
      <c r="K112" s="355"/>
    </row>
    <row r="113" s="1" customFormat="1" ht="15" customHeight="1">
      <c r="B113" s="364"/>
      <c r="C113" s="341" t="s">
        <v>55</v>
      </c>
      <c r="D113" s="341"/>
      <c r="E113" s="341"/>
      <c r="F113" s="363" t="s">
        <v>10902</v>
      </c>
      <c r="G113" s="341"/>
      <c r="H113" s="341" t="s">
        <v>10943</v>
      </c>
      <c r="I113" s="341" t="s">
        <v>10904</v>
      </c>
      <c r="J113" s="341">
        <v>20</v>
      </c>
      <c r="K113" s="355"/>
    </row>
    <row r="114" s="1" customFormat="1" ht="15" customHeight="1">
      <c r="B114" s="364"/>
      <c r="C114" s="341" t="s">
        <v>10944</v>
      </c>
      <c r="D114" s="341"/>
      <c r="E114" s="341"/>
      <c r="F114" s="363" t="s">
        <v>10902</v>
      </c>
      <c r="G114" s="341"/>
      <c r="H114" s="341" t="s">
        <v>10945</v>
      </c>
      <c r="I114" s="341" t="s">
        <v>10904</v>
      </c>
      <c r="J114" s="341">
        <v>120</v>
      </c>
      <c r="K114" s="355"/>
    </row>
    <row r="115" s="1" customFormat="1" ht="15" customHeight="1">
      <c r="B115" s="364"/>
      <c r="C115" s="341" t="s">
        <v>40</v>
      </c>
      <c r="D115" s="341"/>
      <c r="E115" s="341"/>
      <c r="F115" s="363" t="s">
        <v>10902</v>
      </c>
      <c r="G115" s="341"/>
      <c r="H115" s="341" t="s">
        <v>10946</v>
      </c>
      <c r="I115" s="341" t="s">
        <v>10937</v>
      </c>
      <c r="J115" s="341"/>
      <c r="K115" s="355"/>
    </row>
    <row r="116" s="1" customFormat="1" ht="15" customHeight="1">
      <c r="B116" s="364"/>
      <c r="C116" s="341" t="s">
        <v>50</v>
      </c>
      <c r="D116" s="341"/>
      <c r="E116" s="341"/>
      <c r="F116" s="363" t="s">
        <v>10902</v>
      </c>
      <c r="G116" s="341"/>
      <c r="H116" s="341" t="s">
        <v>10947</v>
      </c>
      <c r="I116" s="341" t="s">
        <v>10937</v>
      </c>
      <c r="J116" s="341"/>
      <c r="K116" s="355"/>
    </row>
    <row r="117" s="1" customFormat="1" ht="15" customHeight="1">
      <c r="B117" s="364"/>
      <c r="C117" s="341" t="s">
        <v>59</v>
      </c>
      <c r="D117" s="341"/>
      <c r="E117" s="341"/>
      <c r="F117" s="363" t="s">
        <v>10902</v>
      </c>
      <c r="G117" s="341"/>
      <c r="H117" s="341" t="s">
        <v>10948</v>
      </c>
      <c r="I117" s="341" t="s">
        <v>10949</v>
      </c>
      <c r="J117" s="341"/>
      <c r="K117" s="355"/>
    </row>
    <row r="118" s="1" customFormat="1" ht="15" customHeight="1">
      <c r="B118" s="367"/>
      <c r="C118" s="373"/>
      <c r="D118" s="373"/>
      <c r="E118" s="373"/>
      <c r="F118" s="373"/>
      <c r="G118" s="373"/>
      <c r="H118" s="373"/>
      <c r="I118" s="373"/>
      <c r="J118" s="373"/>
      <c r="K118" s="369"/>
    </row>
    <row r="119" s="1" customFormat="1" ht="18.75" customHeight="1">
      <c r="B119" s="374"/>
      <c r="C119" s="338"/>
      <c r="D119" s="338"/>
      <c r="E119" s="338"/>
      <c r="F119" s="375"/>
      <c r="G119" s="338"/>
      <c r="H119" s="338"/>
      <c r="I119" s="338"/>
      <c r="J119" s="338"/>
      <c r="K119" s="374"/>
    </row>
    <row r="120" s="1" customFormat="1" ht="18.75" customHeight="1">
      <c r="B120" s="349"/>
      <c r="C120" s="349"/>
      <c r="D120" s="349"/>
      <c r="E120" s="349"/>
      <c r="F120" s="349"/>
      <c r="G120" s="349"/>
      <c r="H120" s="349"/>
      <c r="I120" s="349"/>
      <c r="J120" s="349"/>
      <c r="K120" s="349"/>
    </row>
    <row r="121" s="1" customFormat="1" ht="7.5" customHeight="1">
      <c r="B121" s="376"/>
      <c r="C121" s="377"/>
      <c r="D121" s="377"/>
      <c r="E121" s="377"/>
      <c r="F121" s="377"/>
      <c r="G121" s="377"/>
      <c r="H121" s="377"/>
      <c r="I121" s="377"/>
      <c r="J121" s="377"/>
      <c r="K121" s="378"/>
    </row>
    <row r="122" s="1" customFormat="1" ht="45" customHeight="1">
      <c r="B122" s="379"/>
      <c r="C122" s="332" t="s">
        <v>10950</v>
      </c>
      <c r="D122" s="332"/>
      <c r="E122" s="332"/>
      <c r="F122" s="332"/>
      <c r="G122" s="332"/>
      <c r="H122" s="332"/>
      <c r="I122" s="332"/>
      <c r="J122" s="332"/>
      <c r="K122" s="380"/>
    </row>
    <row r="123" s="1" customFormat="1" ht="17.25" customHeight="1">
      <c r="B123" s="381"/>
      <c r="C123" s="356" t="s">
        <v>10896</v>
      </c>
      <c r="D123" s="356"/>
      <c r="E123" s="356"/>
      <c r="F123" s="356" t="s">
        <v>10897</v>
      </c>
      <c r="G123" s="357"/>
      <c r="H123" s="356" t="s">
        <v>56</v>
      </c>
      <c r="I123" s="356" t="s">
        <v>59</v>
      </c>
      <c r="J123" s="356" t="s">
        <v>10898</v>
      </c>
      <c r="K123" s="382"/>
    </row>
    <row r="124" s="1" customFormat="1" ht="17.25" customHeight="1">
      <c r="B124" s="381"/>
      <c r="C124" s="358" t="s">
        <v>10899</v>
      </c>
      <c r="D124" s="358"/>
      <c r="E124" s="358"/>
      <c r="F124" s="359" t="s">
        <v>10900</v>
      </c>
      <c r="G124" s="360"/>
      <c r="H124" s="358"/>
      <c r="I124" s="358"/>
      <c r="J124" s="358" t="s">
        <v>10901</v>
      </c>
      <c r="K124" s="382"/>
    </row>
    <row r="125" s="1" customFormat="1" ht="5.25" customHeight="1">
      <c r="B125" s="383"/>
      <c r="C125" s="361"/>
      <c r="D125" s="361"/>
      <c r="E125" s="361"/>
      <c r="F125" s="361"/>
      <c r="G125" s="341"/>
      <c r="H125" s="361"/>
      <c r="I125" s="361"/>
      <c r="J125" s="361"/>
      <c r="K125" s="384"/>
    </row>
    <row r="126" s="1" customFormat="1" ht="15" customHeight="1">
      <c r="B126" s="383"/>
      <c r="C126" s="341" t="s">
        <v>10905</v>
      </c>
      <c r="D126" s="361"/>
      <c r="E126" s="361"/>
      <c r="F126" s="363" t="s">
        <v>10902</v>
      </c>
      <c r="G126" s="341"/>
      <c r="H126" s="341" t="s">
        <v>10942</v>
      </c>
      <c r="I126" s="341" t="s">
        <v>10904</v>
      </c>
      <c r="J126" s="341">
        <v>120</v>
      </c>
      <c r="K126" s="385"/>
    </row>
    <row r="127" s="1" customFormat="1" ht="15" customHeight="1">
      <c r="B127" s="383"/>
      <c r="C127" s="341" t="s">
        <v>10951</v>
      </c>
      <c r="D127" s="341"/>
      <c r="E127" s="341"/>
      <c r="F127" s="363" t="s">
        <v>10902</v>
      </c>
      <c r="G127" s="341"/>
      <c r="H127" s="341" t="s">
        <v>10952</v>
      </c>
      <c r="I127" s="341" t="s">
        <v>10904</v>
      </c>
      <c r="J127" s="341" t="s">
        <v>10953</v>
      </c>
      <c r="K127" s="385"/>
    </row>
    <row r="128" s="1" customFormat="1" ht="15" customHeight="1">
      <c r="B128" s="383"/>
      <c r="C128" s="341" t="s">
        <v>85</v>
      </c>
      <c r="D128" s="341"/>
      <c r="E128" s="341"/>
      <c r="F128" s="363" t="s">
        <v>10902</v>
      </c>
      <c r="G128" s="341"/>
      <c r="H128" s="341" t="s">
        <v>10954</v>
      </c>
      <c r="I128" s="341" t="s">
        <v>10904</v>
      </c>
      <c r="J128" s="341" t="s">
        <v>10953</v>
      </c>
      <c r="K128" s="385"/>
    </row>
    <row r="129" s="1" customFormat="1" ht="15" customHeight="1">
      <c r="B129" s="383"/>
      <c r="C129" s="341" t="s">
        <v>10913</v>
      </c>
      <c r="D129" s="341"/>
      <c r="E129" s="341"/>
      <c r="F129" s="363" t="s">
        <v>10908</v>
      </c>
      <c r="G129" s="341"/>
      <c r="H129" s="341" t="s">
        <v>10914</v>
      </c>
      <c r="I129" s="341" t="s">
        <v>10904</v>
      </c>
      <c r="J129" s="341">
        <v>15</v>
      </c>
      <c r="K129" s="385"/>
    </row>
    <row r="130" s="1" customFormat="1" ht="15" customHeight="1">
      <c r="B130" s="383"/>
      <c r="C130" s="365" t="s">
        <v>10915</v>
      </c>
      <c r="D130" s="365"/>
      <c r="E130" s="365"/>
      <c r="F130" s="366" t="s">
        <v>10908</v>
      </c>
      <c r="G130" s="365"/>
      <c r="H130" s="365" t="s">
        <v>10916</v>
      </c>
      <c r="I130" s="365" t="s">
        <v>10904</v>
      </c>
      <c r="J130" s="365">
        <v>15</v>
      </c>
      <c r="K130" s="385"/>
    </row>
    <row r="131" s="1" customFormat="1" ht="15" customHeight="1">
      <c r="B131" s="383"/>
      <c r="C131" s="365" t="s">
        <v>10917</v>
      </c>
      <c r="D131" s="365"/>
      <c r="E131" s="365"/>
      <c r="F131" s="366" t="s">
        <v>10908</v>
      </c>
      <c r="G131" s="365"/>
      <c r="H131" s="365" t="s">
        <v>10918</v>
      </c>
      <c r="I131" s="365" t="s">
        <v>10904</v>
      </c>
      <c r="J131" s="365">
        <v>20</v>
      </c>
      <c r="K131" s="385"/>
    </row>
    <row r="132" s="1" customFormat="1" ht="15" customHeight="1">
      <c r="B132" s="383"/>
      <c r="C132" s="365" t="s">
        <v>10919</v>
      </c>
      <c r="D132" s="365"/>
      <c r="E132" s="365"/>
      <c r="F132" s="366" t="s">
        <v>10908</v>
      </c>
      <c r="G132" s="365"/>
      <c r="H132" s="365" t="s">
        <v>10920</v>
      </c>
      <c r="I132" s="365" t="s">
        <v>10904</v>
      </c>
      <c r="J132" s="365">
        <v>20</v>
      </c>
      <c r="K132" s="385"/>
    </row>
    <row r="133" s="1" customFormat="1" ht="15" customHeight="1">
      <c r="B133" s="383"/>
      <c r="C133" s="341" t="s">
        <v>10907</v>
      </c>
      <c r="D133" s="341"/>
      <c r="E133" s="341"/>
      <c r="F133" s="363" t="s">
        <v>10908</v>
      </c>
      <c r="G133" s="341"/>
      <c r="H133" s="341" t="s">
        <v>10942</v>
      </c>
      <c r="I133" s="341" t="s">
        <v>10904</v>
      </c>
      <c r="J133" s="341">
        <v>50</v>
      </c>
      <c r="K133" s="385"/>
    </row>
    <row r="134" s="1" customFormat="1" ht="15" customHeight="1">
      <c r="B134" s="383"/>
      <c r="C134" s="341" t="s">
        <v>10921</v>
      </c>
      <c r="D134" s="341"/>
      <c r="E134" s="341"/>
      <c r="F134" s="363" t="s">
        <v>10908</v>
      </c>
      <c r="G134" s="341"/>
      <c r="H134" s="341" t="s">
        <v>10942</v>
      </c>
      <c r="I134" s="341" t="s">
        <v>10904</v>
      </c>
      <c r="J134" s="341">
        <v>50</v>
      </c>
      <c r="K134" s="385"/>
    </row>
    <row r="135" s="1" customFormat="1" ht="15" customHeight="1">
      <c r="B135" s="383"/>
      <c r="C135" s="341" t="s">
        <v>10927</v>
      </c>
      <c r="D135" s="341"/>
      <c r="E135" s="341"/>
      <c r="F135" s="363" t="s">
        <v>10908</v>
      </c>
      <c r="G135" s="341"/>
      <c r="H135" s="341" t="s">
        <v>10942</v>
      </c>
      <c r="I135" s="341" t="s">
        <v>10904</v>
      </c>
      <c r="J135" s="341">
        <v>50</v>
      </c>
      <c r="K135" s="385"/>
    </row>
    <row r="136" s="1" customFormat="1" ht="15" customHeight="1">
      <c r="B136" s="383"/>
      <c r="C136" s="341" t="s">
        <v>10929</v>
      </c>
      <c r="D136" s="341"/>
      <c r="E136" s="341"/>
      <c r="F136" s="363" t="s">
        <v>10908</v>
      </c>
      <c r="G136" s="341"/>
      <c r="H136" s="341" t="s">
        <v>10942</v>
      </c>
      <c r="I136" s="341" t="s">
        <v>10904</v>
      </c>
      <c r="J136" s="341">
        <v>50</v>
      </c>
      <c r="K136" s="385"/>
    </row>
    <row r="137" s="1" customFormat="1" ht="15" customHeight="1">
      <c r="B137" s="383"/>
      <c r="C137" s="341" t="s">
        <v>10930</v>
      </c>
      <c r="D137" s="341"/>
      <c r="E137" s="341"/>
      <c r="F137" s="363" t="s">
        <v>10908</v>
      </c>
      <c r="G137" s="341"/>
      <c r="H137" s="341" t="s">
        <v>10955</v>
      </c>
      <c r="I137" s="341" t="s">
        <v>10904</v>
      </c>
      <c r="J137" s="341">
        <v>255</v>
      </c>
      <c r="K137" s="385"/>
    </row>
    <row r="138" s="1" customFormat="1" ht="15" customHeight="1">
      <c r="B138" s="383"/>
      <c r="C138" s="341" t="s">
        <v>10932</v>
      </c>
      <c r="D138" s="341"/>
      <c r="E138" s="341"/>
      <c r="F138" s="363" t="s">
        <v>10902</v>
      </c>
      <c r="G138" s="341"/>
      <c r="H138" s="341" t="s">
        <v>10956</v>
      </c>
      <c r="I138" s="341" t="s">
        <v>10934</v>
      </c>
      <c r="J138" s="341"/>
      <c r="K138" s="385"/>
    </row>
    <row r="139" s="1" customFormat="1" ht="15" customHeight="1">
      <c r="B139" s="383"/>
      <c r="C139" s="341" t="s">
        <v>10935</v>
      </c>
      <c r="D139" s="341"/>
      <c r="E139" s="341"/>
      <c r="F139" s="363" t="s">
        <v>10902</v>
      </c>
      <c r="G139" s="341"/>
      <c r="H139" s="341" t="s">
        <v>10957</v>
      </c>
      <c r="I139" s="341" t="s">
        <v>10937</v>
      </c>
      <c r="J139" s="341"/>
      <c r="K139" s="385"/>
    </row>
    <row r="140" s="1" customFormat="1" ht="15" customHeight="1">
      <c r="B140" s="383"/>
      <c r="C140" s="341" t="s">
        <v>10938</v>
      </c>
      <c r="D140" s="341"/>
      <c r="E140" s="341"/>
      <c r="F140" s="363" t="s">
        <v>10902</v>
      </c>
      <c r="G140" s="341"/>
      <c r="H140" s="341" t="s">
        <v>10938</v>
      </c>
      <c r="I140" s="341" t="s">
        <v>10937</v>
      </c>
      <c r="J140" s="341"/>
      <c r="K140" s="385"/>
    </row>
    <row r="141" s="1" customFormat="1" ht="15" customHeight="1">
      <c r="B141" s="383"/>
      <c r="C141" s="341" t="s">
        <v>40</v>
      </c>
      <c r="D141" s="341"/>
      <c r="E141" s="341"/>
      <c r="F141" s="363" t="s">
        <v>10902</v>
      </c>
      <c r="G141" s="341"/>
      <c r="H141" s="341" t="s">
        <v>10958</v>
      </c>
      <c r="I141" s="341" t="s">
        <v>10937</v>
      </c>
      <c r="J141" s="341"/>
      <c r="K141" s="385"/>
    </row>
    <row r="142" s="1" customFormat="1" ht="15" customHeight="1">
      <c r="B142" s="383"/>
      <c r="C142" s="341" t="s">
        <v>10959</v>
      </c>
      <c r="D142" s="341"/>
      <c r="E142" s="341"/>
      <c r="F142" s="363" t="s">
        <v>10902</v>
      </c>
      <c r="G142" s="341"/>
      <c r="H142" s="341" t="s">
        <v>10960</v>
      </c>
      <c r="I142" s="341" t="s">
        <v>10937</v>
      </c>
      <c r="J142" s="341"/>
      <c r="K142" s="385"/>
    </row>
    <row r="143" s="1" customFormat="1" ht="15" customHeight="1">
      <c r="B143" s="386"/>
      <c r="C143" s="387"/>
      <c r="D143" s="387"/>
      <c r="E143" s="387"/>
      <c r="F143" s="387"/>
      <c r="G143" s="387"/>
      <c r="H143" s="387"/>
      <c r="I143" s="387"/>
      <c r="J143" s="387"/>
      <c r="K143" s="388"/>
    </row>
    <row r="144" s="1" customFormat="1" ht="18.75" customHeight="1">
      <c r="B144" s="338"/>
      <c r="C144" s="338"/>
      <c r="D144" s="338"/>
      <c r="E144" s="338"/>
      <c r="F144" s="375"/>
      <c r="G144" s="338"/>
      <c r="H144" s="338"/>
      <c r="I144" s="338"/>
      <c r="J144" s="338"/>
      <c r="K144" s="338"/>
    </row>
    <row r="145" s="1" customFormat="1" ht="18.75" customHeight="1">
      <c r="B145" s="349"/>
      <c r="C145" s="349"/>
      <c r="D145" s="349"/>
      <c r="E145" s="349"/>
      <c r="F145" s="349"/>
      <c r="G145" s="349"/>
      <c r="H145" s="349"/>
      <c r="I145" s="349"/>
      <c r="J145" s="349"/>
      <c r="K145" s="349"/>
    </row>
    <row r="146" s="1" customFormat="1" ht="7.5" customHeight="1">
      <c r="B146" s="350"/>
      <c r="C146" s="351"/>
      <c r="D146" s="351"/>
      <c r="E146" s="351"/>
      <c r="F146" s="351"/>
      <c r="G146" s="351"/>
      <c r="H146" s="351"/>
      <c r="I146" s="351"/>
      <c r="J146" s="351"/>
      <c r="K146" s="352"/>
    </row>
    <row r="147" s="1" customFormat="1" ht="45" customHeight="1">
      <c r="B147" s="353"/>
      <c r="C147" s="354" t="s">
        <v>10961</v>
      </c>
      <c r="D147" s="354"/>
      <c r="E147" s="354"/>
      <c r="F147" s="354"/>
      <c r="G147" s="354"/>
      <c r="H147" s="354"/>
      <c r="I147" s="354"/>
      <c r="J147" s="354"/>
      <c r="K147" s="355"/>
    </row>
    <row r="148" s="1" customFormat="1" ht="17.25" customHeight="1">
      <c r="B148" s="353"/>
      <c r="C148" s="356" t="s">
        <v>10896</v>
      </c>
      <c r="D148" s="356"/>
      <c r="E148" s="356"/>
      <c r="F148" s="356" t="s">
        <v>10897</v>
      </c>
      <c r="G148" s="357"/>
      <c r="H148" s="356" t="s">
        <v>56</v>
      </c>
      <c r="I148" s="356" t="s">
        <v>59</v>
      </c>
      <c r="J148" s="356" t="s">
        <v>10898</v>
      </c>
      <c r="K148" s="355"/>
    </row>
    <row r="149" s="1" customFormat="1" ht="17.25" customHeight="1">
      <c r="B149" s="353"/>
      <c r="C149" s="358" t="s">
        <v>10899</v>
      </c>
      <c r="D149" s="358"/>
      <c r="E149" s="358"/>
      <c r="F149" s="359" t="s">
        <v>10900</v>
      </c>
      <c r="G149" s="360"/>
      <c r="H149" s="358"/>
      <c r="I149" s="358"/>
      <c r="J149" s="358" t="s">
        <v>10901</v>
      </c>
      <c r="K149" s="355"/>
    </row>
    <row r="150" s="1" customFormat="1" ht="5.25" customHeight="1">
      <c r="B150" s="364"/>
      <c r="C150" s="361"/>
      <c r="D150" s="361"/>
      <c r="E150" s="361"/>
      <c r="F150" s="361"/>
      <c r="G150" s="362"/>
      <c r="H150" s="361"/>
      <c r="I150" s="361"/>
      <c r="J150" s="361"/>
      <c r="K150" s="385"/>
    </row>
    <row r="151" s="1" customFormat="1" ht="15" customHeight="1">
      <c r="B151" s="364"/>
      <c r="C151" s="389" t="s">
        <v>10905</v>
      </c>
      <c r="D151" s="341"/>
      <c r="E151" s="341"/>
      <c r="F151" s="390" t="s">
        <v>10902</v>
      </c>
      <c r="G151" s="341"/>
      <c r="H151" s="389" t="s">
        <v>10942</v>
      </c>
      <c r="I151" s="389" t="s">
        <v>10904</v>
      </c>
      <c r="J151" s="389">
        <v>120</v>
      </c>
      <c r="K151" s="385"/>
    </row>
    <row r="152" s="1" customFormat="1" ht="15" customHeight="1">
      <c r="B152" s="364"/>
      <c r="C152" s="389" t="s">
        <v>10951</v>
      </c>
      <c r="D152" s="341"/>
      <c r="E152" s="341"/>
      <c r="F152" s="390" t="s">
        <v>10902</v>
      </c>
      <c r="G152" s="341"/>
      <c r="H152" s="389" t="s">
        <v>10962</v>
      </c>
      <c r="I152" s="389" t="s">
        <v>10904</v>
      </c>
      <c r="J152" s="389" t="s">
        <v>10953</v>
      </c>
      <c r="K152" s="385"/>
    </row>
    <row r="153" s="1" customFormat="1" ht="15" customHeight="1">
      <c r="B153" s="364"/>
      <c r="C153" s="389" t="s">
        <v>85</v>
      </c>
      <c r="D153" s="341"/>
      <c r="E153" s="341"/>
      <c r="F153" s="390" t="s">
        <v>10902</v>
      </c>
      <c r="G153" s="341"/>
      <c r="H153" s="389" t="s">
        <v>10963</v>
      </c>
      <c r="I153" s="389" t="s">
        <v>10904</v>
      </c>
      <c r="J153" s="389" t="s">
        <v>10953</v>
      </c>
      <c r="K153" s="385"/>
    </row>
    <row r="154" s="1" customFormat="1" ht="15" customHeight="1">
      <c r="B154" s="364"/>
      <c r="C154" s="389" t="s">
        <v>10907</v>
      </c>
      <c r="D154" s="341"/>
      <c r="E154" s="341"/>
      <c r="F154" s="390" t="s">
        <v>10908</v>
      </c>
      <c r="G154" s="341"/>
      <c r="H154" s="389" t="s">
        <v>10942</v>
      </c>
      <c r="I154" s="389" t="s">
        <v>10904</v>
      </c>
      <c r="J154" s="389">
        <v>50</v>
      </c>
      <c r="K154" s="385"/>
    </row>
    <row r="155" s="1" customFormat="1" ht="15" customHeight="1">
      <c r="B155" s="364"/>
      <c r="C155" s="389" t="s">
        <v>10910</v>
      </c>
      <c r="D155" s="341"/>
      <c r="E155" s="341"/>
      <c r="F155" s="390" t="s">
        <v>10902</v>
      </c>
      <c r="G155" s="341"/>
      <c r="H155" s="389" t="s">
        <v>10942</v>
      </c>
      <c r="I155" s="389" t="s">
        <v>10912</v>
      </c>
      <c r="J155" s="389"/>
      <c r="K155" s="385"/>
    </row>
    <row r="156" s="1" customFormat="1" ht="15" customHeight="1">
      <c r="B156" s="364"/>
      <c r="C156" s="389" t="s">
        <v>10921</v>
      </c>
      <c r="D156" s="341"/>
      <c r="E156" s="341"/>
      <c r="F156" s="390" t="s">
        <v>10908</v>
      </c>
      <c r="G156" s="341"/>
      <c r="H156" s="389" t="s">
        <v>10942</v>
      </c>
      <c r="I156" s="389" t="s">
        <v>10904</v>
      </c>
      <c r="J156" s="389">
        <v>50</v>
      </c>
      <c r="K156" s="385"/>
    </row>
    <row r="157" s="1" customFormat="1" ht="15" customHeight="1">
      <c r="B157" s="364"/>
      <c r="C157" s="389" t="s">
        <v>10929</v>
      </c>
      <c r="D157" s="341"/>
      <c r="E157" s="341"/>
      <c r="F157" s="390" t="s">
        <v>10908</v>
      </c>
      <c r="G157" s="341"/>
      <c r="H157" s="389" t="s">
        <v>10942</v>
      </c>
      <c r="I157" s="389" t="s">
        <v>10904</v>
      </c>
      <c r="J157" s="389">
        <v>50</v>
      </c>
      <c r="K157" s="385"/>
    </row>
    <row r="158" s="1" customFormat="1" ht="15" customHeight="1">
      <c r="B158" s="364"/>
      <c r="C158" s="389" t="s">
        <v>10927</v>
      </c>
      <c r="D158" s="341"/>
      <c r="E158" s="341"/>
      <c r="F158" s="390" t="s">
        <v>10908</v>
      </c>
      <c r="G158" s="341"/>
      <c r="H158" s="389" t="s">
        <v>10942</v>
      </c>
      <c r="I158" s="389" t="s">
        <v>10904</v>
      </c>
      <c r="J158" s="389">
        <v>50</v>
      </c>
      <c r="K158" s="385"/>
    </row>
    <row r="159" s="1" customFormat="1" ht="15" customHeight="1">
      <c r="B159" s="364"/>
      <c r="C159" s="389" t="s">
        <v>443</v>
      </c>
      <c r="D159" s="341"/>
      <c r="E159" s="341"/>
      <c r="F159" s="390" t="s">
        <v>10902</v>
      </c>
      <c r="G159" s="341"/>
      <c r="H159" s="389" t="s">
        <v>10964</v>
      </c>
      <c r="I159" s="389" t="s">
        <v>10904</v>
      </c>
      <c r="J159" s="389" t="s">
        <v>10965</v>
      </c>
      <c r="K159" s="385"/>
    </row>
    <row r="160" s="1" customFormat="1" ht="15" customHeight="1">
      <c r="B160" s="364"/>
      <c r="C160" s="389" t="s">
        <v>10966</v>
      </c>
      <c r="D160" s="341"/>
      <c r="E160" s="341"/>
      <c r="F160" s="390" t="s">
        <v>10902</v>
      </c>
      <c r="G160" s="341"/>
      <c r="H160" s="389" t="s">
        <v>10967</v>
      </c>
      <c r="I160" s="389" t="s">
        <v>10937</v>
      </c>
      <c r="J160" s="389"/>
      <c r="K160" s="385"/>
    </row>
    <row r="161" s="1" customFormat="1" ht="15" customHeight="1">
      <c r="B161" s="391"/>
      <c r="C161" s="373"/>
      <c r="D161" s="373"/>
      <c r="E161" s="373"/>
      <c r="F161" s="373"/>
      <c r="G161" s="373"/>
      <c r="H161" s="373"/>
      <c r="I161" s="373"/>
      <c r="J161" s="373"/>
      <c r="K161" s="392"/>
    </row>
    <row r="162" s="1" customFormat="1" ht="18.75" customHeight="1">
      <c r="B162" s="338"/>
      <c r="C162" s="341"/>
      <c r="D162" s="341"/>
      <c r="E162" s="341"/>
      <c r="F162" s="363"/>
      <c r="G162" s="341"/>
      <c r="H162" s="341"/>
      <c r="I162" s="341"/>
      <c r="J162" s="341"/>
      <c r="K162" s="338"/>
    </row>
    <row r="163" s="1" customFormat="1" ht="18.75" customHeight="1">
      <c r="B163" s="349"/>
      <c r="C163" s="349"/>
      <c r="D163" s="349"/>
      <c r="E163" s="349"/>
      <c r="F163" s="349"/>
      <c r="G163" s="349"/>
      <c r="H163" s="349"/>
      <c r="I163" s="349"/>
      <c r="J163" s="349"/>
      <c r="K163" s="349"/>
    </row>
    <row r="164" s="1" customFormat="1" ht="7.5" customHeight="1">
      <c r="B164" s="328"/>
      <c r="C164" s="329"/>
      <c r="D164" s="329"/>
      <c r="E164" s="329"/>
      <c r="F164" s="329"/>
      <c r="G164" s="329"/>
      <c r="H164" s="329"/>
      <c r="I164" s="329"/>
      <c r="J164" s="329"/>
      <c r="K164" s="330"/>
    </row>
    <row r="165" s="1" customFormat="1" ht="45" customHeight="1">
      <c r="B165" s="331"/>
      <c r="C165" s="332" t="s">
        <v>10968</v>
      </c>
      <c r="D165" s="332"/>
      <c r="E165" s="332"/>
      <c r="F165" s="332"/>
      <c r="G165" s="332"/>
      <c r="H165" s="332"/>
      <c r="I165" s="332"/>
      <c r="J165" s="332"/>
      <c r="K165" s="333"/>
    </row>
    <row r="166" s="1" customFormat="1" ht="17.25" customHeight="1">
      <c r="B166" s="331"/>
      <c r="C166" s="356" t="s">
        <v>10896</v>
      </c>
      <c r="D166" s="356"/>
      <c r="E166" s="356"/>
      <c r="F166" s="356" t="s">
        <v>10897</v>
      </c>
      <c r="G166" s="393"/>
      <c r="H166" s="394" t="s">
        <v>56</v>
      </c>
      <c r="I166" s="394" t="s">
        <v>59</v>
      </c>
      <c r="J166" s="356" t="s">
        <v>10898</v>
      </c>
      <c r="K166" s="333"/>
    </row>
    <row r="167" s="1" customFormat="1" ht="17.25" customHeight="1">
      <c r="B167" s="334"/>
      <c r="C167" s="358" t="s">
        <v>10899</v>
      </c>
      <c r="D167" s="358"/>
      <c r="E167" s="358"/>
      <c r="F167" s="359" t="s">
        <v>10900</v>
      </c>
      <c r="G167" s="395"/>
      <c r="H167" s="396"/>
      <c r="I167" s="396"/>
      <c r="J167" s="358" t="s">
        <v>10901</v>
      </c>
      <c r="K167" s="336"/>
    </row>
    <row r="168" s="1" customFormat="1" ht="5.25" customHeight="1">
      <c r="B168" s="364"/>
      <c r="C168" s="361"/>
      <c r="D168" s="361"/>
      <c r="E168" s="361"/>
      <c r="F168" s="361"/>
      <c r="G168" s="362"/>
      <c r="H168" s="361"/>
      <c r="I168" s="361"/>
      <c r="J168" s="361"/>
      <c r="K168" s="385"/>
    </row>
    <row r="169" s="1" customFormat="1" ht="15" customHeight="1">
      <c r="B169" s="364"/>
      <c r="C169" s="341" t="s">
        <v>10905</v>
      </c>
      <c r="D169" s="341"/>
      <c r="E169" s="341"/>
      <c r="F169" s="363" t="s">
        <v>10902</v>
      </c>
      <c r="G169" s="341"/>
      <c r="H169" s="341" t="s">
        <v>10942</v>
      </c>
      <c r="I169" s="341" t="s">
        <v>10904</v>
      </c>
      <c r="J169" s="341">
        <v>120</v>
      </c>
      <c r="K169" s="385"/>
    </row>
    <row r="170" s="1" customFormat="1" ht="15" customHeight="1">
      <c r="B170" s="364"/>
      <c r="C170" s="341" t="s">
        <v>10951</v>
      </c>
      <c r="D170" s="341"/>
      <c r="E170" s="341"/>
      <c r="F170" s="363" t="s">
        <v>10902</v>
      </c>
      <c r="G170" s="341"/>
      <c r="H170" s="341" t="s">
        <v>10952</v>
      </c>
      <c r="I170" s="341" t="s">
        <v>10904</v>
      </c>
      <c r="J170" s="341" t="s">
        <v>10953</v>
      </c>
      <c r="K170" s="385"/>
    </row>
    <row r="171" s="1" customFormat="1" ht="15" customHeight="1">
      <c r="B171" s="364"/>
      <c r="C171" s="341" t="s">
        <v>85</v>
      </c>
      <c r="D171" s="341"/>
      <c r="E171" s="341"/>
      <c r="F171" s="363" t="s">
        <v>10902</v>
      </c>
      <c r="G171" s="341"/>
      <c r="H171" s="341" t="s">
        <v>10969</v>
      </c>
      <c r="I171" s="341" t="s">
        <v>10904</v>
      </c>
      <c r="J171" s="341" t="s">
        <v>10953</v>
      </c>
      <c r="K171" s="385"/>
    </row>
    <row r="172" s="1" customFormat="1" ht="15" customHeight="1">
      <c r="B172" s="364"/>
      <c r="C172" s="341" t="s">
        <v>10907</v>
      </c>
      <c r="D172" s="341"/>
      <c r="E172" s="341"/>
      <c r="F172" s="363" t="s">
        <v>10908</v>
      </c>
      <c r="G172" s="341"/>
      <c r="H172" s="341" t="s">
        <v>10969</v>
      </c>
      <c r="I172" s="341" t="s">
        <v>10904</v>
      </c>
      <c r="J172" s="341">
        <v>50</v>
      </c>
      <c r="K172" s="385"/>
    </row>
    <row r="173" s="1" customFormat="1" ht="15" customHeight="1">
      <c r="B173" s="364"/>
      <c r="C173" s="341" t="s">
        <v>10910</v>
      </c>
      <c r="D173" s="341"/>
      <c r="E173" s="341"/>
      <c r="F173" s="363" t="s">
        <v>10902</v>
      </c>
      <c r="G173" s="341"/>
      <c r="H173" s="341" t="s">
        <v>10969</v>
      </c>
      <c r="I173" s="341" t="s">
        <v>10912</v>
      </c>
      <c r="J173" s="341"/>
      <c r="K173" s="385"/>
    </row>
    <row r="174" s="1" customFormat="1" ht="15" customHeight="1">
      <c r="B174" s="364"/>
      <c r="C174" s="341" t="s">
        <v>10921</v>
      </c>
      <c r="D174" s="341"/>
      <c r="E174" s="341"/>
      <c r="F174" s="363" t="s">
        <v>10908</v>
      </c>
      <c r="G174" s="341"/>
      <c r="H174" s="341" t="s">
        <v>10969</v>
      </c>
      <c r="I174" s="341" t="s">
        <v>10904</v>
      </c>
      <c r="J174" s="341">
        <v>50</v>
      </c>
      <c r="K174" s="385"/>
    </row>
    <row r="175" s="1" customFormat="1" ht="15" customHeight="1">
      <c r="B175" s="364"/>
      <c r="C175" s="341" t="s">
        <v>10929</v>
      </c>
      <c r="D175" s="341"/>
      <c r="E175" s="341"/>
      <c r="F175" s="363" t="s">
        <v>10908</v>
      </c>
      <c r="G175" s="341"/>
      <c r="H175" s="341" t="s">
        <v>10969</v>
      </c>
      <c r="I175" s="341" t="s">
        <v>10904</v>
      </c>
      <c r="J175" s="341">
        <v>50</v>
      </c>
      <c r="K175" s="385"/>
    </row>
    <row r="176" s="1" customFormat="1" ht="15" customHeight="1">
      <c r="B176" s="364"/>
      <c r="C176" s="341" t="s">
        <v>10927</v>
      </c>
      <c r="D176" s="341"/>
      <c r="E176" s="341"/>
      <c r="F176" s="363" t="s">
        <v>10908</v>
      </c>
      <c r="G176" s="341"/>
      <c r="H176" s="341" t="s">
        <v>10969</v>
      </c>
      <c r="I176" s="341" t="s">
        <v>10904</v>
      </c>
      <c r="J176" s="341">
        <v>50</v>
      </c>
      <c r="K176" s="385"/>
    </row>
    <row r="177" s="1" customFormat="1" ht="15" customHeight="1">
      <c r="B177" s="364"/>
      <c r="C177" s="341" t="s">
        <v>461</v>
      </c>
      <c r="D177" s="341"/>
      <c r="E177" s="341"/>
      <c r="F177" s="363" t="s">
        <v>10902</v>
      </c>
      <c r="G177" s="341"/>
      <c r="H177" s="341" t="s">
        <v>10970</v>
      </c>
      <c r="I177" s="341" t="s">
        <v>10971</v>
      </c>
      <c r="J177" s="341"/>
      <c r="K177" s="385"/>
    </row>
    <row r="178" s="1" customFormat="1" ht="15" customHeight="1">
      <c r="B178" s="364"/>
      <c r="C178" s="341" t="s">
        <v>59</v>
      </c>
      <c r="D178" s="341"/>
      <c r="E178" s="341"/>
      <c r="F178" s="363" t="s">
        <v>10902</v>
      </c>
      <c r="G178" s="341"/>
      <c r="H178" s="341" t="s">
        <v>10972</v>
      </c>
      <c r="I178" s="341" t="s">
        <v>10973</v>
      </c>
      <c r="J178" s="341">
        <v>1</v>
      </c>
      <c r="K178" s="385"/>
    </row>
    <row r="179" s="1" customFormat="1" ht="15" customHeight="1">
      <c r="B179" s="364"/>
      <c r="C179" s="341" t="s">
        <v>55</v>
      </c>
      <c r="D179" s="341"/>
      <c r="E179" s="341"/>
      <c r="F179" s="363" t="s">
        <v>10902</v>
      </c>
      <c r="G179" s="341"/>
      <c r="H179" s="341" t="s">
        <v>10974</v>
      </c>
      <c r="I179" s="341" t="s">
        <v>10904</v>
      </c>
      <c r="J179" s="341">
        <v>20</v>
      </c>
      <c r="K179" s="385"/>
    </row>
    <row r="180" s="1" customFormat="1" ht="15" customHeight="1">
      <c r="B180" s="364"/>
      <c r="C180" s="341" t="s">
        <v>56</v>
      </c>
      <c r="D180" s="341"/>
      <c r="E180" s="341"/>
      <c r="F180" s="363" t="s">
        <v>10902</v>
      </c>
      <c r="G180" s="341"/>
      <c r="H180" s="341" t="s">
        <v>10975</v>
      </c>
      <c r="I180" s="341" t="s">
        <v>10904</v>
      </c>
      <c r="J180" s="341">
        <v>255</v>
      </c>
      <c r="K180" s="385"/>
    </row>
    <row r="181" s="1" customFormat="1" ht="15" customHeight="1">
      <c r="B181" s="364"/>
      <c r="C181" s="341" t="s">
        <v>462</v>
      </c>
      <c r="D181" s="341"/>
      <c r="E181" s="341"/>
      <c r="F181" s="363" t="s">
        <v>10902</v>
      </c>
      <c r="G181" s="341"/>
      <c r="H181" s="341" t="s">
        <v>10866</v>
      </c>
      <c r="I181" s="341" t="s">
        <v>10904</v>
      </c>
      <c r="J181" s="341">
        <v>10</v>
      </c>
      <c r="K181" s="385"/>
    </row>
    <row r="182" s="1" customFormat="1" ht="15" customHeight="1">
      <c r="B182" s="364"/>
      <c r="C182" s="341" t="s">
        <v>463</v>
      </c>
      <c r="D182" s="341"/>
      <c r="E182" s="341"/>
      <c r="F182" s="363" t="s">
        <v>10902</v>
      </c>
      <c r="G182" s="341"/>
      <c r="H182" s="341" t="s">
        <v>10976</v>
      </c>
      <c r="I182" s="341" t="s">
        <v>10937</v>
      </c>
      <c r="J182" s="341"/>
      <c r="K182" s="385"/>
    </row>
    <row r="183" s="1" customFormat="1" ht="15" customHeight="1">
      <c r="B183" s="364"/>
      <c r="C183" s="341" t="s">
        <v>10977</v>
      </c>
      <c r="D183" s="341"/>
      <c r="E183" s="341"/>
      <c r="F183" s="363" t="s">
        <v>10902</v>
      </c>
      <c r="G183" s="341"/>
      <c r="H183" s="341" t="s">
        <v>10978</v>
      </c>
      <c r="I183" s="341" t="s">
        <v>10937</v>
      </c>
      <c r="J183" s="341"/>
      <c r="K183" s="385"/>
    </row>
    <row r="184" s="1" customFormat="1" ht="15" customHeight="1">
      <c r="B184" s="364"/>
      <c r="C184" s="341" t="s">
        <v>10966</v>
      </c>
      <c r="D184" s="341"/>
      <c r="E184" s="341"/>
      <c r="F184" s="363" t="s">
        <v>10902</v>
      </c>
      <c r="G184" s="341"/>
      <c r="H184" s="341" t="s">
        <v>10979</v>
      </c>
      <c r="I184" s="341" t="s">
        <v>10937</v>
      </c>
      <c r="J184" s="341"/>
      <c r="K184" s="385"/>
    </row>
    <row r="185" s="1" customFormat="1" ht="15" customHeight="1">
      <c r="B185" s="364"/>
      <c r="C185" s="341" t="s">
        <v>465</v>
      </c>
      <c r="D185" s="341"/>
      <c r="E185" s="341"/>
      <c r="F185" s="363" t="s">
        <v>10908</v>
      </c>
      <c r="G185" s="341"/>
      <c r="H185" s="341" t="s">
        <v>10980</v>
      </c>
      <c r="I185" s="341" t="s">
        <v>10904</v>
      </c>
      <c r="J185" s="341">
        <v>50</v>
      </c>
      <c r="K185" s="385"/>
    </row>
    <row r="186" s="1" customFormat="1" ht="15" customHeight="1">
      <c r="B186" s="364"/>
      <c r="C186" s="341" t="s">
        <v>10981</v>
      </c>
      <c r="D186" s="341"/>
      <c r="E186" s="341"/>
      <c r="F186" s="363" t="s">
        <v>10908</v>
      </c>
      <c r="G186" s="341"/>
      <c r="H186" s="341" t="s">
        <v>10982</v>
      </c>
      <c r="I186" s="341" t="s">
        <v>10983</v>
      </c>
      <c r="J186" s="341"/>
      <c r="K186" s="385"/>
    </row>
    <row r="187" s="1" customFormat="1" ht="15" customHeight="1">
      <c r="B187" s="364"/>
      <c r="C187" s="341" t="s">
        <v>10984</v>
      </c>
      <c r="D187" s="341"/>
      <c r="E187" s="341"/>
      <c r="F187" s="363" t="s">
        <v>10908</v>
      </c>
      <c r="G187" s="341"/>
      <c r="H187" s="341" t="s">
        <v>10985</v>
      </c>
      <c r="I187" s="341" t="s">
        <v>10983</v>
      </c>
      <c r="J187" s="341"/>
      <c r="K187" s="385"/>
    </row>
    <row r="188" s="1" customFormat="1" ht="15" customHeight="1">
      <c r="B188" s="364"/>
      <c r="C188" s="341" t="s">
        <v>10986</v>
      </c>
      <c r="D188" s="341"/>
      <c r="E188" s="341"/>
      <c r="F188" s="363" t="s">
        <v>10908</v>
      </c>
      <c r="G188" s="341"/>
      <c r="H188" s="341" t="s">
        <v>10987</v>
      </c>
      <c r="I188" s="341" t="s">
        <v>10983</v>
      </c>
      <c r="J188" s="341"/>
      <c r="K188" s="385"/>
    </row>
    <row r="189" s="1" customFormat="1" ht="15" customHeight="1">
      <c r="B189" s="364"/>
      <c r="C189" s="397" t="s">
        <v>10988</v>
      </c>
      <c r="D189" s="341"/>
      <c r="E189" s="341"/>
      <c r="F189" s="363" t="s">
        <v>10908</v>
      </c>
      <c r="G189" s="341"/>
      <c r="H189" s="341" t="s">
        <v>10989</v>
      </c>
      <c r="I189" s="341" t="s">
        <v>10990</v>
      </c>
      <c r="J189" s="398" t="s">
        <v>10991</v>
      </c>
      <c r="K189" s="385"/>
    </row>
    <row r="190" s="1" customFormat="1" ht="15" customHeight="1">
      <c r="B190" s="364"/>
      <c r="C190" s="348" t="s">
        <v>44</v>
      </c>
      <c r="D190" s="341"/>
      <c r="E190" s="341"/>
      <c r="F190" s="363" t="s">
        <v>10902</v>
      </c>
      <c r="G190" s="341"/>
      <c r="H190" s="338" t="s">
        <v>10992</v>
      </c>
      <c r="I190" s="341" t="s">
        <v>10993</v>
      </c>
      <c r="J190" s="341"/>
      <c r="K190" s="385"/>
    </row>
    <row r="191" s="1" customFormat="1" ht="15" customHeight="1">
      <c r="B191" s="364"/>
      <c r="C191" s="348" t="s">
        <v>10994</v>
      </c>
      <c r="D191" s="341"/>
      <c r="E191" s="341"/>
      <c r="F191" s="363" t="s">
        <v>10902</v>
      </c>
      <c r="G191" s="341"/>
      <c r="H191" s="341" t="s">
        <v>10995</v>
      </c>
      <c r="I191" s="341" t="s">
        <v>10937</v>
      </c>
      <c r="J191" s="341"/>
      <c r="K191" s="385"/>
    </row>
    <row r="192" s="1" customFormat="1" ht="15" customHeight="1">
      <c r="B192" s="364"/>
      <c r="C192" s="348" t="s">
        <v>10996</v>
      </c>
      <c r="D192" s="341"/>
      <c r="E192" s="341"/>
      <c r="F192" s="363" t="s">
        <v>10902</v>
      </c>
      <c r="G192" s="341"/>
      <c r="H192" s="341" t="s">
        <v>10997</v>
      </c>
      <c r="I192" s="341" t="s">
        <v>10937</v>
      </c>
      <c r="J192" s="341"/>
      <c r="K192" s="385"/>
    </row>
    <row r="193" s="1" customFormat="1" ht="15" customHeight="1">
      <c r="B193" s="364"/>
      <c r="C193" s="348" t="s">
        <v>10998</v>
      </c>
      <c r="D193" s="341"/>
      <c r="E193" s="341"/>
      <c r="F193" s="363" t="s">
        <v>10908</v>
      </c>
      <c r="G193" s="341"/>
      <c r="H193" s="341" t="s">
        <v>10999</v>
      </c>
      <c r="I193" s="341" t="s">
        <v>10937</v>
      </c>
      <c r="J193" s="341"/>
      <c r="K193" s="385"/>
    </row>
    <row r="194" s="1" customFormat="1" ht="15" customHeight="1">
      <c r="B194" s="391"/>
      <c r="C194" s="399"/>
      <c r="D194" s="373"/>
      <c r="E194" s="373"/>
      <c r="F194" s="373"/>
      <c r="G194" s="373"/>
      <c r="H194" s="373"/>
      <c r="I194" s="373"/>
      <c r="J194" s="373"/>
      <c r="K194" s="392"/>
    </row>
    <row r="195" s="1" customFormat="1" ht="18.75" customHeight="1">
      <c r="B195" s="338"/>
      <c r="C195" s="341"/>
      <c r="D195" s="341"/>
      <c r="E195" s="341"/>
      <c r="F195" s="363"/>
      <c r="G195" s="341"/>
      <c r="H195" s="341"/>
      <c r="I195" s="341"/>
      <c r="J195" s="341"/>
      <c r="K195" s="338"/>
    </row>
    <row r="196" s="1" customFormat="1" ht="18.75" customHeight="1">
      <c r="B196" s="338"/>
      <c r="C196" s="341"/>
      <c r="D196" s="341"/>
      <c r="E196" s="341"/>
      <c r="F196" s="363"/>
      <c r="G196" s="341"/>
      <c r="H196" s="341"/>
      <c r="I196" s="341"/>
      <c r="J196" s="341"/>
      <c r="K196" s="338"/>
    </row>
    <row r="197" s="1" customFormat="1" ht="18.75" customHeight="1">
      <c r="B197" s="349"/>
      <c r="C197" s="349"/>
      <c r="D197" s="349"/>
      <c r="E197" s="349"/>
      <c r="F197" s="349"/>
      <c r="G197" s="349"/>
      <c r="H197" s="349"/>
      <c r="I197" s="349"/>
      <c r="J197" s="349"/>
      <c r="K197" s="349"/>
    </row>
    <row r="198" s="1" customFormat="1" ht="13.5">
      <c r="B198" s="328"/>
      <c r="C198" s="329"/>
      <c r="D198" s="329"/>
      <c r="E198" s="329"/>
      <c r="F198" s="329"/>
      <c r="G198" s="329"/>
      <c r="H198" s="329"/>
      <c r="I198" s="329"/>
      <c r="J198" s="329"/>
      <c r="K198" s="330"/>
    </row>
    <row r="199" s="1" customFormat="1" ht="21">
      <c r="B199" s="331"/>
      <c r="C199" s="332" t="s">
        <v>11000</v>
      </c>
      <c r="D199" s="332"/>
      <c r="E199" s="332"/>
      <c r="F199" s="332"/>
      <c r="G199" s="332"/>
      <c r="H199" s="332"/>
      <c r="I199" s="332"/>
      <c r="J199" s="332"/>
      <c r="K199" s="333"/>
    </row>
    <row r="200" s="1" customFormat="1" ht="25.5" customHeight="1">
      <c r="B200" s="331"/>
      <c r="C200" s="400" t="s">
        <v>11001</v>
      </c>
      <c r="D200" s="400"/>
      <c r="E200" s="400"/>
      <c r="F200" s="400" t="s">
        <v>11002</v>
      </c>
      <c r="G200" s="401"/>
      <c r="H200" s="400" t="s">
        <v>11003</v>
      </c>
      <c r="I200" s="400"/>
      <c r="J200" s="400"/>
      <c r="K200" s="333"/>
    </row>
    <row r="201" s="1" customFormat="1" ht="5.25" customHeight="1">
      <c r="B201" s="364"/>
      <c r="C201" s="361"/>
      <c r="D201" s="361"/>
      <c r="E201" s="361"/>
      <c r="F201" s="361"/>
      <c r="G201" s="341"/>
      <c r="H201" s="361"/>
      <c r="I201" s="361"/>
      <c r="J201" s="361"/>
      <c r="K201" s="385"/>
    </row>
    <row r="202" s="1" customFormat="1" ht="15" customHeight="1">
      <c r="B202" s="364"/>
      <c r="C202" s="341" t="s">
        <v>10993</v>
      </c>
      <c r="D202" s="341"/>
      <c r="E202" s="341"/>
      <c r="F202" s="363" t="s">
        <v>45</v>
      </c>
      <c r="G202" s="341"/>
      <c r="H202" s="341" t="s">
        <v>11004</v>
      </c>
      <c r="I202" s="341"/>
      <c r="J202" s="341"/>
      <c r="K202" s="385"/>
    </row>
    <row r="203" s="1" customFormat="1" ht="15" customHeight="1">
      <c r="B203" s="364"/>
      <c r="C203" s="370"/>
      <c r="D203" s="341"/>
      <c r="E203" s="341"/>
      <c r="F203" s="363" t="s">
        <v>46</v>
      </c>
      <c r="G203" s="341"/>
      <c r="H203" s="341" t="s">
        <v>11005</v>
      </c>
      <c r="I203" s="341"/>
      <c r="J203" s="341"/>
      <c r="K203" s="385"/>
    </row>
    <row r="204" s="1" customFormat="1" ht="15" customHeight="1">
      <c r="B204" s="364"/>
      <c r="C204" s="370"/>
      <c r="D204" s="341"/>
      <c r="E204" s="341"/>
      <c r="F204" s="363" t="s">
        <v>49</v>
      </c>
      <c r="G204" s="341"/>
      <c r="H204" s="341" t="s">
        <v>11006</v>
      </c>
      <c r="I204" s="341"/>
      <c r="J204" s="341"/>
      <c r="K204" s="385"/>
    </row>
    <row r="205" s="1" customFormat="1" ht="15" customHeight="1">
      <c r="B205" s="364"/>
      <c r="C205" s="341"/>
      <c r="D205" s="341"/>
      <c r="E205" s="341"/>
      <c r="F205" s="363" t="s">
        <v>47</v>
      </c>
      <c r="G205" s="341"/>
      <c r="H205" s="341" t="s">
        <v>11007</v>
      </c>
      <c r="I205" s="341"/>
      <c r="J205" s="341"/>
      <c r="K205" s="385"/>
    </row>
    <row r="206" s="1" customFormat="1" ht="15" customHeight="1">
      <c r="B206" s="364"/>
      <c r="C206" s="341"/>
      <c r="D206" s="341"/>
      <c r="E206" s="341"/>
      <c r="F206" s="363" t="s">
        <v>48</v>
      </c>
      <c r="G206" s="341"/>
      <c r="H206" s="341" t="s">
        <v>11008</v>
      </c>
      <c r="I206" s="341"/>
      <c r="J206" s="341"/>
      <c r="K206" s="385"/>
    </row>
    <row r="207" s="1" customFormat="1" ht="15" customHeight="1">
      <c r="B207" s="364"/>
      <c r="C207" s="341"/>
      <c r="D207" s="341"/>
      <c r="E207" s="341"/>
      <c r="F207" s="363"/>
      <c r="G207" s="341"/>
      <c r="H207" s="341"/>
      <c r="I207" s="341"/>
      <c r="J207" s="341"/>
      <c r="K207" s="385"/>
    </row>
    <row r="208" s="1" customFormat="1" ht="15" customHeight="1">
      <c r="B208" s="364"/>
      <c r="C208" s="341" t="s">
        <v>10949</v>
      </c>
      <c r="D208" s="341"/>
      <c r="E208" s="341"/>
      <c r="F208" s="363" t="s">
        <v>80</v>
      </c>
      <c r="G208" s="341"/>
      <c r="H208" s="341" t="s">
        <v>11009</v>
      </c>
      <c r="I208" s="341"/>
      <c r="J208" s="341"/>
      <c r="K208" s="385"/>
    </row>
    <row r="209" s="1" customFormat="1" ht="15" customHeight="1">
      <c r="B209" s="364"/>
      <c r="C209" s="370"/>
      <c r="D209" s="341"/>
      <c r="E209" s="341"/>
      <c r="F209" s="363" t="s">
        <v>10848</v>
      </c>
      <c r="G209" s="341"/>
      <c r="H209" s="341" t="s">
        <v>10849</v>
      </c>
      <c r="I209" s="341"/>
      <c r="J209" s="341"/>
      <c r="K209" s="385"/>
    </row>
    <row r="210" s="1" customFormat="1" ht="15" customHeight="1">
      <c r="B210" s="364"/>
      <c r="C210" s="341"/>
      <c r="D210" s="341"/>
      <c r="E210" s="341"/>
      <c r="F210" s="363" t="s">
        <v>10846</v>
      </c>
      <c r="G210" s="341"/>
      <c r="H210" s="341" t="s">
        <v>11010</v>
      </c>
      <c r="I210" s="341"/>
      <c r="J210" s="341"/>
      <c r="K210" s="385"/>
    </row>
    <row r="211" s="1" customFormat="1" ht="15" customHeight="1">
      <c r="B211" s="402"/>
      <c r="C211" s="370"/>
      <c r="D211" s="370"/>
      <c r="E211" s="370"/>
      <c r="F211" s="363" t="s">
        <v>431</v>
      </c>
      <c r="G211" s="348"/>
      <c r="H211" s="389" t="s">
        <v>10850</v>
      </c>
      <c r="I211" s="389"/>
      <c r="J211" s="389"/>
      <c r="K211" s="403"/>
    </row>
    <row r="212" s="1" customFormat="1" ht="15" customHeight="1">
      <c r="B212" s="402"/>
      <c r="C212" s="370"/>
      <c r="D212" s="370"/>
      <c r="E212" s="370"/>
      <c r="F212" s="363" t="s">
        <v>5336</v>
      </c>
      <c r="G212" s="348"/>
      <c r="H212" s="389" t="s">
        <v>8912</v>
      </c>
      <c r="I212" s="389"/>
      <c r="J212" s="389"/>
      <c r="K212" s="403"/>
    </row>
    <row r="213" s="1" customFormat="1" ht="15" customHeight="1">
      <c r="B213" s="402"/>
      <c r="C213" s="370"/>
      <c r="D213" s="370"/>
      <c r="E213" s="370"/>
      <c r="F213" s="404"/>
      <c r="G213" s="348"/>
      <c r="H213" s="405"/>
      <c r="I213" s="405"/>
      <c r="J213" s="405"/>
      <c r="K213" s="403"/>
    </row>
    <row r="214" s="1" customFormat="1" ht="15" customHeight="1">
      <c r="B214" s="402"/>
      <c r="C214" s="341" t="s">
        <v>10973</v>
      </c>
      <c r="D214" s="370"/>
      <c r="E214" s="370"/>
      <c r="F214" s="363">
        <v>1</v>
      </c>
      <c r="G214" s="348"/>
      <c r="H214" s="389" t="s">
        <v>11011</v>
      </c>
      <c r="I214" s="389"/>
      <c r="J214" s="389"/>
      <c r="K214" s="403"/>
    </row>
    <row r="215" s="1" customFormat="1" ht="15" customHeight="1">
      <c r="B215" s="402"/>
      <c r="C215" s="370"/>
      <c r="D215" s="370"/>
      <c r="E215" s="370"/>
      <c r="F215" s="363">
        <v>2</v>
      </c>
      <c r="G215" s="348"/>
      <c r="H215" s="389" t="s">
        <v>11012</v>
      </c>
      <c r="I215" s="389"/>
      <c r="J215" s="389"/>
      <c r="K215" s="403"/>
    </row>
    <row r="216" s="1" customFormat="1" ht="15" customHeight="1">
      <c r="B216" s="402"/>
      <c r="C216" s="370"/>
      <c r="D216" s="370"/>
      <c r="E216" s="370"/>
      <c r="F216" s="363">
        <v>3</v>
      </c>
      <c r="G216" s="348"/>
      <c r="H216" s="389" t="s">
        <v>11013</v>
      </c>
      <c r="I216" s="389"/>
      <c r="J216" s="389"/>
      <c r="K216" s="403"/>
    </row>
    <row r="217" s="1" customFormat="1" ht="15" customHeight="1">
      <c r="B217" s="402"/>
      <c r="C217" s="370"/>
      <c r="D217" s="370"/>
      <c r="E217" s="370"/>
      <c r="F217" s="363">
        <v>4</v>
      </c>
      <c r="G217" s="348"/>
      <c r="H217" s="389" t="s">
        <v>11014</v>
      </c>
      <c r="I217" s="389"/>
      <c r="J217" s="389"/>
      <c r="K217" s="403"/>
    </row>
    <row r="218" s="1" customFormat="1" ht="12.75" customHeight="1">
      <c r="B218" s="406"/>
      <c r="C218" s="407"/>
      <c r="D218" s="407"/>
      <c r="E218" s="407"/>
      <c r="F218" s="407"/>
      <c r="G218" s="407"/>
      <c r="H218" s="407"/>
      <c r="I218" s="407"/>
      <c r="J218" s="407"/>
      <c r="K218" s="408"/>
    </row>
  </sheetData>
  <sheetProtection autoFilter="0" deleteColumns="0" deleteRows="0" formatCells="0" formatColumns="0" formatRows="0" insertColumns="0" insertHyperlinks="0" insertRows="0" pivotTables="0" sort="0"/>
  <mergeCells count="77">
    <mergeCell ref="C102:J102"/>
    <mergeCell ref="C122:J122"/>
    <mergeCell ref="C147:J147"/>
    <mergeCell ref="C165:J165"/>
    <mergeCell ref="C199:J199"/>
    <mergeCell ref="H200:J200"/>
    <mergeCell ref="H202:J202"/>
    <mergeCell ref="H203:J203"/>
    <mergeCell ref="H204:J204"/>
    <mergeCell ref="H205:J205"/>
    <mergeCell ref="H206:J206"/>
    <mergeCell ref="H208:J208"/>
    <mergeCell ref="H209:J209"/>
    <mergeCell ref="H210:J210"/>
    <mergeCell ref="H211:J211"/>
    <mergeCell ref="H212:J212"/>
    <mergeCell ref="H214:J214"/>
    <mergeCell ref="H215:J215"/>
    <mergeCell ref="H216:J216"/>
    <mergeCell ref="H217:J217"/>
    <mergeCell ref="D47:J47"/>
    <mergeCell ref="E48:J48"/>
    <mergeCell ref="E49:J49"/>
    <mergeCell ref="E50:J50"/>
    <mergeCell ref="D51:J51"/>
    <mergeCell ref="C52:J52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C3:J3"/>
    <mergeCell ref="C4:J4"/>
    <mergeCell ref="C6:J6"/>
    <mergeCell ref="C7:J7"/>
  </mergeCells>
  <pageMargins left="0.5902778" right="0.5902778" top="0.5902778" bottom="0.5902778" header="0" footer="0"/>
  <pageSetup r:id="rId1" paperSize="9" orientation="portrait" scale="77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2637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ROUND(J95,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ROUND((SUM(BE95:BE147)),  2)</f>
        <v>0</v>
      </c>
      <c r="G37" s="41"/>
      <c r="H37" s="41"/>
      <c r="I37" s="168">
        <v>0.20999999999999999</v>
      </c>
      <c r="J37" s="167">
        <f>ROUND(((SUM(BE95:BE147))*I37),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ROUND((SUM(BF95:BF147)),  2)</f>
        <v>0</v>
      </c>
      <c r="G38" s="41"/>
      <c r="H38" s="41"/>
      <c r="I38" s="168">
        <v>0.14999999999999999</v>
      </c>
      <c r="J38" s="167">
        <f>ROUND(((SUM(BF95:BF147))*I38),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ROUND((SUM(BG95:BG147)),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ROUND((SUM(BH95:BH147)),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ROUND((SUM(BI95:BI147)),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01.01.11 - Odlehčnovací drén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J95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J96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447</v>
      </c>
      <c r="E69" s="199"/>
      <c r="F69" s="199"/>
      <c r="G69" s="199"/>
      <c r="H69" s="199"/>
      <c r="I69" s="200"/>
      <c r="J69" s="201">
        <f>J97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2360</v>
      </c>
      <c r="E70" s="199"/>
      <c r="F70" s="199"/>
      <c r="G70" s="199"/>
      <c r="H70" s="199"/>
      <c r="I70" s="200"/>
      <c r="J70" s="201">
        <f>J113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451</v>
      </c>
      <c r="E71" s="199"/>
      <c r="F71" s="199"/>
      <c r="G71" s="199"/>
      <c r="H71" s="199"/>
      <c r="I71" s="200"/>
      <c r="J71" s="201">
        <f>J145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179"/>
      <c r="J73" s="63"/>
      <c r="K73" s="6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182"/>
      <c r="J77" s="65"/>
      <c r="K77" s="65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460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83" t="str">
        <f>E7</f>
        <v>Krounka Kutřín, výstavba poldru</v>
      </c>
      <c r="F81" s="35"/>
      <c r="G81" s="35"/>
      <c r="H81" s="35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435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1" customFormat="1" ht="16.5" customHeight="1">
      <c r="B83" s="24"/>
      <c r="C83" s="25"/>
      <c r="D83" s="25"/>
      <c r="E83" s="183" t="s">
        <v>436</v>
      </c>
      <c r="F83" s="25"/>
      <c r="G83" s="25"/>
      <c r="H83" s="25"/>
      <c r="I83" s="142"/>
      <c r="J83" s="25"/>
      <c r="K83" s="25"/>
      <c r="L83" s="23"/>
    </row>
    <row r="84" s="1" customFormat="1" ht="12" customHeight="1">
      <c r="B84" s="24"/>
      <c r="C84" s="35" t="s">
        <v>437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84" t="s">
        <v>438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439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SO 01.01.11 - Odlehčnovací drén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F16</f>
        <v>Skuteč</v>
      </c>
      <c r="G89" s="43"/>
      <c r="H89" s="43"/>
      <c r="I89" s="154" t="s">
        <v>24</v>
      </c>
      <c r="J89" s="75" t="str">
        <f>IF(J16="","",J16)</f>
        <v>27.8.2019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26</v>
      </c>
      <c r="D91" s="43"/>
      <c r="E91" s="43"/>
      <c r="F91" s="30" t="str">
        <f>E19</f>
        <v>Povodí Labe,státní podnik,Víta Nejedlého 951, HK3</v>
      </c>
      <c r="G91" s="43"/>
      <c r="H91" s="43"/>
      <c r="I91" s="154" t="s">
        <v>33</v>
      </c>
      <c r="J91" s="39" t="str">
        <f>E25</f>
        <v>"Sdružení Kutřín 2016" Šindlar + HG partner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154" t="s">
        <v>36</v>
      </c>
      <c r="J92" s="39" t="str">
        <f>E28</f>
        <v xml:space="preserve"> 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203"/>
      <c r="B94" s="204"/>
      <c r="C94" s="205" t="s">
        <v>461</v>
      </c>
      <c r="D94" s="206" t="s">
        <v>59</v>
      </c>
      <c r="E94" s="206" t="s">
        <v>55</v>
      </c>
      <c r="F94" s="206" t="s">
        <v>56</v>
      </c>
      <c r="G94" s="206" t="s">
        <v>462</v>
      </c>
      <c r="H94" s="206" t="s">
        <v>463</v>
      </c>
      <c r="I94" s="207" t="s">
        <v>464</v>
      </c>
      <c r="J94" s="206" t="s">
        <v>444</v>
      </c>
      <c r="K94" s="208" t="s">
        <v>465</v>
      </c>
      <c r="L94" s="209"/>
      <c r="M94" s="95" t="s">
        <v>28</v>
      </c>
      <c r="N94" s="96" t="s">
        <v>44</v>
      </c>
      <c r="O94" s="96" t="s">
        <v>466</v>
      </c>
      <c r="P94" s="96" t="s">
        <v>467</v>
      </c>
      <c r="Q94" s="96" t="s">
        <v>468</v>
      </c>
      <c r="R94" s="96" t="s">
        <v>469</v>
      </c>
      <c r="S94" s="96" t="s">
        <v>470</v>
      </c>
      <c r="T94" s="97" t="s">
        <v>471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</row>
    <row r="95" s="2" customFormat="1" ht="22.8" customHeight="1">
      <c r="A95" s="41"/>
      <c r="B95" s="42"/>
      <c r="C95" s="102" t="s">
        <v>472</v>
      </c>
      <c r="D95" s="43"/>
      <c r="E95" s="43"/>
      <c r="F95" s="43"/>
      <c r="G95" s="43"/>
      <c r="H95" s="43"/>
      <c r="I95" s="151"/>
      <c r="J95" s="210">
        <f>BK95</f>
        <v>0</v>
      </c>
      <c r="K95" s="43"/>
      <c r="L95" s="47"/>
      <c r="M95" s="98"/>
      <c r="N95" s="211"/>
      <c r="O95" s="99"/>
      <c r="P95" s="212">
        <f>P96</f>
        <v>0</v>
      </c>
      <c r="Q95" s="99"/>
      <c r="R95" s="212">
        <f>R96</f>
        <v>384.160078</v>
      </c>
      <c r="S95" s="99"/>
      <c r="T95" s="213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445</v>
      </c>
      <c r="BK95" s="214">
        <f>BK96</f>
        <v>0</v>
      </c>
    </row>
    <row r="96" s="12" customFormat="1" ht="25.92" customHeight="1">
      <c r="A96" s="12"/>
      <c r="B96" s="215"/>
      <c r="C96" s="216"/>
      <c r="D96" s="217" t="s">
        <v>73</v>
      </c>
      <c r="E96" s="218" t="s">
        <v>473</v>
      </c>
      <c r="F96" s="218" t="s">
        <v>474</v>
      </c>
      <c r="G96" s="216"/>
      <c r="H96" s="216"/>
      <c r="I96" s="219"/>
      <c r="J96" s="220">
        <f>BK96</f>
        <v>0</v>
      </c>
      <c r="K96" s="216"/>
      <c r="L96" s="221"/>
      <c r="M96" s="222"/>
      <c r="N96" s="223"/>
      <c r="O96" s="223"/>
      <c r="P96" s="224">
        <f>P97+P113+P145</f>
        <v>0</v>
      </c>
      <c r="Q96" s="223"/>
      <c r="R96" s="224">
        <f>R97+R113+R145</f>
        <v>384.160078</v>
      </c>
      <c r="S96" s="223"/>
      <c r="T96" s="225">
        <f>T97+T113+T145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78</v>
      </c>
      <c r="AT96" s="227" t="s">
        <v>73</v>
      </c>
      <c r="AU96" s="227" t="s">
        <v>74</v>
      </c>
      <c r="AY96" s="226" t="s">
        <v>475</v>
      </c>
      <c r="BK96" s="228">
        <f>BK97+BK113+BK145</f>
        <v>0</v>
      </c>
    </row>
    <row r="97" s="12" customFormat="1" ht="22.8" customHeight="1">
      <c r="A97" s="12"/>
      <c r="B97" s="215"/>
      <c r="C97" s="216"/>
      <c r="D97" s="217" t="s">
        <v>73</v>
      </c>
      <c r="E97" s="229" t="s">
        <v>90</v>
      </c>
      <c r="F97" s="229" t="s">
        <v>476</v>
      </c>
      <c r="G97" s="216"/>
      <c r="H97" s="216"/>
      <c r="I97" s="219"/>
      <c r="J97" s="230">
        <f>BK97</f>
        <v>0</v>
      </c>
      <c r="K97" s="216"/>
      <c r="L97" s="221"/>
      <c r="M97" s="222"/>
      <c r="N97" s="223"/>
      <c r="O97" s="223"/>
      <c r="P97" s="224">
        <f>SUM(P98:P112)</f>
        <v>0</v>
      </c>
      <c r="Q97" s="223"/>
      <c r="R97" s="224">
        <f>SUM(R98:R112)</f>
        <v>356.973928</v>
      </c>
      <c r="S97" s="223"/>
      <c r="T97" s="225">
        <f>SUM(T98:T112)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78</v>
      </c>
      <c r="AT97" s="227" t="s">
        <v>73</v>
      </c>
      <c r="AU97" s="227" t="s">
        <v>78</v>
      </c>
      <c r="AY97" s="226" t="s">
        <v>475</v>
      </c>
      <c r="BK97" s="228">
        <f>SUM(BK98:BK112)</f>
        <v>0</v>
      </c>
    </row>
    <row r="98" s="2" customFormat="1" ht="55.5" customHeight="1">
      <c r="A98" s="41"/>
      <c r="B98" s="42"/>
      <c r="C98" s="231" t="s">
        <v>78</v>
      </c>
      <c r="D98" s="231" t="s">
        <v>477</v>
      </c>
      <c r="E98" s="232" t="s">
        <v>2373</v>
      </c>
      <c r="F98" s="233" t="s">
        <v>2192</v>
      </c>
      <c r="G98" s="234" t="s">
        <v>639</v>
      </c>
      <c r="H98" s="235">
        <v>5.2999999999999998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2638</v>
      </c>
    </row>
    <row r="99" s="2" customFormat="1">
      <c r="A99" s="41"/>
      <c r="B99" s="42"/>
      <c r="C99" s="43"/>
      <c r="D99" s="244" t="s">
        <v>484</v>
      </c>
      <c r="E99" s="43"/>
      <c r="F99" s="245" t="s">
        <v>2375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2639</v>
      </c>
      <c r="G100" s="250"/>
      <c r="H100" s="253">
        <v>5.2999999999999998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2" customFormat="1" ht="16.5" customHeight="1">
      <c r="A101" s="41"/>
      <c r="B101" s="42"/>
      <c r="C101" s="282" t="s">
        <v>82</v>
      </c>
      <c r="D101" s="282" t="s">
        <v>516</v>
      </c>
      <c r="E101" s="283" t="s">
        <v>2640</v>
      </c>
      <c r="F101" s="284" t="s">
        <v>2641</v>
      </c>
      <c r="G101" s="285" t="s">
        <v>639</v>
      </c>
      <c r="H101" s="286">
        <v>5.2999999999999998</v>
      </c>
      <c r="I101" s="287"/>
      <c r="J101" s="288">
        <f>ROUND(I101*H101,2)</f>
        <v>0</v>
      </c>
      <c r="K101" s="284" t="s">
        <v>28</v>
      </c>
      <c r="L101" s="289"/>
      <c r="M101" s="290" t="s">
        <v>28</v>
      </c>
      <c r="N101" s="291" t="s">
        <v>45</v>
      </c>
      <c r="O101" s="87"/>
      <c r="P101" s="240">
        <f>O101*H101</f>
        <v>0</v>
      </c>
      <c r="Q101" s="240">
        <v>0.0055999999999999999</v>
      </c>
      <c r="R101" s="240">
        <f>Q101*H101</f>
        <v>0.029679999999999998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519</v>
      </c>
      <c r="AT101" s="242" t="s">
        <v>516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2642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2641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2" customFormat="1" ht="55.5" customHeight="1">
      <c r="A103" s="41"/>
      <c r="B103" s="42"/>
      <c r="C103" s="231" t="s">
        <v>90</v>
      </c>
      <c r="D103" s="231" t="s">
        <v>477</v>
      </c>
      <c r="E103" s="232" t="s">
        <v>2191</v>
      </c>
      <c r="F103" s="233" t="s">
        <v>2192</v>
      </c>
      <c r="G103" s="234" t="s">
        <v>639</v>
      </c>
      <c r="H103" s="235">
        <v>0.59999999999999998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2643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2194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2644</v>
      </c>
      <c r="G105" s="250"/>
      <c r="H105" s="253">
        <v>0.59999999999999998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21.75" customHeight="1">
      <c r="A106" s="41"/>
      <c r="B106" s="42"/>
      <c r="C106" s="282" t="s">
        <v>482</v>
      </c>
      <c r="D106" s="282" t="s">
        <v>516</v>
      </c>
      <c r="E106" s="283" t="s">
        <v>2645</v>
      </c>
      <c r="F106" s="284" t="s">
        <v>2646</v>
      </c>
      <c r="G106" s="285" t="s">
        <v>639</v>
      </c>
      <c r="H106" s="286">
        <v>0.59999999999999998</v>
      </c>
      <c r="I106" s="287"/>
      <c r="J106" s="288">
        <f>ROUND(I106*H106,2)</f>
        <v>0</v>
      </c>
      <c r="K106" s="284" t="s">
        <v>481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0.0048300000000000001</v>
      </c>
      <c r="R106" s="240">
        <f>Q106*H106</f>
        <v>0.002898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519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2647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2646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21.75" customHeight="1">
      <c r="A108" s="41"/>
      <c r="B108" s="42"/>
      <c r="C108" s="231" t="s">
        <v>186</v>
      </c>
      <c r="D108" s="231" t="s">
        <v>477</v>
      </c>
      <c r="E108" s="232" t="s">
        <v>2648</v>
      </c>
      <c r="F108" s="233" t="s">
        <v>2649</v>
      </c>
      <c r="G108" s="234" t="s">
        <v>550</v>
      </c>
      <c r="H108" s="235">
        <v>135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0.14401</v>
      </c>
      <c r="R108" s="240">
        <f>Q108*H108</f>
        <v>19.44135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2650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2651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2652</v>
      </c>
      <c r="G110" s="250"/>
      <c r="H110" s="253">
        <v>135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33" customHeight="1">
      <c r="A111" s="41"/>
      <c r="B111" s="42"/>
      <c r="C111" s="282" t="s">
        <v>204</v>
      </c>
      <c r="D111" s="282" t="s">
        <v>516</v>
      </c>
      <c r="E111" s="283" t="s">
        <v>2653</v>
      </c>
      <c r="F111" s="284" t="s">
        <v>2654</v>
      </c>
      <c r="G111" s="285" t="s">
        <v>550</v>
      </c>
      <c r="H111" s="286">
        <v>135</v>
      </c>
      <c r="I111" s="287"/>
      <c r="J111" s="288">
        <f>ROUND(I111*H111,2)</f>
        <v>0</v>
      </c>
      <c r="K111" s="284" t="s">
        <v>28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2.5</v>
      </c>
      <c r="R111" s="240">
        <f>Q111*H111</f>
        <v>337.5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519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2655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2654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2" customFormat="1" ht="22.8" customHeight="1">
      <c r="A113" s="12"/>
      <c r="B113" s="215"/>
      <c r="C113" s="216"/>
      <c r="D113" s="217" t="s">
        <v>73</v>
      </c>
      <c r="E113" s="229" t="s">
        <v>519</v>
      </c>
      <c r="F113" s="229" t="s">
        <v>2464</v>
      </c>
      <c r="G113" s="216"/>
      <c r="H113" s="216"/>
      <c r="I113" s="219"/>
      <c r="J113" s="230">
        <f>BK113</f>
        <v>0</v>
      </c>
      <c r="K113" s="216"/>
      <c r="L113" s="221"/>
      <c r="M113" s="222"/>
      <c r="N113" s="223"/>
      <c r="O113" s="223"/>
      <c r="P113" s="224">
        <f>SUM(P114:P144)</f>
        <v>0</v>
      </c>
      <c r="Q113" s="223"/>
      <c r="R113" s="224">
        <f>SUM(R114:R144)</f>
        <v>27.186149999999998</v>
      </c>
      <c r="S113" s="223"/>
      <c r="T113" s="225">
        <f>SUM(T114:T144)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26" t="s">
        <v>78</v>
      </c>
      <c r="AT113" s="227" t="s">
        <v>73</v>
      </c>
      <c r="AU113" s="227" t="s">
        <v>78</v>
      </c>
      <c r="AY113" s="226" t="s">
        <v>475</v>
      </c>
      <c r="BK113" s="228">
        <f>SUM(BK114:BK144)</f>
        <v>0</v>
      </c>
    </row>
    <row r="114" s="2" customFormat="1" ht="33" customHeight="1">
      <c r="A114" s="41"/>
      <c r="B114" s="42"/>
      <c r="C114" s="231" t="s">
        <v>522</v>
      </c>
      <c r="D114" s="231" t="s">
        <v>477</v>
      </c>
      <c r="E114" s="232" t="s">
        <v>2656</v>
      </c>
      <c r="F114" s="233" t="s">
        <v>2657</v>
      </c>
      <c r="G114" s="234" t="s">
        <v>550</v>
      </c>
      <c r="H114" s="235">
        <v>1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0.0028500000000000001</v>
      </c>
      <c r="R114" s="240">
        <f>Q114*H114</f>
        <v>0.0028500000000000001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2658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2657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2659</v>
      </c>
      <c r="G116" s="250"/>
      <c r="H116" s="253">
        <v>1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21.75" customHeight="1">
      <c r="A117" s="41"/>
      <c r="B117" s="42"/>
      <c r="C117" s="282" t="s">
        <v>519</v>
      </c>
      <c r="D117" s="282" t="s">
        <v>516</v>
      </c>
      <c r="E117" s="283" t="s">
        <v>2660</v>
      </c>
      <c r="F117" s="284" t="s">
        <v>2661</v>
      </c>
      <c r="G117" s="285" t="s">
        <v>550</v>
      </c>
      <c r="H117" s="286">
        <v>1</v>
      </c>
      <c r="I117" s="287"/>
      <c r="J117" s="288">
        <f>ROUND(I117*H117,2)</f>
        <v>0</v>
      </c>
      <c r="K117" s="284" t="s">
        <v>481</v>
      </c>
      <c r="L117" s="289"/>
      <c r="M117" s="290" t="s">
        <v>28</v>
      </c>
      <c r="N117" s="291" t="s">
        <v>45</v>
      </c>
      <c r="O117" s="87"/>
      <c r="P117" s="240">
        <f>O117*H117</f>
        <v>0</v>
      </c>
      <c r="Q117" s="240">
        <v>0.048000000000000001</v>
      </c>
      <c r="R117" s="240">
        <f>Q117*H117</f>
        <v>0.048000000000000001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519</v>
      </c>
      <c r="AT117" s="242" t="s">
        <v>516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2662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2661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2" customFormat="1" ht="21.75" customHeight="1">
      <c r="A119" s="41"/>
      <c r="B119" s="42"/>
      <c r="C119" s="231" t="s">
        <v>292</v>
      </c>
      <c r="D119" s="231" t="s">
        <v>477</v>
      </c>
      <c r="E119" s="232" t="s">
        <v>2663</v>
      </c>
      <c r="F119" s="233" t="s">
        <v>2664</v>
      </c>
      <c r="G119" s="234" t="s">
        <v>550</v>
      </c>
      <c r="H119" s="235">
        <v>1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23.860019999999999</v>
      </c>
      <c r="R119" s="240">
        <f>Q119*H119</f>
        <v>23.860019999999999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2665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2666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2667</v>
      </c>
      <c r="G121" s="250"/>
      <c r="H121" s="253">
        <v>1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16.5" customHeight="1">
      <c r="A122" s="41"/>
      <c r="B122" s="42"/>
      <c r="C122" s="282" t="s">
        <v>332</v>
      </c>
      <c r="D122" s="282" t="s">
        <v>516</v>
      </c>
      <c r="E122" s="283" t="s">
        <v>2668</v>
      </c>
      <c r="F122" s="284" t="s">
        <v>2669</v>
      </c>
      <c r="G122" s="285" t="s">
        <v>550</v>
      </c>
      <c r="H122" s="286">
        <v>1</v>
      </c>
      <c r="I122" s="287"/>
      <c r="J122" s="288">
        <f>ROUND(I122*H122,2)</f>
        <v>0</v>
      </c>
      <c r="K122" s="284" t="s">
        <v>28</v>
      </c>
      <c r="L122" s="289"/>
      <c r="M122" s="290" t="s">
        <v>28</v>
      </c>
      <c r="N122" s="291" t="s">
        <v>45</v>
      </c>
      <c r="O122" s="87"/>
      <c r="P122" s="240">
        <f>O122*H122</f>
        <v>0</v>
      </c>
      <c r="Q122" s="240">
        <v>0.012999999999999999</v>
      </c>
      <c r="R122" s="240">
        <f>Q122*H122</f>
        <v>0.012999999999999999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519</v>
      </c>
      <c r="AT122" s="242" t="s">
        <v>516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2670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2669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2" customFormat="1" ht="21.75" customHeight="1">
      <c r="A124" s="41"/>
      <c r="B124" s="42"/>
      <c r="C124" s="231" t="s">
        <v>341</v>
      </c>
      <c r="D124" s="231" t="s">
        <v>477</v>
      </c>
      <c r="E124" s="232" t="s">
        <v>2671</v>
      </c>
      <c r="F124" s="233" t="s">
        <v>2672</v>
      </c>
      <c r="G124" s="234" t="s">
        <v>550</v>
      </c>
      <c r="H124" s="235">
        <v>1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0.010189999999999999</v>
      </c>
      <c r="R124" s="240">
        <f>Q124*H124</f>
        <v>0.010189999999999999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2673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2672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2674</v>
      </c>
      <c r="G126" s="250"/>
      <c r="H126" s="253">
        <v>1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21.75" customHeight="1">
      <c r="A127" s="41"/>
      <c r="B127" s="42"/>
      <c r="C127" s="282" t="s">
        <v>350</v>
      </c>
      <c r="D127" s="282" t="s">
        <v>516</v>
      </c>
      <c r="E127" s="283" t="s">
        <v>2675</v>
      </c>
      <c r="F127" s="284" t="s">
        <v>2676</v>
      </c>
      <c r="G127" s="285" t="s">
        <v>550</v>
      </c>
      <c r="H127" s="286">
        <v>1</v>
      </c>
      <c r="I127" s="287"/>
      <c r="J127" s="288">
        <f>ROUND(I127*H127,2)</f>
        <v>0</v>
      </c>
      <c r="K127" s="284" t="s">
        <v>481</v>
      </c>
      <c r="L127" s="289"/>
      <c r="M127" s="290" t="s">
        <v>28</v>
      </c>
      <c r="N127" s="291" t="s">
        <v>45</v>
      </c>
      <c r="O127" s="87"/>
      <c r="P127" s="240">
        <f>O127*H127</f>
        <v>0</v>
      </c>
      <c r="Q127" s="240">
        <v>1.0129999999999999</v>
      </c>
      <c r="R127" s="240">
        <f>Q127*H127</f>
        <v>1.0129999999999999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519</v>
      </c>
      <c r="AT127" s="242" t="s">
        <v>516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2677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2676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2" customFormat="1" ht="21.75" customHeight="1">
      <c r="A129" s="41"/>
      <c r="B129" s="42"/>
      <c r="C129" s="231" t="s">
        <v>359</v>
      </c>
      <c r="D129" s="231" t="s">
        <v>477</v>
      </c>
      <c r="E129" s="232" t="s">
        <v>2678</v>
      </c>
      <c r="F129" s="233" t="s">
        <v>2679</v>
      </c>
      <c r="G129" s="234" t="s">
        <v>550</v>
      </c>
      <c r="H129" s="235">
        <v>1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0.01248</v>
      </c>
      <c r="R129" s="240">
        <f>Q129*H129</f>
        <v>0.01248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2680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2679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2681</v>
      </c>
      <c r="G131" s="250"/>
      <c r="H131" s="253">
        <v>1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21.75" customHeight="1">
      <c r="A132" s="41"/>
      <c r="B132" s="42"/>
      <c r="C132" s="282" t="s">
        <v>557</v>
      </c>
      <c r="D132" s="282" t="s">
        <v>516</v>
      </c>
      <c r="E132" s="283" t="s">
        <v>2682</v>
      </c>
      <c r="F132" s="284" t="s">
        <v>2683</v>
      </c>
      <c r="G132" s="285" t="s">
        <v>550</v>
      </c>
      <c r="H132" s="286">
        <v>1</v>
      </c>
      <c r="I132" s="287"/>
      <c r="J132" s="288">
        <f>ROUND(I132*H132,2)</f>
        <v>0</v>
      </c>
      <c r="K132" s="284" t="s">
        <v>481</v>
      </c>
      <c r="L132" s="289"/>
      <c r="M132" s="290" t="s">
        <v>28</v>
      </c>
      <c r="N132" s="291" t="s">
        <v>45</v>
      </c>
      <c r="O132" s="87"/>
      <c r="P132" s="240">
        <f>O132*H132</f>
        <v>0</v>
      </c>
      <c r="Q132" s="240">
        <v>0.56999999999999995</v>
      </c>
      <c r="R132" s="240">
        <f>Q132*H132</f>
        <v>0.56999999999999995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519</v>
      </c>
      <c r="AT132" s="242" t="s">
        <v>516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2684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2683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2" customFormat="1" ht="21.75" customHeight="1">
      <c r="A134" s="41"/>
      <c r="B134" s="42"/>
      <c r="C134" s="231" t="s">
        <v>8</v>
      </c>
      <c r="D134" s="231" t="s">
        <v>477</v>
      </c>
      <c r="E134" s="232" t="s">
        <v>2685</v>
      </c>
      <c r="F134" s="233" t="s">
        <v>2686</v>
      </c>
      <c r="G134" s="234" t="s">
        <v>550</v>
      </c>
      <c r="H134" s="235">
        <v>1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0.039269999999999999</v>
      </c>
      <c r="R134" s="240">
        <f>Q134*H134</f>
        <v>0.039269999999999999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2687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2686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2688</v>
      </c>
      <c r="G136" s="250"/>
      <c r="H136" s="253">
        <v>1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21.75" customHeight="1">
      <c r="A137" s="41"/>
      <c r="B137" s="42"/>
      <c r="C137" s="282" t="s">
        <v>567</v>
      </c>
      <c r="D137" s="282" t="s">
        <v>516</v>
      </c>
      <c r="E137" s="283" t="s">
        <v>2689</v>
      </c>
      <c r="F137" s="284" t="s">
        <v>2690</v>
      </c>
      <c r="G137" s="285" t="s">
        <v>550</v>
      </c>
      <c r="H137" s="286">
        <v>1</v>
      </c>
      <c r="I137" s="287"/>
      <c r="J137" s="288">
        <f>ROUND(I137*H137,2)</f>
        <v>0</v>
      </c>
      <c r="K137" s="284" t="s">
        <v>28</v>
      </c>
      <c r="L137" s="289"/>
      <c r="M137" s="290" t="s">
        <v>28</v>
      </c>
      <c r="N137" s="291" t="s">
        <v>45</v>
      </c>
      <c r="O137" s="87"/>
      <c r="P137" s="240">
        <f>O137*H137</f>
        <v>0</v>
      </c>
      <c r="Q137" s="240">
        <v>1.3500000000000001</v>
      </c>
      <c r="R137" s="240">
        <f>Q137*H137</f>
        <v>1.3500000000000001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519</v>
      </c>
      <c r="AT137" s="242" t="s">
        <v>516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2691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2690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2" customFormat="1">
      <c r="A139" s="41"/>
      <c r="B139" s="42"/>
      <c r="C139" s="43"/>
      <c r="D139" s="244" t="s">
        <v>485</v>
      </c>
      <c r="E139" s="43"/>
      <c r="F139" s="248" t="s">
        <v>2692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485</v>
      </c>
      <c r="AU139" s="20" t="s">
        <v>82</v>
      </c>
    </row>
    <row r="140" s="2" customFormat="1" ht="21.75" customHeight="1">
      <c r="A140" s="41"/>
      <c r="B140" s="42"/>
      <c r="C140" s="231" t="s">
        <v>571</v>
      </c>
      <c r="D140" s="231" t="s">
        <v>477</v>
      </c>
      <c r="E140" s="232" t="s">
        <v>2693</v>
      </c>
      <c r="F140" s="233" t="s">
        <v>2694</v>
      </c>
      <c r="G140" s="234" t="s">
        <v>550</v>
      </c>
      <c r="H140" s="235">
        <v>1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0.21734000000000001</v>
      </c>
      <c r="R140" s="240">
        <f>Q140*H140</f>
        <v>0.21734000000000001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2695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2694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2696</v>
      </c>
      <c r="G142" s="250"/>
      <c r="H142" s="253">
        <v>1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21.75" customHeight="1">
      <c r="A143" s="41"/>
      <c r="B143" s="42"/>
      <c r="C143" s="282" t="s">
        <v>575</v>
      </c>
      <c r="D143" s="282" t="s">
        <v>516</v>
      </c>
      <c r="E143" s="283" t="s">
        <v>2697</v>
      </c>
      <c r="F143" s="284" t="s">
        <v>2698</v>
      </c>
      <c r="G143" s="285" t="s">
        <v>550</v>
      </c>
      <c r="H143" s="286">
        <v>1</v>
      </c>
      <c r="I143" s="287"/>
      <c r="J143" s="288">
        <f>ROUND(I143*H143,2)</f>
        <v>0</v>
      </c>
      <c r="K143" s="284" t="s">
        <v>28</v>
      </c>
      <c r="L143" s="289"/>
      <c r="M143" s="290" t="s">
        <v>28</v>
      </c>
      <c r="N143" s="291" t="s">
        <v>45</v>
      </c>
      <c r="O143" s="87"/>
      <c r="P143" s="240">
        <f>O143*H143</f>
        <v>0</v>
      </c>
      <c r="Q143" s="240">
        <v>0.050000000000000003</v>
      </c>
      <c r="R143" s="240">
        <f>Q143*H143</f>
        <v>0.050000000000000003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519</v>
      </c>
      <c r="AT143" s="242" t="s">
        <v>516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2699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2698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2" customFormat="1" ht="22.8" customHeight="1">
      <c r="A145" s="12"/>
      <c r="B145" s="215"/>
      <c r="C145" s="216"/>
      <c r="D145" s="217" t="s">
        <v>73</v>
      </c>
      <c r="E145" s="229" t="s">
        <v>701</v>
      </c>
      <c r="F145" s="229" t="s">
        <v>702</v>
      </c>
      <c r="G145" s="216"/>
      <c r="H145" s="216"/>
      <c r="I145" s="219"/>
      <c r="J145" s="230">
        <f>BK145</f>
        <v>0</v>
      </c>
      <c r="K145" s="216"/>
      <c r="L145" s="221"/>
      <c r="M145" s="222"/>
      <c r="N145" s="223"/>
      <c r="O145" s="223"/>
      <c r="P145" s="224">
        <f>SUM(P146:P147)</f>
        <v>0</v>
      </c>
      <c r="Q145" s="223"/>
      <c r="R145" s="224">
        <f>SUM(R146:R147)</f>
        <v>0</v>
      </c>
      <c r="S145" s="223"/>
      <c r="T145" s="225">
        <f>SUM(T146:T147)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6" t="s">
        <v>78</v>
      </c>
      <c r="AT145" s="227" t="s">
        <v>73</v>
      </c>
      <c r="AU145" s="227" t="s">
        <v>78</v>
      </c>
      <c r="AY145" s="226" t="s">
        <v>475</v>
      </c>
      <c r="BK145" s="228">
        <f>SUM(BK146:BK147)</f>
        <v>0</v>
      </c>
    </row>
    <row r="146" s="2" customFormat="1" ht="33" customHeight="1">
      <c r="A146" s="41"/>
      <c r="B146" s="42"/>
      <c r="C146" s="231" t="s">
        <v>579</v>
      </c>
      <c r="D146" s="231" t="s">
        <v>477</v>
      </c>
      <c r="E146" s="232" t="s">
        <v>1904</v>
      </c>
      <c r="F146" s="233" t="s">
        <v>1905</v>
      </c>
      <c r="G146" s="234" t="s">
        <v>508</v>
      </c>
      <c r="H146" s="235">
        <v>384.16000000000002</v>
      </c>
      <c r="I146" s="236"/>
      <c r="J146" s="237">
        <f>ROUND(I146*H146,2)</f>
        <v>0</v>
      </c>
      <c r="K146" s="233" t="s">
        <v>481</v>
      </c>
      <c r="L146" s="47"/>
      <c r="M146" s="238" t="s">
        <v>28</v>
      </c>
      <c r="N146" s="239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482</v>
      </c>
      <c r="AT146" s="242" t="s">
        <v>477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2700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1907</v>
      </c>
      <c r="G147" s="43"/>
      <c r="H147" s="43"/>
      <c r="I147" s="151"/>
      <c r="J147" s="43"/>
      <c r="K147" s="43"/>
      <c r="L147" s="47"/>
      <c r="M147" s="295"/>
      <c r="N147" s="296"/>
      <c r="O147" s="297"/>
      <c r="P147" s="297"/>
      <c r="Q147" s="297"/>
      <c r="R147" s="297"/>
      <c r="S147" s="297"/>
      <c r="T147" s="29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2" customFormat="1" ht="6.96" customHeight="1">
      <c r="A148" s="41"/>
      <c r="B148" s="62"/>
      <c r="C148" s="63"/>
      <c r="D148" s="63"/>
      <c r="E148" s="63"/>
      <c r="F148" s="63"/>
      <c r="G148" s="63"/>
      <c r="H148" s="63"/>
      <c r="I148" s="179"/>
      <c r="J148" s="63"/>
      <c r="K148" s="63"/>
      <c r="L148" s="47"/>
      <c r="M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</row>
  </sheetData>
  <sheetProtection sheet="1" autoFilter="0" formatColumns="0" formatRows="0" objects="1" scenarios="1" spinCount="100000" saltValue="lBT4Wo3bkZDtASnr6cUpOJK+TgcNUMtElwSw/LNwwhwPorHc+YzOqfXURy3EHruXaQmzRg3xZGpfCVleBhbTQg==" hashValue="f1NCkCpFCen9+8JahmfNjAdhyP+Ew09XllYdXZJlFNixHjr1Hqcy7ZfDR48lKGjsaJsSr5B/AJ+8WvyhG5tlnQ==" algorithmName="SHA-512" password="C429"/>
  <autoFilter ref="C94:K14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2701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ROUND((SUM(BE103:BE345)),  2)</f>
        <v>0</v>
      </c>
      <c r="G37" s="41"/>
      <c r="H37" s="41"/>
      <c r="I37" s="168">
        <v>0.20999999999999999</v>
      </c>
      <c r="J37" s="167">
        <f>ROUND(((SUM(BE103:BE345))*I37),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ROUND((SUM(BF103:BF345)),  2)</f>
        <v>0</v>
      </c>
      <c r="G38" s="41"/>
      <c r="H38" s="41"/>
      <c r="I38" s="168">
        <v>0.14999999999999999</v>
      </c>
      <c r="J38" s="167">
        <f>ROUND(((SUM(BF103:BF345))*I38),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ROUND((SUM(BG103:BG345)),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ROUND((SUM(BH103:BH345)),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ROUND((SUM(BI103:BI345)),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01.01.12 - Čerpání průsakových vod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447</v>
      </c>
      <c r="E69" s="199"/>
      <c r="F69" s="199"/>
      <c r="G69" s="199"/>
      <c r="H69" s="199"/>
      <c r="I69" s="200"/>
      <c r="J69" s="201">
        <f>J105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2360</v>
      </c>
      <c r="E70" s="199"/>
      <c r="F70" s="199"/>
      <c r="G70" s="199"/>
      <c r="H70" s="199"/>
      <c r="I70" s="200"/>
      <c r="J70" s="201">
        <f>J134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450</v>
      </c>
      <c r="E71" s="199"/>
      <c r="F71" s="199"/>
      <c r="G71" s="199"/>
      <c r="H71" s="199"/>
      <c r="I71" s="200"/>
      <c r="J71" s="201">
        <f>J233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451</v>
      </c>
      <c r="E72" s="199"/>
      <c r="F72" s="199"/>
      <c r="G72" s="199"/>
      <c r="H72" s="199"/>
      <c r="I72" s="200"/>
      <c r="J72" s="201">
        <f>J246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90"/>
      <c r="C73" s="191"/>
      <c r="D73" s="192" t="s">
        <v>452</v>
      </c>
      <c r="E73" s="193"/>
      <c r="F73" s="193"/>
      <c r="G73" s="193"/>
      <c r="H73" s="193"/>
      <c r="I73" s="194"/>
      <c r="J73" s="195">
        <f>J249</f>
        <v>0</v>
      </c>
      <c r="K73" s="191"/>
      <c r="L73" s="19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97"/>
      <c r="C74" s="127"/>
      <c r="D74" s="198" t="s">
        <v>455</v>
      </c>
      <c r="E74" s="199"/>
      <c r="F74" s="199"/>
      <c r="G74" s="199"/>
      <c r="H74" s="199"/>
      <c r="I74" s="200"/>
      <c r="J74" s="201">
        <f>J250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97"/>
      <c r="C75" s="127"/>
      <c r="D75" s="198" t="s">
        <v>457</v>
      </c>
      <c r="E75" s="199"/>
      <c r="F75" s="199"/>
      <c r="G75" s="199"/>
      <c r="H75" s="199"/>
      <c r="I75" s="200"/>
      <c r="J75" s="201">
        <f>J258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90"/>
      <c r="C76" s="191"/>
      <c r="D76" s="192" t="s">
        <v>458</v>
      </c>
      <c r="E76" s="193"/>
      <c r="F76" s="193"/>
      <c r="G76" s="193"/>
      <c r="H76" s="193"/>
      <c r="I76" s="194"/>
      <c r="J76" s="195">
        <f>J276</f>
        <v>0</v>
      </c>
      <c r="K76" s="191"/>
      <c r="L76" s="196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97"/>
      <c r="C77" s="127"/>
      <c r="D77" s="198" t="s">
        <v>2702</v>
      </c>
      <c r="E77" s="199"/>
      <c r="F77" s="199"/>
      <c r="G77" s="199"/>
      <c r="H77" s="199"/>
      <c r="I77" s="200"/>
      <c r="J77" s="201">
        <f>J277</f>
        <v>0</v>
      </c>
      <c r="K77" s="127"/>
      <c r="L77" s="20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97"/>
      <c r="C78" s="127"/>
      <c r="D78" s="198" t="s">
        <v>459</v>
      </c>
      <c r="E78" s="199"/>
      <c r="F78" s="199"/>
      <c r="G78" s="199"/>
      <c r="H78" s="199"/>
      <c r="I78" s="200"/>
      <c r="J78" s="201">
        <f>J333</f>
        <v>0</v>
      </c>
      <c r="K78" s="127"/>
      <c r="L78" s="202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97"/>
      <c r="C79" s="127"/>
      <c r="D79" s="198" t="s">
        <v>2703</v>
      </c>
      <c r="E79" s="199"/>
      <c r="F79" s="199"/>
      <c r="G79" s="199"/>
      <c r="H79" s="199"/>
      <c r="I79" s="200"/>
      <c r="J79" s="201">
        <f>J340</f>
        <v>0</v>
      </c>
      <c r="K79" s="127"/>
      <c r="L79" s="202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179"/>
      <c r="J81" s="63"/>
      <c r="K81" s="6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182"/>
      <c r="J85" s="65"/>
      <c r="K85" s="65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460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83" t="str">
        <f>E7</f>
        <v>Krounka Kutřín, výstavba poldru</v>
      </c>
      <c r="F89" s="35"/>
      <c r="G89" s="35"/>
      <c r="H89" s="35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435</v>
      </c>
      <c r="D90" s="25"/>
      <c r="E90" s="25"/>
      <c r="F90" s="25"/>
      <c r="G90" s="25"/>
      <c r="H90" s="25"/>
      <c r="I90" s="142"/>
      <c r="J90" s="25"/>
      <c r="K90" s="25"/>
      <c r="L90" s="23"/>
    </row>
    <row r="91" s="1" customFormat="1" ht="16.5" customHeight="1">
      <c r="B91" s="24"/>
      <c r="C91" s="25"/>
      <c r="D91" s="25"/>
      <c r="E91" s="183" t="s">
        <v>436</v>
      </c>
      <c r="F91" s="25"/>
      <c r="G91" s="25"/>
      <c r="H91" s="25"/>
      <c r="I91" s="142"/>
      <c r="J91" s="25"/>
      <c r="K91" s="25"/>
      <c r="L91" s="23"/>
    </row>
    <row r="92" s="1" customFormat="1" ht="12" customHeight="1">
      <c r="B92" s="24"/>
      <c r="C92" s="35" t="s">
        <v>437</v>
      </c>
      <c r="D92" s="25"/>
      <c r="E92" s="25"/>
      <c r="F92" s="25"/>
      <c r="G92" s="25"/>
      <c r="H92" s="25"/>
      <c r="I92" s="142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184" t="s">
        <v>438</v>
      </c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439</v>
      </c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>SO 01.01.12 - Čerpání průsakových vod</v>
      </c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22</v>
      </c>
      <c r="D97" s="43"/>
      <c r="E97" s="43"/>
      <c r="F97" s="30" t="str">
        <f>F16</f>
        <v>Skuteč</v>
      </c>
      <c r="G97" s="43"/>
      <c r="H97" s="43"/>
      <c r="I97" s="154" t="s">
        <v>24</v>
      </c>
      <c r="J97" s="75" t="str">
        <f>IF(J16="","",J16)</f>
        <v>27.8.2019</v>
      </c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151"/>
      <c r="J98" s="43"/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40.05" customHeight="1">
      <c r="A99" s="41"/>
      <c r="B99" s="42"/>
      <c r="C99" s="35" t="s">
        <v>26</v>
      </c>
      <c r="D99" s="43"/>
      <c r="E99" s="43"/>
      <c r="F99" s="30" t="str">
        <f>E19</f>
        <v>Povodí Labe,státní podnik,Víta Nejedlého 951, HK3</v>
      </c>
      <c r="G99" s="43"/>
      <c r="H99" s="43"/>
      <c r="I99" s="154" t="s">
        <v>33</v>
      </c>
      <c r="J99" s="39" t="str">
        <f>E25</f>
        <v>"Sdružení Kutřín 2016" Šindlar + HG partner</v>
      </c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31</v>
      </c>
      <c r="D100" s="43"/>
      <c r="E100" s="43"/>
      <c r="F100" s="30" t="str">
        <f>IF(E22="","",E22)</f>
        <v>Vyplň údaj</v>
      </c>
      <c r="G100" s="43"/>
      <c r="H100" s="43"/>
      <c r="I100" s="154" t="s">
        <v>36</v>
      </c>
      <c r="J100" s="39" t="str">
        <f>E28</f>
        <v xml:space="preserve"> </v>
      </c>
      <c r="K100" s="43"/>
      <c r="L100" s="15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151"/>
      <c r="J101" s="43"/>
      <c r="K101" s="43"/>
      <c r="L101" s="152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203"/>
      <c r="B102" s="204"/>
      <c r="C102" s="205" t="s">
        <v>461</v>
      </c>
      <c r="D102" s="206" t="s">
        <v>59</v>
      </c>
      <c r="E102" s="206" t="s">
        <v>55</v>
      </c>
      <c r="F102" s="206" t="s">
        <v>56</v>
      </c>
      <c r="G102" s="206" t="s">
        <v>462</v>
      </c>
      <c r="H102" s="206" t="s">
        <v>463</v>
      </c>
      <c r="I102" s="207" t="s">
        <v>464</v>
      </c>
      <c r="J102" s="206" t="s">
        <v>444</v>
      </c>
      <c r="K102" s="208" t="s">
        <v>465</v>
      </c>
      <c r="L102" s="209"/>
      <c r="M102" s="95" t="s">
        <v>28</v>
      </c>
      <c r="N102" s="96" t="s">
        <v>44</v>
      </c>
      <c r="O102" s="96" t="s">
        <v>466</v>
      </c>
      <c r="P102" s="96" t="s">
        <v>467</v>
      </c>
      <c r="Q102" s="96" t="s">
        <v>468</v>
      </c>
      <c r="R102" s="96" t="s">
        <v>469</v>
      </c>
      <c r="S102" s="96" t="s">
        <v>470</v>
      </c>
      <c r="T102" s="97" t="s">
        <v>471</v>
      </c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</row>
    <row r="103" s="2" customFormat="1" ht="22.8" customHeight="1">
      <c r="A103" s="41"/>
      <c r="B103" s="42"/>
      <c r="C103" s="102" t="s">
        <v>472</v>
      </c>
      <c r="D103" s="43"/>
      <c r="E103" s="43"/>
      <c r="F103" s="43"/>
      <c r="G103" s="43"/>
      <c r="H103" s="43"/>
      <c r="I103" s="151"/>
      <c r="J103" s="210">
        <f>BK103</f>
        <v>0</v>
      </c>
      <c r="K103" s="43"/>
      <c r="L103" s="47"/>
      <c r="M103" s="98"/>
      <c r="N103" s="211"/>
      <c r="O103" s="99"/>
      <c r="P103" s="212">
        <f>P104+P249+P276</f>
        <v>0</v>
      </c>
      <c r="Q103" s="99"/>
      <c r="R103" s="212">
        <f>R104+R249+R276</f>
        <v>1.0840878999999999</v>
      </c>
      <c r="S103" s="99"/>
      <c r="T103" s="213">
        <f>T104+T249+T276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73</v>
      </c>
      <c r="AU103" s="20" t="s">
        <v>445</v>
      </c>
      <c r="BK103" s="214">
        <f>BK104+BK249+BK276</f>
        <v>0</v>
      </c>
    </row>
    <row r="104" s="12" customFormat="1" ht="25.92" customHeight="1">
      <c r="A104" s="12"/>
      <c r="B104" s="215"/>
      <c r="C104" s="216"/>
      <c r="D104" s="217" t="s">
        <v>73</v>
      </c>
      <c r="E104" s="218" t="s">
        <v>473</v>
      </c>
      <c r="F104" s="218" t="s">
        <v>474</v>
      </c>
      <c r="G104" s="216"/>
      <c r="H104" s="216"/>
      <c r="I104" s="219"/>
      <c r="J104" s="220">
        <f>BK104</f>
        <v>0</v>
      </c>
      <c r="K104" s="216"/>
      <c r="L104" s="221"/>
      <c r="M104" s="222"/>
      <c r="N104" s="223"/>
      <c r="O104" s="223"/>
      <c r="P104" s="224">
        <f>P105+P134+P233+P246</f>
        <v>0</v>
      </c>
      <c r="Q104" s="223"/>
      <c r="R104" s="224">
        <f>R105+R134+R233+R246</f>
        <v>0.86495239999999995</v>
      </c>
      <c r="S104" s="223"/>
      <c r="T104" s="225">
        <f>T105+T134+T233+T246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26" t="s">
        <v>78</v>
      </c>
      <c r="AT104" s="227" t="s">
        <v>73</v>
      </c>
      <c r="AU104" s="227" t="s">
        <v>74</v>
      </c>
      <c r="AY104" s="226" t="s">
        <v>475</v>
      </c>
      <c r="BK104" s="228">
        <f>BK105+BK134+BK233+BK246</f>
        <v>0</v>
      </c>
    </row>
    <row r="105" s="12" customFormat="1" ht="22.8" customHeight="1">
      <c r="A105" s="12"/>
      <c r="B105" s="215"/>
      <c r="C105" s="216"/>
      <c r="D105" s="217" t="s">
        <v>73</v>
      </c>
      <c r="E105" s="229" t="s">
        <v>90</v>
      </c>
      <c r="F105" s="229" t="s">
        <v>476</v>
      </c>
      <c r="G105" s="216"/>
      <c r="H105" s="216"/>
      <c r="I105" s="219"/>
      <c r="J105" s="230">
        <f>BK105</f>
        <v>0</v>
      </c>
      <c r="K105" s="216"/>
      <c r="L105" s="221"/>
      <c r="M105" s="222"/>
      <c r="N105" s="223"/>
      <c r="O105" s="223"/>
      <c r="P105" s="224">
        <f>SUM(P106:P133)</f>
        <v>0</v>
      </c>
      <c r="Q105" s="223"/>
      <c r="R105" s="224">
        <f>SUM(R106:R133)</f>
        <v>0.050062400000000007</v>
      </c>
      <c r="S105" s="223"/>
      <c r="T105" s="225">
        <f>SUM(T106:T133)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26" t="s">
        <v>78</v>
      </c>
      <c r="AT105" s="227" t="s">
        <v>73</v>
      </c>
      <c r="AU105" s="227" t="s">
        <v>78</v>
      </c>
      <c r="AY105" s="226" t="s">
        <v>475</v>
      </c>
      <c r="BK105" s="228">
        <f>SUM(BK106:BK133)</f>
        <v>0</v>
      </c>
    </row>
    <row r="106" s="2" customFormat="1" ht="55.5" customHeight="1">
      <c r="A106" s="41"/>
      <c r="B106" s="42"/>
      <c r="C106" s="231" t="s">
        <v>78</v>
      </c>
      <c r="D106" s="231" t="s">
        <v>477</v>
      </c>
      <c r="E106" s="232" t="s">
        <v>2373</v>
      </c>
      <c r="F106" s="233" t="s">
        <v>2192</v>
      </c>
      <c r="G106" s="234" t="s">
        <v>639</v>
      </c>
      <c r="H106" s="235">
        <v>12.390000000000001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2704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2375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2705</v>
      </c>
      <c r="G108" s="250"/>
      <c r="H108" s="253">
        <v>1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2706</v>
      </c>
      <c r="G109" s="250"/>
      <c r="H109" s="253">
        <v>1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2707</v>
      </c>
      <c r="G110" s="250"/>
      <c r="H110" s="253">
        <v>3.8999999999999999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74</v>
      </c>
      <c r="AY110" s="259" t="s">
        <v>475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2708</v>
      </c>
      <c r="G111" s="250"/>
      <c r="H111" s="253">
        <v>0.5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74</v>
      </c>
      <c r="AY111" s="259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2709</v>
      </c>
      <c r="G112" s="250"/>
      <c r="H112" s="253">
        <v>0.25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2709</v>
      </c>
      <c r="G113" s="250"/>
      <c r="H113" s="253">
        <v>0.25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2710</v>
      </c>
      <c r="G114" s="250"/>
      <c r="H114" s="253">
        <v>0.22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2711</v>
      </c>
      <c r="G115" s="250"/>
      <c r="H115" s="253">
        <v>1.75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2712</v>
      </c>
      <c r="G116" s="250"/>
      <c r="H116" s="253">
        <v>2.3199999999999998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74</v>
      </c>
      <c r="AY116" s="259" t="s">
        <v>475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2713</v>
      </c>
      <c r="G117" s="250"/>
      <c r="H117" s="253">
        <v>1.2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74</v>
      </c>
      <c r="AY117" s="259" t="s">
        <v>475</v>
      </c>
    </row>
    <row r="118" s="15" customFormat="1">
      <c r="A118" s="15"/>
      <c r="B118" s="271"/>
      <c r="C118" s="272"/>
      <c r="D118" s="244" t="s">
        <v>487</v>
      </c>
      <c r="E118" s="273" t="s">
        <v>28</v>
      </c>
      <c r="F118" s="274" t="s">
        <v>493</v>
      </c>
      <c r="G118" s="272"/>
      <c r="H118" s="275">
        <v>12.390000000000001</v>
      </c>
      <c r="I118" s="276"/>
      <c r="J118" s="272"/>
      <c r="K118" s="272"/>
      <c r="L118" s="277"/>
      <c r="M118" s="278"/>
      <c r="N118" s="279"/>
      <c r="O118" s="279"/>
      <c r="P118" s="279"/>
      <c r="Q118" s="279"/>
      <c r="R118" s="279"/>
      <c r="S118" s="279"/>
      <c r="T118" s="280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81" t="s">
        <v>487</v>
      </c>
      <c r="AU118" s="281" t="s">
        <v>82</v>
      </c>
      <c r="AV118" s="15" t="s">
        <v>482</v>
      </c>
      <c r="AW118" s="15" t="s">
        <v>35</v>
      </c>
      <c r="AX118" s="15" t="s">
        <v>78</v>
      </c>
      <c r="AY118" s="281" t="s">
        <v>475</v>
      </c>
    </row>
    <row r="119" s="2" customFormat="1" ht="55.5" customHeight="1">
      <c r="A119" s="41"/>
      <c r="B119" s="42"/>
      <c r="C119" s="231" t="s">
        <v>82</v>
      </c>
      <c r="D119" s="231" t="s">
        <v>477</v>
      </c>
      <c r="E119" s="232" t="s">
        <v>2714</v>
      </c>
      <c r="F119" s="233" t="s">
        <v>2192</v>
      </c>
      <c r="G119" s="234" t="s">
        <v>639</v>
      </c>
      <c r="H119" s="235">
        <v>1.6000000000000001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2715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2716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2717</v>
      </c>
      <c r="G121" s="250"/>
      <c r="H121" s="253">
        <v>1.6000000000000001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16.5" customHeight="1">
      <c r="A122" s="41"/>
      <c r="B122" s="42"/>
      <c r="C122" s="282" t="s">
        <v>90</v>
      </c>
      <c r="D122" s="282" t="s">
        <v>516</v>
      </c>
      <c r="E122" s="283" t="s">
        <v>2718</v>
      </c>
      <c r="F122" s="284" t="s">
        <v>2719</v>
      </c>
      <c r="G122" s="285" t="s">
        <v>639</v>
      </c>
      <c r="H122" s="286">
        <v>1.6000000000000001</v>
      </c>
      <c r="I122" s="287"/>
      <c r="J122" s="288">
        <f>ROUND(I122*H122,2)</f>
        <v>0</v>
      </c>
      <c r="K122" s="284" t="s">
        <v>481</v>
      </c>
      <c r="L122" s="289"/>
      <c r="M122" s="290" t="s">
        <v>28</v>
      </c>
      <c r="N122" s="291" t="s">
        <v>45</v>
      </c>
      <c r="O122" s="87"/>
      <c r="P122" s="240">
        <f>O122*H122</f>
        <v>0</v>
      </c>
      <c r="Q122" s="240">
        <v>0.012</v>
      </c>
      <c r="R122" s="240">
        <f>Q122*H122</f>
        <v>0.019200000000000002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519</v>
      </c>
      <c r="AT122" s="242" t="s">
        <v>516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2720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2719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2" customFormat="1" ht="55.5" customHeight="1">
      <c r="A124" s="41"/>
      <c r="B124" s="42"/>
      <c r="C124" s="231" t="s">
        <v>482</v>
      </c>
      <c r="D124" s="231" t="s">
        <v>477</v>
      </c>
      <c r="E124" s="232" t="s">
        <v>1700</v>
      </c>
      <c r="F124" s="233" t="s">
        <v>1701</v>
      </c>
      <c r="G124" s="234" t="s">
        <v>496</v>
      </c>
      <c r="H124" s="235">
        <v>2.52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0.00726</v>
      </c>
      <c r="R124" s="240">
        <f>Q124*H124</f>
        <v>0.018295200000000001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2721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1703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2722</v>
      </c>
      <c r="G126" s="250"/>
      <c r="H126" s="253">
        <v>2.52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55.5" customHeight="1">
      <c r="A127" s="41"/>
      <c r="B127" s="42"/>
      <c r="C127" s="231" t="s">
        <v>186</v>
      </c>
      <c r="D127" s="231" t="s">
        <v>477</v>
      </c>
      <c r="E127" s="232" t="s">
        <v>1705</v>
      </c>
      <c r="F127" s="233" t="s">
        <v>1706</v>
      </c>
      <c r="G127" s="234" t="s">
        <v>496</v>
      </c>
      <c r="H127" s="235">
        <v>2.52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0.00085999999999999998</v>
      </c>
      <c r="R127" s="240">
        <f>Q127*H127</f>
        <v>0.0021671999999999998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2723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1708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2" customFormat="1" ht="21.75" customHeight="1">
      <c r="A129" s="41"/>
      <c r="B129" s="42"/>
      <c r="C129" s="231" t="s">
        <v>204</v>
      </c>
      <c r="D129" s="231" t="s">
        <v>477</v>
      </c>
      <c r="E129" s="232" t="s">
        <v>2724</v>
      </c>
      <c r="F129" s="233" t="s">
        <v>2725</v>
      </c>
      <c r="G129" s="234" t="s">
        <v>550</v>
      </c>
      <c r="H129" s="235">
        <v>8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2726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2727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2728</v>
      </c>
      <c r="G131" s="250"/>
      <c r="H131" s="253">
        <v>8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33" customHeight="1">
      <c r="A132" s="41"/>
      <c r="B132" s="42"/>
      <c r="C132" s="282" t="s">
        <v>522</v>
      </c>
      <c r="D132" s="282" t="s">
        <v>516</v>
      </c>
      <c r="E132" s="283" t="s">
        <v>2729</v>
      </c>
      <c r="F132" s="284" t="s">
        <v>2730</v>
      </c>
      <c r="G132" s="285" t="s">
        <v>550</v>
      </c>
      <c r="H132" s="286">
        <v>8</v>
      </c>
      <c r="I132" s="287"/>
      <c r="J132" s="288">
        <f>ROUND(I132*H132,2)</f>
        <v>0</v>
      </c>
      <c r="K132" s="284" t="s">
        <v>28</v>
      </c>
      <c r="L132" s="289"/>
      <c r="M132" s="290" t="s">
        <v>28</v>
      </c>
      <c r="N132" s="291" t="s">
        <v>45</v>
      </c>
      <c r="O132" s="87"/>
      <c r="P132" s="240">
        <f>O132*H132</f>
        <v>0</v>
      </c>
      <c r="Q132" s="240">
        <v>0.0012999999999999999</v>
      </c>
      <c r="R132" s="240">
        <f>Q132*H132</f>
        <v>0.0104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519</v>
      </c>
      <c r="AT132" s="242" t="s">
        <v>516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2731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2730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12" customFormat="1" ht="22.8" customHeight="1">
      <c r="A134" s="12"/>
      <c r="B134" s="215"/>
      <c r="C134" s="216"/>
      <c r="D134" s="217" t="s">
        <v>73</v>
      </c>
      <c r="E134" s="229" t="s">
        <v>519</v>
      </c>
      <c r="F134" s="229" t="s">
        <v>2464</v>
      </c>
      <c r="G134" s="216"/>
      <c r="H134" s="216"/>
      <c r="I134" s="219"/>
      <c r="J134" s="230">
        <f>BK134</f>
        <v>0</v>
      </c>
      <c r="K134" s="216"/>
      <c r="L134" s="221"/>
      <c r="M134" s="222"/>
      <c r="N134" s="223"/>
      <c r="O134" s="223"/>
      <c r="P134" s="224">
        <f>SUM(P135:P232)</f>
        <v>0</v>
      </c>
      <c r="Q134" s="223"/>
      <c r="R134" s="224">
        <f>SUM(R135:R232)</f>
        <v>0.72697000000000001</v>
      </c>
      <c r="S134" s="223"/>
      <c r="T134" s="225">
        <f>SUM(T135:T232)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6" t="s">
        <v>78</v>
      </c>
      <c r="AT134" s="227" t="s">
        <v>73</v>
      </c>
      <c r="AU134" s="227" t="s">
        <v>78</v>
      </c>
      <c r="AY134" s="226" t="s">
        <v>475</v>
      </c>
      <c r="BK134" s="228">
        <f>SUM(BK135:BK232)</f>
        <v>0</v>
      </c>
    </row>
    <row r="135" s="2" customFormat="1" ht="44.25" customHeight="1">
      <c r="A135" s="41"/>
      <c r="B135" s="42"/>
      <c r="C135" s="231" t="s">
        <v>519</v>
      </c>
      <c r="D135" s="231" t="s">
        <v>477</v>
      </c>
      <c r="E135" s="232" t="s">
        <v>2732</v>
      </c>
      <c r="F135" s="233" t="s">
        <v>2733</v>
      </c>
      <c r="G135" s="234" t="s">
        <v>550</v>
      </c>
      <c r="H135" s="235">
        <v>9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2734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2735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2736</v>
      </c>
      <c r="G137" s="250"/>
      <c r="H137" s="253">
        <v>2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2737</v>
      </c>
      <c r="G138" s="250"/>
      <c r="H138" s="253">
        <v>1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2738</v>
      </c>
      <c r="G139" s="250"/>
      <c r="H139" s="253">
        <v>1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74</v>
      </c>
      <c r="AY139" s="259" t="s">
        <v>475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2705</v>
      </c>
      <c r="G140" s="250"/>
      <c r="H140" s="253">
        <v>1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74</v>
      </c>
      <c r="AY140" s="259" t="s">
        <v>475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2706</v>
      </c>
      <c r="G141" s="250"/>
      <c r="H141" s="253">
        <v>1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2739</v>
      </c>
      <c r="G142" s="250"/>
      <c r="H142" s="253">
        <v>2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2740</v>
      </c>
      <c r="G143" s="250"/>
      <c r="H143" s="253">
        <v>1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5" customFormat="1">
      <c r="A144" s="15"/>
      <c r="B144" s="271"/>
      <c r="C144" s="272"/>
      <c r="D144" s="244" t="s">
        <v>487</v>
      </c>
      <c r="E144" s="273" t="s">
        <v>28</v>
      </c>
      <c r="F144" s="274" t="s">
        <v>493</v>
      </c>
      <c r="G144" s="272"/>
      <c r="H144" s="275">
        <v>9</v>
      </c>
      <c r="I144" s="276"/>
      <c r="J144" s="272"/>
      <c r="K144" s="272"/>
      <c r="L144" s="277"/>
      <c r="M144" s="278"/>
      <c r="N144" s="279"/>
      <c r="O144" s="279"/>
      <c r="P144" s="279"/>
      <c r="Q144" s="279"/>
      <c r="R144" s="279"/>
      <c r="S144" s="279"/>
      <c r="T144" s="28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81" t="s">
        <v>487</v>
      </c>
      <c r="AU144" s="281" t="s">
        <v>82</v>
      </c>
      <c r="AV144" s="15" t="s">
        <v>482</v>
      </c>
      <c r="AW144" s="15" t="s">
        <v>35</v>
      </c>
      <c r="AX144" s="15" t="s">
        <v>78</v>
      </c>
      <c r="AY144" s="281" t="s">
        <v>475</v>
      </c>
    </row>
    <row r="145" s="2" customFormat="1" ht="33" customHeight="1">
      <c r="A145" s="41"/>
      <c r="B145" s="42"/>
      <c r="C145" s="231" t="s">
        <v>292</v>
      </c>
      <c r="D145" s="231" t="s">
        <v>477</v>
      </c>
      <c r="E145" s="232" t="s">
        <v>2741</v>
      </c>
      <c r="F145" s="233" t="s">
        <v>2742</v>
      </c>
      <c r="G145" s="234" t="s">
        <v>550</v>
      </c>
      <c r="H145" s="235">
        <v>9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0.00167</v>
      </c>
      <c r="R145" s="240">
        <f>Q145*H145</f>
        <v>0.01503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2743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2744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2" customFormat="1" ht="21.75" customHeight="1">
      <c r="A147" s="41"/>
      <c r="B147" s="42"/>
      <c r="C147" s="282" t="s">
        <v>332</v>
      </c>
      <c r="D147" s="282" t="s">
        <v>516</v>
      </c>
      <c r="E147" s="283" t="s">
        <v>2745</v>
      </c>
      <c r="F147" s="284" t="s">
        <v>2746</v>
      </c>
      <c r="G147" s="285" t="s">
        <v>550</v>
      </c>
      <c r="H147" s="286">
        <v>2</v>
      </c>
      <c r="I147" s="287"/>
      <c r="J147" s="288">
        <f>ROUND(I147*H147,2)</f>
        <v>0</v>
      </c>
      <c r="K147" s="284" t="s">
        <v>28</v>
      </c>
      <c r="L147" s="289"/>
      <c r="M147" s="290" t="s">
        <v>28</v>
      </c>
      <c r="N147" s="291" t="s">
        <v>45</v>
      </c>
      <c r="O147" s="87"/>
      <c r="P147" s="240">
        <f>O147*H147</f>
        <v>0</v>
      </c>
      <c r="Q147" s="240">
        <v>0.0055999999999999999</v>
      </c>
      <c r="R147" s="240">
        <f>Q147*H147</f>
        <v>0.0112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1417</v>
      </c>
      <c r="AT147" s="242" t="s">
        <v>516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1417</v>
      </c>
      <c r="BM147" s="242" t="s">
        <v>2747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2746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2736</v>
      </c>
      <c r="G149" s="250"/>
      <c r="H149" s="253">
        <v>2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78</v>
      </c>
      <c r="AY149" s="259" t="s">
        <v>475</v>
      </c>
    </row>
    <row r="150" s="2" customFormat="1" ht="21.75" customHeight="1">
      <c r="A150" s="41"/>
      <c r="B150" s="42"/>
      <c r="C150" s="282" t="s">
        <v>341</v>
      </c>
      <c r="D150" s="282" t="s">
        <v>516</v>
      </c>
      <c r="E150" s="283" t="s">
        <v>2748</v>
      </c>
      <c r="F150" s="284" t="s">
        <v>2749</v>
      </c>
      <c r="G150" s="285" t="s">
        <v>550</v>
      </c>
      <c r="H150" s="286">
        <v>1</v>
      </c>
      <c r="I150" s="287"/>
      <c r="J150" s="288">
        <f>ROUND(I150*H150,2)</f>
        <v>0</v>
      </c>
      <c r="K150" s="284" t="s">
        <v>28</v>
      </c>
      <c r="L150" s="289"/>
      <c r="M150" s="290" t="s">
        <v>28</v>
      </c>
      <c r="N150" s="291" t="s">
        <v>45</v>
      </c>
      <c r="O150" s="87"/>
      <c r="P150" s="240">
        <f>O150*H150</f>
        <v>0</v>
      </c>
      <c r="Q150" s="240">
        <v>0.0055999999999999999</v>
      </c>
      <c r="R150" s="240">
        <f>Q150*H150</f>
        <v>0.0055999999999999999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1417</v>
      </c>
      <c r="AT150" s="242" t="s">
        <v>516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1417</v>
      </c>
      <c r="BM150" s="242" t="s">
        <v>2750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2749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2737</v>
      </c>
      <c r="G152" s="250"/>
      <c r="H152" s="253">
        <v>1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78</v>
      </c>
      <c r="AY152" s="259" t="s">
        <v>475</v>
      </c>
    </row>
    <row r="153" s="2" customFormat="1" ht="21.75" customHeight="1">
      <c r="A153" s="41"/>
      <c r="B153" s="42"/>
      <c r="C153" s="282" t="s">
        <v>350</v>
      </c>
      <c r="D153" s="282" t="s">
        <v>516</v>
      </c>
      <c r="E153" s="283" t="s">
        <v>2751</v>
      </c>
      <c r="F153" s="284" t="s">
        <v>2752</v>
      </c>
      <c r="G153" s="285" t="s">
        <v>550</v>
      </c>
      <c r="H153" s="286">
        <v>1</v>
      </c>
      <c r="I153" s="287"/>
      <c r="J153" s="288">
        <f>ROUND(I153*H153,2)</f>
        <v>0</v>
      </c>
      <c r="K153" s="284" t="s">
        <v>28</v>
      </c>
      <c r="L153" s="289"/>
      <c r="M153" s="290" t="s">
        <v>28</v>
      </c>
      <c r="N153" s="291" t="s">
        <v>45</v>
      </c>
      <c r="O153" s="87"/>
      <c r="P153" s="240">
        <f>O153*H153</f>
        <v>0</v>
      </c>
      <c r="Q153" s="240">
        <v>0.0055999999999999999</v>
      </c>
      <c r="R153" s="240">
        <f>Q153*H153</f>
        <v>0.0055999999999999999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1417</v>
      </c>
      <c r="AT153" s="242" t="s">
        <v>516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1417</v>
      </c>
      <c r="BM153" s="242" t="s">
        <v>2753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2752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2738</v>
      </c>
      <c r="G155" s="250"/>
      <c r="H155" s="253">
        <v>1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78</v>
      </c>
      <c r="AY155" s="259" t="s">
        <v>475</v>
      </c>
    </row>
    <row r="156" s="2" customFormat="1" ht="21.75" customHeight="1">
      <c r="A156" s="41"/>
      <c r="B156" s="42"/>
      <c r="C156" s="282" t="s">
        <v>359</v>
      </c>
      <c r="D156" s="282" t="s">
        <v>516</v>
      </c>
      <c r="E156" s="283" t="s">
        <v>2754</v>
      </c>
      <c r="F156" s="284" t="s">
        <v>2755</v>
      </c>
      <c r="G156" s="285" t="s">
        <v>550</v>
      </c>
      <c r="H156" s="286">
        <v>2</v>
      </c>
      <c r="I156" s="287"/>
      <c r="J156" s="288">
        <f>ROUND(I156*H156,2)</f>
        <v>0</v>
      </c>
      <c r="K156" s="284" t="s">
        <v>28</v>
      </c>
      <c r="L156" s="289"/>
      <c r="M156" s="290" t="s">
        <v>28</v>
      </c>
      <c r="N156" s="291" t="s">
        <v>45</v>
      </c>
      <c r="O156" s="87"/>
      <c r="P156" s="240">
        <f>O156*H156</f>
        <v>0</v>
      </c>
      <c r="Q156" s="240">
        <v>0.0055999999999999999</v>
      </c>
      <c r="R156" s="240">
        <f>Q156*H156</f>
        <v>0.0112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1417</v>
      </c>
      <c r="AT156" s="242" t="s">
        <v>516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1417</v>
      </c>
      <c r="BM156" s="242" t="s">
        <v>2756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2755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2705</v>
      </c>
      <c r="G158" s="250"/>
      <c r="H158" s="253">
        <v>1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2706</v>
      </c>
      <c r="G159" s="250"/>
      <c r="H159" s="253">
        <v>1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74</v>
      </c>
      <c r="AY159" s="259" t="s">
        <v>475</v>
      </c>
    </row>
    <row r="160" s="15" customFormat="1">
      <c r="A160" s="15"/>
      <c r="B160" s="271"/>
      <c r="C160" s="272"/>
      <c r="D160" s="244" t="s">
        <v>487</v>
      </c>
      <c r="E160" s="273" t="s">
        <v>28</v>
      </c>
      <c r="F160" s="274" t="s">
        <v>493</v>
      </c>
      <c r="G160" s="272"/>
      <c r="H160" s="275">
        <v>2</v>
      </c>
      <c r="I160" s="276"/>
      <c r="J160" s="272"/>
      <c r="K160" s="272"/>
      <c r="L160" s="277"/>
      <c r="M160" s="278"/>
      <c r="N160" s="279"/>
      <c r="O160" s="279"/>
      <c r="P160" s="279"/>
      <c r="Q160" s="279"/>
      <c r="R160" s="279"/>
      <c r="S160" s="279"/>
      <c r="T160" s="280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81" t="s">
        <v>487</v>
      </c>
      <c r="AU160" s="281" t="s">
        <v>82</v>
      </c>
      <c r="AV160" s="15" t="s">
        <v>482</v>
      </c>
      <c r="AW160" s="15" t="s">
        <v>35</v>
      </c>
      <c r="AX160" s="15" t="s">
        <v>78</v>
      </c>
      <c r="AY160" s="281" t="s">
        <v>475</v>
      </c>
    </row>
    <row r="161" s="2" customFormat="1" ht="21.75" customHeight="1">
      <c r="A161" s="41"/>
      <c r="B161" s="42"/>
      <c r="C161" s="282" t="s">
        <v>557</v>
      </c>
      <c r="D161" s="282" t="s">
        <v>516</v>
      </c>
      <c r="E161" s="283" t="s">
        <v>2757</v>
      </c>
      <c r="F161" s="284" t="s">
        <v>2758</v>
      </c>
      <c r="G161" s="285" t="s">
        <v>550</v>
      </c>
      <c r="H161" s="286">
        <v>2</v>
      </c>
      <c r="I161" s="287"/>
      <c r="J161" s="288">
        <f>ROUND(I161*H161,2)</f>
        <v>0</v>
      </c>
      <c r="K161" s="284" t="s">
        <v>28</v>
      </c>
      <c r="L161" s="289"/>
      <c r="M161" s="290" t="s">
        <v>28</v>
      </c>
      <c r="N161" s="291" t="s">
        <v>45</v>
      </c>
      <c r="O161" s="87"/>
      <c r="P161" s="240">
        <f>O161*H161</f>
        <v>0</v>
      </c>
      <c r="Q161" s="240">
        <v>0.0055999999999999999</v>
      </c>
      <c r="R161" s="240">
        <f>Q161*H161</f>
        <v>0.0112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1417</v>
      </c>
      <c r="AT161" s="242" t="s">
        <v>516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1417</v>
      </c>
      <c r="BM161" s="242" t="s">
        <v>2759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2758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2739</v>
      </c>
      <c r="G163" s="250"/>
      <c r="H163" s="253">
        <v>2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21.75" customHeight="1">
      <c r="A164" s="41"/>
      <c r="B164" s="42"/>
      <c r="C164" s="282" t="s">
        <v>8</v>
      </c>
      <c r="D164" s="282" t="s">
        <v>516</v>
      </c>
      <c r="E164" s="283" t="s">
        <v>2760</v>
      </c>
      <c r="F164" s="284" t="s">
        <v>2761</v>
      </c>
      <c r="G164" s="285" t="s">
        <v>550</v>
      </c>
      <c r="H164" s="286">
        <v>1</v>
      </c>
      <c r="I164" s="287"/>
      <c r="J164" s="288">
        <f>ROUND(I164*H164,2)</f>
        <v>0</v>
      </c>
      <c r="K164" s="284" t="s">
        <v>28</v>
      </c>
      <c r="L164" s="289"/>
      <c r="M164" s="290" t="s">
        <v>28</v>
      </c>
      <c r="N164" s="291" t="s">
        <v>45</v>
      </c>
      <c r="O164" s="87"/>
      <c r="P164" s="240">
        <f>O164*H164</f>
        <v>0</v>
      </c>
      <c r="Q164" s="240">
        <v>0.0055999999999999999</v>
      </c>
      <c r="R164" s="240">
        <f>Q164*H164</f>
        <v>0.0055999999999999999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1417</v>
      </c>
      <c r="AT164" s="242" t="s">
        <v>516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1417</v>
      </c>
      <c r="BM164" s="242" t="s">
        <v>2762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2761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2740</v>
      </c>
      <c r="G166" s="250"/>
      <c r="H166" s="253">
        <v>1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78</v>
      </c>
      <c r="AY166" s="259" t="s">
        <v>475</v>
      </c>
    </row>
    <row r="167" s="2" customFormat="1" ht="33" customHeight="1">
      <c r="A167" s="41"/>
      <c r="B167" s="42"/>
      <c r="C167" s="231" t="s">
        <v>567</v>
      </c>
      <c r="D167" s="231" t="s">
        <v>477</v>
      </c>
      <c r="E167" s="232" t="s">
        <v>2763</v>
      </c>
      <c r="F167" s="233" t="s">
        <v>2764</v>
      </c>
      <c r="G167" s="234" t="s">
        <v>550</v>
      </c>
      <c r="H167" s="235">
        <v>2</v>
      </c>
      <c r="I167" s="236"/>
      <c r="J167" s="237">
        <f>ROUND(I167*H167,2)</f>
        <v>0</v>
      </c>
      <c r="K167" s="233" t="s">
        <v>481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0.00167</v>
      </c>
      <c r="R167" s="240">
        <f>Q167*H167</f>
        <v>0.0033400000000000001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482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2765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2764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2766</v>
      </c>
      <c r="G169" s="250"/>
      <c r="H169" s="253">
        <v>1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4" customFormat="1">
      <c r="A170" s="14"/>
      <c r="B170" s="260"/>
      <c r="C170" s="261"/>
      <c r="D170" s="244" t="s">
        <v>487</v>
      </c>
      <c r="E170" s="262" t="s">
        <v>28</v>
      </c>
      <c r="F170" s="263" t="s">
        <v>490</v>
      </c>
      <c r="G170" s="261"/>
      <c r="H170" s="264">
        <v>1</v>
      </c>
      <c r="I170" s="265"/>
      <c r="J170" s="261"/>
      <c r="K170" s="261"/>
      <c r="L170" s="266"/>
      <c r="M170" s="267"/>
      <c r="N170" s="268"/>
      <c r="O170" s="268"/>
      <c r="P170" s="268"/>
      <c r="Q170" s="268"/>
      <c r="R170" s="268"/>
      <c r="S170" s="268"/>
      <c r="T170" s="269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70" t="s">
        <v>487</v>
      </c>
      <c r="AU170" s="270" t="s">
        <v>82</v>
      </c>
      <c r="AV170" s="14" t="s">
        <v>90</v>
      </c>
      <c r="AW170" s="14" t="s">
        <v>35</v>
      </c>
      <c r="AX170" s="14" t="s">
        <v>74</v>
      </c>
      <c r="AY170" s="270" t="s">
        <v>475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2767</v>
      </c>
      <c r="G171" s="250"/>
      <c r="H171" s="253">
        <v>1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74</v>
      </c>
      <c r="AY171" s="259" t="s">
        <v>475</v>
      </c>
    </row>
    <row r="172" s="15" customFormat="1">
      <c r="A172" s="15"/>
      <c r="B172" s="271"/>
      <c r="C172" s="272"/>
      <c r="D172" s="244" t="s">
        <v>487</v>
      </c>
      <c r="E172" s="273" t="s">
        <v>28</v>
      </c>
      <c r="F172" s="274" t="s">
        <v>493</v>
      </c>
      <c r="G172" s="272"/>
      <c r="H172" s="275">
        <v>2</v>
      </c>
      <c r="I172" s="276"/>
      <c r="J172" s="272"/>
      <c r="K172" s="272"/>
      <c r="L172" s="277"/>
      <c r="M172" s="278"/>
      <c r="N172" s="279"/>
      <c r="O172" s="279"/>
      <c r="P172" s="279"/>
      <c r="Q172" s="279"/>
      <c r="R172" s="279"/>
      <c r="S172" s="279"/>
      <c r="T172" s="280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81" t="s">
        <v>487</v>
      </c>
      <c r="AU172" s="281" t="s">
        <v>82</v>
      </c>
      <c r="AV172" s="15" t="s">
        <v>482</v>
      </c>
      <c r="AW172" s="15" t="s">
        <v>35</v>
      </c>
      <c r="AX172" s="15" t="s">
        <v>78</v>
      </c>
      <c r="AY172" s="281" t="s">
        <v>475</v>
      </c>
    </row>
    <row r="173" s="2" customFormat="1" ht="44.25" customHeight="1">
      <c r="A173" s="41"/>
      <c r="B173" s="42"/>
      <c r="C173" s="231" t="s">
        <v>571</v>
      </c>
      <c r="D173" s="231" t="s">
        <v>477</v>
      </c>
      <c r="E173" s="232" t="s">
        <v>2768</v>
      </c>
      <c r="F173" s="233" t="s">
        <v>2769</v>
      </c>
      <c r="G173" s="234" t="s">
        <v>550</v>
      </c>
      <c r="H173" s="235">
        <v>2</v>
      </c>
      <c r="I173" s="236"/>
      <c r="J173" s="237">
        <f>ROUND(I173*H173,2)</f>
        <v>0</v>
      </c>
      <c r="K173" s="233" t="s">
        <v>481</v>
      </c>
      <c r="L173" s="47"/>
      <c r="M173" s="238" t="s">
        <v>28</v>
      </c>
      <c r="N173" s="239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482</v>
      </c>
      <c r="AT173" s="242" t="s">
        <v>477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482</v>
      </c>
      <c r="BM173" s="242" t="s">
        <v>2770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2769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2" customFormat="1" ht="33" customHeight="1">
      <c r="A175" s="41"/>
      <c r="B175" s="42"/>
      <c r="C175" s="282" t="s">
        <v>575</v>
      </c>
      <c r="D175" s="282" t="s">
        <v>516</v>
      </c>
      <c r="E175" s="283" t="s">
        <v>2771</v>
      </c>
      <c r="F175" s="284" t="s">
        <v>2772</v>
      </c>
      <c r="G175" s="285" t="s">
        <v>550</v>
      </c>
      <c r="H175" s="286">
        <v>1</v>
      </c>
      <c r="I175" s="287"/>
      <c r="J175" s="288">
        <f>ROUND(I175*H175,2)</f>
        <v>0</v>
      </c>
      <c r="K175" s="284" t="s">
        <v>28</v>
      </c>
      <c r="L175" s="289"/>
      <c r="M175" s="290" t="s">
        <v>28</v>
      </c>
      <c r="N175" s="291" t="s">
        <v>45</v>
      </c>
      <c r="O175" s="87"/>
      <c r="P175" s="240">
        <f>O175*H175</f>
        <v>0</v>
      </c>
      <c r="Q175" s="240">
        <v>0.00055999999999999995</v>
      </c>
      <c r="R175" s="240">
        <f>Q175*H175</f>
        <v>0.00055999999999999995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519</v>
      </c>
      <c r="AT175" s="242" t="s">
        <v>516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2773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2772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2766</v>
      </c>
      <c r="G177" s="250"/>
      <c r="H177" s="253">
        <v>1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78</v>
      </c>
      <c r="AY177" s="259" t="s">
        <v>475</v>
      </c>
    </row>
    <row r="178" s="2" customFormat="1" ht="33" customHeight="1">
      <c r="A178" s="41"/>
      <c r="B178" s="42"/>
      <c r="C178" s="282" t="s">
        <v>579</v>
      </c>
      <c r="D178" s="282" t="s">
        <v>516</v>
      </c>
      <c r="E178" s="283" t="s">
        <v>2774</v>
      </c>
      <c r="F178" s="284" t="s">
        <v>2775</v>
      </c>
      <c r="G178" s="285" t="s">
        <v>550</v>
      </c>
      <c r="H178" s="286">
        <v>1</v>
      </c>
      <c r="I178" s="287"/>
      <c r="J178" s="288">
        <f>ROUND(I178*H178,2)</f>
        <v>0</v>
      </c>
      <c r="K178" s="284" t="s">
        <v>28</v>
      </c>
      <c r="L178" s="289"/>
      <c r="M178" s="290" t="s">
        <v>28</v>
      </c>
      <c r="N178" s="291" t="s">
        <v>45</v>
      </c>
      <c r="O178" s="87"/>
      <c r="P178" s="240">
        <f>O178*H178</f>
        <v>0</v>
      </c>
      <c r="Q178" s="240">
        <v>0.00055999999999999995</v>
      </c>
      <c r="R178" s="240">
        <f>Q178*H178</f>
        <v>0.00055999999999999995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519</v>
      </c>
      <c r="AT178" s="242" t="s">
        <v>516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482</v>
      </c>
      <c r="BM178" s="242" t="s">
        <v>2776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2775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2" customFormat="1">
      <c r="A180" s="41"/>
      <c r="B180" s="42"/>
      <c r="C180" s="43"/>
      <c r="D180" s="244" t="s">
        <v>485</v>
      </c>
      <c r="E180" s="43"/>
      <c r="F180" s="248" t="s">
        <v>2777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485</v>
      </c>
      <c r="AU180" s="20" t="s">
        <v>82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2767</v>
      </c>
      <c r="G181" s="250"/>
      <c r="H181" s="253">
        <v>1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78</v>
      </c>
      <c r="AY181" s="259" t="s">
        <v>475</v>
      </c>
    </row>
    <row r="182" s="2" customFormat="1" ht="33" customHeight="1">
      <c r="A182" s="41"/>
      <c r="B182" s="42"/>
      <c r="C182" s="231" t="s">
        <v>583</v>
      </c>
      <c r="D182" s="231" t="s">
        <v>477</v>
      </c>
      <c r="E182" s="232" t="s">
        <v>2778</v>
      </c>
      <c r="F182" s="233" t="s">
        <v>2779</v>
      </c>
      <c r="G182" s="234" t="s">
        <v>550</v>
      </c>
      <c r="H182" s="235">
        <v>4</v>
      </c>
      <c r="I182" s="236"/>
      <c r="J182" s="237">
        <f>ROUND(I182*H182,2)</f>
        <v>0</v>
      </c>
      <c r="K182" s="233" t="s">
        <v>481</v>
      </c>
      <c r="L182" s="47"/>
      <c r="M182" s="238" t="s">
        <v>28</v>
      </c>
      <c r="N182" s="239" t="s">
        <v>45</v>
      </c>
      <c r="O182" s="87"/>
      <c r="P182" s="240">
        <f>O182*H182</f>
        <v>0</v>
      </c>
      <c r="Q182" s="240">
        <v>0.0017099999999999999</v>
      </c>
      <c r="R182" s="240">
        <f>Q182*H182</f>
        <v>0.0068399999999999997</v>
      </c>
      <c r="S182" s="240">
        <v>0</v>
      </c>
      <c r="T182" s="24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42" t="s">
        <v>482</v>
      </c>
      <c r="AT182" s="242" t="s">
        <v>477</v>
      </c>
      <c r="AU182" s="242" t="s">
        <v>82</v>
      </c>
      <c r="AY182" s="20" t="s">
        <v>475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20" t="s">
        <v>78</v>
      </c>
      <c r="BK182" s="243">
        <f>ROUND(I182*H182,2)</f>
        <v>0</v>
      </c>
      <c r="BL182" s="20" t="s">
        <v>482</v>
      </c>
      <c r="BM182" s="242" t="s">
        <v>2780</v>
      </c>
    </row>
    <row r="183" s="2" customFormat="1">
      <c r="A183" s="41"/>
      <c r="B183" s="42"/>
      <c r="C183" s="43"/>
      <c r="D183" s="244" t="s">
        <v>484</v>
      </c>
      <c r="E183" s="43"/>
      <c r="F183" s="245" t="s">
        <v>2779</v>
      </c>
      <c r="G183" s="43"/>
      <c r="H183" s="43"/>
      <c r="I183" s="151"/>
      <c r="J183" s="43"/>
      <c r="K183" s="43"/>
      <c r="L183" s="47"/>
      <c r="M183" s="246"/>
      <c r="N183" s="24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484</v>
      </c>
      <c r="AU183" s="20" t="s">
        <v>82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2781</v>
      </c>
      <c r="G184" s="250"/>
      <c r="H184" s="253">
        <v>2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74</v>
      </c>
      <c r="AY184" s="259" t="s">
        <v>475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2782</v>
      </c>
      <c r="G185" s="250"/>
      <c r="H185" s="253">
        <v>1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74</v>
      </c>
      <c r="AY185" s="259" t="s">
        <v>475</v>
      </c>
    </row>
    <row r="186" s="14" customFormat="1">
      <c r="A186" s="14"/>
      <c r="B186" s="260"/>
      <c r="C186" s="261"/>
      <c r="D186" s="244" t="s">
        <v>487</v>
      </c>
      <c r="E186" s="262" t="s">
        <v>28</v>
      </c>
      <c r="F186" s="263" t="s">
        <v>490</v>
      </c>
      <c r="G186" s="261"/>
      <c r="H186" s="264">
        <v>3</v>
      </c>
      <c r="I186" s="265"/>
      <c r="J186" s="261"/>
      <c r="K186" s="261"/>
      <c r="L186" s="266"/>
      <c r="M186" s="267"/>
      <c r="N186" s="268"/>
      <c r="O186" s="268"/>
      <c r="P186" s="268"/>
      <c r="Q186" s="268"/>
      <c r="R186" s="268"/>
      <c r="S186" s="268"/>
      <c r="T186" s="26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70" t="s">
        <v>487</v>
      </c>
      <c r="AU186" s="270" t="s">
        <v>82</v>
      </c>
      <c r="AV186" s="14" t="s">
        <v>90</v>
      </c>
      <c r="AW186" s="14" t="s">
        <v>35</v>
      </c>
      <c r="AX186" s="14" t="s">
        <v>74</v>
      </c>
      <c r="AY186" s="270" t="s">
        <v>475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2783</v>
      </c>
      <c r="G187" s="250"/>
      <c r="H187" s="253">
        <v>1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5" customFormat="1">
      <c r="A188" s="15"/>
      <c r="B188" s="271"/>
      <c r="C188" s="272"/>
      <c r="D188" s="244" t="s">
        <v>487</v>
      </c>
      <c r="E188" s="273" t="s">
        <v>28</v>
      </c>
      <c r="F188" s="274" t="s">
        <v>493</v>
      </c>
      <c r="G188" s="272"/>
      <c r="H188" s="275">
        <v>4</v>
      </c>
      <c r="I188" s="276"/>
      <c r="J188" s="272"/>
      <c r="K188" s="272"/>
      <c r="L188" s="277"/>
      <c r="M188" s="278"/>
      <c r="N188" s="279"/>
      <c r="O188" s="279"/>
      <c r="P188" s="279"/>
      <c r="Q188" s="279"/>
      <c r="R188" s="279"/>
      <c r="S188" s="279"/>
      <c r="T188" s="280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81" t="s">
        <v>487</v>
      </c>
      <c r="AU188" s="281" t="s">
        <v>82</v>
      </c>
      <c r="AV188" s="15" t="s">
        <v>482</v>
      </c>
      <c r="AW188" s="15" t="s">
        <v>35</v>
      </c>
      <c r="AX188" s="15" t="s">
        <v>78</v>
      </c>
      <c r="AY188" s="281" t="s">
        <v>475</v>
      </c>
    </row>
    <row r="189" s="2" customFormat="1" ht="44.25" customHeight="1">
      <c r="A189" s="41"/>
      <c r="B189" s="42"/>
      <c r="C189" s="231" t="s">
        <v>7</v>
      </c>
      <c r="D189" s="231" t="s">
        <v>477</v>
      </c>
      <c r="E189" s="232" t="s">
        <v>2784</v>
      </c>
      <c r="F189" s="233" t="s">
        <v>2785</v>
      </c>
      <c r="G189" s="234" t="s">
        <v>550</v>
      </c>
      <c r="H189" s="235">
        <v>4</v>
      </c>
      <c r="I189" s="236"/>
      <c r="J189" s="237">
        <f>ROUND(I189*H189,2)</f>
        <v>0</v>
      </c>
      <c r="K189" s="233" t="s">
        <v>481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482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482</v>
      </c>
      <c r="BM189" s="242" t="s">
        <v>2786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2785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2" customFormat="1" ht="21.75" customHeight="1">
      <c r="A191" s="41"/>
      <c r="B191" s="42"/>
      <c r="C191" s="282" t="s">
        <v>594</v>
      </c>
      <c r="D191" s="282" t="s">
        <v>516</v>
      </c>
      <c r="E191" s="283" t="s">
        <v>2787</v>
      </c>
      <c r="F191" s="284" t="s">
        <v>2788</v>
      </c>
      <c r="G191" s="285" t="s">
        <v>550</v>
      </c>
      <c r="H191" s="286">
        <v>3</v>
      </c>
      <c r="I191" s="287"/>
      <c r="J191" s="288">
        <f>ROUND(I191*H191,2)</f>
        <v>0</v>
      </c>
      <c r="K191" s="284" t="s">
        <v>28</v>
      </c>
      <c r="L191" s="289"/>
      <c r="M191" s="290" t="s">
        <v>28</v>
      </c>
      <c r="N191" s="291" t="s">
        <v>45</v>
      </c>
      <c r="O191" s="87"/>
      <c r="P191" s="240">
        <f>O191*H191</f>
        <v>0</v>
      </c>
      <c r="Q191" s="240">
        <v>0.019699999999999999</v>
      </c>
      <c r="R191" s="240">
        <f>Q191*H191</f>
        <v>0.0591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519</v>
      </c>
      <c r="AT191" s="242" t="s">
        <v>516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2789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2788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2781</v>
      </c>
      <c r="G193" s="250"/>
      <c r="H193" s="253">
        <v>2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2782</v>
      </c>
      <c r="G194" s="250"/>
      <c r="H194" s="253">
        <v>1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74</v>
      </c>
      <c r="AY194" s="259" t="s">
        <v>475</v>
      </c>
    </row>
    <row r="195" s="15" customFormat="1">
      <c r="A195" s="15"/>
      <c r="B195" s="271"/>
      <c r="C195" s="272"/>
      <c r="D195" s="244" t="s">
        <v>487</v>
      </c>
      <c r="E195" s="273" t="s">
        <v>28</v>
      </c>
      <c r="F195" s="274" t="s">
        <v>493</v>
      </c>
      <c r="G195" s="272"/>
      <c r="H195" s="275">
        <v>3</v>
      </c>
      <c r="I195" s="276"/>
      <c r="J195" s="272"/>
      <c r="K195" s="272"/>
      <c r="L195" s="277"/>
      <c r="M195" s="278"/>
      <c r="N195" s="279"/>
      <c r="O195" s="279"/>
      <c r="P195" s="279"/>
      <c r="Q195" s="279"/>
      <c r="R195" s="279"/>
      <c r="S195" s="279"/>
      <c r="T195" s="280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81" t="s">
        <v>487</v>
      </c>
      <c r="AU195" s="281" t="s">
        <v>82</v>
      </c>
      <c r="AV195" s="15" t="s">
        <v>482</v>
      </c>
      <c r="AW195" s="15" t="s">
        <v>35</v>
      </c>
      <c r="AX195" s="15" t="s">
        <v>78</v>
      </c>
      <c r="AY195" s="281" t="s">
        <v>475</v>
      </c>
    </row>
    <row r="196" s="2" customFormat="1" ht="21.75" customHeight="1">
      <c r="A196" s="41"/>
      <c r="B196" s="42"/>
      <c r="C196" s="282" t="s">
        <v>599</v>
      </c>
      <c r="D196" s="282" t="s">
        <v>516</v>
      </c>
      <c r="E196" s="283" t="s">
        <v>2790</v>
      </c>
      <c r="F196" s="284" t="s">
        <v>2791</v>
      </c>
      <c r="G196" s="285" t="s">
        <v>550</v>
      </c>
      <c r="H196" s="286">
        <v>1</v>
      </c>
      <c r="I196" s="287"/>
      <c r="J196" s="288">
        <f>ROUND(I196*H196,2)</f>
        <v>0</v>
      </c>
      <c r="K196" s="284" t="s">
        <v>28</v>
      </c>
      <c r="L196" s="289"/>
      <c r="M196" s="290" t="s">
        <v>28</v>
      </c>
      <c r="N196" s="291" t="s">
        <v>45</v>
      </c>
      <c r="O196" s="87"/>
      <c r="P196" s="240">
        <f>O196*H196</f>
        <v>0</v>
      </c>
      <c r="Q196" s="240">
        <v>0.0044000000000000003</v>
      </c>
      <c r="R196" s="240">
        <f>Q196*H196</f>
        <v>0.0044000000000000003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1417</v>
      </c>
      <c r="AT196" s="242" t="s">
        <v>516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1417</v>
      </c>
      <c r="BM196" s="242" t="s">
        <v>2792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2791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2783</v>
      </c>
      <c r="G198" s="250"/>
      <c r="H198" s="253">
        <v>1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78</v>
      </c>
      <c r="AY198" s="259" t="s">
        <v>475</v>
      </c>
    </row>
    <row r="199" s="2" customFormat="1" ht="16.5" customHeight="1">
      <c r="A199" s="41"/>
      <c r="B199" s="42"/>
      <c r="C199" s="282" t="s">
        <v>603</v>
      </c>
      <c r="D199" s="282" t="s">
        <v>516</v>
      </c>
      <c r="E199" s="283" t="s">
        <v>2793</v>
      </c>
      <c r="F199" s="284" t="s">
        <v>2794</v>
      </c>
      <c r="G199" s="285" t="s">
        <v>665</v>
      </c>
      <c r="H199" s="286">
        <v>1</v>
      </c>
      <c r="I199" s="287"/>
      <c r="J199" s="288">
        <f>ROUND(I199*H199,2)</f>
        <v>0</v>
      </c>
      <c r="K199" s="284" t="s">
        <v>28</v>
      </c>
      <c r="L199" s="289"/>
      <c r="M199" s="290" t="s">
        <v>28</v>
      </c>
      <c r="N199" s="291" t="s">
        <v>45</v>
      </c>
      <c r="O199" s="87"/>
      <c r="P199" s="240">
        <f>O199*H199</f>
        <v>0</v>
      </c>
      <c r="Q199" s="240">
        <v>0.055</v>
      </c>
      <c r="R199" s="240">
        <f>Q199*H199</f>
        <v>0.055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649</v>
      </c>
      <c r="AT199" s="242" t="s">
        <v>516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567</v>
      </c>
      <c r="BM199" s="242" t="s">
        <v>2795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2794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2" customFormat="1" ht="44.25" customHeight="1">
      <c r="A201" s="41"/>
      <c r="B201" s="42"/>
      <c r="C201" s="231" t="s">
        <v>607</v>
      </c>
      <c r="D201" s="231" t="s">
        <v>477</v>
      </c>
      <c r="E201" s="232" t="s">
        <v>2796</v>
      </c>
      <c r="F201" s="233" t="s">
        <v>2797</v>
      </c>
      <c r="G201" s="234" t="s">
        <v>550</v>
      </c>
      <c r="H201" s="235">
        <v>6</v>
      </c>
      <c r="I201" s="236"/>
      <c r="J201" s="237">
        <f>ROUND(I201*H201,2)</f>
        <v>0</v>
      </c>
      <c r="K201" s="233" t="s">
        <v>481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0.00165</v>
      </c>
      <c r="R201" s="240">
        <f>Q201*H201</f>
        <v>0.0098999999999999991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482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482</v>
      </c>
      <c r="BM201" s="242" t="s">
        <v>2798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2797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2799</v>
      </c>
      <c r="G203" s="250"/>
      <c r="H203" s="253">
        <v>1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4" customFormat="1">
      <c r="A204" s="14"/>
      <c r="B204" s="260"/>
      <c r="C204" s="261"/>
      <c r="D204" s="244" t="s">
        <v>487</v>
      </c>
      <c r="E204" s="262" t="s">
        <v>28</v>
      </c>
      <c r="F204" s="263" t="s">
        <v>490</v>
      </c>
      <c r="G204" s="261"/>
      <c r="H204" s="264">
        <v>1</v>
      </c>
      <c r="I204" s="265"/>
      <c r="J204" s="261"/>
      <c r="K204" s="261"/>
      <c r="L204" s="266"/>
      <c r="M204" s="267"/>
      <c r="N204" s="268"/>
      <c r="O204" s="268"/>
      <c r="P204" s="268"/>
      <c r="Q204" s="268"/>
      <c r="R204" s="268"/>
      <c r="S204" s="268"/>
      <c r="T204" s="269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70" t="s">
        <v>487</v>
      </c>
      <c r="AU204" s="270" t="s">
        <v>82</v>
      </c>
      <c r="AV204" s="14" t="s">
        <v>90</v>
      </c>
      <c r="AW204" s="14" t="s">
        <v>35</v>
      </c>
      <c r="AX204" s="14" t="s">
        <v>74</v>
      </c>
      <c r="AY204" s="270" t="s">
        <v>475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2800</v>
      </c>
      <c r="G205" s="250"/>
      <c r="H205" s="253">
        <v>4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74</v>
      </c>
      <c r="AY205" s="259" t="s">
        <v>475</v>
      </c>
    </row>
    <row r="206" s="14" customFormat="1">
      <c r="A206" s="14"/>
      <c r="B206" s="260"/>
      <c r="C206" s="261"/>
      <c r="D206" s="244" t="s">
        <v>487</v>
      </c>
      <c r="E206" s="262" t="s">
        <v>28</v>
      </c>
      <c r="F206" s="263" t="s">
        <v>490</v>
      </c>
      <c r="G206" s="261"/>
      <c r="H206" s="264">
        <v>4</v>
      </c>
      <c r="I206" s="265"/>
      <c r="J206" s="261"/>
      <c r="K206" s="261"/>
      <c r="L206" s="266"/>
      <c r="M206" s="267"/>
      <c r="N206" s="268"/>
      <c r="O206" s="268"/>
      <c r="P206" s="268"/>
      <c r="Q206" s="268"/>
      <c r="R206" s="268"/>
      <c r="S206" s="268"/>
      <c r="T206" s="269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70" t="s">
        <v>487</v>
      </c>
      <c r="AU206" s="270" t="s">
        <v>82</v>
      </c>
      <c r="AV206" s="14" t="s">
        <v>90</v>
      </c>
      <c r="AW206" s="14" t="s">
        <v>35</v>
      </c>
      <c r="AX206" s="14" t="s">
        <v>74</v>
      </c>
      <c r="AY206" s="270" t="s">
        <v>475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2801</v>
      </c>
      <c r="G207" s="250"/>
      <c r="H207" s="253">
        <v>1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74</v>
      </c>
      <c r="AY207" s="259" t="s">
        <v>475</v>
      </c>
    </row>
    <row r="208" s="15" customFormat="1">
      <c r="A208" s="15"/>
      <c r="B208" s="271"/>
      <c r="C208" s="272"/>
      <c r="D208" s="244" t="s">
        <v>487</v>
      </c>
      <c r="E208" s="273" t="s">
        <v>28</v>
      </c>
      <c r="F208" s="274" t="s">
        <v>493</v>
      </c>
      <c r="G208" s="272"/>
      <c r="H208" s="275">
        <v>6</v>
      </c>
      <c r="I208" s="276"/>
      <c r="J208" s="272"/>
      <c r="K208" s="272"/>
      <c r="L208" s="277"/>
      <c r="M208" s="278"/>
      <c r="N208" s="279"/>
      <c r="O208" s="279"/>
      <c r="P208" s="279"/>
      <c r="Q208" s="279"/>
      <c r="R208" s="279"/>
      <c r="S208" s="279"/>
      <c r="T208" s="280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81" t="s">
        <v>487</v>
      </c>
      <c r="AU208" s="281" t="s">
        <v>82</v>
      </c>
      <c r="AV208" s="15" t="s">
        <v>482</v>
      </c>
      <c r="AW208" s="15" t="s">
        <v>35</v>
      </c>
      <c r="AX208" s="15" t="s">
        <v>78</v>
      </c>
      <c r="AY208" s="281" t="s">
        <v>475</v>
      </c>
    </row>
    <row r="209" s="2" customFormat="1" ht="21.75" customHeight="1">
      <c r="A209" s="41"/>
      <c r="B209" s="42"/>
      <c r="C209" s="231" t="s">
        <v>614</v>
      </c>
      <c r="D209" s="231" t="s">
        <v>477</v>
      </c>
      <c r="E209" s="232" t="s">
        <v>2802</v>
      </c>
      <c r="F209" s="233" t="s">
        <v>2803</v>
      </c>
      <c r="G209" s="234" t="s">
        <v>550</v>
      </c>
      <c r="H209" s="235">
        <v>6</v>
      </c>
      <c r="I209" s="236"/>
      <c r="J209" s="237">
        <f>ROUND(I209*H209,2)</f>
        <v>0</v>
      </c>
      <c r="K209" s="233" t="s">
        <v>481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482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482</v>
      </c>
      <c r="BM209" s="242" t="s">
        <v>2804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2803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2" customFormat="1" ht="33" customHeight="1">
      <c r="A211" s="41"/>
      <c r="B211" s="42"/>
      <c r="C211" s="282" t="s">
        <v>620</v>
      </c>
      <c r="D211" s="282" t="s">
        <v>516</v>
      </c>
      <c r="E211" s="283" t="s">
        <v>2805</v>
      </c>
      <c r="F211" s="284" t="s">
        <v>2806</v>
      </c>
      <c r="G211" s="285" t="s">
        <v>550</v>
      </c>
      <c r="H211" s="286">
        <v>1</v>
      </c>
      <c r="I211" s="287"/>
      <c r="J211" s="288">
        <f>ROUND(I211*H211,2)</f>
        <v>0</v>
      </c>
      <c r="K211" s="284" t="s">
        <v>28</v>
      </c>
      <c r="L211" s="289"/>
      <c r="M211" s="290" t="s">
        <v>28</v>
      </c>
      <c r="N211" s="291" t="s">
        <v>45</v>
      </c>
      <c r="O211" s="87"/>
      <c r="P211" s="240">
        <f>O211*H211</f>
        <v>0</v>
      </c>
      <c r="Q211" s="240">
        <v>0.057000000000000002</v>
      </c>
      <c r="R211" s="240">
        <f>Q211*H211</f>
        <v>0.057000000000000002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519</v>
      </c>
      <c r="AT211" s="242" t="s">
        <v>516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482</v>
      </c>
      <c r="BM211" s="242" t="s">
        <v>2807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2806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2799</v>
      </c>
      <c r="G213" s="250"/>
      <c r="H213" s="253">
        <v>1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78</v>
      </c>
      <c r="AY213" s="259" t="s">
        <v>475</v>
      </c>
    </row>
    <row r="214" s="2" customFormat="1" ht="21.75" customHeight="1">
      <c r="A214" s="41"/>
      <c r="B214" s="42"/>
      <c r="C214" s="282" t="s">
        <v>625</v>
      </c>
      <c r="D214" s="282" t="s">
        <v>516</v>
      </c>
      <c r="E214" s="283" t="s">
        <v>2808</v>
      </c>
      <c r="F214" s="284" t="s">
        <v>2809</v>
      </c>
      <c r="G214" s="285" t="s">
        <v>550</v>
      </c>
      <c r="H214" s="286">
        <v>4</v>
      </c>
      <c r="I214" s="287"/>
      <c r="J214" s="288">
        <f>ROUND(I214*H214,2)</f>
        <v>0</v>
      </c>
      <c r="K214" s="284" t="s">
        <v>28</v>
      </c>
      <c r="L214" s="289"/>
      <c r="M214" s="290" t="s">
        <v>28</v>
      </c>
      <c r="N214" s="291" t="s">
        <v>45</v>
      </c>
      <c r="O214" s="87"/>
      <c r="P214" s="240">
        <f>O214*H214</f>
        <v>0</v>
      </c>
      <c r="Q214" s="240">
        <v>0.050000000000000003</v>
      </c>
      <c r="R214" s="240">
        <f>Q214*H214</f>
        <v>0.20000000000000001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1417</v>
      </c>
      <c r="AT214" s="242" t="s">
        <v>516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1417</v>
      </c>
      <c r="BM214" s="242" t="s">
        <v>2810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2809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2800</v>
      </c>
      <c r="G216" s="250"/>
      <c r="H216" s="253">
        <v>4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78</v>
      </c>
      <c r="AY216" s="259" t="s">
        <v>475</v>
      </c>
    </row>
    <row r="217" s="2" customFormat="1" ht="21.75" customHeight="1">
      <c r="A217" s="41"/>
      <c r="B217" s="42"/>
      <c r="C217" s="282" t="s">
        <v>630</v>
      </c>
      <c r="D217" s="282" t="s">
        <v>516</v>
      </c>
      <c r="E217" s="283" t="s">
        <v>2811</v>
      </c>
      <c r="F217" s="284" t="s">
        <v>2812</v>
      </c>
      <c r="G217" s="285" t="s">
        <v>550</v>
      </c>
      <c r="H217" s="286">
        <v>1</v>
      </c>
      <c r="I217" s="287"/>
      <c r="J217" s="288">
        <f>ROUND(I217*H217,2)</f>
        <v>0</v>
      </c>
      <c r="K217" s="284" t="s">
        <v>28</v>
      </c>
      <c r="L217" s="289"/>
      <c r="M217" s="290" t="s">
        <v>28</v>
      </c>
      <c r="N217" s="291" t="s">
        <v>45</v>
      </c>
      <c r="O217" s="87"/>
      <c r="P217" s="240">
        <f>O217*H217</f>
        <v>0</v>
      </c>
      <c r="Q217" s="240">
        <v>0.050000000000000003</v>
      </c>
      <c r="R217" s="240">
        <f>Q217*H217</f>
        <v>0.050000000000000003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1417</v>
      </c>
      <c r="AT217" s="242" t="s">
        <v>516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1417</v>
      </c>
      <c r="BM217" s="242" t="s">
        <v>2813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2812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2801</v>
      </c>
      <c r="G219" s="250"/>
      <c r="H219" s="253">
        <v>1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78</v>
      </c>
      <c r="AY219" s="259" t="s">
        <v>475</v>
      </c>
    </row>
    <row r="220" s="2" customFormat="1" ht="21.75" customHeight="1">
      <c r="A220" s="41"/>
      <c r="B220" s="42"/>
      <c r="C220" s="231" t="s">
        <v>636</v>
      </c>
      <c r="D220" s="231" t="s">
        <v>477</v>
      </c>
      <c r="E220" s="232" t="s">
        <v>2814</v>
      </c>
      <c r="F220" s="233" t="s">
        <v>2815</v>
      </c>
      <c r="G220" s="234" t="s">
        <v>550</v>
      </c>
      <c r="H220" s="235">
        <v>3</v>
      </c>
      <c r="I220" s="236"/>
      <c r="J220" s="237">
        <f>ROUND(I220*H220,2)</f>
        <v>0</v>
      </c>
      <c r="K220" s="233" t="s">
        <v>481</v>
      </c>
      <c r="L220" s="47"/>
      <c r="M220" s="238" t="s">
        <v>28</v>
      </c>
      <c r="N220" s="239" t="s">
        <v>45</v>
      </c>
      <c r="O220" s="87"/>
      <c r="P220" s="240">
        <f>O220*H220</f>
        <v>0</v>
      </c>
      <c r="Q220" s="240">
        <v>0.0016000000000000001</v>
      </c>
      <c r="R220" s="240">
        <f>Q220*H220</f>
        <v>0.0048000000000000004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482</v>
      </c>
      <c r="AT220" s="242" t="s">
        <v>477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2816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2815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2817</v>
      </c>
      <c r="G222" s="250"/>
      <c r="H222" s="253">
        <v>2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2818</v>
      </c>
      <c r="G223" s="250"/>
      <c r="H223" s="253">
        <v>1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74</v>
      </c>
      <c r="AY223" s="259" t="s">
        <v>475</v>
      </c>
    </row>
    <row r="224" s="15" customFormat="1">
      <c r="A224" s="15"/>
      <c r="B224" s="271"/>
      <c r="C224" s="272"/>
      <c r="D224" s="244" t="s">
        <v>487</v>
      </c>
      <c r="E224" s="273" t="s">
        <v>28</v>
      </c>
      <c r="F224" s="274" t="s">
        <v>493</v>
      </c>
      <c r="G224" s="272"/>
      <c r="H224" s="275">
        <v>3</v>
      </c>
      <c r="I224" s="276"/>
      <c r="J224" s="272"/>
      <c r="K224" s="272"/>
      <c r="L224" s="277"/>
      <c r="M224" s="278"/>
      <c r="N224" s="279"/>
      <c r="O224" s="279"/>
      <c r="P224" s="279"/>
      <c r="Q224" s="279"/>
      <c r="R224" s="279"/>
      <c r="S224" s="279"/>
      <c r="T224" s="280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81" t="s">
        <v>487</v>
      </c>
      <c r="AU224" s="281" t="s">
        <v>82</v>
      </c>
      <c r="AV224" s="15" t="s">
        <v>482</v>
      </c>
      <c r="AW224" s="15" t="s">
        <v>35</v>
      </c>
      <c r="AX224" s="15" t="s">
        <v>78</v>
      </c>
      <c r="AY224" s="281" t="s">
        <v>475</v>
      </c>
    </row>
    <row r="225" s="2" customFormat="1" ht="33" customHeight="1">
      <c r="A225" s="41"/>
      <c r="B225" s="42"/>
      <c r="C225" s="231" t="s">
        <v>644</v>
      </c>
      <c r="D225" s="231" t="s">
        <v>477</v>
      </c>
      <c r="E225" s="232" t="s">
        <v>2819</v>
      </c>
      <c r="F225" s="233" t="s">
        <v>2820</v>
      </c>
      <c r="G225" s="234" t="s">
        <v>550</v>
      </c>
      <c r="H225" s="235">
        <v>3</v>
      </c>
      <c r="I225" s="236"/>
      <c r="J225" s="237">
        <f>ROUND(I225*H225,2)</f>
        <v>0</v>
      </c>
      <c r="K225" s="233" t="s">
        <v>481</v>
      </c>
      <c r="L225" s="47"/>
      <c r="M225" s="238" t="s">
        <v>28</v>
      </c>
      <c r="N225" s="239" t="s">
        <v>45</v>
      </c>
      <c r="O225" s="87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482</v>
      </c>
      <c r="AT225" s="242" t="s">
        <v>477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482</v>
      </c>
      <c r="BM225" s="242" t="s">
        <v>2821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2820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2822</v>
      </c>
      <c r="G227" s="250"/>
      <c r="H227" s="253">
        <v>3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78</v>
      </c>
      <c r="AY227" s="259" t="s">
        <v>475</v>
      </c>
    </row>
    <row r="228" s="2" customFormat="1" ht="21.75" customHeight="1">
      <c r="A228" s="41"/>
      <c r="B228" s="42"/>
      <c r="C228" s="282" t="s">
        <v>649</v>
      </c>
      <c r="D228" s="282" t="s">
        <v>516</v>
      </c>
      <c r="E228" s="283" t="s">
        <v>2823</v>
      </c>
      <c r="F228" s="284" t="s">
        <v>2824</v>
      </c>
      <c r="G228" s="285" t="s">
        <v>550</v>
      </c>
      <c r="H228" s="286">
        <v>3</v>
      </c>
      <c r="I228" s="287"/>
      <c r="J228" s="288">
        <f>ROUND(I228*H228,2)</f>
        <v>0</v>
      </c>
      <c r="K228" s="284" t="s">
        <v>28</v>
      </c>
      <c r="L228" s="289"/>
      <c r="M228" s="290" t="s">
        <v>28</v>
      </c>
      <c r="N228" s="291" t="s">
        <v>45</v>
      </c>
      <c r="O228" s="87"/>
      <c r="P228" s="240">
        <f>O228*H228</f>
        <v>0</v>
      </c>
      <c r="Q228" s="240">
        <v>0.035000000000000003</v>
      </c>
      <c r="R228" s="240">
        <f>Q228*H228</f>
        <v>0.10500000000000001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519</v>
      </c>
      <c r="AT228" s="242" t="s">
        <v>516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2825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2824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2" customFormat="1" ht="33" customHeight="1">
      <c r="A230" s="41"/>
      <c r="B230" s="42"/>
      <c r="C230" s="231" t="s">
        <v>655</v>
      </c>
      <c r="D230" s="231" t="s">
        <v>477</v>
      </c>
      <c r="E230" s="232" t="s">
        <v>2826</v>
      </c>
      <c r="F230" s="233" t="s">
        <v>2827</v>
      </c>
      <c r="G230" s="234" t="s">
        <v>550</v>
      </c>
      <c r="H230" s="235">
        <v>1.6000000000000001</v>
      </c>
      <c r="I230" s="236"/>
      <c r="J230" s="237">
        <f>ROUND(I230*H230,2)</f>
        <v>0</v>
      </c>
      <c r="K230" s="233" t="s">
        <v>481</v>
      </c>
      <c r="L230" s="47"/>
      <c r="M230" s="238" t="s">
        <v>28</v>
      </c>
      <c r="N230" s="239" t="s">
        <v>45</v>
      </c>
      <c r="O230" s="87"/>
      <c r="P230" s="240">
        <f>O230*H230</f>
        <v>0</v>
      </c>
      <c r="Q230" s="240">
        <v>0.06565</v>
      </c>
      <c r="R230" s="240">
        <f>Q230*H230</f>
        <v>0.10504000000000001</v>
      </c>
      <c r="S230" s="240">
        <v>0</v>
      </c>
      <c r="T230" s="241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42" t="s">
        <v>482</v>
      </c>
      <c r="AT230" s="242" t="s">
        <v>477</v>
      </c>
      <c r="AU230" s="242" t="s">
        <v>82</v>
      </c>
      <c r="AY230" s="20" t="s">
        <v>475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20" t="s">
        <v>78</v>
      </c>
      <c r="BK230" s="243">
        <f>ROUND(I230*H230,2)</f>
        <v>0</v>
      </c>
      <c r="BL230" s="20" t="s">
        <v>482</v>
      </c>
      <c r="BM230" s="242" t="s">
        <v>2828</v>
      </c>
    </row>
    <row r="231" s="2" customFormat="1">
      <c r="A231" s="41"/>
      <c r="B231" s="42"/>
      <c r="C231" s="43"/>
      <c r="D231" s="244" t="s">
        <v>484</v>
      </c>
      <c r="E231" s="43"/>
      <c r="F231" s="245" t="s">
        <v>2827</v>
      </c>
      <c r="G231" s="43"/>
      <c r="H231" s="43"/>
      <c r="I231" s="151"/>
      <c r="J231" s="43"/>
      <c r="K231" s="43"/>
      <c r="L231" s="47"/>
      <c r="M231" s="246"/>
      <c r="N231" s="24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484</v>
      </c>
      <c r="AU231" s="20" t="s">
        <v>82</v>
      </c>
    </row>
    <row r="232" s="13" customFormat="1">
      <c r="A232" s="13"/>
      <c r="B232" s="249"/>
      <c r="C232" s="250"/>
      <c r="D232" s="244" t="s">
        <v>487</v>
      </c>
      <c r="E232" s="251" t="s">
        <v>28</v>
      </c>
      <c r="F232" s="252" t="s">
        <v>2717</v>
      </c>
      <c r="G232" s="250"/>
      <c r="H232" s="253">
        <v>1.6000000000000001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9" t="s">
        <v>487</v>
      </c>
      <c r="AU232" s="259" t="s">
        <v>82</v>
      </c>
      <c r="AV232" s="13" t="s">
        <v>82</v>
      </c>
      <c r="AW232" s="13" t="s">
        <v>35</v>
      </c>
      <c r="AX232" s="13" t="s">
        <v>78</v>
      </c>
      <c r="AY232" s="259" t="s">
        <v>475</v>
      </c>
    </row>
    <row r="233" s="12" customFormat="1" ht="22.8" customHeight="1">
      <c r="A233" s="12"/>
      <c r="B233" s="215"/>
      <c r="C233" s="216"/>
      <c r="D233" s="217" t="s">
        <v>73</v>
      </c>
      <c r="E233" s="229" t="s">
        <v>292</v>
      </c>
      <c r="F233" s="229" t="s">
        <v>648</v>
      </c>
      <c r="G233" s="216"/>
      <c r="H233" s="216"/>
      <c r="I233" s="219"/>
      <c r="J233" s="230">
        <f>BK233</f>
        <v>0</v>
      </c>
      <c r="K233" s="216"/>
      <c r="L233" s="221"/>
      <c r="M233" s="222"/>
      <c r="N233" s="223"/>
      <c r="O233" s="223"/>
      <c r="P233" s="224">
        <f>SUM(P234:P245)</f>
        <v>0</v>
      </c>
      <c r="Q233" s="223"/>
      <c r="R233" s="224">
        <f>SUM(R234:R245)</f>
        <v>0.087919999999999998</v>
      </c>
      <c r="S233" s="223"/>
      <c r="T233" s="225">
        <f>SUM(T234:T245)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26" t="s">
        <v>78</v>
      </c>
      <c r="AT233" s="227" t="s">
        <v>73</v>
      </c>
      <c r="AU233" s="227" t="s">
        <v>78</v>
      </c>
      <c r="AY233" s="226" t="s">
        <v>475</v>
      </c>
      <c r="BK233" s="228">
        <f>SUM(BK234:BK245)</f>
        <v>0</v>
      </c>
    </row>
    <row r="234" s="2" customFormat="1" ht="21.75" customHeight="1">
      <c r="A234" s="41"/>
      <c r="B234" s="42"/>
      <c r="C234" s="231" t="s">
        <v>662</v>
      </c>
      <c r="D234" s="231" t="s">
        <v>477</v>
      </c>
      <c r="E234" s="232" t="s">
        <v>2829</v>
      </c>
      <c r="F234" s="233" t="s">
        <v>2830</v>
      </c>
      <c r="G234" s="234" t="s">
        <v>508</v>
      </c>
      <c r="H234" s="235">
        <v>0.085999999999999993</v>
      </c>
      <c r="I234" s="236"/>
      <c r="J234" s="237">
        <f>ROUND(I234*H234,2)</f>
        <v>0</v>
      </c>
      <c r="K234" s="233" t="s">
        <v>481</v>
      </c>
      <c r="L234" s="47"/>
      <c r="M234" s="238" t="s">
        <v>28</v>
      </c>
      <c r="N234" s="239" t="s">
        <v>45</v>
      </c>
      <c r="O234" s="87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482</v>
      </c>
      <c r="AT234" s="242" t="s">
        <v>477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482</v>
      </c>
      <c r="BM234" s="242" t="s">
        <v>2831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2832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2833</v>
      </c>
      <c r="G236" s="250"/>
      <c r="H236" s="253">
        <v>0.085999999999999993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78</v>
      </c>
      <c r="AY236" s="259" t="s">
        <v>475</v>
      </c>
    </row>
    <row r="237" s="2" customFormat="1" ht="16.5" customHeight="1">
      <c r="A237" s="41"/>
      <c r="B237" s="42"/>
      <c r="C237" s="282" t="s">
        <v>668</v>
      </c>
      <c r="D237" s="282" t="s">
        <v>516</v>
      </c>
      <c r="E237" s="283" t="s">
        <v>2834</v>
      </c>
      <c r="F237" s="284" t="s">
        <v>2835</v>
      </c>
      <c r="G237" s="285" t="s">
        <v>508</v>
      </c>
      <c r="H237" s="286">
        <v>0.085999999999999993</v>
      </c>
      <c r="I237" s="287"/>
      <c r="J237" s="288">
        <f>ROUND(I237*H237,2)</f>
        <v>0</v>
      </c>
      <c r="K237" s="284" t="s">
        <v>28</v>
      </c>
      <c r="L237" s="289"/>
      <c r="M237" s="290" t="s">
        <v>28</v>
      </c>
      <c r="N237" s="291" t="s">
        <v>45</v>
      </c>
      <c r="O237" s="87"/>
      <c r="P237" s="240">
        <f>O237*H237</f>
        <v>0</v>
      </c>
      <c r="Q237" s="240">
        <v>1</v>
      </c>
      <c r="R237" s="240">
        <f>Q237*H237</f>
        <v>0.085999999999999993</v>
      </c>
      <c r="S237" s="240">
        <v>0</v>
      </c>
      <c r="T237" s="24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42" t="s">
        <v>519</v>
      </c>
      <c r="AT237" s="242" t="s">
        <v>516</v>
      </c>
      <c r="AU237" s="242" t="s">
        <v>82</v>
      </c>
      <c r="AY237" s="20" t="s">
        <v>475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20" t="s">
        <v>78</v>
      </c>
      <c r="BK237" s="243">
        <f>ROUND(I237*H237,2)</f>
        <v>0</v>
      </c>
      <c r="BL237" s="20" t="s">
        <v>482</v>
      </c>
      <c r="BM237" s="242" t="s">
        <v>2836</v>
      </c>
    </row>
    <row r="238" s="2" customFormat="1">
      <c r="A238" s="41"/>
      <c r="B238" s="42"/>
      <c r="C238" s="43"/>
      <c r="D238" s="244" t="s">
        <v>484</v>
      </c>
      <c r="E238" s="43"/>
      <c r="F238" s="245" t="s">
        <v>2835</v>
      </c>
      <c r="G238" s="43"/>
      <c r="H238" s="43"/>
      <c r="I238" s="151"/>
      <c r="J238" s="43"/>
      <c r="K238" s="43"/>
      <c r="L238" s="47"/>
      <c r="M238" s="246"/>
      <c r="N238" s="24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484</v>
      </c>
      <c r="AU238" s="20" t="s">
        <v>82</v>
      </c>
    </row>
    <row r="239" s="2" customFormat="1">
      <c r="A239" s="41"/>
      <c r="B239" s="42"/>
      <c r="C239" s="43"/>
      <c r="D239" s="244" t="s">
        <v>485</v>
      </c>
      <c r="E239" s="43"/>
      <c r="F239" s="248" t="s">
        <v>2837</v>
      </c>
      <c r="G239" s="43"/>
      <c r="H239" s="43"/>
      <c r="I239" s="151"/>
      <c r="J239" s="43"/>
      <c r="K239" s="43"/>
      <c r="L239" s="47"/>
      <c r="M239" s="246"/>
      <c r="N239" s="24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485</v>
      </c>
      <c r="AU239" s="20" t="s">
        <v>82</v>
      </c>
    </row>
    <row r="240" s="2" customFormat="1" ht="33" customHeight="1">
      <c r="A240" s="41"/>
      <c r="B240" s="42"/>
      <c r="C240" s="231" t="s">
        <v>672</v>
      </c>
      <c r="D240" s="231" t="s">
        <v>477</v>
      </c>
      <c r="E240" s="232" t="s">
        <v>2838</v>
      </c>
      <c r="F240" s="233" t="s">
        <v>2839</v>
      </c>
      <c r="G240" s="234" t="s">
        <v>550</v>
      </c>
      <c r="H240" s="235">
        <v>8</v>
      </c>
      <c r="I240" s="236"/>
      <c r="J240" s="237">
        <f>ROUND(I240*H240,2)</f>
        <v>0</v>
      </c>
      <c r="K240" s="233" t="s">
        <v>481</v>
      </c>
      <c r="L240" s="47"/>
      <c r="M240" s="238" t="s">
        <v>28</v>
      </c>
      <c r="N240" s="239" t="s">
        <v>45</v>
      </c>
      <c r="O240" s="87"/>
      <c r="P240" s="240">
        <f>O240*H240</f>
        <v>0</v>
      </c>
      <c r="Q240" s="240">
        <v>4.0000000000000003E-05</v>
      </c>
      <c r="R240" s="240">
        <f>Q240*H240</f>
        <v>0.00032000000000000003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482</v>
      </c>
      <c r="AT240" s="242" t="s">
        <v>477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2840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2841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2842</v>
      </c>
      <c r="G242" s="250"/>
      <c r="H242" s="253">
        <v>8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78</v>
      </c>
      <c r="AY242" s="259" t="s">
        <v>475</v>
      </c>
    </row>
    <row r="243" s="2" customFormat="1" ht="21.75" customHeight="1">
      <c r="A243" s="41"/>
      <c r="B243" s="42"/>
      <c r="C243" s="231" t="s">
        <v>677</v>
      </c>
      <c r="D243" s="231" t="s">
        <v>477</v>
      </c>
      <c r="E243" s="232" t="s">
        <v>2843</v>
      </c>
      <c r="F243" s="233" t="s">
        <v>2844</v>
      </c>
      <c r="G243" s="234" t="s">
        <v>550</v>
      </c>
      <c r="H243" s="235">
        <v>8</v>
      </c>
      <c r="I243" s="236"/>
      <c r="J243" s="237">
        <f>ROUND(I243*H243,2)</f>
        <v>0</v>
      </c>
      <c r="K243" s="233" t="s">
        <v>481</v>
      </c>
      <c r="L243" s="47"/>
      <c r="M243" s="238" t="s">
        <v>28</v>
      </c>
      <c r="N243" s="239" t="s">
        <v>45</v>
      </c>
      <c r="O243" s="87"/>
      <c r="P243" s="240">
        <f>O243*H243</f>
        <v>0</v>
      </c>
      <c r="Q243" s="240">
        <v>0.00020000000000000001</v>
      </c>
      <c r="R243" s="240">
        <f>Q243*H243</f>
        <v>0.0016000000000000001</v>
      </c>
      <c r="S243" s="240">
        <v>0</v>
      </c>
      <c r="T243" s="241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42" t="s">
        <v>482</v>
      </c>
      <c r="AT243" s="242" t="s">
        <v>477</v>
      </c>
      <c r="AU243" s="242" t="s">
        <v>82</v>
      </c>
      <c r="AY243" s="20" t="s">
        <v>475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20" t="s">
        <v>78</v>
      </c>
      <c r="BK243" s="243">
        <f>ROUND(I243*H243,2)</f>
        <v>0</v>
      </c>
      <c r="BL243" s="20" t="s">
        <v>482</v>
      </c>
      <c r="BM243" s="242" t="s">
        <v>2845</v>
      </c>
    </row>
    <row r="244" s="2" customFormat="1">
      <c r="A244" s="41"/>
      <c r="B244" s="42"/>
      <c r="C244" s="43"/>
      <c r="D244" s="244" t="s">
        <v>484</v>
      </c>
      <c r="E244" s="43"/>
      <c r="F244" s="245" t="s">
        <v>2846</v>
      </c>
      <c r="G244" s="43"/>
      <c r="H244" s="43"/>
      <c r="I244" s="151"/>
      <c r="J244" s="43"/>
      <c r="K244" s="43"/>
      <c r="L244" s="47"/>
      <c r="M244" s="246"/>
      <c r="N244" s="24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484</v>
      </c>
      <c r="AU244" s="20" t="s">
        <v>82</v>
      </c>
    </row>
    <row r="245" s="2" customFormat="1">
      <c r="A245" s="41"/>
      <c r="B245" s="42"/>
      <c r="C245" s="43"/>
      <c r="D245" s="244" t="s">
        <v>485</v>
      </c>
      <c r="E245" s="43"/>
      <c r="F245" s="248" t="s">
        <v>2847</v>
      </c>
      <c r="G245" s="43"/>
      <c r="H245" s="43"/>
      <c r="I245" s="151"/>
      <c r="J245" s="43"/>
      <c r="K245" s="43"/>
      <c r="L245" s="47"/>
      <c r="M245" s="246"/>
      <c r="N245" s="24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485</v>
      </c>
      <c r="AU245" s="20" t="s">
        <v>82</v>
      </c>
    </row>
    <row r="246" s="12" customFormat="1" ht="22.8" customHeight="1">
      <c r="A246" s="12"/>
      <c r="B246" s="215"/>
      <c r="C246" s="216"/>
      <c r="D246" s="217" t="s">
        <v>73</v>
      </c>
      <c r="E246" s="229" t="s">
        <v>701</v>
      </c>
      <c r="F246" s="229" t="s">
        <v>702</v>
      </c>
      <c r="G246" s="216"/>
      <c r="H246" s="216"/>
      <c r="I246" s="219"/>
      <c r="J246" s="230">
        <f>BK246</f>
        <v>0</v>
      </c>
      <c r="K246" s="216"/>
      <c r="L246" s="221"/>
      <c r="M246" s="222"/>
      <c r="N246" s="223"/>
      <c r="O246" s="223"/>
      <c r="P246" s="224">
        <f>SUM(P247:P248)</f>
        <v>0</v>
      </c>
      <c r="Q246" s="223"/>
      <c r="R246" s="224">
        <f>SUM(R247:R248)</f>
        <v>0</v>
      </c>
      <c r="S246" s="223"/>
      <c r="T246" s="225">
        <f>SUM(T247:T248)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6" t="s">
        <v>78</v>
      </c>
      <c r="AT246" s="227" t="s">
        <v>73</v>
      </c>
      <c r="AU246" s="227" t="s">
        <v>78</v>
      </c>
      <c r="AY246" s="226" t="s">
        <v>475</v>
      </c>
      <c r="BK246" s="228">
        <f>SUM(BK247:BK248)</f>
        <v>0</v>
      </c>
    </row>
    <row r="247" s="2" customFormat="1" ht="33" customHeight="1">
      <c r="A247" s="41"/>
      <c r="B247" s="42"/>
      <c r="C247" s="231" t="s">
        <v>683</v>
      </c>
      <c r="D247" s="231" t="s">
        <v>477</v>
      </c>
      <c r="E247" s="232" t="s">
        <v>1904</v>
      </c>
      <c r="F247" s="233" t="s">
        <v>1905</v>
      </c>
      <c r="G247" s="234" t="s">
        <v>508</v>
      </c>
      <c r="H247" s="235">
        <v>0.50900000000000001</v>
      </c>
      <c r="I247" s="236"/>
      <c r="J247" s="237">
        <f>ROUND(I247*H247,2)</f>
        <v>0</v>
      </c>
      <c r="K247" s="233" t="s">
        <v>481</v>
      </c>
      <c r="L247" s="47"/>
      <c r="M247" s="238" t="s">
        <v>28</v>
      </c>
      <c r="N247" s="239" t="s">
        <v>45</v>
      </c>
      <c r="O247" s="87"/>
      <c r="P247" s="240">
        <f>O247*H247</f>
        <v>0</v>
      </c>
      <c r="Q247" s="240">
        <v>0</v>
      </c>
      <c r="R247" s="240">
        <f>Q247*H247</f>
        <v>0</v>
      </c>
      <c r="S247" s="240">
        <v>0</v>
      </c>
      <c r="T247" s="241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42" t="s">
        <v>482</v>
      </c>
      <c r="AT247" s="242" t="s">
        <v>477</v>
      </c>
      <c r="AU247" s="242" t="s">
        <v>82</v>
      </c>
      <c r="AY247" s="20" t="s">
        <v>475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20" t="s">
        <v>78</v>
      </c>
      <c r="BK247" s="243">
        <f>ROUND(I247*H247,2)</f>
        <v>0</v>
      </c>
      <c r="BL247" s="20" t="s">
        <v>482</v>
      </c>
      <c r="BM247" s="242" t="s">
        <v>2848</v>
      </c>
    </row>
    <row r="248" s="2" customFormat="1">
      <c r="A248" s="41"/>
      <c r="B248" s="42"/>
      <c r="C248" s="43"/>
      <c r="D248" s="244" t="s">
        <v>484</v>
      </c>
      <c r="E248" s="43"/>
      <c r="F248" s="245" t="s">
        <v>1907</v>
      </c>
      <c r="G248" s="43"/>
      <c r="H248" s="43"/>
      <c r="I248" s="151"/>
      <c r="J248" s="43"/>
      <c r="K248" s="43"/>
      <c r="L248" s="47"/>
      <c r="M248" s="246"/>
      <c r="N248" s="24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484</v>
      </c>
      <c r="AU248" s="20" t="s">
        <v>82</v>
      </c>
    </row>
    <row r="249" s="12" customFormat="1" ht="25.92" customHeight="1">
      <c r="A249" s="12"/>
      <c r="B249" s="215"/>
      <c r="C249" s="216"/>
      <c r="D249" s="217" t="s">
        <v>73</v>
      </c>
      <c r="E249" s="218" t="s">
        <v>708</v>
      </c>
      <c r="F249" s="218" t="s">
        <v>709</v>
      </c>
      <c r="G249" s="216"/>
      <c r="H249" s="216"/>
      <c r="I249" s="219"/>
      <c r="J249" s="220">
        <f>BK249</f>
        <v>0</v>
      </c>
      <c r="K249" s="216"/>
      <c r="L249" s="221"/>
      <c r="M249" s="222"/>
      <c r="N249" s="223"/>
      <c r="O249" s="223"/>
      <c r="P249" s="224">
        <f>P250+P258</f>
        <v>0</v>
      </c>
      <c r="Q249" s="223"/>
      <c r="R249" s="224">
        <f>R250+R258</f>
        <v>0.022401499999999998</v>
      </c>
      <c r="S249" s="223"/>
      <c r="T249" s="225">
        <f>T250+T258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6" t="s">
        <v>82</v>
      </c>
      <c r="AT249" s="227" t="s">
        <v>73</v>
      </c>
      <c r="AU249" s="227" t="s">
        <v>74</v>
      </c>
      <c r="AY249" s="226" t="s">
        <v>475</v>
      </c>
      <c r="BK249" s="228">
        <f>BK250+BK258</f>
        <v>0</v>
      </c>
    </row>
    <row r="250" s="12" customFormat="1" ht="22.8" customHeight="1">
      <c r="A250" s="12"/>
      <c r="B250" s="215"/>
      <c r="C250" s="216"/>
      <c r="D250" s="217" t="s">
        <v>73</v>
      </c>
      <c r="E250" s="229" t="s">
        <v>767</v>
      </c>
      <c r="F250" s="229" t="s">
        <v>768</v>
      </c>
      <c r="G250" s="216"/>
      <c r="H250" s="216"/>
      <c r="I250" s="219"/>
      <c r="J250" s="230">
        <f>BK250</f>
        <v>0</v>
      </c>
      <c r="K250" s="216"/>
      <c r="L250" s="221"/>
      <c r="M250" s="222"/>
      <c r="N250" s="223"/>
      <c r="O250" s="223"/>
      <c r="P250" s="224">
        <f>SUM(P251:P257)</f>
        <v>0</v>
      </c>
      <c r="Q250" s="223"/>
      <c r="R250" s="224">
        <f>SUM(R251:R257)</f>
        <v>0.0013515000000000001</v>
      </c>
      <c r="S250" s="223"/>
      <c r="T250" s="225">
        <f>SUM(T251:T257)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6" t="s">
        <v>82</v>
      </c>
      <c r="AT250" s="227" t="s">
        <v>73</v>
      </c>
      <c r="AU250" s="227" t="s">
        <v>78</v>
      </c>
      <c r="AY250" s="226" t="s">
        <v>475</v>
      </c>
      <c r="BK250" s="228">
        <f>SUM(BK251:BK257)</f>
        <v>0</v>
      </c>
    </row>
    <row r="251" s="2" customFormat="1" ht="21.75" customHeight="1">
      <c r="A251" s="41"/>
      <c r="B251" s="42"/>
      <c r="C251" s="231" t="s">
        <v>689</v>
      </c>
      <c r="D251" s="231" t="s">
        <v>477</v>
      </c>
      <c r="E251" s="232" t="s">
        <v>2849</v>
      </c>
      <c r="F251" s="233" t="s">
        <v>2850</v>
      </c>
      <c r="G251" s="234" t="s">
        <v>639</v>
      </c>
      <c r="H251" s="235">
        <v>7.9500000000000002</v>
      </c>
      <c r="I251" s="236"/>
      <c r="J251" s="237">
        <f>ROUND(I251*H251,2)</f>
        <v>0</v>
      </c>
      <c r="K251" s="233" t="s">
        <v>481</v>
      </c>
      <c r="L251" s="47"/>
      <c r="M251" s="238" t="s">
        <v>28</v>
      </c>
      <c r="N251" s="239" t="s">
        <v>45</v>
      </c>
      <c r="O251" s="87"/>
      <c r="P251" s="240">
        <f>O251*H251</f>
        <v>0</v>
      </c>
      <c r="Q251" s="240">
        <v>0.00017000000000000001</v>
      </c>
      <c r="R251" s="240">
        <f>Q251*H251</f>
        <v>0.0013515000000000001</v>
      </c>
      <c r="S251" s="240">
        <v>0</v>
      </c>
      <c r="T251" s="241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42" t="s">
        <v>567</v>
      </c>
      <c r="AT251" s="242" t="s">
        <v>477</v>
      </c>
      <c r="AU251" s="242" t="s">
        <v>82</v>
      </c>
      <c r="AY251" s="20" t="s">
        <v>475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20" t="s">
        <v>78</v>
      </c>
      <c r="BK251" s="243">
        <f>ROUND(I251*H251,2)</f>
        <v>0</v>
      </c>
      <c r="BL251" s="20" t="s">
        <v>567</v>
      </c>
      <c r="BM251" s="242" t="s">
        <v>2851</v>
      </c>
    </row>
    <row r="252" s="2" customFormat="1">
      <c r="A252" s="41"/>
      <c r="B252" s="42"/>
      <c r="C252" s="43"/>
      <c r="D252" s="244" t="s">
        <v>484</v>
      </c>
      <c r="E252" s="43"/>
      <c r="F252" s="245" t="s">
        <v>2850</v>
      </c>
      <c r="G252" s="43"/>
      <c r="H252" s="43"/>
      <c r="I252" s="151"/>
      <c r="J252" s="43"/>
      <c r="K252" s="43"/>
      <c r="L252" s="47"/>
      <c r="M252" s="246"/>
      <c r="N252" s="24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484</v>
      </c>
      <c r="AU252" s="20" t="s">
        <v>82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2852</v>
      </c>
      <c r="G253" s="250"/>
      <c r="H253" s="253">
        <v>5.4500000000000002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74</v>
      </c>
      <c r="AY253" s="259" t="s">
        <v>475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2853</v>
      </c>
      <c r="G254" s="250"/>
      <c r="H254" s="253">
        <v>2.5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74</v>
      </c>
      <c r="AY254" s="259" t="s">
        <v>475</v>
      </c>
    </row>
    <row r="255" s="15" customFormat="1">
      <c r="A255" s="15"/>
      <c r="B255" s="271"/>
      <c r="C255" s="272"/>
      <c r="D255" s="244" t="s">
        <v>487</v>
      </c>
      <c r="E255" s="273" t="s">
        <v>28</v>
      </c>
      <c r="F255" s="274" t="s">
        <v>493</v>
      </c>
      <c r="G255" s="272"/>
      <c r="H255" s="275">
        <v>7.9500000000000002</v>
      </c>
      <c r="I255" s="276"/>
      <c r="J255" s="272"/>
      <c r="K255" s="272"/>
      <c r="L255" s="277"/>
      <c r="M255" s="278"/>
      <c r="N255" s="279"/>
      <c r="O255" s="279"/>
      <c r="P255" s="279"/>
      <c r="Q255" s="279"/>
      <c r="R255" s="279"/>
      <c r="S255" s="279"/>
      <c r="T255" s="280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81" t="s">
        <v>487</v>
      </c>
      <c r="AU255" s="281" t="s">
        <v>82</v>
      </c>
      <c r="AV255" s="15" t="s">
        <v>482</v>
      </c>
      <c r="AW255" s="15" t="s">
        <v>35</v>
      </c>
      <c r="AX255" s="15" t="s">
        <v>78</v>
      </c>
      <c r="AY255" s="281" t="s">
        <v>475</v>
      </c>
    </row>
    <row r="256" s="2" customFormat="1" ht="44.25" customHeight="1">
      <c r="A256" s="41"/>
      <c r="B256" s="42"/>
      <c r="C256" s="231" t="s">
        <v>703</v>
      </c>
      <c r="D256" s="231" t="s">
        <v>477</v>
      </c>
      <c r="E256" s="232" t="s">
        <v>781</v>
      </c>
      <c r="F256" s="233" t="s">
        <v>782</v>
      </c>
      <c r="G256" s="234" t="s">
        <v>508</v>
      </c>
      <c r="H256" s="235">
        <v>0.001</v>
      </c>
      <c r="I256" s="236"/>
      <c r="J256" s="237">
        <f>ROUND(I256*H256,2)</f>
        <v>0</v>
      </c>
      <c r="K256" s="233" t="s">
        <v>481</v>
      </c>
      <c r="L256" s="47"/>
      <c r="M256" s="238" t="s">
        <v>28</v>
      </c>
      <c r="N256" s="239" t="s">
        <v>45</v>
      </c>
      <c r="O256" s="87"/>
      <c r="P256" s="240">
        <f>O256*H256</f>
        <v>0</v>
      </c>
      <c r="Q256" s="240">
        <v>0</v>
      </c>
      <c r="R256" s="240">
        <f>Q256*H256</f>
        <v>0</v>
      </c>
      <c r="S256" s="240">
        <v>0</v>
      </c>
      <c r="T256" s="241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42" t="s">
        <v>567</v>
      </c>
      <c r="AT256" s="242" t="s">
        <v>477</v>
      </c>
      <c r="AU256" s="242" t="s">
        <v>82</v>
      </c>
      <c r="AY256" s="20" t="s">
        <v>475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20" t="s">
        <v>78</v>
      </c>
      <c r="BK256" s="243">
        <f>ROUND(I256*H256,2)</f>
        <v>0</v>
      </c>
      <c r="BL256" s="20" t="s">
        <v>567</v>
      </c>
      <c r="BM256" s="242" t="s">
        <v>2854</v>
      </c>
    </row>
    <row r="257" s="2" customFormat="1">
      <c r="A257" s="41"/>
      <c r="B257" s="42"/>
      <c r="C257" s="43"/>
      <c r="D257" s="244" t="s">
        <v>484</v>
      </c>
      <c r="E257" s="43"/>
      <c r="F257" s="245" t="s">
        <v>782</v>
      </c>
      <c r="G257" s="43"/>
      <c r="H257" s="43"/>
      <c r="I257" s="151"/>
      <c r="J257" s="43"/>
      <c r="K257" s="43"/>
      <c r="L257" s="47"/>
      <c r="M257" s="246"/>
      <c r="N257" s="24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484</v>
      </c>
      <c r="AU257" s="20" t="s">
        <v>82</v>
      </c>
    </row>
    <row r="258" s="12" customFormat="1" ht="22.8" customHeight="1">
      <c r="A258" s="12"/>
      <c r="B258" s="215"/>
      <c r="C258" s="216"/>
      <c r="D258" s="217" t="s">
        <v>73</v>
      </c>
      <c r="E258" s="229" t="s">
        <v>831</v>
      </c>
      <c r="F258" s="229" t="s">
        <v>832</v>
      </c>
      <c r="G258" s="216"/>
      <c r="H258" s="216"/>
      <c r="I258" s="219"/>
      <c r="J258" s="230">
        <f>BK258</f>
        <v>0</v>
      </c>
      <c r="K258" s="216"/>
      <c r="L258" s="221"/>
      <c r="M258" s="222"/>
      <c r="N258" s="223"/>
      <c r="O258" s="223"/>
      <c r="P258" s="224">
        <f>SUM(P259:P275)</f>
        <v>0</v>
      </c>
      <c r="Q258" s="223"/>
      <c r="R258" s="224">
        <f>SUM(R259:R275)</f>
        <v>0.021049999999999999</v>
      </c>
      <c r="S258" s="223"/>
      <c r="T258" s="225">
        <f>SUM(T259:T275)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6" t="s">
        <v>82</v>
      </c>
      <c r="AT258" s="227" t="s">
        <v>73</v>
      </c>
      <c r="AU258" s="227" t="s">
        <v>78</v>
      </c>
      <c r="AY258" s="226" t="s">
        <v>475</v>
      </c>
      <c r="BK258" s="228">
        <f>SUM(BK259:BK275)</f>
        <v>0</v>
      </c>
    </row>
    <row r="259" s="2" customFormat="1" ht="21.75" customHeight="1">
      <c r="A259" s="41"/>
      <c r="B259" s="42"/>
      <c r="C259" s="231" t="s">
        <v>712</v>
      </c>
      <c r="D259" s="231" t="s">
        <v>477</v>
      </c>
      <c r="E259" s="232" t="s">
        <v>2855</v>
      </c>
      <c r="F259" s="233" t="s">
        <v>2856</v>
      </c>
      <c r="G259" s="234" t="s">
        <v>550</v>
      </c>
      <c r="H259" s="235">
        <v>2</v>
      </c>
      <c r="I259" s="236"/>
      <c r="J259" s="237">
        <f>ROUND(I259*H259,2)</f>
        <v>0</v>
      </c>
      <c r="K259" s="233" t="s">
        <v>481</v>
      </c>
      <c r="L259" s="47"/>
      <c r="M259" s="238" t="s">
        <v>28</v>
      </c>
      <c r="N259" s="239" t="s">
        <v>45</v>
      </c>
      <c r="O259" s="87"/>
      <c r="P259" s="240">
        <f>O259*H259</f>
        <v>0</v>
      </c>
      <c r="Q259" s="240">
        <v>0</v>
      </c>
      <c r="R259" s="240">
        <f>Q259*H259</f>
        <v>0</v>
      </c>
      <c r="S259" s="240">
        <v>0</v>
      </c>
      <c r="T259" s="241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42" t="s">
        <v>567</v>
      </c>
      <c r="AT259" s="242" t="s">
        <v>477</v>
      </c>
      <c r="AU259" s="242" t="s">
        <v>82</v>
      </c>
      <c r="AY259" s="20" t="s">
        <v>475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20" t="s">
        <v>78</v>
      </c>
      <c r="BK259" s="243">
        <f>ROUND(I259*H259,2)</f>
        <v>0</v>
      </c>
      <c r="BL259" s="20" t="s">
        <v>567</v>
      </c>
      <c r="BM259" s="242" t="s">
        <v>2857</v>
      </c>
    </row>
    <row r="260" s="2" customFormat="1">
      <c r="A260" s="41"/>
      <c r="B260" s="42"/>
      <c r="C260" s="43"/>
      <c r="D260" s="244" t="s">
        <v>484</v>
      </c>
      <c r="E260" s="43"/>
      <c r="F260" s="245" t="s">
        <v>2856</v>
      </c>
      <c r="G260" s="43"/>
      <c r="H260" s="43"/>
      <c r="I260" s="151"/>
      <c r="J260" s="43"/>
      <c r="K260" s="43"/>
      <c r="L260" s="47"/>
      <c r="M260" s="246"/>
      <c r="N260" s="24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484</v>
      </c>
      <c r="AU260" s="20" t="s">
        <v>82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2858</v>
      </c>
      <c r="G261" s="250"/>
      <c r="H261" s="253">
        <v>2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78</v>
      </c>
      <c r="AY261" s="259" t="s">
        <v>475</v>
      </c>
    </row>
    <row r="262" s="2" customFormat="1" ht="21.75" customHeight="1">
      <c r="A262" s="41"/>
      <c r="B262" s="42"/>
      <c r="C262" s="282" t="s">
        <v>717</v>
      </c>
      <c r="D262" s="282" t="s">
        <v>516</v>
      </c>
      <c r="E262" s="283" t="s">
        <v>2859</v>
      </c>
      <c r="F262" s="284" t="s">
        <v>2860</v>
      </c>
      <c r="G262" s="285" t="s">
        <v>550</v>
      </c>
      <c r="H262" s="286">
        <v>2</v>
      </c>
      <c r="I262" s="287"/>
      <c r="J262" s="288">
        <f>ROUND(I262*H262,2)</f>
        <v>0</v>
      </c>
      <c r="K262" s="284" t="s">
        <v>28</v>
      </c>
      <c r="L262" s="289"/>
      <c r="M262" s="290" t="s">
        <v>28</v>
      </c>
      <c r="N262" s="291" t="s">
        <v>45</v>
      </c>
      <c r="O262" s="87"/>
      <c r="P262" s="240">
        <f>O262*H262</f>
        <v>0</v>
      </c>
      <c r="Q262" s="240">
        <v>0.0025000000000000001</v>
      </c>
      <c r="R262" s="240">
        <f>Q262*H262</f>
        <v>0.0050000000000000001</v>
      </c>
      <c r="S262" s="240">
        <v>0</v>
      </c>
      <c r="T262" s="24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42" t="s">
        <v>649</v>
      </c>
      <c r="AT262" s="242" t="s">
        <v>516</v>
      </c>
      <c r="AU262" s="242" t="s">
        <v>82</v>
      </c>
      <c r="AY262" s="20" t="s">
        <v>475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20" t="s">
        <v>78</v>
      </c>
      <c r="BK262" s="243">
        <f>ROUND(I262*H262,2)</f>
        <v>0</v>
      </c>
      <c r="BL262" s="20" t="s">
        <v>567</v>
      </c>
      <c r="BM262" s="242" t="s">
        <v>2861</v>
      </c>
    </row>
    <row r="263" s="2" customFormat="1">
      <c r="A263" s="41"/>
      <c r="B263" s="42"/>
      <c r="C263" s="43"/>
      <c r="D263" s="244" t="s">
        <v>484</v>
      </c>
      <c r="E263" s="43"/>
      <c r="F263" s="245" t="s">
        <v>2860</v>
      </c>
      <c r="G263" s="43"/>
      <c r="H263" s="43"/>
      <c r="I263" s="151"/>
      <c r="J263" s="43"/>
      <c r="K263" s="43"/>
      <c r="L263" s="47"/>
      <c r="M263" s="246"/>
      <c r="N263" s="24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484</v>
      </c>
      <c r="AU263" s="20" t="s">
        <v>82</v>
      </c>
    </row>
    <row r="264" s="2" customFormat="1" ht="21.75" customHeight="1">
      <c r="A264" s="41"/>
      <c r="B264" s="42"/>
      <c r="C264" s="231" t="s">
        <v>723</v>
      </c>
      <c r="D264" s="231" t="s">
        <v>477</v>
      </c>
      <c r="E264" s="232" t="s">
        <v>885</v>
      </c>
      <c r="F264" s="233" t="s">
        <v>886</v>
      </c>
      <c r="G264" s="234" t="s">
        <v>720</v>
      </c>
      <c r="H264" s="235">
        <v>15</v>
      </c>
      <c r="I264" s="236"/>
      <c r="J264" s="237">
        <f>ROUND(I264*H264,2)</f>
        <v>0</v>
      </c>
      <c r="K264" s="233" t="s">
        <v>481</v>
      </c>
      <c r="L264" s="47"/>
      <c r="M264" s="238" t="s">
        <v>28</v>
      </c>
      <c r="N264" s="239" t="s">
        <v>45</v>
      </c>
      <c r="O264" s="87"/>
      <c r="P264" s="240">
        <f>O264*H264</f>
        <v>0</v>
      </c>
      <c r="Q264" s="240">
        <v>6.9999999999999994E-05</v>
      </c>
      <c r="R264" s="240">
        <f>Q264*H264</f>
        <v>0.0010499999999999999</v>
      </c>
      <c r="S264" s="240">
        <v>0</v>
      </c>
      <c r="T264" s="241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42" t="s">
        <v>567</v>
      </c>
      <c r="AT264" s="242" t="s">
        <v>477</v>
      </c>
      <c r="AU264" s="242" t="s">
        <v>82</v>
      </c>
      <c r="AY264" s="20" t="s">
        <v>475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20" t="s">
        <v>78</v>
      </c>
      <c r="BK264" s="243">
        <f>ROUND(I264*H264,2)</f>
        <v>0</v>
      </c>
      <c r="BL264" s="20" t="s">
        <v>567</v>
      </c>
      <c r="BM264" s="242" t="s">
        <v>2862</v>
      </c>
    </row>
    <row r="265" s="2" customFormat="1">
      <c r="A265" s="41"/>
      <c r="B265" s="42"/>
      <c r="C265" s="43"/>
      <c r="D265" s="244" t="s">
        <v>484</v>
      </c>
      <c r="E265" s="43"/>
      <c r="F265" s="245" t="s">
        <v>888</v>
      </c>
      <c r="G265" s="43"/>
      <c r="H265" s="43"/>
      <c r="I265" s="151"/>
      <c r="J265" s="43"/>
      <c r="K265" s="43"/>
      <c r="L265" s="47"/>
      <c r="M265" s="246"/>
      <c r="N265" s="247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484</v>
      </c>
      <c r="AU265" s="20" t="s">
        <v>82</v>
      </c>
    </row>
    <row r="266" s="13" customFormat="1">
      <c r="A266" s="13"/>
      <c r="B266" s="249"/>
      <c r="C266" s="250"/>
      <c r="D266" s="244" t="s">
        <v>487</v>
      </c>
      <c r="E266" s="251" t="s">
        <v>28</v>
      </c>
      <c r="F266" s="252" t="s">
        <v>2863</v>
      </c>
      <c r="G266" s="250"/>
      <c r="H266" s="253">
        <v>10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9" t="s">
        <v>487</v>
      </c>
      <c r="AU266" s="259" t="s">
        <v>82</v>
      </c>
      <c r="AV266" s="13" t="s">
        <v>82</v>
      </c>
      <c r="AW266" s="13" t="s">
        <v>35</v>
      </c>
      <c r="AX266" s="13" t="s">
        <v>74</v>
      </c>
      <c r="AY266" s="259" t="s">
        <v>475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2864</v>
      </c>
      <c r="G267" s="250"/>
      <c r="H267" s="253">
        <v>5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74</v>
      </c>
      <c r="AY267" s="259" t="s">
        <v>475</v>
      </c>
    </row>
    <row r="268" s="15" customFormat="1">
      <c r="A268" s="15"/>
      <c r="B268" s="271"/>
      <c r="C268" s="272"/>
      <c r="D268" s="244" t="s">
        <v>487</v>
      </c>
      <c r="E268" s="273" t="s">
        <v>28</v>
      </c>
      <c r="F268" s="274" t="s">
        <v>493</v>
      </c>
      <c r="G268" s="272"/>
      <c r="H268" s="275">
        <v>15</v>
      </c>
      <c r="I268" s="276"/>
      <c r="J268" s="272"/>
      <c r="K268" s="272"/>
      <c r="L268" s="277"/>
      <c r="M268" s="278"/>
      <c r="N268" s="279"/>
      <c r="O268" s="279"/>
      <c r="P268" s="279"/>
      <c r="Q268" s="279"/>
      <c r="R268" s="279"/>
      <c r="S268" s="279"/>
      <c r="T268" s="280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81" t="s">
        <v>487</v>
      </c>
      <c r="AU268" s="281" t="s">
        <v>82</v>
      </c>
      <c r="AV268" s="15" t="s">
        <v>482</v>
      </c>
      <c r="AW268" s="15" t="s">
        <v>35</v>
      </c>
      <c r="AX268" s="15" t="s">
        <v>78</v>
      </c>
      <c r="AY268" s="281" t="s">
        <v>475</v>
      </c>
    </row>
    <row r="269" s="2" customFormat="1" ht="33" customHeight="1">
      <c r="A269" s="41"/>
      <c r="B269" s="42"/>
      <c r="C269" s="282" t="s">
        <v>730</v>
      </c>
      <c r="D269" s="282" t="s">
        <v>516</v>
      </c>
      <c r="E269" s="283" t="s">
        <v>2865</v>
      </c>
      <c r="F269" s="284" t="s">
        <v>2866</v>
      </c>
      <c r="G269" s="285" t="s">
        <v>550</v>
      </c>
      <c r="H269" s="286">
        <v>2</v>
      </c>
      <c r="I269" s="287"/>
      <c r="J269" s="288">
        <f>ROUND(I269*H269,2)</f>
        <v>0</v>
      </c>
      <c r="K269" s="284" t="s">
        <v>28</v>
      </c>
      <c r="L269" s="289"/>
      <c r="M269" s="290" t="s">
        <v>28</v>
      </c>
      <c r="N269" s="291" t="s">
        <v>45</v>
      </c>
      <c r="O269" s="87"/>
      <c r="P269" s="240">
        <f>O269*H269</f>
        <v>0</v>
      </c>
      <c r="Q269" s="240">
        <v>0.0050000000000000001</v>
      </c>
      <c r="R269" s="240">
        <f>Q269*H269</f>
        <v>0.01</v>
      </c>
      <c r="S269" s="240">
        <v>0</v>
      </c>
      <c r="T269" s="24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649</v>
      </c>
      <c r="AT269" s="242" t="s">
        <v>516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567</v>
      </c>
      <c r="BM269" s="242" t="s">
        <v>2867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2866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2868</v>
      </c>
      <c r="G271" s="250"/>
      <c r="H271" s="253">
        <v>2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78</v>
      </c>
      <c r="AY271" s="259" t="s">
        <v>475</v>
      </c>
    </row>
    <row r="272" s="2" customFormat="1" ht="21.75" customHeight="1">
      <c r="A272" s="41"/>
      <c r="B272" s="42"/>
      <c r="C272" s="282" t="s">
        <v>737</v>
      </c>
      <c r="D272" s="282" t="s">
        <v>516</v>
      </c>
      <c r="E272" s="283" t="s">
        <v>2869</v>
      </c>
      <c r="F272" s="284" t="s">
        <v>2870</v>
      </c>
      <c r="G272" s="285" t="s">
        <v>665</v>
      </c>
      <c r="H272" s="286">
        <v>1</v>
      </c>
      <c r="I272" s="287"/>
      <c r="J272" s="288">
        <f>ROUND(I272*H272,2)</f>
        <v>0</v>
      </c>
      <c r="K272" s="284" t="s">
        <v>28</v>
      </c>
      <c r="L272" s="289"/>
      <c r="M272" s="290" t="s">
        <v>28</v>
      </c>
      <c r="N272" s="291" t="s">
        <v>45</v>
      </c>
      <c r="O272" s="87"/>
      <c r="P272" s="240">
        <f>O272*H272</f>
        <v>0</v>
      </c>
      <c r="Q272" s="240">
        <v>0.0050000000000000001</v>
      </c>
      <c r="R272" s="240">
        <f>Q272*H272</f>
        <v>0.0050000000000000001</v>
      </c>
      <c r="S272" s="240">
        <v>0</v>
      </c>
      <c r="T272" s="24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42" t="s">
        <v>649</v>
      </c>
      <c r="AT272" s="242" t="s">
        <v>516</v>
      </c>
      <c r="AU272" s="242" t="s">
        <v>82</v>
      </c>
      <c r="AY272" s="20" t="s">
        <v>475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20" t="s">
        <v>78</v>
      </c>
      <c r="BK272" s="243">
        <f>ROUND(I272*H272,2)</f>
        <v>0</v>
      </c>
      <c r="BL272" s="20" t="s">
        <v>567</v>
      </c>
      <c r="BM272" s="242" t="s">
        <v>2871</v>
      </c>
    </row>
    <row r="273" s="2" customFormat="1">
      <c r="A273" s="41"/>
      <c r="B273" s="42"/>
      <c r="C273" s="43"/>
      <c r="D273" s="244" t="s">
        <v>484</v>
      </c>
      <c r="E273" s="43"/>
      <c r="F273" s="245" t="s">
        <v>2870</v>
      </c>
      <c r="G273" s="43"/>
      <c r="H273" s="43"/>
      <c r="I273" s="151"/>
      <c r="J273" s="43"/>
      <c r="K273" s="43"/>
      <c r="L273" s="47"/>
      <c r="M273" s="246"/>
      <c r="N273" s="247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484</v>
      </c>
      <c r="AU273" s="20" t="s">
        <v>82</v>
      </c>
    </row>
    <row r="274" s="2" customFormat="1" ht="33" customHeight="1">
      <c r="A274" s="41"/>
      <c r="B274" s="42"/>
      <c r="C274" s="231" t="s">
        <v>742</v>
      </c>
      <c r="D274" s="231" t="s">
        <v>477</v>
      </c>
      <c r="E274" s="232" t="s">
        <v>896</v>
      </c>
      <c r="F274" s="233" t="s">
        <v>897</v>
      </c>
      <c r="G274" s="234" t="s">
        <v>508</v>
      </c>
      <c r="H274" s="235">
        <v>0.021000000000000001</v>
      </c>
      <c r="I274" s="236"/>
      <c r="J274" s="237">
        <f>ROUND(I274*H274,2)</f>
        <v>0</v>
      </c>
      <c r="K274" s="233" t="s">
        <v>481</v>
      </c>
      <c r="L274" s="47"/>
      <c r="M274" s="238" t="s">
        <v>28</v>
      </c>
      <c r="N274" s="239" t="s">
        <v>45</v>
      </c>
      <c r="O274" s="87"/>
      <c r="P274" s="240">
        <f>O274*H274</f>
        <v>0</v>
      </c>
      <c r="Q274" s="240">
        <v>0</v>
      </c>
      <c r="R274" s="240">
        <f>Q274*H274</f>
        <v>0</v>
      </c>
      <c r="S274" s="240">
        <v>0</v>
      </c>
      <c r="T274" s="241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42" t="s">
        <v>567</v>
      </c>
      <c r="AT274" s="242" t="s">
        <v>477</v>
      </c>
      <c r="AU274" s="242" t="s">
        <v>82</v>
      </c>
      <c r="AY274" s="20" t="s">
        <v>475</v>
      </c>
      <c r="BE274" s="243">
        <f>IF(N274="základní",J274,0)</f>
        <v>0</v>
      </c>
      <c r="BF274" s="243">
        <f>IF(N274="snížená",J274,0)</f>
        <v>0</v>
      </c>
      <c r="BG274" s="243">
        <f>IF(N274="zákl. přenesená",J274,0)</f>
        <v>0</v>
      </c>
      <c r="BH274" s="243">
        <f>IF(N274="sníž. přenesená",J274,0)</f>
        <v>0</v>
      </c>
      <c r="BI274" s="243">
        <f>IF(N274="nulová",J274,0)</f>
        <v>0</v>
      </c>
      <c r="BJ274" s="20" t="s">
        <v>78</v>
      </c>
      <c r="BK274" s="243">
        <f>ROUND(I274*H274,2)</f>
        <v>0</v>
      </c>
      <c r="BL274" s="20" t="s">
        <v>567</v>
      </c>
      <c r="BM274" s="242" t="s">
        <v>2872</v>
      </c>
    </row>
    <row r="275" s="2" customFormat="1">
      <c r="A275" s="41"/>
      <c r="B275" s="42"/>
      <c r="C275" s="43"/>
      <c r="D275" s="244" t="s">
        <v>484</v>
      </c>
      <c r="E275" s="43"/>
      <c r="F275" s="245" t="s">
        <v>899</v>
      </c>
      <c r="G275" s="43"/>
      <c r="H275" s="43"/>
      <c r="I275" s="151"/>
      <c r="J275" s="43"/>
      <c r="K275" s="43"/>
      <c r="L275" s="47"/>
      <c r="M275" s="246"/>
      <c r="N275" s="24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484</v>
      </c>
      <c r="AU275" s="20" t="s">
        <v>82</v>
      </c>
    </row>
    <row r="276" s="12" customFormat="1" ht="25.92" customHeight="1">
      <c r="A276" s="12"/>
      <c r="B276" s="215"/>
      <c r="C276" s="216"/>
      <c r="D276" s="217" t="s">
        <v>73</v>
      </c>
      <c r="E276" s="218" t="s">
        <v>516</v>
      </c>
      <c r="F276" s="218" t="s">
        <v>900</v>
      </c>
      <c r="G276" s="216"/>
      <c r="H276" s="216"/>
      <c r="I276" s="219"/>
      <c r="J276" s="220">
        <f>BK276</f>
        <v>0</v>
      </c>
      <c r="K276" s="216"/>
      <c r="L276" s="221"/>
      <c r="M276" s="222"/>
      <c r="N276" s="223"/>
      <c r="O276" s="223"/>
      <c r="P276" s="224">
        <f>P277+P333+P340</f>
        <v>0</v>
      </c>
      <c r="Q276" s="223"/>
      <c r="R276" s="224">
        <f>R277+R333+R340</f>
        <v>0.19673399999999999</v>
      </c>
      <c r="S276" s="223"/>
      <c r="T276" s="225">
        <f>T277+T333+T340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26" t="s">
        <v>90</v>
      </c>
      <c r="AT276" s="227" t="s">
        <v>73</v>
      </c>
      <c r="AU276" s="227" t="s">
        <v>74</v>
      </c>
      <c r="AY276" s="226" t="s">
        <v>475</v>
      </c>
      <c r="BK276" s="228">
        <f>BK277+BK333+BK340</f>
        <v>0</v>
      </c>
    </row>
    <row r="277" s="12" customFormat="1" ht="22.8" customHeight="1">
      <c r="A277" s="12"/>
      <c r="B277" s="215"/>
      <c r="C277" s="216"/>
      <c r="D277" s="217" t="s">
        <v>73</v>
      </c>
      <c r="E277" s="229" t="s">
        <v>2873</v>
      </c>
      <c r="F277" s="229" t="s">
        <v>2874</v>
      </c>
      <c r="G277" s="216"/>
      <c r="H277" s="216"/>
      <c r="I277" s="219"/>
      <c r="J277" s="230">
        <f>BK277</f>
        <v>0</v>
      </c>
      <c r="K277" s="216"/>
      <c r="L277" s="221"/>
      <c r="M277" s="222"/>
      <c r="N277" s="223"/>
      <c r="O277" s="223"/>
      <c r="P277" s="224">
        <f>SUM(P278:P332)</f>
        <v>0</v>
      </c>
      <c r="Q277" s="223"/>
      <c r="R277" s="224">
        <f>SUM(R278:R332)</f>
        <v>0.094044000000000003</v>
      </c>
      <c r="S277" s="223"/>
      <c r="T277" s="225">
        <f>SUM(T278:T332)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26" t="s">
        <v>90</v>
      </c>
      <c r="AT277" s="227" t="s">
        <v>73</v>
      </c>
      <c r="AU277" s="227" t="s">
        <v>78</v>
      </c>
      <c r="AY277" s="226" t="s">
        <v>475</v>
      </c>
      <c r="BK277" s="228">
        <f>SUM(BK278:BK332)</f>
        <v>0</v>
      </c>
    </row>
    <row r="278" s="2" customFormat="1" ht="16.5" customHeight="1">
      <c r="A278" s="41"/>
      <c r="B278" s="42"/>
      <c r="C278" s="231" t="s">
        <v>747</v>
      </c>
      <c r="D278" s="231" t="s">
        <v>477</v>
      </c>
      <c r="E278" s="232" t="s">
        <v>2875</v>
      </c>
      <c r="F278" s="233" t="s">
        <v>2876</v>
      </c>
      <c r="G278" s="234" t="s">
        <v>639</v>
      </c>
      <c r="H278" s="235">
        <v>9.6899999999999995</v>
      </c>
      <c r="I278" s="236"/>
      <c r="J278" s="237">
        <f>ROUND(I278*H278,2)</f>
        <v>0</v>
      </c>
      <c r="K278" s="233" t="s">
        <v>481</v>
      </c>
      <c r="L278" s="47"/>
      <c r="M278" s="238" t="s">
        <v>28</v>
      </c>
      <c r="N278" s="239" t="s">
        <v>45</v>
      </c>
      <c r="O278" s="87"/>
      <c r="P278" s="240">
        <f>O278*H278</f>
        <v>0</v>
      </c>
      <c r="Q278" s="240">
        <v>0</v>
      </c>
      <c r="R278" s="240">
        <f>Q278*H278</f>
        <v>0</v>
      </c>
      <c r="S278" s="240">
        <v>0</v>
      </c>
      <c r="T278" s="241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42" t="s">
        <v>839</v>
      </c>
      <c r="AT278" s="242" t="s">
        <v>477</v>
      </c>
      <c r="AU278" s="242" t="s">
        <v>82</v>
      </c>
      <c r="AY278" s="20" t="s">
        <v>475</v>
      </c>
      <c r="BE278" s="243">
        <f>IF(N278="základní",J278,0)</f>
        <v>0</v>
      </c>
      <c r="BF278" s="243">
        <f>IF(N278="snížená",J278,0)</f>
        <v>0</v>
      </c>
      <c r="BG278" s="243">
        <f>IF(N278="zákl. přenesená",J278,0)</f>
        <v>0</v>
      </c>
      <c r="BH278" s="243">
        <f>IF(N278="sníž. přenesená",J278,0)</f>
        <v>0</v>
      </c>
      <c r="BI278" s="243">
        <f>IF(N278="nulová",J278,0)</f>
        <v>0</v>
      </c>
      <c r="BJ278" s="20" t="s">
        <v>78</v>
      </c>
      <c r="BK278" s="243">
        <f>ROUND(I278*H278,2)</f>
        <v>0</v>
      </c>
      <c r="BL278" s="20" t="s">
        <v>839</v>
      </c>
      <c r="BM278" s="242" t="s">
        <v>2877</v>
      </c>
    </row>
    <row r="279" s="2" customFormat="1">
      <c r="A279" s="41"/>
      <c r="B279" s="42"/>
      <c r="C279" s="43"/>
      <c r="D279" s="244" t="s">
        <v>484</v>
      </c>
      <c r="E279" s="43"/>
      <c r="F279" s="245" t="s">
        <v>2878</v>
      </c>
      <c r="G279" s="43"/>
      <c r="H279" s="43"/>
      <c r="I279" s="151"/>
      <c r="J279" s="43"/>
      <c r="K279" s="43"/>
      <c r="L279" s="47"/>
      <c r="M279" s="246"/>
      <c r="N279" s="247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484</v>
      </c>
      <c r="AU279" s="20" t="s">
        <v>82</v>
      </c>
    </row>
    <row r="280" s="13" customFormat="1">
      <c r="A280" s="13"/>
      <c r="B280" s="249"/>
      <c r="C280" s="250"/>
      <c r="D280" s="244" t="s">
        <v>487</v>
      </c>
      <c r="E280" s="251" t="s">
        <v>28</v>
      </c>
      <c r="F280" s="252" t="s">
        <v>2852</v>
      </c>
      <c r="G280" s="250"/>
      <c r="H280" s="253">
        <v>5.4500000000000002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9" t="s">
        <v>487</v>
      </c>
      <c r="AU280" s="259" t="s">
        <v>82</v>
      </c>
      <c r="AV280" s="13" t="s">
        <v>82</v>
      </c>
      <c r="AW280" s="13" t="s">
        <v>35</v>
      </c>
      <c r="AX280" s="13" t="s">
        <v>74</v>
      </c>
      <c r="AY280" s="259" t="s">
        <v>475</v>
      </c>
    </row>
    <row r="281" s="13" customFormat="1">
      <c r="A281" s="13"/>
      <c r="B281" s="249"/>
      <c r="C281" s="250"/>
      <c r="D281" s="244" t="s">
        <v>487</v>
      </c>
      <c r="E281" s="251" t="s">
        <v>28</v>
      </c>
      <c r="F281" s="252" t="s">
        <v>2708</v>
      </c>
      <c r="G281" s="250"/>
      <c r="H281" s="253">
        <v>0.5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9" t="s">
        <v>487</v>
      </c>
      <c r="AU281" s="259" t="s">
        <v>82</v>
      </c>
      <c r="AV281" s="13" t="s">
        <v>82</v>
      </c>
      <c r="AW281" s="13" t="s">
        <v>35</v>
      </c>
      <c r="AX281" s="13" t="s">
        <v>74</v>
      </c>
      <c r="AY281" s="259" t="s">
        <v>475</v>
      </c>
    </row>
    <row r="282" s="13" customFormat="1">
      <c r="A282" s="13"/>
      <c r="B282" s="249"/>
      <c r="C282" s="250"/>
      <c r="D282" s="244" t="s">
        <v>487</v>
      </c>
      <c r="E282" s="251" t="s">
        <v>28</v>
      </c>
      <c r="F282" s="252" t="s">
        <v>2710</v>
      </c>
      <c r="G282" s="250"/>
      <c r="H282" s="253">
        <v>0.22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9" t="s">
        <v>487</v>
      </c>
      <c r="AU282" s="259" t="s">
        <v>82</v>
      </c>
      <c r="AV282" s="13" t="s">
        <v>82</v>
      </c>
      <c r="AW282" s="13" t="s">
        <v>35</v>
      </c>
      <c r="AX282" s="13" t="s">
        <v>74</v>
      </c>
      <c r="AY282" s="259" t="s">
        <v>475</v>
      </c>
    </row>
    <row r="283" s="13" customFormat="1">
      <c r="A283" s="13"/>
      <c r="B283" s="249"/>
      <c r="C283" s="250"/>
      <c r="D283" s="244" t="s">
        <v>487</v>
      </c>
      <c r="E283" s="251" t="s">
        <v>28</v>
      </c>
      <c r="F283" s="252" t="s">
        <v>2712</v>
      </c>
      <c r="G283" s="250"/>
      <c r="H283" s="253">
        <v>2.3199999999999998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9" t="s">
        <v>487</v>
      </c>
      <c r="AU283" s="259" t="s">
        <v>82</v>
      </c>
      <c r="AV283" s="13" t="s">
        <v>82</v>
      </c>
      <c r="AW283" s="13" t="s">
        <v>35</v>
      </c>
      <c r="AX283" s="13" t="s">
        <v>74</v>
      </c>
      <c r="AY283" s="259" t="s">
        <v>475</v>
      </c>
    </row>
    <row r="284" s="13" customFormat="1">
      <c r="A284" s="13"/>
      <c r="B284" s="249"/>
      <c r="C284" s="250"/>
      <c r="D284" s="244" t="s">
        <v>487</v>
      </c>
      <c r="E284" s="251" t="s">
        <v>28</v>
      </c>
      <c r="F284" s="252" t="s">
        <v>2713</v>
      </c>
      <c r="G284" s="250"/>
      <c r="H284" s="253">
        <v>1.2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9" t="s">
        <v>487</v>
      </c>
      <c r="AU284" s="259" t="s">
        <v>82</v>
      </c>
      <c r="AV284" s="13" t="s">
        <v>82</v>
      </c>
      <c r="AW284" s="13" t="s">
        <v>35</v>
      </c>
      <c r="AX284" s="13" t="s">
        <v>74</v>
      </c>
      <c r="AY284" s="259" t="s">
        <v>475</v>
      </c>
    </row>
    <row r="285" s="15" customFormat="1">
      <c r="A285" s="15"/>
      <c r="B285" s="271"/>
      <c r="C285" s="272"/>
      <c r="D285" s="244" t="s">
        <v>487</v>
      </c>
      <c r="E285" s="273" t="s">
        <v>28</v>
      </c>
      <c r="F285" s="274" t="s">
        <v>493</v>
      </c>
      <c r="G285" s="272"/>
      <c r="H285" s="275">
        <v>9.6899999999999995</v>
      </c>
      <c r="I285" s="276"/>
      <c r="J285" s="272"/>
      <c r="K285" s="272"/>
      <c r="L285" s="277"/>
      <c r="M285" s="278"/>
      <c r="N285" s="279"/>
      <c r="O285" s="279"/>
      <c r="P285" s="279"/>
      <c r="Q285" s="279"/>
      <c r="R285" s="279"/>
      <c r="S285" s="279"/>
      <c r="T285" s="280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81" t="s">
        <v>487</v>
      </c>
      <c r="AU285" s="281" t="s">
        <v>82</v>
      </c>
      <c r="AV285" s="15" t="s">
        <v>482</v>
      </c>
      <c r="AW285" s="15" t="s">
        <v>35</v>
      </c>
      <c r="AX285" s="15" t="s">
        <v>78</v>
      </c>
      <c r="AY285" s="281" t="s">
        <v>475</v>
      </c>
    </row>
    <row r="286" s="2" customFormat="1" ht="21.75" customHeight="1">
      <c r="A286" s="41"/>
      <c r="B286" s="42"/>
      <c r="C286" s="282" t="s">
        <v>752</v>
      </c>
      <c r="D286" s="282" t="s">
        <v>516</v>
      </c>
      <c r="E286" s="283" t="s">
        <v>2879</v>
      </c>
      <c r="F286" s="284" t="s">
        <v>2880</v>
      </c>
      <c r="G286" s="285" t="s">
        <v>639</v>
      </c>
      <c r="H286" s="286">
        <v>9.6899999999999995</v>
      </c>
      <c r="I286" s="287"/>
      <c r="J286" s="288">
        <f>ROUND(I286*H286,2)</f>
        <v>0</v>
      </c>
      <c r="K286" s="284" t="s">
        <v>481</v>
      </c>
      <c r="L286" s="289"/>
      <c r="M286" s="290" t="s">
        <v>28</v>
      </c>
      <c r="N286" s="291" t="s">
        <v>45</v>
      </c>
      <c r="O286" s="87"/>
      <c r="P286" s="240">
        <f>O286*H286</f>
        <v>0</v>
      </c>
      <c r="Q286" s="240">
        <v>0.0055999999999999999</v>
      </c>
      <c r="R286" s="240">
        <f>Q286*H286</f>
        <v>0.054264</v>
      </c>
      <c r="S286" s="240">
        <v>0</v>
      </c>
      <c r="T286" s="241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42" t="s">
        <v>1417</v>
      </c>
      <c r="AT286" s="242" t="s">
        <v>516</v>
      </c>
      <c r="AU286" s="242" t="s">
        <v>82</v>
      </c>
      <c r="AY286" s="20" t="s">
        <v>475</v>
      </c>
      <c r="BE286" s="243">
        <f>IF(N286="základní",J286,0)</f>
        <v>0</v>
      </c>
      <c r="BF286" s="243">
        <f>IF(N286="snížená",J286,0)</f>
        <v>0</v>
      </c>
      <c r="BG286" s="243">
        <f>IF(N286="zákl. přenesená",J286,0)</f>
        <v>0</v>
      </c>
      <c r="BH286" s="243">
        <f>IF(N286="sníž. přenesená",J286,0)</f>
        <v>0</v>
      </c>
      <c r="BI286" s="243">
        <f>IF(N286="nulová",J286,0)</f>
        <v>0</v>
      </c>
      <c r="BJ286" s="20" t="s">
        <v>78</v>
      </c>
      <c r="BK286" s="243">
        <f>ROUND(I286*H286,2)</f>
        <v>0</v>
      </c>
      <c r="BL286" s="20" t="s">
        <v>1417</v>
      </c>
      <c r="BM286" s="242" t="s">
        <v>2881</v>
      </c>
    </row>
    <row r="287" s="2" customFormat="1">
      <c r="A287" s="41"/>
      <c r="B287" s="42"/>
      <c r="C287" s="43"/>
      <c r="D287" s="244" t="s">
        <v>484</v>
      </c>
      <c r="E287" s="43"/>
      <c r="F287" s="245" t="s">
        <v>2880</v>
      </c>
      <c r="G287" s="43"/>
      <c r="H287" s="43"/>
      <c r="I287" s="151"/>
      <c r="J287" s="43"/>
      <c r="K287" s="43"/>
      <c r="L287" s="47"/>
      <c r="M287" s="246"/>
      <c r="N287" s="247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484</v>
      </c>
      <c r="AU287" s="20" t="s">
        <v>82</v>
      </c>
    </row>
    <row r="288" s="13" customFormat="1">
      <c r="A288" s="13"/>
      <c r="B288" s="249"/>
      <c r="C288" s="250"/>
      <c r="D288" s="244" t="s">
        <v>487</v>
      </c>
      <c r="E288" s="251" t="s">
        <v>28</v>
      </c>
      <c r="F288" s="252" t="s">
        <v>2852</v>
      </c>
      <c r="G288" s="250"/>
      <c r="H288" s="253">
        <v>5.4500000000000002</v>
      </c>
      <c r="I288" s="254"/>
      <c r="J288" s="250"/>
      <c r="K288" s="250"/>
      <c r="L288" s="255"/>
      <c r="M288" s="256"/>
      <c r="N288" s="257"/>
      <c r="O288" s="257"/>
      <c r="P288" s="257"/>
      <c r="Q288" s="257"/>
      <c r="R288" s="257"/>
      <c r="S288" s="257"/>
      <c r="T288" s="258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9" t="s">
        <v>487</v>
      </c>
      <c r="AU288" s="259" t="s">
        <v>82</v>
      </c>
      <c r="AV288" s="13" t="s">
        <v>82</v>
      </c>
      <c r="AW288" s="13" t="s">
        <v>35</v>
      </c>
      <c r="AX288" s="13" t="s">
        <v>74</v>
      </c>
      <c r="AY288" s="259" t="s">
        <v>475</v>
      </c>
    </row>
    <row r="289" s="13" customFormat="1">
      <c r="A289" s="13"/>
      <c r="B289" s="249"/>
      <c r="C289" s="250"/>
      <c r="D289" s="244" t="s">
        <v>487</v>
      </c>
      <c r="E289" s="251" t="s">
        <v>28</v>
      </c>
      <c r="F289" s="252" t="s">
        <v>2708</v>
      </c>
      <c r="G289" s="250"/>
      <c r="H289" s="253">
        <v>0.5</v>
      </c>
      <c r="I289" s="254"/>
      <c r="J289" s="250"/>
      <c r="K289" s="250"/>
      <c r="L289" s="255"/>
      <c r="M289" s="256"/>
      <c r="N289" s="257"/>
      <c r="O289" s="257"/>
      <c r="P289" s="257"/>
      <c r="Q289" s="257"/>
      <c r="R289" s="257"/>
      <c r="S289" s="257"/>
      <c r="T289" s="258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9" t="s">
        <v>487</v>
      </c>
      <c r="AU289" s="259" t="s">
        <v>82</v>
      </c>
      <c r="AV289" s="13" t="s">
        <v>82</v>
      </c>
      <c r="AW289" s="13" t="s">
        <v>35</v>
      </c>
      <c r="AX289" s="13" t="s">
        <v>74</v>
      </c>
      <c r="AY289" s="259" t="s">
        <v>475</v>
      </c>
    </row>
    <row r="290" s="13" customFormat="1">
      <c r="A290" s="13"/>
      <c r="B290" s="249"/>
      <c r="C290" s="250"/>
      <c r="D290" s="244" t="s">
        <v>487</v>
      </c>
      <c r="E290" s="251" t="s">
        <v>28</v>
      </c>
      <c r="F290" s="252" t="s">
        <v>2710</v>
      </c>
      <c r="G290" s="250"/>
      <c r="H290" s="253">
        <v>0.22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9" t="s">
        <v>487</v>
      </c>
      <c r="AU290" s="259" t="s">
        <v>82</v>
      </c>
      <c r="AV290" s="13" t="s">
        <v>82</v>
      </c>
      <c r="AW290" s="13" t="s">
        <v>35</v>
      </c>
      <c r="AX290" s="13" t="s">
        <v>74</v>
      </c>
      <c r="AY290" s="259" t="s">
        <v>475</v>
      </c>
    </row>
    <row r="291" s="13" customFormat="1">
      <c r="A291" s="13"/>
      <c r="B291" s="249"/>
      <c r="C291" s="250"/>
      <c r="D291" s="244" t="s">
        <v>487</v>
      </c>
      <c r="E291" s="251" t="s">
        <v>28</v>
      </c>
      <c r="F291" s="252" t="s">
        <v>2712</v>
      </c>
      <c r="G291" s="250"/>
      <c r="H291" s="253">
        <v>2.3199999999999998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9" t="s">
        <v>487</v>
      </c>
      <c r="AU291" s="259" t="s">
        <v>82</v>
      </c>
      <c r="AV291" s="13" t="s">
        <v>82</v>
      </c>
      <c r="AW291" s="13" t="s">
        <v>35</v>
      </c>
      <c r="AX291" s="13" t="s">
        <v>74</v>
      </c>
      <c r="AY291" s="259" t="s">
        <v>475</v>
      </c>
    </row>
    <row r="292" s="13" customFormat="1">
      <c r="A292" s="13"/>
      <c r="B292" s="249"/>
      <c r="C292" s="250"/>
      <c r="D292" s="244" t="s">
        <v>487</v>
      </c>
      <c r="E292" s="251" t="s">
        <v>28</v>
      </c>
      <c r="F292" s="252" t="s">
        <v>2713</v>
      </c>
      <c r="G292" s="250"/>
      <c r="H292" s="253">
        <v>1.2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9" t="s">
        <v>487</v>
      </c>
      <c r="AU292" s="259" t="s">
        <v>82</v>
      </c>
      <c r="AV292" s="13" t="s">
        <v>82</v>
      </c>
      <c r="AW292" s="13" t="s">
        <v>35</v>
      </c>
      <c r="AX292" s="13" t="s">
        <v>74</v>
      </c>
      <c r="AY292" s="259" t="s">
        <v>475</v>
      </c>
    </row>
    <row r="293" s="15" customFormat="1">
      <c r="A293" s="15"/>
      <c r="B293" s="271"/>
      <c r="C293" s="272"/>
      <c r="D293" s="244" t="s">
        <v>487</v>
      </c>
      <c r="E293" s="273" t="s">
        <v>28</v>
      </c>
      <c r="F293" s="274" t="s">
        <v>493</v>
      </c>
      <c r="G293" s="272"/>
      <c r="H293" s="275">
        <v>9.6899999999999995</v>
      </c>
      <c r="I293" s="276"/>
      <c r="J293" s="272"/>
      <c r="K293" s="272"/>
      <c r="L293" s="277"/>
      <c r="M293" s="278"/>
      <c r="N293" s="279"/>
      <c r="O293" s="279"/>
      <c r="P293" s="279"/>
      <c r="Q293" s="279"/>
      <c r="R293" s="279"/>
      <c r="S293" s="279"/>
      <c r="T293" s="280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81" t="s">
        <v>487</v>
      </c>
      <c r="AU293" s="281" t="s">
        <v>82</v>
      </c>
      <c r="AV293" s="15" t="s">
        <v>482</v>
      </c>
      <c r="AW293" s="15" t="s">
        <v>35</v>
      </c>
      <c r="AX293" s="15" t="s">
        <v>78</v>
      </c>
      <c r="AY293" s="281" t="s">
        <v>475</v>
      </c>
    </row>
    <row r="294" s="2" customFormat="1" ht="16.5" customHeight="1">
      <c r="A294" s="41"/>
      <c r="B294" s="42"/>
      <c r="C294" s="231" t="s">
        <v>758</v>
      </c>
      <c r="D294" s="231" t="s">
        <v>477</v>
      </c>
      <c r="E294" s="232" t="s">
        <v>2882</v>
      </c>
      <c r="F294" s="233" t="s">
        <v>2883</v>
      </c>
      <c r="G294" s="234" t="s">
        <v>550</v>
      </c>
      <c r="H294" s="235">
        <v>9</v>
      </c>
      <c r="I294" s="236"/>
      <c r="J294" s="237">
        <f>ROUND(I294*H294,2)</f>
        <v>0</v>
      </c>
      <c r="K294" s="233" t="s">
        <v>481</v>
      </c>
      <c r="L294" s="47"/>
      <c r="M294" s="238" t="s">
        <v>28</v>
      </c>
      <c r="N294" s="239" t="s">
        <v>45</v>
      </c>
      <c r="O294" s="87"/>
      <c r="P294" s="240">
        <f>O294*H294</f>
        <v>0</v>
      </c>
      <c r="Q294" s="240">
        <v>1.0000000000000001E-05</v>
      </c>
      <c r="R294" s="240">
        <f>Q294*H294</f>
        <v>9.0000000000000006E-05</v>
      </c>
      <c r="S294" s="240">
        <v>0</v>
      </c>
      <c r="T294" s="241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42" t="s">
        <v>839</v>
      </c>
      <c r="AT294" s="242" t="s">
        <v>477</v>
      </c>
      <c r="AU294" s="242" t="s">
        <v>82</v>
      </c>
      <c r="AY294" s="20" t="s">
        <v>475</v>
      </c>
      <c r="BE294" s="243">
        <f>IF(N294="základní",J294,0)</f>
        <v>0</v>
      </c>
      <c r="BF294" s="243">
        <f>IF(N294="snížená",J294,0)</f>
        <v>0</v>
      </c>
      <c r="BG294" s="243">
        <f>IF(N294="zákl. přenesená",J294,0)</f>
        <v>0</v>
      </c>
      <c r="BH294" s="243">
        <f>IF(N294="sníž. přenesená",J294,0)</f>
        <v>0</v>
      </c>
      <c r="BI294" s="243">
        <f>IF(N294="nulová",J294,0)</f>
        <v>0</v>
      </c>
      <c r="BJ294" s="20" t="s">
        <v>78</v>
      </c>
      <c r="BK294" s="243">
        <f>ROUND(I294*H294,2)</f>
        <v>0</v>
      </c>
      <c r="BL294" s="20" t="s">
        <v>839</v>
      </c>
      <c r="BM294" s="242" t="s">
        <v>2884</v>
      </c>
    </row>
    <row r="295" s="2" customFormat="1">
      <c r="A295" s="41"/>
      <c r="B295" s="42"/>
      <c r="C295" s="43"/>
      <c r="D295" s="244" t="s">
        <v>484</v>
      </c>
      <c r="E295" s="43"/>
      <c r="F295" s="245" t="s">
        <v>2885</v>
      </c>
      <c r="G295" s="43"/>
      <c r="H295" s="43"/>
      <c r="I295" s="151"/>
      <c r="J295" s="43"/>
      <c r="K295" s="43"/>
      <c r="L295" s="47"/>
      <c r="M295" s="246"/>
      <c r="N295" s="247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484</v>
      </c>
      <c r="AU295" s="20" t="s">
        <v>82</v>
      </c>
    </row>
    <row r="296" s="13" customFormat="1">
      <c r="A296" s="13"/>
      <c r="B296" s="249"/>
      <c r="C296" s="250"/>
      <c r="D296" s="244" t="s">
        <v>487</v>
      </c>
      <c r="E296" s="251" t="s">
        <v>28</v>
      </c>
      <c r="F296" s="252" t="s">
        <v>2886</v>
      </c>
      <c r="G296" s="250"/>
      <c r="H296" s="253">
        <v>1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9" t="s">
        <v>487</v>
      </c>
      <c r="AU296" s="259" t="s">
        <v>82</v>
      </c>
      <c r="AV296" s="13" t="s">
        <v>82</v>
      </c>
      <c r="AW296" s="13" t="s">
        <v>35</v>
      </c>
      <c r="AX296" s="13" t="s">
        <v>74</v>
      </c>
      <c r="AY296" s="259" t="s">
        <v>475</v>
      </c>
    </row>
    <row r="297" s="13" customFormat="1">
      <c r="A297" s="13"/>
      <c r="B297" s="249"/>
      <c r="C297" s="250"/>
      <c r="D297" s="244" t="s">
        <v>487</v>
      </c>
      <c r="E297" s="251" t="s">
        <v>28</v>
      </c>
      <c r="F297" s="252" t="s">
        <v>2887</v>
      </c>
      <c r="G297" s="250"/>
      <c r="H297" s="253">
        <v>1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9" t="s">
        <v>487</v>
      </c>
      <c r="AU297" s="259" t="s">
        <v>82</v>
      </c>
      <c r="AV297" s="13" t="s">
        <v>82</v>
      </c>
      <c r="AW297" s="13" t="s">
        <v>35</v>
      </c>
      <c r="AX297" s="13" t="s">
        <v>74</v>
      </c>
      <c r="AY297" s="259" t="s">
        <v>475</v>
      </c>
    </row>
    <row r="298" s="13" customFormat="1">
      <c r="A298" s="13"/>
      <c r="B298" s="249"/>
      <c r="C298" s="250"/>
      <c r="D298" s="244" t="s">
        <v>487</v>
      </c>
      <c r="E298" s="251" t="s">
        <v>28</v>
      </c>
      <c r="F298" s="252" t="s">
        <v>2888</v>
      </c>
      <c r="G298" s="250"/>
      <c r="H298" s="253">
        <v>5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9" t="s">
        <v>487</v>
      </c>
      <c r="AU298" s="259" t="s">
        <v>82</v>
      </c>
      <c r="AV298" s="13" t="s">
        <v>82</v>
      </c>
      <c r="AW298" s="13" t="s">
        <v>35</v>
      </c>
      <c r="AX298" s="13" t="s">
        <v>74</v>
      </c>
      <c r="AY298" s="259" t="s">
        <v>475</v>
      </c>
    </row>
    <row r="299" s="14" customFormat="1">
      <c r="A299" s="14"/>
      <c r="B299" s="260"/>
      <c r="C299" s="261"/>
      <c r="D299" s="244" t="s">
        <v>487</v>
      </c>
      <c r="E299" s="262" t="s">
        <v>28</v>
      </c>
      <c r="F299" s="263" t="s">
        <v>490</v>
      </c>
      <c r="G299" s="261"/>
      <c r="H299" s="264">
        <v>7</v>
      </c>
      <c r="I299" s="265"/>
      <c r="J299" s="261"/>
      <c r="K299" s="261"/>
      <c r="L299" s="266"/>
      <c r="M299" s="267"/>
      <c r="N299" s="268"/>
      <c r="O299" s="268"/>
      <c r="P299" s="268"/>
      <c r="Q299" s="268"/>
      <c r="R299" s="268"/>
      <c r="S299" s="268"/>
      <c r="T299" s="269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70" t="s">
        <v>487</v>
      </c>
      <c r="AU299" s="270" t="s">
        <v>82</v>
      </c>
      <c r="AV299" s="14" t="s">
        <v>90</v>
      </c>
      <c r="AW299" s="14" t="s">
        <v>35</v>
      </c>
      <c r="AX299" s="14" t="s">
        <v>74</v>
      </c>
      <c r="AY299" s="270" t="s">
        <v>475</v>
      </c>
    </row>
    <row r="300" s="13" customFormat="1">
      <c r="A300" s="13"/>
      <c r="B300" s="249"/>
      <c r="C300" s="250"/>
      <c r="D300" s="244" t="s">
        <v>487</v>
      </c>
      <c r="E300" s="251" t="s">
        <v>28</v>
      </c>
      <c r="F300" s="252" t="s">
        <v>2889</v>
      </c>
      <c r="G300" s="250"/>
      <c r="H300" s="253">
        <v>1</v>
      </c>
      <c r="I300" s="254"/>
      <c r="J300" s="250"/>
      <c r="K300" s="250"/>
      <c r="L300" s="255"/>
      <c r="M300" s="256"/>
      <c r="N300" s="257"/>
      <c r="O300" s="257"/>
      <c r="P300" s="257"/>
      <c r="Q300" s="257"/>
      <c r="R300" s="257"/>
      <c r="S300" s="257"/>
      <c r="T300" s="258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9" t="s">
        <v>487</v>
      </c>
      <c r="AU300" s="259" t="s">
        <v>82</v>
      </c>
      <c r="AV300" s="13" t="s">
        <v>82</v>
      </c>
      <c r="AW300" s="13" t="s">
        <v>35</v>
      </c>
      <c r="AX300" s="13" t="s">
        <v>74</v>
      </c>
      <c r="AY300" s="259" t="s">
        <v>475</v>
      </c>
    </row>
    <row r="301" s="14" customFormat="1">
      <c r="A301" s="14"/>
      <c r="B301" s="260"/>
      <c r="C301" s="261"/>
      <c r="D301" s="244" t="s">
        <v>487</v>
      </c>
      <c r="E301" s="262" t="s">
        <v>28</v>
      </c>
      <c r="F301" s="263" t="s">
        <v>490</v>
      </c>
      <c r="G301" s="261"/>
      <c r="H301" s="264">
        <v>1</v>
      </c>
      <c r="I301" s="265"/>
      <c r="J301" s="261"/>
      <c r="K301" s="261"/>
      <c r="L301" s="266"/>
      <c r="M301" s="267"/>
      <c r="N301" s="268"/>
      <c r="O301" s="268"/>
      <c r="P301" s="268"/>
      <c r="Q301" s="268"/>
      <c r="R301" s="268"/>
      <c r="S301" s="268"/>
      <c r="T301" s="269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70" t="s">
        <v>487</v>
      </c>
      <c r="AU301" s="270" t="s">
        <v>82</v>
      </c>
      <c r="AV301" s="14" t="s">
        <v>90</v>
      </c>
      <c r="AW301" s="14" t="s">
        <v>35</v>
      </c>
      <c r="AX301" s="14" t="s">
        <v>74</v>
      </c>
      <c r="AY301" s="270" t="s">
        <v>475</v>
      </c>
    </row>
    <row r="302" s="13" customFormat="1">
      <c r="A302" s="13"/>
      <c r="B302" s="249"/>
      <c r="C302" s="250"/>
      <c r="D302" s="244" t="s">
        <v>487</v>
      </c>
      <c r="E302" s="251" t="s">
        <v>28</v>
      </c>
      <c r="F302" s="252" t="s">
        <v>2889</v>
      </c>
      <c r="G302" s="250"/>
      <c r="H302" s="253">
        <v>1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9" t="s">
        <v>487</v>
      </c>
      <c r="AU302" s="259" t="s">
        <v>82</v>
      </c>
      <c r="AV302" s="13" t="s">
        <v>82</v>
      </c>
      <c r="AW302" s="13" t="s">
        <v>35</v>
      </c>
      <c r="AX302" s="13" t="s">
        <v>74</v>
      </c>
      <c r="AY302" s="259" t="s">
        <v>475</v>
      </c>
    </row>
    <row r="303" s="15" customFormat="1">
      <c r="A303" s="15"/>
      <c r="B303" s="271"/>
      <c r="C303" s="272"/>
      <c r="D303" s="244" t="s">
        <v>487</v>
      </c>
      <c r="E303" s="273" t="s">
        <v>28</v>
      </c>
      <c r="F303" s="274" t="s">
        <v>493</v>
      </c>
      <c r="G303" s="272"/>
      <c r="H303" s="275">
        <v>9</v>
      </c>
      <c r="I303" s="276"/>
      <c r="J303" s="272"/>
      <c r="K303" s="272"/>
      <c r="L303" s="277"/>
      <c r="M303" s="278"/>
      <c r="N303" s="279"/>
      <c r="O303" s="279"/>
      <c r="P303" s="279"/>
      <c r="Q303" s="279"/>
      <c r="R303" s="279"/>
      <c r="S303" s="279"/>
      <c r="T303" s="280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81" t="s">
        <v>487</v>
      </c>
      <c r="AU303" s="281" t="s">
        <v>82</v>
      </c>
      <c r="AV303" s="15" t="s">
        <v>482</v>
      </c>
      <c r="AW303" s="15" t="s">
        <v>35</v>
      </c>
      <c r="AX303" s="15" t="s">
        <v>78</v>
      </c>
      <c r="AY303" s="281" t="s">
        <v>475</v>
      </c>
    </row>
    <row r="304" s="2" customFormat="1" ht="21.75" customHeight="1">
      <c r="A304" s="41"/>
      <c r="B304" s="42"/>
      <c r="C304" s="282" t="s">
        <v>763</v>
      </c>
      <c r="D304" s="282" t="s">
        <v>516</v>
      </c>
      <c r="E304" s="283" t="s">
        <v>2890</v>
      </c>
      <c r="F304" s="284" t="s">
        <v>2891</v>
      </c>
      <c r="G304" s="285" t="s">
        <v>550</v>
      </c>
      <c r="H304" s="286">
        <v>7</v>
      </c>
      <c r="I304" s="287"/>
      <c r="J304" s="288">
        <f>ROUND(I304*H304,2)</f>
        <v>0</v>
      </c>
      <c r="K304" s="284" t="s">
        <v>481</v>
      </c>
      <c r="L304" s="289"/>
      <c r="M304" s="290" t="s">
        <v>28</v>
      </c>
      <c r="N304" s="291" t="s">
        <v>45</v>
      </c>
      <c r="O304" s="87"/>
      <c r="P304" s="240">
        <f>O304*H304</f>
        <v>0</v>
      </c>
      <c r="Q304" s="240">
        <v>0.00055999999999999995</v>
      </c>
      <c r="R304" s="240">
        <f>Q304*H304</f>
        <v>0.0039199999999999999</v>
      </c>
      <c r="S304" s="240">
        <v>0</v>
      </c>
      <c r="T304" s="241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42" t="s">
        <v>519</v>
      </c>
      <c r="AT304" s="242" t="s">
        <v>516</v>
      </c>
      <c r="AU304" s="242" t="s">
        <v>82</v>
      </c>
      <c r="AY304" s="20" t="s">
        <v>475</v>
      </c>
      <c r="BE304" s="243">
        <f>IF(N304="základní",J304,0)</f>
        <v>0</v>
      </c>
      <c r="BF304" s="243">
        <f>IF(N304="snížená",J304,0)</f>
        <v>0</v>
      </c>
      <c r="BG304" s="243">
        <f>IF(N304="zákl. přenesená",J304,0)</f>
        <v>0</v>
      </c>
      <c r="BH304" s="243">
        <f>IF(N304="sníž. přenesená",J304,0)</f>
        <v>0</v>
      </c>
      <c r="BI304" s="243">
        <f>IF(N304="nulová",J304,0)</f>
        <v>0</v>
      </c>
      <c r="BJ304" s="20" t="s">
        <v>78</v>
      </c>
      <c r="BK304" s="243">
        <f>ROUND(I304*H304,2)</f>
        <v>0</v>
      </c>
      <c r="BL304" s="20" t="s">
        <v>482</v>
      </c>
      <c r="BM304" s="242" t="s">
        <v>2892</v>
      </c>
    </row>
    <row r="305" s="2" customFormat="1">
      <c r="A305" s="41"/>
      <c r="B305" s="42"/>
      <c r="C305" s="43"/>
      <c r="D305" s="244" t="s">
        <v>484</v>
      </c>
      <c r="E305" s="43"/>
      <c r="F305" s="245" t="s">
        <v>2891</v>
      </c>
      <c r="G305" s="43"/>
      <c r="H305" s="43"/>
      <c r="I305" s="151"/>
      <c r="J305" s="43"/>
      <c r="K305" s="43"/>
      <c r="L305" s="47"/>
      <c r="M305" s="246"/>
      <c r="N305" s="247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484</v>
      </c>
      <c r="AU305" s="20" t="s">
        <v>82</v>
      </c>
    </row>
    <row r="306" s="2" customFormat="1">
      <c r="A306" s="41"/>
      <c r="B306" s="42"/>
      <c r="C306" s="43"/>
      <c r="D306" s="244" t="s">
        <v>485</v>
      </c>
      <c r="E306" s="43"/>
      <c r="F306" s="248" t="s">
        <v>2777</v>
      </c>
      <c r="G306" s="43"/>
      <c r="H306" s="43"/>
      <c r="I306" s="151"/>
      <c r="J306" s="43"/>
      <c r="K306" s="43"/>
      <c r="L306" s="47"/>
      <c r="M306" s="246"/>
      <c r="N306" s="247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485</v>
      </c>
      <c r="AU306" s="20" t="s">
        <v>82</v>
      </c>
    </row>
    <row r="307" s="13" customFormat="1">
      <c r="A307" s="13"/>
      <c r="B307" s="249"/>
      <c r="C307" s="250"/>
      <c r="D307" s="244" t="s">
        <v>487</v>
      </c>
      <c r="E307" s="251" t="s">
        <v>28</v>
      </c>
      <c r="F307" s="252" t="s">
        <v>2886</v>
      </c>
      <c r="G307" s="250"/>
      <c r="H307" s="253">
        <v>1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9" t="s">
        <v>487</v>
      </c>
      <c r="AU307" s="259" t="s">
        <v>82</v>
      </c>
      <c r="AV307" s="13" t="s">
        <v>82</v>
      </c>
      <c r="AW307" s="13" t="s">
        <v>35</v>
      </c>
      <c r="AX307" s="13" t="s">
        <v>74</v>
      </c>
      <c r="AY307" s="259" t="s">
        <v>475</v>
      </c>
    </row>
    <row r="308" s="13" customFormat="1">
      <c r="A308" s="13"/>
      <c r="B308" s="249"/>
      <c r="C308" s="250"/>
      <c r="D308" s="244" t="s">
        <v>487</v>
      </c>
      <c r="E308" s="251" t="s">
        <v>28</v>
      </c>
      <c r="F308" s="252" t="s">
        <v>2887</v>
      </c>
      <c r="G308" s="250"/>
      <c r="H308" s="253">
        <v>1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9" t="s">
        <v>487</v>
      </c>
      <c r="AU308" s="259" t="s">
        <v>82</v>
      </c>
      <c r="AV308" s="13" t="s">
        <v>82</v>
      </c>
      <c r="AW308" s="13" t="s">
        <v>35</v>
      </c>
      <c r="AX308" s="13" t="s">
        <v>74</v>
      </c>
      <c r="AY308" s="259" t="s">
        <v>475</v>
      </c>
    </row>
    <row r="309" s="13" customFormat="1">
      <c r="A309" s="13"/>
      <c r="B309" s="249"/>
      <c r="C309" s="250"/>
      <c r="D309" s="244" t="s">
        <v>487</v>
      </c>
      <c r="E309" s="251" t="s">
        <v>28</v>
      </c>
      <c r="F309" s="252" t="s">
        <v>2888</v>
      </c>
      <c r="G309" s="250"/>
      <c r="H309" s="253">
        <v>5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9" t="s">
        <v>487</v>
      </c>
      <c r="AU309" s="259" t="s">
        <v>82</v>
      </c>
      <c r="AV309" s="13" t="s">
        <v>82</v>
      </c>
      <c r="AW309" s="13" t="s">
        <v>35</v>
      </c>
      <c r="AX309" s="13" t="s">
        <v>74</v>
      </c>
      <c r="AY309" s="259" t="s">
        <v>475</v>
      </c>
    </row>
    <row r="310" s="15" customFormat="1">
      <c r="A310" s="15"/>
      <c r="B310" s="271"/>
      <c r="C310" s="272"/>
      <c r="D310" s="244" t="s">
        <v>487</v>
      </c>
      <c r="E310" s="273" t="s">
        <v>28</v>
      </c>
      <c r="F310" s="274" t="s">
        <v>493</v>
      </c>
      <c r="G310" s="272"/>
      <c r="H310" s="275">
        <v>7</v>
      </c>
      <c r="I310" s="276"/>
      <c r="J310" s="272"/>
      <c r="K310" s="272"/>
      <c r="L310" s="277"/>
      <c r="M310" s="278"/>
      <c r="N310" s="279"/>
      <c r="O310" s="279"/>
      <c r="P310" s="279"/>
      <c r="Q310" s="279"/>
      <c r="R310" s="279"/>
      <c r="S310" s="279"/>
      <c r="T310" s="280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81" t="s">
        <v>487</v>
      </c>
      <c r="AU310" s="281" t="s">
        <v>82</v>
      </c>
      <c r="AV310" s="15" t="s">
        <v>482</v>
      </c>
      <c r="AW310" s="15" t="s">
        <v>35</v>
      </c>
      <c r="AX310" s="15" t="s">
        <v>78</v>
      </c>
      <c r="AY310" s="281" t="s">
        <v>475</v>
      </c>
    </row>
    <row r="311" s="2" customFormat="1" ht="21.75" customHeight="1">
      <c r="A311" s="41"/>
      <c r="B311" s="42"/>
      <c r="C311" s="282" t="s">
        <v>769</v>
      </c>
      <c r="D311" s="282" t="s">
        <v>516</v>
      </c>
      <c r="E311" s="283" t="s">
        <v>2893</v>
      </c>
      <c r="F311" s="284" t="s">
        <v>2894</v>
      </c>
      <c r="G311" s="285" t="s">
        <v>550</v>
      </c>
      <c r="H311" s="286">
        <v>1</v>
      </c>
      <c r="I311" s="287"/>
      <c r="J311" s="288">
        <f>ROUND(I311*H311,2)</f>
        <v>0</v>
      </c>
      <c r="K311" s="284" t="s">
        <v>28</v>
      </c>
      <c r="L311" s="289"/>
      <c r="M311" s="290" t="s">
        <v>28</v>
      </c>
      <c r="N311" s="291" t="s">
        <v>45</v>
      </c>
      <c r="O311" s="87"/>
      <c r="P311" s="240">
        <f>O311*H311</f>
        <v>0</v>
      </c>
      <c r="Q311" s="240">
        <v>0.0178</v>
      </c>
      <c r="R311" s="240">
        <f>Q311*H311</f>
        <v>0.0178</v>
      </c>
      <c r="S311" s="240">
        <v>0</v>
      </c>
      <c r="T311" s="241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42" t="s">
        <v>1417</v>
      </c>
      <c r="AT311" s="242" t="s">
        <v>516</v>
      </c>
      <c r="AU311" s="242" t="s">
        <v>82</v>
      </c>
      <c r="AY311" s="20" t="s">
        <v>475</v>
      </c>
      <c r="BE311" s="243">
        <f>IF(N311="základní",J311,0)</f>
        <v>0</v>
      </c>
      <c r="BF311" s="243">
        <f>IF(N311="snížená",J311,0)</f>
        <v>0</v>
      </c>
      <c r="BG311" s="243">
        <f>IF(N311="zákl. přenesená",J311,0)</f>
        <v>0</v>
      </c>
      <c r="BH311" s="243">
        <f>IF(N311="sníž. přenesená",J311,0)</f>
        <v>0</v>
      </c>
      <c r="BI311" s="243">
        <f>IF(N311="nulová",J311,0)</f>
        <v>0</v>
      </c>
      <c r="BJ311" s="20" t="s">
        <v>78</v>
      </c>
      <c r="BK311" s="243">
        <f>ROUND(I311*H311,2)</f>
        <v>0</v>
      </c>
      <c r="BL311" s="20" t="s">
        <v>1417</v>
      </c>
      <c r="BM311" s="242" t="s">
        <v>2895</v>
      </c>
    </row>
    <row r="312" s="2" customFormat="1">
      <c r="A312" s="41"/>
      <c r="B312" s="42"/>
      <c r="C312" s="43"/>
      <c r="D312" s="244" t="s">
        <v>484</v>
      </c>
      <c r="E312" s="43"/>
      <c r="F312" s="245" t="s">
        <v>2894</v>
      </c>
      <c r="G312" s="43"/>
      <c r="H312" s="43"/>
      <c r="I312" s="151"/>
      <c r="J312" s="43"/>
      <c r="K312" s="43"/>
      <c r="L312" s="47"/>
      <c r="M312" s="246"/>
      <c r="N312" s="247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484</v>
      </c>
      <c r="AU312" s="20" t="s">
        <v>82</v>
      </c>
    </row>
    <row r="313" s="13" customFormat="1">
      <c r="A313" s="13"/>
      <c r="B313" s="249"/>
      <c r="C313" s="250"/>
      <c r="D313" s="244" t="s">
        <v>487</v>
      </c>
      <c r="E313" s="251" t="s">
        <v>28</v>
      </c>
      <c r="F313" s="252" t="s">
        <v>2889</v>
      </c>
      <c r="G313" s="250"/>
      <c r="H313" s="253">
        <v>1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9" t="s">
        <v>487</v>
      </c>
      <c r="AU313" s="259" t="s">
        <v>82</v>
      </c>
      <c r="AV313" s="13" t="s">
        <v>82</v>
      </c>
      <c r="AW313" s="13" t="s">
        <v>35</v>
      </c>
      <c r="AX313" s="13" t="s">
        <v>78</v>
      </c>
      <c r="AY313" s="259" t="s">
        <v>475</v>
      </c>
    </row>
    <row r="314" s="2" customFormat="1" ht="21.75" customHeight="1">
      <c r="A314" s="41"/>
      <c r="B314" s="42"/>
      <c r="C314" s="282" t="s">
        <v>775</v>
      </c>
      <c r="D314" s="282" t="s">
        <v>516</v>
      </c>
      <c r="E314" s="283" t="s">
        <v>2896</v>
      </c>
      <c r="F314" s="284" t="s">
        <v>2897</v>
      </c>
      <c r="G314" s="285" t="s">
        <v>550</v>
      </c>
      <c r="H314" s="286">
        <v>1</v>
      </c>
      <c r="I314" s="287"/>
      <c r="J314" s="288">
        <f>ROUND(I314*H314,2)</f>
        <v>0</v>
      </c>
      <c r="K314" s="284" t="s">
        <v>28</v>
      </c>
      <c r="L314" s="289"/>
      <c r="M314" s="290" t="s">
        <v>28</v>
      </c>
      <c r="N314" s="291" t="s">
        <v>45</v>
      </c>
      <c r="O314" s="87"/>
      <c r="P314" s="240">
        <f>O314*H314</f>
        <v>0</v>
      </c>
      <c r="Q314" s="240">
        <v>0.0178</v>
      </c>
      <c r="R314" s="240">
        <f>Q314*H314</f>
        <v>0.0178</v>
      </c>
      <c r="S314" s="240">
        <v>0</v>
      </c>
      <c r="T314" s="241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42" t="s">
        <v>1417</v>
      </c>
      <c r="AT314" s="242" t="s">
        <v>516</v>
      </c>
      <c r="AU314" s="242" t="s">
        <v>82</v>
      </c>
      <c r="AY314" s="20" t="s">
        <v>475</v>
      </c>
      <c r="BE314" s="243">
        <f>IF(N314="základní",J314,0)</f>
        <v>0</v>
      </c>
      <c r="BF314" s="243">
        <f>IF(N314="snížená",J314,0)</f>
        <v>0</v>
      </c>
      <c r="BG314" s="243">
        <f>IF(N314="zákl. přenesená",J314,0)</f>
        <v>0</v>
      </c>
      <c r="BH314" s="243">
        <f>IF(N314="sníž. přenesená",J314,0)</f>
        <v>0</v>
      </c>
      <c r="BI314" s="243">
        <f>IF(N314="nulová",J314,0)</f>
        <v>0</v>
      </c>
      <c r="BJ314" s="20" t="s">
        <v>78</v>
      </c>
      <c r="BK314" s="243">
        <f>ROUND(I314*H314,2)</f>
        <v>0</v>
      </c>
      <c r="BL314" s="20" t="s">
        <v>1417</v>
      </c>
      <c r="BM314" s="242" t="s">
        <v>2898</v>
      </c>
    </row>
    <row r="315" s="2" customFormat="1">
      <c r="A315" s="41"/>
      <c r="B315" s="42"/>
      <c r="C315" s="43"/>
      <c r="D315" s="244" t="s">
        <v>484</v>
      </c>
      <c r="E315" s="43"/>
      <c r="F315" s="245" t="s">
        <v>2897</v>
      </c>
      <c r="G315" s="43"/>
      <c r="H315" s="43"/>
      <c r="I315" s="151"/>
      <c r="J315" s="43"/>
      <c r="K315" s="43"/>
      <c r="L315" s="47"/>
      <c r="M315" s="246"/>
      <c r="N315" s="24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484</v>
      </c>
      <c r="AU315" s="20" t="s">
        <v>82</v>
      </c>
    </row>
    <row r="316" s="13" customFormat="1">
      <c r="A316" s="13"/>
      <c r="B316" s="249"/>
      <c r="C316" s="250"/>
      <c r="D316" s="244" t="s">
        <v>487</v>
      </c>
      <c r="E316" s="251" t="s">
        <v>28</v>
      </c>
      <c r="F316" s="252" t="s">
        <v>2889</v>
      </c>
      <c r="G316" s="250"/>
      <c r="H316" s="253">
        <v>1</v>
      </c>
      <c r="I316" s="254"/>
      <c r="J316" s="250"/>
      <c r="K316" s="250"/>
      <c r="L316" s="255"/>
      <c r="M316" s="256"/>
      <c r="N316" s="257"/>
      <c r="O316" s="257"/>
      <c r="P316" s="257"/>
      <c r="Q316" s="257"/>
      <c r="R316" s="257"/>
      <c r="S316" s="257"/>
      <c r="T316" s="258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9" t="s">
        <v>487</v>
      </c>
      <c r="AU316" s="259" t="s">
        <v>82</v>
      </c>
      <c r="AV316" s="13" t="s">
        <v>82</v>
      </c>
      <c r="AW316" s="13" t="s">
        <v>35</v>
      </c>
      <c r="AX316" s="13" t="s">
        <v>78</v>
      </c>
      <c r="AY316" s="259" t="s">
        <v>475</v>
      </c>
    </row>
    <row r="317" s="2" customFormat="1" ht="21.75" customHeight="1">
      <c r="A317" s="41"/>
      <c r="B317" s="42"/>
      <c r="C317" s="231" t="s">
        <v>780</v>
      </c>
      <c r="D317" s="231" t="s">
        <v>477</v>
      </c>
      <c r="E317" s="232" t="s">
        <v>2899</v>
      </c>
      <c r="F317" s="233" t="s">
        <v>2900</v>
      </c>
      <c r="G317" s="234" t="s">
        <v>550</v>
      </c>
      <c r="H317" s="235">
        <v>17</v>
      </c>
      <c r="I317" s="236"/>
      <c r="J317" s="237">
        <f>ROUND(I317*H317,2)</f>
        <v>0</v>
      </c>
      <c r="K317" s="233" t="s">
        <v>481</v>
      </c>
      <c r="L317" s="47"/>
      <c r="M317" s="238" t="s">
        <v>28</v>
      </c>
      <c r="N317" s="239" t="s">
        <v>45</v>
      </c>
      <c r="O317" s="87"/>
      <c r="P317" s="240">
        <f>O317*H317</f>
        <v>0</v>
      </c>
      <c r="Q317" s="240">
        <v>1.0000000000000001E-05</v>
      </c>
      <c r="R317" s="240">
        <f>Q317*H317</f>
        <v>0.00017000000000000001</v>
      </c>
      <c r="S317" s="240">
        <v>0</v>
      </c>
      <c r="T317" s="241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42" t="s">
        <v>839</v>
      </c>
      <c r="AT317" s="242" t="s">
        <v>477</v>
      </c>
      <c r="AU317" s="242" t="s">
        <v>82</v>
      </c>
      <c r="AY317" s="20" t="s">
        <v>475</v>
      </c>
      <c r="BE317" s="243">
        <f>IF(N317="základní",J317,0)</f>
        <v>0</v>
      </c>
      <c r="BF317" s="243">
        <f>IF(N317="snížená",J317,0)</f>
        <v>0</v>
      </c>
      <c r="BG317" s="243">
        <f>IF(N317="zákl. přenesená",J317,0)</f>
        <v>0</v>
      </c>
      <c r="BH317" s="243">
        <f>IF(N317="sníž. přenesená",J317,0)</f>
        <v>0</v>
      </c>
      <c r="BI317" s="243">
        <f>IF(N317="nulová",J317,0)</f>
        <v>0</v>
      </c>
      <c r="BJ317" s="20" t="s">
        <v>78</v>
      </c>
      <c r="BK317" s="243">
        <f>ROUND(I317*H317,2)</f>
        <v>0</v>
      </c>
      <c r="BL317" s="20" t="s">
        <v>839</v>
      </c>
      <c r="BM317" s="242" t="s">
        <v>2901</v>
      </c>
    </row>
    <row r="318" s="2" customFormat="1">
      <c r="A318" s="41"/>
      <c r="B318" s="42"/>
      <c r="C318" s="43"/>
      <c r="D318" s="244" t="s">
        <v>484</v>
      </c>
      <c r="E318" s="43"/>
      <c r="F318" s="245" t="s">
        <v>2902</v>
      </c>
      <c r="G318" s="43"/>
      <c r="H318" s="43"/>
      <c r="I318" s="151"/>
      <c r="J318" s="43"/>
      <c r="K318" s="43"/>
      <c r="L318" s="47"/>
      <c r="M318" s="246"/>
      <c r="N318" s="247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484</v>
      </c>
      <c r="AU318" s="20" t="s">
        <v>82</v>
      </c>
    </row>
    <row r="319" s="13" customFormat="1">
      <c r="A319" s="13"/>
      <c r="B319" s="249"/>
      <c r="C319" s="250"/>
      <c r="D319" s="244" t="s">
        <v>487</v>
      </c>
      <c r="E319" s="251" t="s">
        <v>28</v>
      </c>
      <c r="F319" s="252" t="s">
        <v>2903</v>
      </c>
      <c r="G319" s="250"/>
      <c r="H319" s="253">
        <v>4</v>
      </c>
      <c r="I319" s="254"/>
      <c r="J319" s="250"/>
      <c r="K319" s="250"/>
      <c r="L319" s="255"/>
      <c r="M319" s="256"/>
      <c r="N319" s="257"/>
      <c r="O319" s="257"/>
      <c r="P319" s="257"/>
      <c r="Q319" s="257"/>
      <c r="R319" s="257"/>
      <c r="S319" s="257"/>
      <c r="T319" s="258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9" t="s">
        <v>487</v>
      </c>
      <c r="AU319" s="259" t="s">
        <v>82</v>
      </c>
      <c r="AV319" s="13" t="s">
        <v>82</v>
      </c>
      <c r="AW319" s="13" t="s">
        <v>35</v>
      </c>
      <c r="AX319" s="13" t="s">
        <v>74</v>
      </c>
      <c r="AY319" s="259" t="s">
        <v>475</v>
      </c>
    </row>
    <row r="320" s="13" customFormat="1">
      <c r="A320" s="13"/>
      <c r="B320" s="249"/>
      <c r="C320" s="250"/>
      <c r="D320" s="244" t="s">
        <v>487</v>
      </c>
      <c r="E320" s="251" t="s">
        <v>28</v>
      </c>
      <c r="F320" s="252" t="s">
        <v>2904</v>
      </c>
      <c r="G320" s="250"/>
      <c r="H320" s="253">
        <v>1</v>
      </c>
      <c r="I320" s="254"/>
      <c r="J320" s="250"/>
      <c r="K320" s="250"/>
      <c r="L320" s="255"/>
      <c r="M320" s="256"/>
      <c r="N320" s="257"/>
      <c r="O320" s="257"/>
      <c r="P320" s="257"/>
      <c r="Q320" s="257"/>
      <c r="R320" s="257"/>
      <c r="S320" s="257"/>
      <c r="T320" s="258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9" t="s">
        <v>487</v>
      </c>
      <c r="AU320" s="259" t="s">
        <v>82</v>
      </c>
      <c r="AV320" s="13" t="s">
        <v>82</v>
      </c>
      <c r="AW320" s="13" t="s">
        <v>35</v>
      </c>
      <c r="AX320" s="13" t="s">
        <v>74</v>
      </c>
      <c r="AY320" s="259" t="s">
        <v>475</v>
      </c>
    </row>
    <row r="321" s="13" customFormat="1">
      <c r="A321" s="13"/>
      <c r="B321" s="249"/>
      <c r="C321" s="250"/>
      <c r="D321" s="244" t="s">
        <v>487</v>
      </c>
      <c r="E321" s="251" t="s">
        <v>28</v>
      </c>
      <c r="F321" s="252" t="s">
        <v>2905</v>
      </c>
      <c r="G321" s="250"/>
      <c r="H321" s="253">
        <v>1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9" t="s">
        <v>487</v>
      </c>
      <c r="AU321" s="259" t="s">
        <v>82</v>
      </c>
      <c r="AV321" s="13" t="s">
        <v>82</v>
      </c>
      <c r="AW321" s="13" t="s">
        <v>35</v>
      </c>
      <c r="AX321" s="13" t="s">
        <v>74</v>
      </c>
      <c r="AY321" s="259" t="s">
        <v>475</v>
      </c>
    </row>
    <row r="322" s="13" customFormat="1">
      <c r="A322" s="13"/>
      <c r="B322" s="249"/>
      <c r="C322" s="250"/>
      <c r="D322" s="244" t="s">
        <v>487</v>
      </c>
      <c r="E322" s="251" t="s">
        <v>28</v>
      </c>
      <c r="F322" s="252" t="s">
        <v>2906</v>
      </c>
      <c r="G322" s="250"/>
      <c r="H322" s="253">
        <v>1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9" t="s">
        <v>487</v>
      </c>
      <c r="AU322" s="259" t="s">
        <v>82</v>
      </c>
      <c r="AV322" s="13" t="s">
        <v>82</v>
      </c>
      <c r="AW322" s="13" t="s">
        <v>35</v>
      </c>
      <c r="AX322" s="13" t="s">
        <v>74</v>
      </c>
      <c r="AY322" s="259" t="s">
        <v>475</v>
      </c>
    </row>
    <row r="323" s="13" customFormat="1">
      <c r="A323" s="13"/>
      <c r="B323" s="249"/>
      <c r="C323" s="250"/>
      <c r="D323" s="244" t="s">
        <v>487</v>
      </c>
      <c r="E323" s="251" t="s">
        <v>28</v>
      </c>
      <c r="F323" s="252" t="s">
        <v>2907</v>
      </c>
      <c r="G323" s="250"/>
      <c r="H323" s="253">
        <v>1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9" t="s">
        <v>487</v>
      </c>
      <c r="AU323" s="259" t="s">
        <v>82</v>
      </c>
      <c r="AV323" s="13" t="s">
        <v>82</v>
      </c>
      <c r="AW323" s="13" t="s">
        <v>35</v>
      </c>
      <c r="AX323" s="13" t="s">
        <v>74</v>
      </c>
      <c r="AY323" s="259" t="s">
        <v>475</v>
      </c>
    </row>
    <row r="324" s="14" customFormat="1">
      <c r="A324" s="14"/>
      <c r="B324" s="260"/>
      <c r="C324" s="261"/>
      <c r="D324" s="244" t="s">
        <v>487</v>
      </c>
      <c r="E324" s="262" t="s">
        <v>28</v>
      </c>
      <c r="F324" s="263" t="s">
        <v>490</v>
      </c>
      <c r="G324" s="261"/>
      <c r="H324" s="264">
        <v>8</v>
      </c>
      <c r="I324" s="265"/>
      <c r="J324" s="261"/>
      <c r="K324" s="261"/>
      <c r="L324" s="266"/>
      <c r="M324" s="267"/>
      <c r="N324" s="268"/>
      <c r="O324" s="268"/>
      <c r="P324" s="268"/>
      <c r="Q324" s="268"/>
      <c r="R324" s="268"/>
      <c r="S324" s="268"/>
      <c r="T324" s="269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70" t="s">
        <v>487</v>
      </c>
      <c r="AU324" s="270" t="s">
        <v>82</v>
      </c>
      <c r="AV324" s="14" t="s">
        <v>90</v>
      </c>
      <c r="AW324" s="14" t="s">
        <v>35</v>
      </c>
      <c r="AX324" s="14" t="s">
        <v>74</v>
      </c>
      <c r="AY324" s="270" t="s">
        <v>475</v>
      </c>
    </row>
    <row r="325" s="13" customFormat="1">
      <c r="A325" s="13"/>
      <c r="B325" s="249"/>
      <c r="C325" s="250"/>
      <c r="D325" s="244" t="s">
        <v>487</v>
      </c>
      <c r="E325" s="251" t="s">
        <v>28</v>
      </c>
      <c r="F325" s="252" t="s">
        <v>2886</v>
      </c>
      <c r="G325" s="250"/>
      <c r="H325" s="253">
        <v>1</v>
      </c>
      <c r="I325" s="254"/>
      <c r="J325" s="250"/>
      <c r="K325" s="250"/>
      <c r="L325" s="255"/>
      <c r="M325" s="256"/>
      <c r="N325" s="257"/>
      <c r="O325" s="257"/>
      <c r="P325" s="257"/>
      <c r="Q325" s="257"/>
      <c r="R325" s="257"/>
      <c r="S325" s="257"/>
      <c r="T325" s="258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9" t="s">
        <v>487</v>
      </c>
      <c r="AU325" s="259" t="s">
        <v>82</v>
      </c>
      <c r="AV325" s="13" t="s">
        <v>82</v>
      </c>
      <c r="AW325" s="13" t="s">
        <v>35</v>
      </c>
      <c r="AX325" s="13" t="s">
        <v>74</v>
      </c>
      <c r="AY325" s="259" t="s">
        <v>475</v>
      </c>
    </row>
    <row r="326" s="13" customFormat="1">
      <c r="A326" s="13"/>
      <c r="B326" s="249"/>
      <c r="C326" s="250"/>
      <c r="D326" s="244" t="s">
        <v>487</v>
      </c>
      <c r="E326" s="251" t="s">
        <v>28</v>
      </c>
      <c r="F326" s="252" t="s">
        <v>2887</v>
      </c>
      <c r="G326" s="250"/>
      <c r="H326" s="253">
        <v>1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9" t="s">
        <v>487</v>
      </c>
      <c r="AU326" s="259" t="s">
        <v>82</v>
      </c>
      <c r="AV326" s="13" t="s">
        <v>82</v>
      </c>
      <c r="AW326" s="13" t="s">
        <v>35</v>
      </c>
      <c r="AX326" s="13" t="s">
        <v>74</v>
      </c>
      <c r="AY326" s="259" t="s">
        <v>475</v>
      </c>
    </row>
    <row r="327" s="13" customFormat="1">
      <c r="A327" s="13"/>
      <c r="B327" s="249"/>
      <c r="C327" s="250"/>
      <c r="D327" s="244" t="s">
        <v>487</v>
      </c>
      <c r="E327" s="251" t="s">
        <v>28</v>
      </c>
      <c r="F327" s="252" t="s">
        <v>2888</v>
      </c>
      <c r="G327" s="250"/>
      <c r="H327" s="253">
        <v>5</v>
      </c>
      <c r="I327" s="254"/>
      <c r="J327" s="250"/>
      <c r="K327" s="250"/>
      <c r="L327" s="255"/>
      <c r="M327" s="256"/>
      <c r="N327" s="257"/>
      <c r="O327" s="257"/>
      <c r="P327" s="257"/>
      <c r="Q327" s="257"/>
      <c r="R327" s="257"/>
      <c r="S327" s="257"/>
      <c r="T327" s="258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9" t="s">
        <v>487</v>
      </c>
      <c r="AU327" s="259" t="s">
        <v>82</v>
      </c>
      <c r="AV327" s="13" t="s">
        <v>82</v>
      </c>
      <c r="AW327" s="13" t="s">
        <v>35</v>
      </c>
      <c r="AX327" s="13" t="s">
        <v>74</v>
      </c>
      <c r="AY327" s="259" t="s">
        <v>475</v>
      </c>
    </row>
    <row r="328" s="14" customFormat="1">
      <c r="A328" s="14"/>
      <c r="B328" s="260"/>
      <c r="C328" s="261"/>
      <c r="D328" s="244" t="s">
        <v>487</v>
      </c>
      <c r="E328" s="262" t="s">
        <v>28</v>
      </c>
      <c r="F328" s="263" t="s">
        <v>490</v>
      </c>
      <c r="G328" s="261"/>
      <c r="H328" s="264">
        <v>7</v>
      </c>
      <c r="I328" s="265"/>
      <c r="J328" s="261"/>
      <c r="K328" s="261"/>
      <c r="L328" s="266"/>
      <c r="M328" s="267"/>
      <c r="N328" s="268"/>
      <c r="O328" s="268"/>
      <c r="P328" s="268"/>
      <c r="Q328" s="268"/>
      <c r="R328" s="268"/>
      <c r="S328" s="268"/>
      <c r="T328" s="269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70" t="s">
        <v>487</v>
      </c>
      <c r="AU328" s="270" t="s">
        <v>82</v>
      </c>
      <c r="AV328" s="14" t="s">
        <v>90</v>
      </c>
      <c r="AW328" s="14" t="s">
        <v>35</v>
      </c>
      <c r="AX328" s="14" t="s">
        <v>74</v>
      </c>
      <c r="AY328" s="270" t="s">
        <v>475</v>
      </c>
    </row>
    <row r="329" s="13" customFormat="1">
      <c r="A329" s="13"/>
      <c r="B329" s="249"/>
      <c r="C329" s="250"/>
      <c r="D329" s="244" t="s">
        <v>487</v>
      </c>
      <c r="E329" s="251" t="s">
        <v>28</v>
      </c>
      <c r="F329" s="252" t="s">
        <v>2889</v>
      </c>
      <c r="G329" s="250"/>
      <c r="H329" s="253">
        <v>1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9" t="s">
        <v>487</v>
      </c>
      <c r="AU329" s="259" t="s">
        <v>82</v>
      </c>
      <c r="AV329" s="13" t="s">
        <v>82</v>
      </c>
      <c r="AW329" s="13" t="s">
        <v>35</v>
      </c>
      <c r="AX329" s="13" t="s">
        <v>74</v>
      </c>
      <c r="AY329" s="259" t="s">
        <v>475</v>
      </c>
    </row>
    <row r="330" s="14" customFormat="1">
      <c r="A330" s="14"/>
      <c r="B330" s="260"/>
      <c r="C330" s="261"/>
      <c r="D330" s="244" t="s">
        <v>487</v>
      </c>
      <c r="E330" s="262" t="s">
        <v>28</v>
      </c>
      <c r="F330" s="263" t="s">
        <v>490</v>
      </c>
      <c r="G330" s="261"/>
      <c r="H330" s="264">
        <v>1</v>
      </c>
      <c r="I330" s="265"/>
      <c r="J330" s="261"/>
      <c r="K330" s="261"/>
      <c r="L330" s="266"/>
      <c r="M330" s="267"/>
      <c r="N330" s="268"/>
      <c r="O330" s="268"/>
      <c r="P330" s="268"/>
      <c r="Q330" s="268"/>
      <c r="R330" s="268"/>
      <c r="S330" s="268"/>
      <c r="T330" s="269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70" t="s">
        <v>487</v>
      </c>
      <c r="AU330" s="270" t="s">
        <v>82</v>
      </c>
      <c r="AV330" s="14" t="s">
        <v>90</v>
      </c>
      <c r="AW330" s="14" t="s">
        <v>35</v>
      </c>
      <c r="AX330" s="14" t="s">
        <v>74</v>
      </c>
      <c r="AY330" s="270" t="s">
        <v>475</v>
      </c>
    </row>
    <row r="331" s="13" customFormat="1">
      <c r="A331" s="13"/>
      <c r="B331" s="249"/>
      <c r="C331" s="250"/>
      <c r="D331" s="244" t="s">
        <v>487</v>
      </c>
      <c r="E331" s="251" t="s">
        <v>28</v>
      </c>
      <c r="F331" s="252" t="s">
        <v>2889</v>
      </c>
      <c r="G331" s="250"/>
      <c r="H331" s="253">
        <v>1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9" t="s">
        <v>487</v>
      </c>
      <c r="AU331" s="259" t="s">
        <v>82</v>
      </c>
      <c r="AV331" s="13" t="s">
        <v>82</v>
      </c>
      <c r="AW331" s="13" t="s">
        <v>35</v>
      </c>
      <c r="AX331" s="13" t="s">
        <v>74</v>
      </c>
      <c r="AY331" s="259" t="s">
        <v>475</v>
      </c>
    </row>
    <row r="332" s="15" customFormat="1">
      <c r="A332" s="15"/>
      <c r="B332" s="271"/>
      <c r="C332" s="272"/>
      <c r="D332" s="244" t="s">
        <v>487</v>
      </c>
      <c r="E332" s="273" t="s">
        <v>28</v>
      </c>
      <c r="F332" s="274" t="s">
        <v>493</v>
      </c>
      <c r="G332" s="272"/>
      <c r="H332" s="275">
        <v>17</v>
      </c>
      <c r="I332" s="276"/>
      <c r="J332" s="272"/>
      <c r="K332" s="272"/>
      <c r="L332" s="277"/>
      <c r="M332" s="278"/>
      <c r="N332" s="279"/>
      <c r="O332" s="279"/>
      <c r="P332" s="279"/>
      <c r="Q332" s="279"/>
      <c r="R332" s="279"/>
      <c r="S332" s="279"/>
      <c r="T332" s="280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81" t="s">
        <v>487</v>
      </c>
      <c r="AU332" s="281" t="s">
        <v>82</v>
      </c>
      <c r="AV332" s="15" t="s">
        <v>482</v>
      </c>
      <c r="AW332" s="15" t="s">
        <v>35</v>
      </c>
      <c r="AX332" s="15" t="s">
        <v>78</v>
      </c>
      <c r="AY332" s="281" t="s">
        <v>475</v>
      </c>
    </row>
    <row r="333" s="12" customFormat="1" ht="22.8" customHeight="1">
      <c r="A333" s="12"/>
      <c r="B333" s="215"/>
      <c r="C333" s="216"/>
      <c r="D333" s="217" t="s">
        <v>73</v>
      </c>
      <c r="E333" s="229" t="s">
        <v>901</v>
      </c>
      <c r="F333" s="229" t="s">
        <v>902</v>
      </c>
      <c r="G333" s="216"/>
      <c r="H333" s="216"/>
      <c r="I333" s="219"/>
      <c r="J333" s="230">
        <f>BK333</f>
        <v>0</v>
      </c>
      <c r="K333" s="216"/>
      <c r="L333" s="221"/>
      <c r="M333" s="222"/>
      <c r="N333" s="223"/>
      <c r="O333" s="223"/>
      <c r="P333" s="224">
        <f>SUM(P334:P339)</f>
        <v>0</v>
      </c>
      <c r="Q333" s="223"/>
      <c r="R333" s="224">
        <f>SUM(R334:R339)</f>
        <v>0.016289999999999999</v>
      </c>
      <c r="S333" s="223"/>
      <c r="T333" s="225">
        <f>SUM(T334:T339)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26" t="s">
        <v>90</v>
      </c>
      <c r="AT333" s="227" t="s">
        <v>73</v>
      </c>
      <c r="AU333" s="227" t="s">
        <v>78</v>
      </c>
      <c r="AY333" s="226" t="s">
        <v>475</v>
      </c>
      <c r="BK333" s="228">
        <f>SUM(BK334:BK339)</f>
        <v>0</v>
      </c>
    </row>
    <row r="334" s="2" customFormat="1" ht="21.75" customHeight="1">
      <c r="A334" s="41"/>
      <c r="B334" s="42"/>
      <c r="C334" s="231" t="s">
        <v>786</v>
      </c>
      <c r="D334" s="231" t="s">
        <v>477</v>
      </c>
      <c r="E334" s="232" t="s">
        <v>2908</v>
      </c>
      <c r="F334" s="233" t="s">
        <v>905</v>
      </c>
      <c r="G334" s="234" t="s">
        <v>550</v>
      </c>
      <c r="H334" s="235">
        <v>1</v>
      </c>
      <c r="I334" s="236"/>
      <c r="J334" s="237">
        <f>ROUND(I334*H334,2)</f>
        <v>0</v>
      </c>
      <c r="K334" s="233" t="s">
        <v>28</v>
      </c>
      <c r="L334" s="47"/>
      <c r="M334" s="238" t="s">
        <v>28</v>
      </c>
      <c r="N334" s="239" t="s">
        <v>45</v>
      </c>
      <c r="O334" s="87"/>
      <c r="P334" s="240">
        <f>O334*H334</f>
        <v>0</v>
      </c>
      <c r="Q334" s="240">
        <v>0.0012899999999999999</v>
      </c>
      <c r="R334" s="240">
        <f>Q334*H334</f>
        <v>0.0012899999999999999</v>
      </c>
      <c r="S334" s="240">
        <v>0</v>
      </c>
      <c r="T334" s="241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42" t="s">
        <v>839</v>
      </c>
      <c r="AT334" s="242" t="s">
        <v>477</v>
      </c>
      <c r="AU334" s="242" t="s">
        <v>82</v>
      </c>
      <c r="AY334" s="20" t="s">
        <v>475</v>
      </c>
      <c r="BE334" s="243">
        <f>IF(N334="základní",J334,0)</f>
        <v>0</v>
      </c>
      <c r="BF334" s="243">
        <f>IF(N334="snížená",J334,0)</f>
        <v>0</v>
      </c>
      <c r="BG334" s="243">
        <f>IF(N334="zákl. přenesená",J334,0)</f>
        <v>0</v>
      </c>
      <c r="BH334" s="243">
        <f>IF(N334="sníž. přenesená",J334,0)</f>
        <v>0</v>
      </c>
      <c r="BI334" s="243">
        <f>IF(N334="nulová",J334,0)</f>
        <v>0</v>
      </c>
      <c r="BJ334" s="20" t="s">
        <v>78</v>
      </c>
      <c r="BK334" s="243">
        <f>ROUND(I334*H334,2)</f>
        <v>0</v>
      </c>
      <c r="BL334" s="20" t="s">
        <v>839</v>
      </c>
      <c r="BM334" s="242" t="s">
        <v>2909</v>
      </c>
    </row>
    <row r="335" s="2" customFormat="1">
      <c r="A335" s="41"/>
      <c r="B335" s="42"/>
      <c r="C335" s="43"/>
      <c r="D335" s="244" t="s">
        <v>484</v>
      </c>
      <c r="E335" s="43"/>
      <c r="F335" s="245" t="s">
        <v>905</v>
      </c>
      <c r="G335" s="43"/>
      <c r="H335" s="43"/>
      <c r="I335" s="151"/>
      <c r="J335" s="43"/>
      <c r="K335" s="43"/>
      <c r="L335" s="47"/>
      <c r="M335" s="246"/>
      <c r="N335" s="247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484</v>
      </c>
      <c r="AU335" s="20" t="s">
        <v>82</v>
      </c>
    </row>
    <row r="336" s="2" customFormat="1">
      <c r="A336" s="41"/>
      <c r="B336" s="42"/>
      <c r="C336" s="43"/>
      <c r="D336" s="244" t="s">
        <v>485</v>
      </c>
      <c r="E336" s="43"/>
      <c r="F336" s="248" t="s">
        <v>2910</v>
      </c>
      <c r="G336" s="43"/>
      <c r="H336" s="43"/>
      <c r="I336" s="151"/>
      <c r="J336" s="43"/>
      <c r="K336" s="43"/>
      <c r="L336" s="47"/>
      <c r="M336" s="246"/>
      <c r="N336" s="247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485</v>
      </c>
      <c r="AU336" s="20" t="s">
        <v>82</v>
      </c>
    </row>
    <row r="337" s="13" customFormat="1">
      <c r="A337" s="13"/>
      <c r="B337" s="249"/>
      <c r="C337" s="250"/>
      <c r="D337" s="244" t="s">
        <v>487</v>
      </c>
      <c r="E337" s="251" t="s">
        <v>28</v>
      </c>
      <c r="F337" s="252" t="s">
        <v>2911</v>
      </c>
      <c r="G337" s="250"/>
      <c r="H337" s="253">
        <v>1</v>
      </c>
      <c r="I337" s="254"/>
      <c r="J337" s="250"/>
      <c r="K337" s="250"/>
      <c r="L337" s="255"/>
      <c r="M337" s="256"/>
      <c r="N337" s="257"/>
      <c r="O337" s="257"/>
      <c r="P337" s="257"/>
      <c r="Q337" s="257"/>
      <c r="R337" s="257"/>
      <c r="S337" s="257"/>
      <c r="T337" s="258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9" t="s">
        <v>487</v>
      </c>
      <c r="AU337" s="259" t="s">
        <v>82</v>
      </c>
      <c r="AV337" s="13" t="s">
        <v>82</v>
      </c>
      <c r="AW337" s="13" t="s">
        <v>35</v>
      </c>
      <c r="AX337" s="13" t="s">
        <v>78</v>
      </c>
      <c r="AY337" s="259" t="s">
        <v>475</v>
      </c>
    </row>
    <row r="338" s="2" customFormat="1" ht="44.25" customHeight="1">
      <c r="A338" s="41"/>
      <c r="B338" s="42"/>
      <c r="C338" s="282" t="s">
        <v>791</v>
      </c>
      <c r="D338" s="282" t="s">
        <v>516</v>
      </c>
      <c r="E338" s="283" t="s">
        <v>2912</v>
      </c>
      <c r="F338" s="284" t="s">
        <v>2913</v>
      </c>
      <c r="G338" s="285" t="s">
        <v>550</v>
      </c>
      <c r="H338" s="286">
        <v>1</v>
      </c>
      <c r="I338" s="287"/>
      <c r="J338" s="288">
        <f>ROUND(I338*H338,2)</f>
        <v>0</v>
      </c>
      <c r="K338" s="284" t="s">
        <v>28</v>
      </c>
      <c r="L338" s="289"/>
      <c r="M338" s="290" t="s">
        <v>28</v>
      </c>
      <c r="N338" s="291" t="s">
        <v>45</v>
      </c>
      <c r="O338" s="87"/>
      <c r="P338" s="240">
        <f>O338*H338</f>
        <v>0</v>
      </c>
      <c r="Q338" s="240">
        <v>0.014999999999999999</v>
      </c>
      <c r="R338" s="240">
        <f>Q338*H338</f>
        <v>0.014999999999999999</v>
      </c>
      <c r="S338" s="240">
        <v>0</v>
      </c>
      <c r="T338" s="241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42" t="s">
        <v>912</v>
      </c>
      <c r="AT338" s="242" t="s">
        <v>516</v>
      </c>
      <c r="AU338" s="242" t="s">
        <v>82</v>
      </c>
      <c r="AY338" s="20" t="s">
        <v>475</v>
      </c>
      <c r="BE338" s="243">
        <f>IF(N338="základní",J338,0)</f>
        <v>0</v>
      </c>
      <c r="BF338" s="243">
        <f>IF(N338="snížená",J338,0)</f>
        <v>0</v>
      </c>
      <c r="BG338" s="243">
        <f>IF(N338="zákl. přenesená",J338,0)</f>
        <v>0</v>
      </c>
      <c r="BH338" s="243">
        <f>IF(N338="sníž. přenesená",J338,0)</f>
        <v>0</v>
      </c>
      <c r="BI338" s="243">
        <f>IF(N338="nulová",J338,0)</f>
        <v>0</v>
      </c>
      <c r="BJ338" s="20" t="s">
        <v>78</v>
      </c>
      <c r="BK338" s="243">
        <f>ROUND(I338*H338,2)</f>
        <v>0</v>
      </c>
      <c r="BL338" s="20" t="s">
        <v>839</v>
      </c>
      <c r="BM338" s="242" t="s">
        <v>2914</v>
      </c>
    </row>
    <row r="339" s="2" customFormat="1">
      <c r="A339" s="41"/>
      <c r="B339" s="42"/>
      <c r="C339" s="43"/>
      <c r="D339" s="244" t="s">
        <v>484</v>
      </c>
      <c r="E339" s="43"/>
      <c r="F339" s="245" t="s">
        <v>2913</v>
      </c>
      <c r="G339" s="43"/>
      <c r="H339" s="43"/>
      <c r="I339" s="151"/>
      <c r="J339" s="43"/>
      <c r="K339" s="43"/>
      <c r="L339" s="47"/>
      <c r="M339" s="246"/>
      <c r="N339" s="247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484</v>
      </c>
      <c r="AU339" s="20" t="s">
        <v>82</v>
      </c>
    </row>
    <row r="340" s="12" customFormat="1" ht="22.8" customHeight="1">
      <c r="A340" s="12"/>
      <c r="B340" s="215"/>
      <c r="C340" s="216"/>
      <c r="D340" s="217" t="s">
        <v>73</v>
      </c>
      <c r="E340" s="229" t="s">
        <v>2915</v>
      </c>
      <c r="F340" s="229" t="s">
        <v>2916</v>
      </c>
      <c r="G340" s="216"/>
      <c r="H340" s="216"/>
      <c r="I340" s="219"/>
      <c r="J340" s="230">
        <f>BK340</f>
        <v>0</v>
      </c>
      <c r="K340" s="216"/>
      <c r="L340" s="221"/>
      <c r="M340" s="222"/>
      <c r="N340" s="223"/>
      <c r="O340" s="223"/>
      <c r="P340" s="224">
        <f>SUM(P341:P345)</f>
        <v>0</v>
      </c>
      <c r="Q340" s="223"/>
      <c r="R340" s="224">
        <f>SUM(R341:R345)</f>
        <v>0.086399999999999991</v>
      </c>
      <c r="S340" s="223"/>
      <c r="T340" s="225">
        <f>SUM(T341:T345)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26" t="s">
        <v>90</v>
      </c>
      <c r="AT340" s="227" t="s">
        <v>73</v>
      </c>
      <c r="AU340" s="227" t="s">
        <v>78</v>
      </c>
      <c r="AY340" s="226" t="s">
        <v>475</v>
      </c>
      <c r="BK340" s="228">
        <f>SUM(BK341:BK345)</f>
        <v>0</v>
      </c>
    </row>
    <row r="341" s="2" customFormat="1" ht="21.75" customHeight="1">
      <c r="A341" s="41"/>
      <c r="B341" s="42"/>
      <c r="C341" s="231" t="s">
        <v>797</v>
      </c>
      <c r="D341" s="231" t="s">
        <v>477</v>
      </c>
      <c r="E341" s="232" t="s">
        <v>2917</v>
      </c>
      <c r="F341" s="233" t="s">
        <v>2918</v>
      </c>
      <c r="G341" s="234" t="s">
        <v>550</v>
      </c>
      <c r="H341" s="235">
        <v>2</v>
      </c>
      <c r="I341" s="236"/>
      <c r="J341" s="237">
        <f>ROUND(I341*H341,2)</f>
        <v>0</v>
      </c>
      <c r="K341" s="233" t="s">
        <v>28</v>
      </c>
      <c r="L341" s="47"/>
      <c r="M341" s="238" t="s">
        <v>28</v>
      </c>
      <c r="N341" s="239" t="s">
        <v>45</v>
      </c>
      <c r="O341" s="87"/>
      <c r="P341" s="240">
        <f>O341*H341</f>
        <v>0</v>
      </c>
      <c r="Q341" s="240">
        <v>0.00020000000000000001</v>
      </c>
      <c r="R341" s="240">
        <f>Q341*H341</f>
        <v>0.00040000000000000002</v>
      </c>
      <c r="S341" s="240">
        <v>0</v>
      </c>
      <c r="T341" s="241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42" t="s">
        <v>839</v>
      </c>
      <c r="AT341" s="242" t="s">
        <v>477</v>
      </c>
      <c r="AU341" s="242" t="s">
        <v>82</v>
      </c>
      <c r="AY341" s="20" t="s">
        <v>475</v>
      </c>
      <c r="BE341" s="243">
        <f>IF(N341="základní",J341,0)</f>
        <v>0</v>
      </c>
      <c r="BF341" s="243">
        <f>IF(N341="snížená",J341,0)</f>
        <v>0</v>
      </c>
      <c r="BG341" s="243">
        <f>IF(N341="zákl. přenesená",J341,0)</f>
        <v>0</v>
      </c>
      <c r="BH341" s="243">
        <f>IF(N341="sníž. přenesená",J341,0)</f>
        <v>0</v>
      </c>
      <c r="BI341" s="243">
        <f>IF(N341="nulová",J341,0)</f>
        <v>0</v>
      </c>
      <c r="BJ341" s="20" t="s">
        <v>78</v>
      </c>
      <c r="BK341" s="243">
        <f>ROUND(I341*H341,2)</f>
        <v>0</v>
      </c>
      <c r="BL341" s="20" t="s">
        <v>839</v>
      </c>
      <c r="BM341" s="242" t="s">
        <v>2919</v>
      </c>
    </row>
    <row r="342" s="2" customFormat="1">
      <c r="A342" s="41"/>
      <c r="B342" s="42"/>
      <c r="C342" s="43"/>
      <c r="D342" s="244" t="s">
        <v>484</v>
      </c>
      <c r="E342" s="43"/>
      <c r="F342" s="245" t="s">
        <v>2918</v>
      </c>
      <c r="G342" s="43"/>
      <c r="H342" s="43"/>
      <c r="I342" s="151"/>
      <c r="J342" s="43"/>
      <c r="K342" s="43"/>
      <c r="L342" s="47"/>
      <c r="M342" s="246"/>
      <c r="N342" s="247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484</v>
      </c>
      <c r="AU342" s="20" t="s">
        <v>82</v>
      </c>
    </row>
    <row r="343" s="13" customFormat="1">
      <c r="A343" s="13"/>
      <c r="B343" s="249"/>
      <c r="C343" s="250"/>
      <c r="D343" s="244" t="s">
        <v>487</v>
      </c>
      <c r="E343" s="251" t="s">
        <v>28</v>
      </c>
      <c r="F343" s="252" t="s">
        <v>2920</v>
      </c>
      <c r="G343" s="250"/>
      <c r="H343" s="253">
        <v>2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9" t="s">
        <v>487</v>
      </c>
      <c r="AU343" s="259" t="s">
        <v>82</v>
      </c>
      <c r="AV343" s="13" t="s">
        <v>82</v>
      </c>
      <c r="AW343" s="13" t="s">
        <v>35</v>
      </c>
      <c r="AX343" s="13" t="s">
        <v>78</v>
      </c>
      <c r="AY343" s="259" t="s">
        <v>475</v>
      </c>
    </row>
    <row r="344" s="2" customFormat="1" ht="21.75" customHeight="1">
      <c r="A344" s="41"/>
      <c r="B344" s="42"/>
      <c r="C344" s="282" t="s">
        <v>802</v>
      </c>
      <c r="D344" s="282" t="s">
        <v>516</v>
      </c>
      <c r="E344" s="283" t="s">
        <v>2921</v>
      </c>
      <c r="F344" s="284" t="s">
        <v>2922</v>
      </c>
      <c r="G344" s="285" t="s">
        <v>550</v>
      </c>
      <c r="H344" s="286">
        <v>2</v>
      </c>
      <c r="I344" s="287"/>
      <c r="J344" s="288">
        <f>ROUND(I344*H344,2)</f>
        <v>0</v>
      </c>
      <c r="K344" s="284" t="s">
        <v>28</v>
      </c>
      <c r="L344" s="289"/>
      <c r="M344" s="290" t="s">
        <v>28</v>
      </c>
      <c r="N344" s="291" t="s">
        <v>45</v>
      </c>
      <c r="O344" s="87"/>
      <c r="P344" s="240">
        <f>O344*H344</f>
        <v>0</v>
      </c>
      <c r="Q344" s="240">
        <v>0.042999999999999997</v>
      </c>
      <c r="R344" s="240">
        <f>Q344*H344</f>
        <v>0.085999999999999993</v>
      </c>
      <c r="S344" s="240">
        <v>0</v>
      </c>
      <c r="T344" s="241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42" t="s">
        <v>1417</v>
      </c>
      <c r="AT344" s="242" t="s">
        <v>516</v>
      </c>
      <c r="AU344" s="242" t="s">
        <v>82</v>
      </c>
      <c r="AY344" s="20" t="s">
        <v>475</v>
      </c>
      <c r="BE344" s="243">
        <f>IF(N344="základní",J344,0)</f>
        <v>0</v>
      </c>
      <c r="BF344" s="243">
        <f>IF(N344="snížená",J344,0)</f>
        <v>0</v>
      </c>
      <c r="BG344" s="243">
        <f>IF(N344="zákl. přenesená",J344,0)</f>
        <v>0</v>
      </c>
      <c r="BH344" s="243">
        <f>IF(N344="sníž. přenesená",J344,0)</f>
        <v>0</v>
      </c>
      <c r="BI344" s="243">
        <f>IF(N344="nulová",J344,0)</f>
        <v>0</v>
      </c>
      <c r="BJ344" s="20" t="s">
        <v>78</v>
      </c>
      <c r="BK344" s="243">
        <f>ROUND(I344*H344,2)</f>
        <v>0</v>
      </c>
      <c r="BL344" s="20" t="s">
        <v>1417</v>
      </c>
      <c r="BM344" s="242" t="s">
        <v>2923</v>
      </c>
    </row>
    <row r="345" s="2" customFormat="1">
      <c r="A345" s="41"/>
      <c r="B345" s="42"/>
      <c r="C345" s="43"/>
      <c r="D345" s="244" t="s">
        <v>484</v>
      </c>
      <c r="E345" s="43"/>
      <c r="F345" s="245" t="s">
        <v>2922</v>
      </c>
      <c r="G345" s="43"/>
      <c r="H345" s="43"/>
      <c r="I345" s="151"/>
      <c r="J345" s="43"/>
      <c r="K345" s="43"/>
      <c r="L345" s="47"/>
      <c r="M345" s="295"/>
      <c r="N345" s="296"/>
      <c r="O345" s="297"/>
      <c r="P345" s="297"/>
      <c r="Q345" s="297"/>
      <c r="R345" s="297"/>
      <c r="S345" s="297"/>
      <c r="T345" s="29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484</v>
      </c>
      <c r="AU345" s="20" t="s">
        <v>82</v>
      </c>
    </row>
    <row r="346" s="2" customFormat="1" ht="6.96" customHeight="1">
      <c r="A346" s="41"/>
      <c r="B346" s="62"/>
      <c r="C346" s="63"/>
      <c r="D346" s="63"/>
      <c r="E346" s="63"/>
      <c r="F346" s="63"/>
      <c r="G346" s="63"/>
      <c r="H346" s="63"/>
      <c r="I346" s="179"/>
      <c r="J346" s="63"/>
      <c r="K346" s="63"/>
      <c r="L346" s="47"/>
      <c r="M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</row>
  </sheetData>
  <sheetProtection sheet="1" autoFilter="0" formatColumns="0" formatRows="0" objects="1" scenarios="1" spinCount="100000" saltValue="bpuQrCzxUxEIV0jzYm+gwsCwmaGlZpx1Bj4dz8jTEKNkm2LzAq9+jKTEcy+PzlL4j3fGFMzlytuNBo6cfubwnQ==" hashValue="09TGYKuLob5eJ5/Qbjd95hVBiFABe53QYkjKtfA6Sgt0GjAkwI5Txnyi8CJ2r32SfCq4TyrK2PNFcMI6YXt69A==" algorithmName="SHA-512" password="C429"/>
  <autoFilter ref="C102:K34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2924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ROUND(J100,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ROUND((SUM(BE100:BE185)),  2)</f>
        <v>0</v>
      </c>
      <c r="G37" s="41"/>
      <c r="H37" s="41"/>
      <c r="I37" s="168">
        <v>0.20999999999999999</v>
      </c>
      <c r="J37" s="167">
        <f>ROUND(((SUM(BE100:BE185))*I37),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ROUND((SUM(BF100:BF185)),  2)</f>
        <v>0</v>
      </c>
      <c r="G38" s="41"/>
      <c r="H38" s="41"/>
      <c r="I38" s="168">
        <v>0.14999999999999999</v>
      </c>
      <c r="J38" s="167">
        <f>ROUND(((SUM(BF100:BF185))*I38),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ROUND((SUM(BG100:BG185)),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ROUND((SUM(BH100:BH185)),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ROUND((SUM(BI100:BI185)),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01.01.13 - Pevná a pohyblivá česlová stěna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J100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J101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447</v>
      </c>
      <c r="E69" s="199"/>
      <c r="F69" s="199"/>
      <c r="G69" s="199"/>
      <c r="H69" s="199"/>
      <c r="I69" s="200"/>
      <c r="J69" s="201">
        <f>J102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450</v>
      </c>
      <c r="E70" s="199"/>
      <c r="F70" s="199"/>
      <c r="G70" s="199"/>
      <c r="H70" s="199"/>
      <c r="I70" s="200"/>
      <c r="J70" s="201">
        <f>J121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451</v>
      </c>
      <c r="E71" s="199"/>
      <c r="F71" s="199"/>
      <c r="G71" s="199"/>
      <c r="H71" s="199"/>
      <c r="I71" s="200"/>
      <c r="J71" s="201">
        <f>J138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90"/>
      <c r="C72" s="191"/>
      <c r="D72" s="192" t="s">
        <v>452</v>
      </c>
      <c r="E72" s="193"/>
      <c r="F72" s="193"/>
      <c r="G72" s="193"/>
      <c r="H72" s="193"/>
      <c r="I72" s="194"/>
      <c r="J72" s="195">
        <f>J141</f>
        <v>0</v>
      </c>
      <c r="K72" s="191"/>
      <c r="L72" s="196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97"/>
      <c r="C73" s="127"/>
      <c r="D73" s="198" t="s">
        <v>2925</v>
      </c>
      <c r="E73" s="199"/>
      <c r="F73" s="199"/>
      <c r="G73" s="199"/>
      <c r="H73" s="199"/>
      <c r="I73" s="200"/>
      <c r="J73" s="201">
        <f>J142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457</v>
      </c>
      <c r="E74" s="199"/>
      <c r="F74" s="199"/>
      <c r="G74" s="199"/>
      <c r="H74" s="199"/>
      <c r="I74" s="200"/>
      <c r="J74" s="201">
        <f>J151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90"/>
      <c r="C75" s="191"/>
      <c r="D75" s="192" t="s">
        <v>458</v>
      </c>
      <c r="E75" s="193"/>
      <c r="F75" s="193"/>
      <c r="G75" s="193"/>
      <c r="H75" s="193"/>
      <c r="I75" s="194"/>
      <c r="J75" s="195">
        <f>J178</f>
        <v>0</v>
      </c>
      <c r="K75" s="191"/>
      <c r="L75" s="19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97"/>
      <c r="C76" s="127"/>
      <c r="D76" s="198" t="s">
        <v>2926</v>
      </c>
      <c r="E76" s="199"/>
      <c r="F76" s="199"/>
      <c r="G76" s="199"/>
      <c r="H76" s="199"/>
      <c r="I76" s="200"/>
      <c r="J76" s="201">
        <f>J179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179"/>
      <c r="J78" s="63"/>
      <c r="K78" s="6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182"/>
      <c r="J82" s="65"/>
      <c r="K82" s="65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460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83" t="str">
        <f>E7</f>
        <v>Krounka Kutřín, výstavba poldru</v>
      </c>
      <c r="F86" s="35"/>
      <c r="G86" s="35"/>
      <c r="H86" s="35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435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1" customFormat="1" ht="16.5" customHeight="1">
      <c r="B88" s="24"/>
      <c r="C88" s="25"/>
      <c r="D88" s="25"/>
      <c r="E88" s="183" t="s">
        <v>436</v>
      </c>
      <c r="F88" s="25"/>
      <c r="G88" s="25"/>
      <c r="H88" s="25"/>
      <c r="I88" s="142"/>
      <c r="J88" s="25"/>
      <c r="K88" s="25"/>
      <c r="L88" s="23"/>
    </row>
    <row r="89" s="1" customFormat="1" ht="12" customHeight="1">
      <c r="B89" s="24"/>
      <c r="C89" s="35" t="s">
        <v>437</v>
      </c>
      <c r="D89" s="25"/>
      <c r="E89" s="25"/>
      <c r="F89" s="25"/>
      <c r="G89" s="25"/>
      <c r="H89" s="25"/>
      <c r="I89" s="142"/>
      <c r="J89" s="25"/>
      <c r="K89" s="25"/>
      <c r="L89" s="23"/>
    </row>
    <row r="90" s="2" customFormat="1" ht="16.5" customHeight="1">
      <c r="A90" s="41"/>
      <c r="B90" s="42"/>
      <c r="C90" s="43"/>
      <c r="D90" s="43"/>
      <c r="E90" s="184" t="s">
        <v>438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439</v>
      </c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72" t="str">
        <f>E13</f>
        <v>SO 01.01.13 - Pevná a pohyblivá česlová stěna</v>
      </c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22</v>
      </c>
      <c r="D94" s="43"/>
      <c r="E94" s="43"/>
      <c r="F94" s="30" t="str">
        <f>F16</f>
        <v>Skuteč</v>
      </c>
      <c r="G94" s="43"/>
      <c r="H94" s="43"/>
      <c r="I94" s="154" t="s">
        <v>24</v>
      </c>
      <c r="J94" s="75" t="str">
        <f>IF(J16="","",J16)</f>
        <v>27.8.2019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40.05" customHeight="1">
      <c r="A96" s="41"/>
      <c r="B96" s="42"/>
      <c r="C96" s="35" t="s">
        <v>26</v>
      </c>
      <c r="D96" s="43"/>
      <c r="E96" s="43"/>
      <c r="F96" s="30" t="str">
        <f>E19</f>
        <v>Povodí Labe,státní podnik,Víta Nejedlého 951, HK3</v>
      </c>
      <c r="G96" s="43"/>
      <c r="H96" s="43"/>
      <c r="I96" s="154" t="s">
        <v>33</v>
      </c>
      <c r="J96" s="39" t="str">
        <f>E25</f>
        <v>"Sdružení Kutřín 2016" Šindlar + HG partner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31</v>
      </c>
      <c r="D97" s="43"/>
      <c r="E97" s="43"/>
      <c r="F97" s="30" t="str">
        <f>IF(E22="","",E22)</f>
        <v>Vyplň údaj</v>
      </c>
      <c r="G97" s="43"/>
      <c r="H97" s="43"/>
      <c r="I97" s="154" t="s">
        <v>36</v>
      </c>
      <c r="J97" s="39" t="str">
        <f>E28</f>
        <v xml:space="preserve"> </v>
      </c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0.32" customHeight="1">
      <c r="A98" s="41"/>
      <c r="B98" s="42"/>
      <c r="C98" s="43"/>
      <c r="D98" s="43"/>
      <c r="E98" s="43"/>
      <c r="F98" s="43"/>
      <c r="G98" s="43"/>
      <c r="H98" s="43"/>
      <c r="I98" s="151"/>
      <c r="J98" s="43"/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1" customFormat="1" ht="29.28" customHeight="1">
      <c r="A99" s="203"/>
      <c r="B99" s="204"/>
      <c r="C99" s="205" t="s">
        <v>461</v>
      </c>
      <c r="D99" s="206" t="s">
        <v>59</v>
      </c>
      <c r="E99" s="206" t="s">
        <v>55</v>
      </c>
      <c r="F99" s="206" t="s">
        <v>56</v>
      </c>
      <c r="G99" s="206" t="s">
        <v>462</v>
      </c>
      <c r="H99" s="206" t="s">
        <v>463</v>
      </c>
      <c r="I99" s="207" t="s">
        <v>464</v>
      </c>
      <c r="J99" s="206" t="s">
        <v>444</v>
      </c>
      <c r="K99" s="208" t="s">
        <v>465</v>
      </c>
      <c r="L99" s="209"/>
      <c r="M99" s="95" t="s">
        <v>28</v>
      </c>
      <c r="N99" s="96" t="s">
        <v>44</v>
      </c>
      <c r="O99" s="96" t="s">
        <v>466</v>
      </c>
      <c r="P99" s="96" t="s">
        <v>467</v>
      </c>
      <c r="Q99" s="96" t="s">
        <v>468</v>
      </c>
      <c r="R99" s="96" t="s">
        <v>469</v>
      </c>
      <c r="S99" s="96" t="s">
        <v>470</v>
      </c>
      <c r="T99" s="97" t="s">
        <v>471</v>
      </c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</row>
    <row r="100" s="2" customFormat="1" ht="22.8" customHeight="1">
      <c r="A100" s="41"/>
      <c r="B100" s="42"/>
      <c r="C100" s="102" t="s">
        <v>472</v>
      </c>
      <c r="D100" s="43"/>
      <c r="E100" s="43"/>
      <c r="F100" s="43"/>
      <c r="G100" s="43"/>
      <c r="H100" s="43"/>
      <c r="I100" s="151"/>
      <c r="J100" s="210">
        <f>BK100</f>
        <v>0</v>
      </c>
      <c r="K100" s="43"/>
      <c r="L100" s="47"/>
      <c r="M100" s="98"/>
      <c r="N100" s="211"/>
      <c r="O100" s="99"/>
      <c r="P100" s="212">
        <f>P101+P141+P178</f>
        <v>0</v>
      </c>
      <c r="Q100" s="99"/>
      <c r="R100" s="212">
        <f>R101+R141+R178</f>
        <v>9.2976332800000012</v>
      </c>
      <c r="S100" s="99"/>
      <c r="T100" s="213">
        <f>T101+T141+T178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73</v>
      </c>
      <c r="AU100" s="20" t="s">
        <v>445</v>
      </c>
      <c r="BK100" s="214">
        <f>BK101+BK141+BK178</f>
        <v>0</v>
      </c>
    </row>
    <row r="101" s="12" customFormat="1" ht="25.92" customHeight="1">
      <c r="A101" s="12"/>
      <c r="B101" s="215"/>
      <c r="C101" s="216"/>
      <c r="D101" s="217" t="s">
        <v>73</v>
      </c>
      <c r="E101" s="218" t="s">
        <v>473</v>
      </c>
      <c r="F101" s="218" t="s">
        <v>474</v>
      </c>
      <c r="G101" s="216"/>
      <c r="H101" s="216"/>
      <c r="I101" s="219"/>
      <c r="J101" s="220">
        <f>BK101</f>
        <v>0</v>
      </c>
      <c r="K101" s="216"/>
      <c r="L101" s="221"/>
      <c r="M101" s="222"/>
      <c r="N101" s="223"/>
      <c r="O101" s="223"/>
      <c r="P101" s="224">
        <f>P102+P121+P138</f>
        <v>0</v>
      </c>
      <c r="Q101" s="223"/>
      <c r="R101" s="224">
        <f>R102+R121+R138</f>
        <v>2.1422732800000004</v>
      </c>
      <c r="S101" s="223"/>
      <c r="T101" s="225">
        <f>T102+T121+T138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74</v>
      </c>
      <c r="AY101" s="226" t="s">
        <v>475</v>
      </c>
      <c r="BK101" s="228">
        <f>BK102+BK121+BK138</f>
        <v>0</v>
      </c>
    </row>
    <row r="102" s="12" customFormat="1" ht="22.8" customHeight="1">
      <c r="A102" s="12"/>
      <c r="B102" s="215"/>
      <c r="C102" s="216"/>
      <c r="D102" s="217" t="s">
        <v>73</v>
      </c>
      <c r="E102" s="229" t="s">
        <v>90</v>
      </c>
      <c r="F102" s="229" t="s">
        <v>476</v>
      </c>
      <c r="G102" s="216"/>
      <c r="H102" s="216"/>
      <c r="I102" s="219"/>
      <c r="J102" s="230">
        <f>BK102</f>
        <v>0</v>
      </c>
      <c r="K102" s="216"/>
      <c r="L102" s="221"/>
      <c r="M102" s="222"/>
      <c r="N102" s="223"/>
      <c r="O102" s="223"/>
      <c r="P102" s="224">
        <f>SUM(P103:P120)</f>
        <v>0</v>
      </c>
      <c r="Q102" s="223"/>
      <c r="R102" s="224">
        <f>SUM(R103:R120)</f>
        <v>0.80371327999999997</v>
      </c>
      <c r="S102" s="223"/>
      <c r="T102" s="225">
        <f>SUM(T103:T120)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26" t="s">
        <v>78</v>
      </c>
      <c r="AT102" s="227" t="s">
        <v>73</v>
      </c>
      <c r="AU102" s="227" t="s">
        <v>78</v>
      </c>
      <c r="AY102" s="226" t="s">
        <v>475</v>
      </c>
      <c r="BK102" s="228">
        <f>SUM(BK103:BK120)</f>
        <v>0</v>
      </c>
    </row>
    <row r="103" s="2" customFormat="1" ht="55.5" customHeight="1">
      <c r="A103" s="41"/>
      <c r="B103" s="42"/>
      <c r="C103" s="231" t="s">
        <v>78</v>
      </c>
      <c r="D103" s="231" t="s">
        <v>477</v>
      </c>
      <c r="E103" s="232" t="s">
        <v>2373</v>
      </c>
      <c r="F103" s="233" t="s">
        <v>2192</v>
      </c>
      <c r="G103" s="234" t="s">
        <v>639</v>
      </c>
      <c r="H103" s="235">
        <v>31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2927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2375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2928</v>
      </c>
      <c r="G105" s="250"/>
      <c r="H105" s="253">
        <v>31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21.75" customHeight="1">
      <c r="A106" s="41"/>
      <c r="B106" s="42"/>
      <c r="C106" s="282" t="s">
        <v>82</v>
      </c>
      <c r="D106" s="282" t="s">
        <v>516</v>
      </c>
      <c r="E106" s="283" t="s">
        <v>2929</v>
      </c>
      <c r="F106" s="284" t="s">
        <v>2930</v>
      </c>
      <c r="G106" s="285" t="s">
        <v>639</v>
      </c>
      <c r="H106" s="286">
        <v>31</v>
      </c>
      <c r="I106" s="287"/>
      <c r="J106" s="288">
        <f>ROUND(I106*H106,2)</f>
        <v>0</v>
      </c>
      <c r="K106" s="284" t="s">
        <v>481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0.00075000000000000002</v>
      </c>
      <c r="R106" s="240">
        <f>Q106*H106</f>
        <v>0.02325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519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2931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2930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55.5" customHeight="1">
      <c r="A108" s="41"/>
      <c r="B108" s="42"/>
      <c r="C108" s="231" t="s">
        <v>90</v>
      </c>
      <c r="D108" s="231" t="s">
        <v>477</v>
      </c>
      <c r="E108" s="232" t="s">
        <v>1700</v>
      </c>
      <c r="F108" s="233" t="s">
        <v>1701</v>
      </c>
      <c r="G108" s="234" t="s">
        <v>496</v>
      </c>
      <c r="H108" s="235">
        <v>22.594000000000001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0.00726</v>
      </c>
      <c r="R108" s="240">
        <f>Q108*H108</f>
        <v>0.16403244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2932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1703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2933</v>
      </c>
      <c r="G110" s="250"/>
      <c r="H110" s="253">
        <v>22.594000000000001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55.5" customHeight="1">
      <c r="A111" s="41"/>
      <c r="B111" s="42"/>
      <c r="C111" s="231" t="s">
        <v>482</v>
      </c>
      <c r="D111" s="231" t="s">
        <v>477</v>
      </c>
      <c r="E111" s="232" t="s">
        <v>2934</v>
      </c>
      <c r="F111" s="233" t="s">
        <v>1701</v>
      </c>
      <c r="G111" s="234" t="s">
        <v>496</v>
      </c>
      <c r="H111" s="235">
        <v>30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0.0088800000000000007</v>
      </c>
      <c r="R111" s="240">
        <f>Q111*H111</f>
        <v>0.26640000000000003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2935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2936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2937</v>
      </c>
      <c r="G113" s="250"/>
      <c r="H113" s="253">
        <v>30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55.5" customHeight="1">
      <c r="A114" s="41"/>
      <c r="B114" s="42"/>
      <c r="C114" s="231" t="s">
        <v>186</v>
      </c>
      <c r="D114" s="231" t="s">
        <v>477</v>
      </c>
      <c r="E114" s="232" t="s">
        <v>1705</v>
      </c>
      <c r="F114" s="233" t="s">
        <v>1706</v>
      </c>
      <c r="G114" s="234" t="s">
        <v>496</v>
      </c>
      <c r="H114" s="235">
        <v>22.594000000000001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0.00085999999999999998</v>
      </c>
      <c r="R114" s="240">
        <f>Q114*H114</f>
        <v>0.019430840000000001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2938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1708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2" customFormat="1" ht="55.5" customHeight="1">
      <c r="A116" s="41"/>
      <c r="B116" s="42"/>
      <c r="C116" s="231" t="s">
        <v>204</v>
      </c>
      <c r="D116" s="231" t="s">
        <v>477</v>
      </c>
      <c r="E116" s="232" t="s">
        <v>2939</v>
      </c>
      <c r="F116" s="233" t="s">
        <v>1706</v>
      </c>
      <c r="G116" s="234" t="s">
        <v>496</v>
      </c>
      <c r="H116" s="235">
        <v>30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0.0010200000000000001</v>
      </c>
      <c r="R116" s="240">
        <f>Q116*H116</f>
        <v>0.030600000000000002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2940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2941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 ht="21.75" customHeight="1">
      <c r="A118" s="41"/>
      <c r="B118" s="42"/>
      <c r="C118" s="231" t="s">
        <v>522</v>
      </c>
      <c r="D118" s="231" t="s">
        <v>477</v>
      </c>
      <c r="E118" s="232" t="s">
        <v>544</v>
      </c>
      <c r="F118" s="233" t="s">
        <v>545</v>
      </c>
      <c r="G118" s="234" t="s">
        <v>496</v>
      </c>
      <c r="H118" s="235">
        <v>30</v>
      </c>
      <c r="I118" s="236"/>
      <c r="J118" s="237">
        <f>ROUND(I118*H118,2)</f>
        <v>0</v>
      </c>
      <c r="K118" s="233" t="s">
        <v>28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0.01</v>
      </c>
      <c r="R118" s="240">
        <f>Q118*H118</f>
        <v>0.29999999999999999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2942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545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2937</v>
      </c>
      <c r="G120" s="250"/>
      <c r="H120" s="253">
        <v>30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78</v>
      </c>
      <c r="AY120" s="259" t="s">
        <v>475</v>
      </c>
    </row>
    <row r="121" s="12" customFormat="1" ht="22.8" customHeight="1">
      <c r="A121" s="12"/>
      <c r="B121" s="215"/>
      <c r="C121" s="216"/>
      <c r="D121" s="217" t="s">
        <v>73</v>
      </c>
      <c r="E121" s="229" t="s">
        <v>292</v>
      </c>
      <c r="F121" s="229" t="s">
        <v>648</v>
      </c>
      <c r="G121" s="216"/>
      <c r="H121" s="216"/>
      <c r="I121" s="219"/>
      <c r="J121" s="230">
        <f>BK121</f>
        <v>0</v>
      </c>
      <c r="K121" s="216"/>
      <c r="L121" s="221"/>
      <c r="M121" s="222"/>
      <c r="N121" s="223"/>
      <c r="O121" s="223"/>
      <c r="P121" s="224">
        <f>SUM(P122:P137)</f>
        <v>0</v>
      </c>
      <c r="Q121" s="223"/>
      <c r="R121" s="224">
        <f>SUM(R122:R137)</f>
        <v>1.3385600000000002</v>
      </c>
      <c r="S121" s="223"/>
      <c r="T121" s="225">
        <f>SUM(T122:T137)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26" t="s">
        <v>78</v>
      </c>
      <c r="AT121" s="227" t="s">
        <v>73</v>
      </c>
      <c r="AU121" s="227" t="s">
        <v>78</v>
      </c>
      <c r="AY121" s="226" t="s">
        <v>475</v>
      </c>
      <c r="BK121" s="228">
        <f>SUM(BK122:BK137)</f>
        <v>0</v>
      </c>
    </row>
    <row r="122" s="2" customFormat="1" ht="33" customHeight="1">
      <c r="A122" s="41"/>
      <c r="B122" s="42"/>
      <c r="C122" s="231" t="s">
        <v>519</v>
      </c>
      <c r="D122" s="231" t="s">
        <v>477</v>
      </c>
      <c r="E122" s="232" t="s">
        <v>2943</v>
      </c>
      <c r="F122" s="233" t="s">
        <v>2944</v>
      </c>
      <c r="G122" s="234" t="s">
        <v>550</v>
      </c>
      <c r="H122" s="235">
        <v>4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0.027709999999999999</v>
      </c>
      <c r="R122" s="240">
        <f>Q122*H122</f>
        <v>0.11083999999999999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2945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2946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2947</v>
      </c>
      <c r="G124" s="250"/>
      <c r="H124" s="253">
        <v>2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2948</v>
      </c>
      <c r="G125" s="250"/>
      <c r="H125" s="253">
        <v>2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5" customFormat="1">
      <c r="A126" s="15"/>
      <c r="B126" s="271"/>
      <c r="C126" s="272"/>
      <c r="D126" s="244" t="s">
        <v>487</v>
      </c>
      <c r="E126" s="273" t="s">
        <v>28</v>
      </c>
      <c r="F126" s="274" t="s">
        <v>493</v>
      </c>
      <c r="G126" s="272"/>
      <c r="H126" s="275">
        <v>4</v>
      </c>
      <c r="I126" s="276"/>
      <c r="J126" s="272"/>
      <c r="K126" s="272"/>
      <c r="L126" s="277"/>
      <c r="M126" s="278"/>
      <c r="N126" s="279"/>
      <c r="O126" s="279"/>
      <c r="P126" s="279"/>
      <c r="Q126" s="279"/>
      <c r="R126" s="279"/>
      <c r="S126" s="279"/>
      <c r="T126" s="280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81" t="s">
        <v>487</v>
      </c>
      <c r="AU126" s="281" t="s">
        <v>82</v>
      </c>
      <c r="AV126" s="15" t="s">
        <v>482</v>
      </c>
      <c r="AW126" s="15" t="s">
        <v>35</v>
      </c>
      <c r="AX126" s="15" t="s">
        <v>78</v>
      </c>
      <c r="AY126" s="281" t="s">
        <v>475</v>
      </c>
    </row>
    <row r="127" s="2" customFormat="1" ht="33" customHeight="1">
      <c r="A127" s="41"/>
      <c r="B127" s="42"/>
      <c r="C127" s="282" t="s">
        <v>292</v>
      </c>
      <c r="D127" s="282" t="s">
        <v>516</v>
      </c>
      <c r="E127" s="283" t="s">
        <v>2949</v>
      </c>
      <c r="F127" s="284" t="s">
        <v>2950</v>
      </c>
      <c r="G127" s="285" t="s">
        <v>639</v>
      </c>
      <c r="H127" s="286">
        <v>8.8800000000000008</v>
      </c>
      <c r="I127" s="287"/>
      <c r="J127" s="288">
        <f>ROUND(I127*H127,2)</f>
        <v>0</v>
      </c>
      <c r="K127" s="284" t="s">
        <v>28</v>
      </c>
      <c r="L127" s="289"/>
      <c r="M127" s="290" t="s">
        <v>28</v>
      </c>
      <c r="N127" s="291" t="s">
        <v>45</v>
      </c>
      <c r="O127" s="87"/>
      <c r="P127" s="240">
        <f>O127*H127</f>
        <v>0</v>
      </c>
      <c r="Q127" s="240">
        <v>0.10000000000000001</v>
      </c>
      <c r="R127" s="240">
        <f>Q127*H127</f>
        <v>0.88800000000000012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519</v>
      </c>
      <c r="AT127" s="242" t="s">
        <v>516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2951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2950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2952</v>
      </c>
      <c r="G129" s="250"/>
      <c r="H129" s="253">
        <v>8.8800000000000008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78</v>
      </c>
      <c r="AY129" s="259" t="s">
        <v>475</v>
      </c>
    </row>
    <row r="130" s="2" customFormat="1" ht="33" customHeight="1">
      <c r="A130" s="41"/>
      <c r="B130" s="42"/>
      <c r="C130" s="282" t="s">
        <v>332</v>
      </c>
      <c r="D130" s="282" t="s">
        <v>516</v>
      </c>
      <c r="E130" s="283" t="s">
        <v>2953</v>
      </c>
      <c r="F130" s="284" t="s">
        <v>2954</v>
      </c>
      <c r="G130" s="285" t="s">
        <v>639</v>
      </c>
      <c r="H130" s="286">
        <v>8.4000000000000004</v>
      </c>
      <c r="I130" s="287"/>
      <c r="J130" s="288">
        <f>ROUND(I130*H130,2)</f>
        <v>0</v>
      </c>
      <c r="K130" s="284" t="s">
        <v>28</v>
      </c>
      <c r="L130" s="289"/>
      <c r="M130" s="290" t="s">
        <v>28</v>
      </c>
      <c r="N130" s="291" t="s">
        <v>45</v>
      </c>
      <c r="O130" s="87"/>
      <c r="P130" s="240">
        <f>O130*H130</f>
        <v>0</v>
      </c>
      <c r="Q130" s="240">
        <v>0.040000000000000001</v>
      </c>
      <c r="R130" s="240">
        <f>Q130*H130</f>
        <v>0.33600000000000002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519</v>
      </c>
      <c r="AT130" s="242" t="s">
        <v>516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2955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2954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2956</v>
      </c>
      <c r="G132" s="250"/>
      <c r="H132" s="253">
        <v>8.4000000000000004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33" customHeight="1">
      <c r="A133" s="41"/>
      <c r="B133" s="42"/>
      <c r="C133" s="231" t="s">
        <v>341</v>
      </c>
      <c r="D133" s="231" t="s">
        <v>477</v>
      </c>
      <c r="E133" s="232" t="s">
        <v>2957</v>
      </c>
      <c r="F133" s="233" t="s">
        <v>2958</v>
      </c>
      <c r="G133" s="234" t="s">
        <v>550</v>
      </c>
      <c r="H133" s="235">
        <v>12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4.0000000000000003E-05</v>
      </c>
      <c r="R133" s="240">
        <f>Q133*H133</f>
        <v>0.00048000000000000007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2959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2960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2961</v>
      </c>
      <c r="G135" s="250"/>
      <c r="H135" s="253">
        <v>12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78</v>
      </c>
      <c r="AY135" s="259" t="s">
        <v>475</v>
      </c>
    </row>
    <row r="136" s="2" customFormat="1" ht="21.75" customHeight="1">
      <c r="A136" s="41"/>
      <c r="B136" s="42"/>
      <c r="C136" s="231" t="s">
        <v>350</v>
      </c>
      <c r="D136" s="231" t="s">
        <v>477</v>
      </c>
      <c r="E136" s="232" t="s">
        <v>2962</v>
      </c>
      <c r="F136" s="233" t="s">
        <v>2963</v>
      </c>
      <c r="G136" s="234" t="s">
        <v>550</v>
      </c>
      <c r="H136" s="235">
        <v>12</v>
      </c>
      <c r="I136" s="236"/>
      <c r="J136" s="237">
        <f>ROUND(I136*H136,2)</f>
        <v>0</v>
      </c>
      <c r="K136" s="233" t="s">
        <v>481</v>
      </c>
      <c r="L136" s="47"/>
      <c r="M136" s="238" t="s">
        <v>28</v>
      </c>
      <c r="N136" s="239" t="s">
        <v>45</v>
      </c>
      <c r="O136" s="87"/>
      <c r="P136" s="240">
        <f>O136*H136</f>
        <v>0</v>
      </c>
      <c r="Q136" s="240">
        <v>0.00027</v>
      </c>
      <c r="R136" s="240">
        <f>Q136*H136</f>
        <v>0.0032399999999999998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482</v>
      </c>
      <c r="AT136" s="242" t="s">
        <v>477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2964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2965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12" customFormat="1" ht="22.8" customHeight="1">
      <c r="A138" s="12"/>
      <c r="B138" s="215"/>
      <c r="C138" s="216"/>
      <c r="D138" s="217" t="s">
        <v>73</v>
      </c>
      <c r="E138" s="229" t="s">
        <v>701</v>
      </c>
      <c r="F138" s="229" t="s">
        <v>702</v>
      </c>
      <c r="G138" s="216"/>
      <c r="H138" s="216"/>
      <c r="I138" s="219"/>
      <c r="J138" s="230">
        <f>BK138</f>
        <v>0</v>
      </c>
      <c r="K138" s="216"/>
      <c r="L138" s="221"/>
      <c r="M138" s="222"/>
      <c r="N138" s="223"/>
      <c r="O138" s="223"/>
      <c r="P138" s="224">
        <f>SUM(P139:P140)</f>
        <v>0</v>
      </c>
      <c r="Q138" s="223"/>
      <c r="R138" s="224">
        <f>SUM(R139:R140)</f>
        <v>0</v>
      </c>
      <c r="S138" s="223"/>
      <c r="T138" s="225">
        <f>SUM(T139:T140)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6" t="s">
        <v>78</v>
      </c>
      <c r="AT138" s="227" t="s">
        <v>73</v>
      </c>
      <c r="AU138" s="227" t="s">
        <v>78</v>
      </c>
      <c r="AY138" s="226" t="s">
        <v>475</v>
      </c>
      <c r="BK138" s="228">
        <f>SUM(BK139:BK140)</f>
        <v>0</v>
      </c>
    </row>
    <row r="139" s="2" customFormat="1" ht="33" customHeight="1">
      <c r="A139" s="41"/>
      <c r="B139" s="42"/>
      <c r="C139" s="231" t="s">
        <v>359</v>
      </c>
      <c r="D139" s="231" t="s">
        <v>477</v>
      </c>
      <c r="E139" s="232" t="s">
        <v>1904</v>
      </c>
      <c r="F139" s="233" t="s">
        <v>1905</v>
      </c>
      <c r="G139" s="234" t="s">
        <v>508</v>
      </c>
      <c r="H139" s="235">
        <v>8.8919999999999995</v>
      </c>
      <c r="I139" s="236"/>
      <c r="J139" s="237">
        <f>ROUND(I139*H139,2)</f>
        <v>0</v>
      </c>
      <c r="K139" s="233" t="s">
        <v>481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2966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1907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12" customFormat="1" ht="25.92" customHeight="1">
      <c r="A141" s="12"/>
      <c r="B141" s="215"/>
      <c r="C141" s="216"/>
      <c r="D141" s="217" t="s">
        <v>73</v>
      </c>
      <c r="E141" s="218" t="s">
        <v>708</v>
      </c>
      <c r="F141" s="218" t="s">
        <v>709</v>
      </c>
      <c r="G141" s="216"/>
      <c r="H141" s="216"/>
      <c r="I141" s="219"/>
      <c r="J141" s="220">
        <f>BK141</f>
        <v>0</v>
      </c>
      <c r="K141" s="216"/>
      <c r="L141" s="221"/>
      <c r="M141" s="222"/>
      <c r="N141" s="223"/>
      <c r="O141" s="223"/>
      <c r="P141" s="224">
        <f>P142+P151</f>
        <v>0</v>
      </c>
      <c r="Q141" s="223"/>
      <c r="R141" s="224">
        <f>R142+R151</f>
        <v>7.1536100000000014</v>
      </c>
      <c r="S141" s="223"/>
      <c r="T141" s="225">
        <f>T142+T151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6" t="s">
        <v>82</v>
      </c>
      <c r="AT141" s="227" t="s">
        <v>73</v>
      </c>
      <c r="AU141" s="227" t="s">
        <v>74</v>
      </c>
      <c r="AY141" s="226" t="s">
        <v>475</v>
      </c>
      <c r="BK141" s="228">
        <f>BK142+BK151</f>
        <v>0</v>
      </c>
    </row>
    <row r="142" s="12" customFormat="1" ht="22.8" customHeight="1">
      <c r="A142" s="12"/>
      <c r="B142" s="215"/>
      <c r="C142" s="216"/>
      <c r="D142" s="217" t="s">
        <v>73</v>
      </c>
      <c r="E142" s="229" t="s">
        <v>2967</v>
      </c>
      <c r="F142" s="229" t="s">
        <v>2968</v>
      </c>
      <c r="G142" s="216"/>
      <c r="H142" s="216"/>
      <c r="I142" s="219"/>
      <c r="J142" s="230">
        <f>BK142</f>
        <v>0</v>
      </c>
      <c r="K142" s="216"/>
      <c r="L142" s="221"/>
      <c r="M142" s="222"/>
      <c r="N142" s="223"/>
      <c r="O142" s="223"/>
      <c r="P142" s="224">
        <f>SUM(P143:P150)</f>
        <v>0</v>
      </c>
      <c r="Q142" s="223"/>
      <c r="R142" s="224">
        <f>SUM(R143:R150)</f>
        <v>0.00091</v>
      </c>
      <c r="S142" s="223"/>
      <c r="T142" s="225">
        <f>SUM(T143:T150)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6" t="s">
        <v>82</v>
      </c>
      <c r="AT142" s="227" t="s">
        <v>73</v>
      </c>
      <c r="AU142" s="227" t="s">
        <v>78</v>
      </c>
      <c r="AY142" s="226" t="s">
        <v>475</v>
      </c>
      <c r="BK142" s="228">
        <f>SUM(BK143:BK150)</f>
        <v>0</v>
      </c>
    </row>
    <row r="143" s="2" customFormat="1" ht="33" customHeight="1">
      <c r="A143" s="41"/>
      <c r="B143" s="42"/>
      <c r="C143" s="231" t="s">
        <v>557</v>
      </c>
      <c r="D143" s="231" t="s">
        <v>477</v>
      </c>
      <c r="E143" s="232" t="s">
        <v>2969</v>
      </c>
      <c r="F143" s="233" t="s">
        <v>2970</v>
      </c>
      <c r="G143" s="234" t="s">
        <v>550</v>
      </c>
      <c r="H143" s="235">
        <v>1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567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567</v>
      </c>
      <c r="BM143" s="242" t="s">
        <v>2971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2970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>
      <c r="A145" s="41"/>
      <c r="B145" s="42"/>
      <c r="C145" s="43"/>
      <c r="D145" s="244" t="s">
        <v>485</v>
      </c>
      <c r="E145" s="43"/>
      <c r="F145" s="248" t="s">
        <v>2972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485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2973</v>
      </c>
      <c r="G146" s="250"/>
      <c r="H146" s="253">
        <v>1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78</v>
      </c>
      <c r="AY146" s="259" t="s">
        <v>475</v>
      </c>
    </row>
    <row r="147" s="2" customFormat="1" ht="21.75" customHeight="1">
      <c r="A147" s="41"/>
      <c r="B147" s="42"/>
      <c r="C147" s="282" t="s">
        <v>8</v>
      </c>
      <c r="D147" s="282" t="s">
        <v>516</v>
      </c>
      <c r="E147" s="283" t="s">
        <v>2974</v>
      </c>
      <c r="F147" s="284" t="s">
        <v>2975</v>
      </c>
      <c r="G147" s="285" t="s">
        <v>550</v>
      </c>
      <c r="H147" s="286">
        <v>1</v>
      </c>
      <c r="I147" s="287"/>
      <c r="J147" s="288">
        <f>ROUND(I147*H147,2)</f>
        <v>0</v>
      </c>
      <c r="K147" s="284" t="s">
        <v>28</v>
      </c>
      <c r="L147" s="289"/>
      <c r="M147" s="290" t="s">
        <v>28</v>
      </c>
      <c r="N147" s="291" t="s">
        <v>45</v>
      </c>
      <c r="O147" s="87"/>
      <c r="P147" s="240">
        <f>O147*H147</f>
        <v>0</v>
      </c>
      <c r="Q147" s="240">
        <v>0.00091</v>
      </c>
      <c r="R147" s="240">
        <f>Q147*H147</f>
        <v>0.00091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649</v>
      </c>
      <c r="AT147" s="242" t="s">
        <v>516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567</v>
      </c>
      <c r="BM147" s="242" t="s">
        <v>2976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2975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2" customFormat="1" ht="33" customHeight="1">
      <c r="A149" s="41"/>
      <c r="B149" s="42"/>
      <c r="C149" s="231" t="s">
        <v>567</v>
      </c>
      <c r="D149" s="231" t="s">
        <v>477</v>
      </c>
      <c r="E149" s="232" t="s">
        <v>2977</v>
      </c>
      <c r="F149" s="233" t="s">
        <v>2978</v>
      </c>
      <c r="G149" s="234" t="s">
        <v>508</v>
      </c>
      <c r="H149" s="235">
        <v>0.001</v>
      </c>
      <c r="I149" s="236"/>
      <c r="J149" s="237">
        <f>ROUND(I149*H149,2)</f>
        <v>0</v>
      </c>
      <c r="K149" s="233" t="s">
        <v>481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567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567</v>
      </c>
      <c r="BM149" s="242" t="s">
        <v>2979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2978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12" customFormat="1" ht="22.8" customHeight="1">
      <c r="A151" s="12"/>
      <c r="B151" s="215"/>
      <c r="C151" s="216"/>
      <c r="D151" s="217" t="s">
        <v>73</v>
      </c>
      <c r="E151" s="229" t="s">
        <v>831</v>
      </c>
      <c r="F151" s="229" t="s">
        <v>832</v>
      </c>
      <c r="G151" s="216"/>
      <c r="H151" s="216"/>
      <c r="I151" s="219"/>
      <c r="J151" s="230">
        <f>BK151</f>
        <v>0</v>
      </c>
      <c r="K151" s="216"/>
      <c r="L151" s="221"/>
      <c r="M151" s="222"/>
      <c r="N151" s="223"/>
      <c r="O151" s="223"/>
      <c r="P151" s="224">
        <f>SUM(P152:P177)</f>
        <v>0</v>
      </c>
      <c r="Q151" s="223"/>
      <c r="R151" s="224">
        <f>SUM(R152:R177)</f>
        <v>7.1527000000000012</v>
      </c>
      <c r="S151" s="223"/>
      <c r="T151" s="225">
        <f>SUM(T152:T177)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6" t="s">
        <v>82</v>
      </c>
      <c r="AT151" s="227" t="s">
        <v>73</v>
      </c>
      <c r="AU151" s="227" t="s">
        <v>78</v>
      </c>
      <c r="AY151" s="226" t="s">
        <v>475</v>
      </c>
      <c r="BK151" s="228">
        <f>SUM(BK152:BK177)</f>
        <v>0</v>
      </c>
    </row>
    <row r="152" s="2" customFormat="1" ht="21.75" customHeight="1">
      <c r="A152" s="41"/>
      <c r="B152" s="42"/>
      <c r="C152" s="231" t="s">
        <v>571</v>
      </c>
      <c r="D152" s="231" t="s">
        <v>477</v>
      </c>
      <c r="E152" s="232" t="s">
        <v>2980</v>
      </c>
      <c r="F152" s="233" t="s">
        <v>2981</v>
      </c>
      <c r="G152" s="234" t="s">
        <v>720</v>
      </c>
      <c r="H152" s="235">
        <v>6520</v>
      </c>
      <c r="I152" s="236"/>
      <c r="J152" s="237">
        <f>ROUND(I152*H152,2)</f>
        <v>0</v>
      </c>
      <c r="K152" s="233" t="s">
        <v>481</v>
      </c>
      <c r="L152" s="47"/>
      <c r="M152" s="238" t="s">
        <v>28</v>
      </c>
      <c r="N152" s="239" t="s">
        <v>45</v>
      </c>
      <c r="O152" s="87"/>
      <c r="P152" s="240">
        <f>O152*H152</f>
        <v>0</v>
      </c>
      <c r="Q152" s="240">
        <v>6.0000000000000002E-05</v>
      </c>
      <c r="R152" s="240">
        <f>Q152*H152</f>
        <v>0.39119999999999999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567</v>
      </c>
      <c r="AT152" s="242" t="s">
        <v>477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567</v>
      </c>
      <c r="BM152" s="242" t="s">
        <v>2982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2983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2984</v>
      </c>
      <c r="G154" s="250"/>
      <c r="H154" s="253">
        <v>4020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2985</v>
      </c>
      <c r="G155" s="250"/>
      <c r="H155" s="253">
        <v>2500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5" customFormat="1">
      <c r="A156" s="15"/>
      <c r="B156" s="271"/>
      <c r="C156" s="272"/>
      <c r="D156" s="244" t="s">
        <v>487</v>
      </c>
      <c r="E156" s="273" t="s">
        <v>28</v>
      </c>
      <c r="F156" s="274" t="s">
        <v>493</v>
      </c>
      <c r="G156" s="272"/>
      <c r="H156" s="275">
        <v>6520</v>
      </c>
      <c r="I156" s="276"/>
      <c r="J156" s="272"/>
      <c r="K156" s="272"/>
      <c r="L156" s="277"/>
      <c r="M156" s="278"/>
      <c r="N156" s="279"/>
      <c r="O156" s="279"/>
      <c r="P156" s="279"/>
      <c r="Q156" s="279"/>
      <c r="R156" s="279"/>
      <c r="S156" s="279"/>
      <c r="T156" s="280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81" t="s">
        <v>487</v>
      </c>
      <c r="AU156" s="281" t="s">
        <v>82</v>
      </c>
      <c r="AV156" s="15" t="s">
        <v>482</v>
      </c>
      <c r="AW156" s="15" t="s">
        <v>35</v>
      </c>
      <c r="AX156" s="15" t="s">
        <v>78</v>
      </c>
      <c r="AY156" s="281" t="s">
        <v>475</v>
      </c>
    </row>
    <row r="157" s="2" customFormat="1" ht="33" customHeight="1">
      <c r="A157" s="41"/>
      <c r="B157" s="42"/>
      <c r="C157" s="282" t="s">
        <v>575</v>
      </c>
      <c r="D157" s="282" t="s">
        <v>516</v>
      </c>
      <c r="E157" s="283" t="s">
        <v>2986</v>
      </c>
      <c r="F157" s="284" t="s">
        <v>2987</v>
      </c>
      <c r="G157" s="285" t="s">
        <v>720</v>
      </c>
      <c r="H157" s="286">
        <v>4020</v>
      </c>
      <c r="I157" s="287"/>
      <c r="J157" s="288">
        <f>ROUND(I157*H157,2)</f>
        <v>0</v>
      </c>
      <c r="K157" s="284" t="s">
        <v>28</v>
      </c>
      <c r="L157" s="289"/>
      <c r="M157" s="290" t="s">
        <v>28</v>
      </c>
      <c r="N157" s="291" t="s">
        <v>45</v>
      </c>
      <c r="O157" s="87"/>
      <c r="P157" s="240">
        <f>O157*H157</f>
        <v>0</v>
      </c>
      <c r="Q157" s="240">
        <v>0.001</v>
      </c>
      <c r="R157" s="240">
        <f>Q157*H157</f>
        <v>4.0200000000000005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519</v>
      </c>
      <c r="AT157" s="242" t="s">
        <v>516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2988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2987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2" customFormat="1">
      <c r="A159" s="41"/>
      <c r="B159" s="42"/>
      <c r="C159" s="43"/>
      <c r="D159" s="244" t="s">
        <v>485</v>
      </c>
      <c r="E159" s="43"/>
      <c r="F159" s="248" t="s">
        <v>2989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485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2990</v>
      </c>
      <c r="G160" s="250"/>
      <c r="H160" s="253">
        <v>4020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78</v>
      </c>
      <c r="AY160" s="259" t="s">
        <v>475</v>
      </c>
    </row>
    <row r="161" s="2" customFormat="1" ht="33" customHeight="1">
      <c r="A161" s="41"/>
      <c r="B161" s="42"/>
      <c r="C161" s="282" t="s">
        <v>579</v>
      </c>
      <c r="D161" s="282" t="s">
        <v>516</v>
      </c>
      <c r="E161" s="283" t="s">
        <v>2991</v>
      </c>
      <c r="F161" s="284" t="s">
        <v>2992</v>
      </c>
      <c r="G161" s="285" t="s">
        <v>720</v>
      </c>
      <c r="H161" s="286">
        <v>2500</v>
      </c>
      <c r="I161" s="287"/>
      <c r="J161" s="288">
        <f>ROUND(I161*H161,2)</f>
        <v>0</v>
      </c>
      <c r="K161" s="284" t="s">
        <v>28</v>
      </c>
      <c r="L161" s="289"/>
      <c r="M161" s="290" t="s">
        <v>28</v>
      </c>
      <c r="N161" s="291" t="s">
        <v>45</v>
      </c>
      <c r="O161" s="87"/>
      <c r="P161" s="240">
        <f>O161*H161</f>
        <v>0</v>
      </c>
      <c r="Q161" s="240">
        <v>0.001</v>
      </c>
      <c r="R161" s="240">
        <f>Q161*H161</f>
        <v>2.5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519</v>
      </c>
      <c r="AT161" s="242" t="s">
        <v>516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2993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2992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2" customFormat="1">
      <c r="A163" s="41"/>
      <c r="B163" s="42"/>
      <c r="C163" s="43"/>
      <c r="D163" s="244" t="s">
        <v>485</v>
      </c>
      <c r="E163" s="43"/>
      <c r="F163" s="248" t="s">
        <v>2994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485</v>
      </c>
      <c r="AU163" s="20" t="s">
        <v>82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2985</v>
      </c>
      <c r="G164" s="250"/>
      <c r="H164" s="253">
        <v>2500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78</v>
      </c>
      <c r="AY164" s="259" t="s">
        <v>475</v>
      </c>
    </row>
    <row r="165" s="2" customFormat="1" ht="21.75" customHeight="1">
      <c r="A165" s="41"/>
      <c r="B165" s="42"/>
      <c r="C165" s="231" t="s">
        <v>583</v>
      </c>
      <c r="D165" s="231" t="s">
        <v>477</v>
      </c>
      <c r="E165" s="232" t="s">
        <v>2348</v>
      </c>
      <c r="F165" s="233" t="s">
        <v>2349</v>
      </c>
      <c r="G165" s="234" t="s">
        <v>720</v>
      </c>
      <c r="H165" s="235">
        <v>230</v>
      </c>
      <c r="I165" s="236"/>
      <c r="J165" s="237">
        <f>ROUND(I165*H165,2)</f>
        <v>0</v>
      </c>
      <c r="K165" s="233" t="s">
        <v>481</v>
      </c>
      <c r="L165" s="47"/>
      <c r="M165" s="238" t="s">
        <v>28</v>
      </c>
      <c r="N165" s="239" t="s">
        <v>45</v>
      </c>
      <c r="O165" s="87"/>
      <c r="P165" s="240">
        <f>O165*H165</f>
        <v>0</v>
      </c>
      <c r="Q165" s="240">
        <v>5.0000000000000002E-05</v>
      </c>
      <c r="R165" s="240">
        <f>Q165*H165</f>
        <v>0.0115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567</v>
      </c>
      <c r="AT165" s="242" t="s">
        <v>477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567</v>
      </c>
      <c r="BM165" s="242" t="s">
        <v>2995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2351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2996</v>
      </c>
      <c r="G167" s="250"/>
      <c r="H167" s="253">
        <v>150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74</v>
      </c>
      <c r="AY167" s="259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2997</v>
      </c>
      <c r="G168" s="250"/>
      <c r="H168" s="253">
        <v>80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5" customFormat="1">
      <c r="A169" s="15"/>
      <c r="B169" s="271"/>
      <c r="C169" s="272"/>
      <c r="D169" s="244" t="s">
        <v>487</v>
      </c>
      <c r="E169" s="273" t="s">
        <v>28</v>
      </c>
      <c r="F169" s="274" t="s">
        <v>493</v>
      </c>
      <c r="G169" s="272"/>
      <c r="H169" s="275">
        <v>230</v>
      </c>
      <c r="I169" s="276"/>
      <c r="J169" s="272"/>
      <c r="K169" s="272"/>
      <c r="L169" s="277"/>
      <c r="M169" s="278"/>
      <c r="N169" s="279"/>
      <c r="O169" s="279"/>
      <c r="P169" s="279"/>
      <c r="Q169" s="279"/>
      <c r="R169" s="279"/>
      <c r="S169" s="279"/>
      <c r="T169" s="280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81" t="s">
        <v>487</v>
      </c>
      <c r="AU169" s="281" t="s">
        <v>82</v>
      </c>
      <c r="AV169" s="15" t="s">
        <v>482</v>
      </c>
      <c r="AW169" s="15" t="s">
        <v>35</v>
      </c>
      <c r="AX169" s="15" t="s">
        <v>78</v>
      </c>
      <c r="AY169" s="281" t="s">
        <v>475</v>
      </c>
    </row>
    <row r="170" s="2" customFormat="1" ht="44.25" customHeight="1">
      <c r="A170" s="41"/>
      <c r="B170" s="42"/>
      <c r="C170" s="282" t="s">
        <v>7</v>
      </c>
      <c r="D170" s="282" t="s">
        <v>516</v>
      </c>
      <c r="E170" s="283" t="s">
        <v>2998</v>
      </c>
      <c r="F170" s="284" t="s">
        <v>2999</v>
      </c>
      <c r="G170" s="285" t="s">
        <v>720</v>
      </c>
      <c r="H170" s="286">
        <v>230</v>
      </c>
      <c r="I170" s="287"/>
      <c r="J170" s="288">
        <f>ROUND(I170*H170,2)</f>
        <v>0</v>
      </c>
      <c r="K170" s="284" t="s">
        <v>28</v>
      </c>
      <c r="L170" s="289"/>
      <c r="M170" s="290" t="s">
        <v>28</v>
      </c>
      <c r="N170" s="291" t="s">
        <v>45</v>
      </c>
      <c r="O170" s="87"/>
      <c r="P170" s="240">
        <f>O170*H170</f>
        <v>0</v>
      </c>
      <c r="Q170" s="240">
        <v>0.001</v>
      </c>
      <c r="R170" s="240">
        <f>Q170*H170</f>
        <v>0.23000000000000001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519</v>
      </c>
      <c r="AT170" s="242" t="s">
        <v>516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3000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2999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2" customFormat="1">
      <c r="A172" s="41"/>
      <c r="B172" s="42"/>
      <c r="C172" s="43"/>
      <c r="D172" s="244" t="s">
        <v>485</v>
      </c>
      <c r="E172" s="43"/>
      <c r="F172" s="248" t="s">
        <v>3001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485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2996</v>
      </c>
      <c r="G173" s="250"/>
      <c r="H173" s="253">
        <v>150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2997</v>
      </c>
      <c r="G174" s="250"/>
      <c r="H174" s="253">
        <v>80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230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33" customHeight="1">
      <c r="A176" s="41"/>
      <c r="B176" s="42"/>
      <c r="C176" s="231" t="s">
        <v>594</v>
      </c>
      <c r="D176" s="231" t="s">
        <v>477</v>
      </c>
      <c r="E176" s="232" t="s">
        <v>896</v>
      </c>
      <c r="F176" s="233" t="s">
        <v>897</v>
      </c>
      <c r="G176" s="234" t="s">
        <v>508</v>
      </c>
      <c r="H176" s="235">
        <v>0.40300000000000002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567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567</v>
      </c>
      <c r="BM176" s="242" t="s">
        <v>3002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899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2" customFormat="1" ht="25.92" customHeight="1">
      <c r="A178" s="12"/>
      <c r="B178" s="215"/>
      <c r="C178" s="216"/>
      <c r="D178" s="217" t="s">
        <v>73</v>
      </c>
      <c r="E178" s="218" t="s">
        <v>516</v>
      </c>
      <c r="F178" s="218" t="s">
        <v>900</v>
      </c>
      <c r="G178" s="216"/>
      <c r="H178" s="216"/>
      <c r="I178" s="219"/>
      <c r="J178" s="220">
        <f>BK178</f>
        <v>0</v>
      </c>
      <c r="K178" s="216"/>
      <c r="L178" s="221"/>
      <c r="M178" s="222"/>
      <c r="N178" s="223"/>
      <c r="O178" s="223"/>
      <c r="P178" s="224">
        <f>P179</f>
        <v>0</v>
      </c>
      <c r="Q178" s="223"/>
      <c r="R178" s="224">
        <f>R179</f>
        <v>0.00175</v>
      </c>
      <c r="S178" s="223"/>
      <c r="T178" s="225">
        <f>T179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6" t="s">
        <v>90</v>
      </c>
      <c r="AT178" s="227" t="s">
        <v>73</v>
      </c>
      <c r="AU178" s="227" t="s">
        <v>74</v>
      </c>
      <c r="AY178" s="226" t="s">
        <v>475</v>
      </c>
      <c r="BK178" s="228">
        <f>BK179</f>
        <v>0</v>
      </c>
    </row>
    <row r="179" s="12" customFormat="1" ht="22.8" customHeight="1">
      <c r="A179" s="12"/>
      <c r="B179" s="215"/>
      <c r="C179" s="216"/>
      <c r="D179" s="217" t="s">
        <v>73</v>
      </c>
      <c r="E179" s="229" t="s">
        <v>3003</v>
      </c>
      <c r="F179" s="229" t="s">
        <v>3004</v>
      </c>
      <c r="G179" s="216"/>
      <c r="H179" s="216"/>
      <c r="I179" s="219"/>
      <c r="J179" s="230">
        <f>BK179</f>
        <v>0</v>
      </c>
      <c r="K179" s="216"/>
      <c r="L179" s="221"/>
      <c r="M179" s="222"/>
      <c r="N179" s="223"/>
      <c r="O179" s="223"/>
      <c r="P179" s="224">
        <f>SUM(P180:P185)</f>
        <v>0</v>
      </c>
      <c r="Q179" s="223"/>
      <c r="R179" s="224">
        <f>SUM(R180:R185)</f>
        <v>0.00175</v>
      </c>
      <c r="S179" s="223"/>
      <c r="T179" s="225">
        <f>SUM(T180:T185)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6" t="s">
        <v>90</v>
      </c>
      <c r="AT179" s="227" t="s">
        <v>73</v>
      </c>
      <c r="AU179" s="227" t="s">
        <v>78</v>
      </c>
      <c r="AY179" s="226" t="s">
        <v>475</v>
      </c>
      <c r="BK179" s="228">
        <f>SUM(BK180:BK185)</f>
        <v>0</v>
      </c>
    </row>
    <row r="180" s="2" customFormat="1" ht="33" customHeight="1">
      <c r="A180" s="41"/>
      <c r="B180" s="42"/>
      <c r="C180" s="231" t="s">
        <v>599</v>
      </c>
      <c r="D180" s="231" t="s">
        <v>477</v>
      </c>
      <c r="E180" s="232" t="s">
        <v>3005</v>
      </c>
      <c r="F180" s="233" t="s">
        <v>3006</v>
      </c>
      <c r="G180" s="234" t="s">
        <v>550</v>
      </c>
      <c r="H180" s="235">
        <v>1</v>
      </c>
      <c r="I180" s="236"/>
      <c r="J180" s="237">
        <f>ROUND(I180*H180,2)</f>
        <v>0</v>
      </c>
      <c r="K180" s="233" t="s">
        <v>28</v>
      </c>
      <c r="L180" s="47"/>
      <c r="M180" s="238" t="s">
        <v>28</v>
      </c>
      <c r="N180" s="239" t="s">
        <v>45</v>
      </c>
      <c r="O180" s="87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839</v>
      </c>
      <c r="AT180" s="242" t="s">
        <v>477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839</v>
      </c>
      <c r="BM180" s="242" t="s">
        <v>3007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3006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3008</v>
      </c>
      <c r="G182" s="250"/>
      <c r="H182" s="253">
        <v>1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78</v>
      </c>
      <c r="AY182" s="259" t="s">
        <v>475</v>
      </c>
    </row>
    <row r="183" s="2" customFormat="1" ht="55.5" customHeight="1">
      <c r="A183" s="41"/>
      <c r="B183" s="42"/>
      <c r="C183" s="282" t="s">
        <v>603</v>
      </c>
      <c r="D183" s="282" t="s">
        <v>516</v>
      </c>
      <c r="E183" s="283" t="s">
        <v>3009</v>
      </c>
      <c r="F183" s="284" t="s">
        <v>3010</v>
      </c>
      <c r="G183" s="285" t="s">
        <v>550</v>
      </c>
      <c r="H183" s="286">
        <v>1</v>
      </c>
      <c r="I183" s="287"/>
      <c r="J183" s="288">
        <f>ROUND(I183*H183,2)</f>
        <v>0</v>
      </c>
      <c r="K183" s="284" t="s">
        <v>28</v>
      </c>
      <c r="L183" s="289"/>
      <c r="M183" s="290" t="s">
        <v>28</v>
      </c>
      <c r="N183" s="291" t="s">
        <v>45</v>
      </c>
      <c r="O183" s="87"/>
      <c r="P183" s="240">
        <f>O183*H183</f>
        <v>0</v>
      </c>
      <c r="Q183" s="240">
        <v>0.00175</v>
      </c>
      <c r="R183" s="240">
        <f>Q183*H183</f>
        <v>0.00175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1417</v>
      </c>
      <c r="AT183" s="242" t="s">
        <v>516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1417</v>
      </c>
      <c r="BM183" s="242" t="s">
        <v>3011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3010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2" customFormat="1">
      <c r="A185" s="41"/>
      <c r="B185" s="42"/>
      <c r="C185" s="43"/>
      <c r="D185" s="244" t="s">
        <v>485</v>
      </c>
      <c r="E185" s="43"/>
      <c r="F185" s="248" t="s">
        <v>3012</v>
      </c>
      <c r="G185" s="43"/>
      <c r="H185" s="43"/>
      <c r="I185" s="151"/>
      <c r="J185" s="43"/>
      <c r="K185" s="43"/>
      <c r="L185" s="47"/>
      <c r="M185" s="295"/>
      <c r="N185" s="296"/>
      <c r="O185" s="297"/>
      <c r="P185" s="297"/>
      <c r="Q185" s="297"/>
      <c r="R185" s="297"/>
      <c r="S185" s="297"/>
      <c r="T185" s="29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485</v>
      </c>
      <c r="AU185" s="20" t="s">
        <v>82</v>
      </c>
    </row>
    <row r="186" s="2" customFormat="1" ht="6.96" customHeight="1">
      <c r="A186" s="41"/>
      <c r="B186" s="62"/>
      <c r="C186" s="63"/>
      <c r="D186" s="63"/>
      <c r="E186" s="63"/>
      <c r="F186" s="63"/>
      <c r="G186" s="63"/>
      <c r="H186" s="63"/>
      <c r="I186" s="179"/>
      <c r="J186" s="63"/>
      <c r="K186" s="63"/>
      <c r="L186" s="47"/>
      <c r="M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</row>
  </sheetData>
  <sheetProtection sheet="1" autoFilter="0" formatColumns="0" formatRows="0" objects="1" scenarios="1" spinCount="100000" saltValue="WFOMXxN9sFvEcwff27s0DsGkTZU9H6e0hjmR1WrKYDIQqugH666t4S6B73mOjDuLklSNozm/r6hqGRyvVyc56Q==" hashValue="UbcJuww/gRLrGYjr8kibBFVLQUhyqZaaQftc5+oBlRat6lJg6qLP2aKVyf5qAIRm9gMlZLsc/z1rCneDeVgT8Q==" algorithmName="SHA-512" password="C429"/>
  <autoFilter ref="C99:K18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3013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ROUND(J100,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ROUND((SUM(BE100:BE198)),  2)</f>
        <v>0</v>
      </c>
      <c r="G37" s="41"/>
      <c r="H37" s="41"/>
      <c r="I37" s="168">
        <v>0.20999999999999999</v>
      </c>
      <c r="J37" s="167">
        <f>ROUND(((SUM(BE100:BE198))*I37),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ROUND((SUM(BF100:BF198)),  2)</f>
        <v>0</v>
      </c>
      <c r="G38" s="41"/>
      <c r="H38" s="41"/>
      <c r="I38" s="168">
        <v>0.14999999999999999</v>
      </c>
      <c r="J38" s="167">
        <f>ROUND(((SUM(BF100:BF198))*I38),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ROUND((SUM(BG100:BG198)),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ROUND((SUM(BH100:BH198)),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ROUND((SUM(BI100:BI198)),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01.01.14 - Vstup do dolní strojovny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J100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J101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447</v>
      </c>
      <c r="E69" s="199"/>
      <c r="F69" s="199"/>
      <c r="G69" s="199"/>
      <c r="H69" s="199"/>
      <c r="I69" s="200"/>
      <c r="J69" s="201">
        <f>J102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2360</v>
      </c>
      <c r="E70" s="199"/>
      <c r="F70" s="199"/>
      <c r="G70" s="199"/>
      <c r="H70" s="199"/>
      <c r="I70" s="200"/>
      <c r="J70" s="201">
        <f>J115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450</v>
      </c>
      <c r="E71" s="199"/>
      <c r="F71" s="199"/>
      <c r="G71" s="199"/>
      <c r="H71" s="199"/>
      <c r="I71" s="200"/>
      <c r="J71" s="201">
        <f>J122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451</v>
      </c>
      <c r="E72" s="199"/>
      <c r="F72" s="199"/>
      <c r="G72" s="199"/>
      <c r="H72" s="199"/>
      <c r="I72" s="200"/>
      <c r="J72" s="201">
        <f>J133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90"/>
      <c r="C73" s="191"/>
      <c r="D73" s="192" t="s">
        <v>452</v>
      </c>
      <c r="E73" s="193"/>
      <c r="F73" s="193"/>
      <c r="G73" s="193"/>
      <c r="H73" s="193"/>
      <c r="I73" s="194"/>
      <c r="J73" s="195">
        <f>J136</f>
        <v>0</v>
      </c>
      <c r="K73" s="191"/>
      <c r="L73" s="19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97"/>
      <c r="C74" s="127"/>
      <c r="D74" s="198" t="s">
        <v>457</v>
      </c>
      <c r="E74" s="199"/>
      <c r="F74" s="199"/>
      <c r="G74" s="199"/>
      <c r="H74" s="199"/>
      <c r="I74" s="200"/>
      <c r="J74" s="201">
        <f>J137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90"/>
      <c r="C75" s="191"/>
      <c r="D75" s="192" t="s">
        <v>458</v>
      </c>
      <c r="E75" s="193"/>
      <c r="F75" s="193"/>
      <c r="G75" s="193"/>
      <c r="H75" s="193"/>
      <c r="I75" s="194"/>
      <c r="J75" s="195">
        <f>J186</f>
        <v>0</v>
      </c>
      <c r="K75" s="191"/>
      <c r="L75" s="19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97"/>
      <c r="C76" s="127"/>
      <c r="D76" s="198" t="s">
        <v>459</v>
      </c>
      <c r="E76" s="199"/>
      <c r="F76" s="199"/>
      <c r="G76" s="199"/>
      <c r="H76" s="199"/>
      <c r="I76" s="200"/>
      <c r="J76" s="201">
        <f>J187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179"/>
      <c r="J78" s="63"/>
      <c r="K78" s="6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182"/>
      <c r="J82" s="65"/>
      <c r="K82" s="65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460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83" t="str">
        <f>E7</f>
        <v>Krounka Kutřín, výstavba poldru</v>
      </c>
      <c r="F86" s="35"/>
      <c r="G86" s="35"/>
      <c r="H86" s="35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435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1" customFormat="1" ht="16.5" customHeight="1">
      <c r="B88" s="24"/>
      <c r="C88" s="25"/>
      <c r="D88" s="25"/>
      <c r="E88" s="183" t="s">
        <v>436</v>
      </c>
      <c r="F88" s="25"/>
      <c r="G88" s="25"/>
      <c r="H88" s="25"/>
      <c r="I88" s="142"/>
      <c r="J88" s="25"/>
      <c r="K88" s="25"/>
      <c r="L88" s="23"/>
    </row>
    <row r="89" s="1" customFormat="1" ht="12" customHeight="1">
      <c r="B89" s="24"/>
      <c r="C89" s="35" t="s">
        <v>437</v>
      </c>
      <c r="D89" s="25"/>
      <c r="E89" s="25"/>
      <c r="F89" s="25"/>
      <c r="G89" s="25"/>
      <c r="H89" s="25"/>
      <c r="I89" s="142"/>
      <c r="J89" s="25"/>
      <c r="K89" s="25"/>
      <c r="L89" s="23"/>
    </row>
    <row r="90" s="2" customFormat="1" ht="16.5" customHeight="1">
      <c r="A90" s="41"/>
      <c r="B90" s="42"/>
      <c r="C90" s="43"/>
      <c r="D90" s="43"/>
      <c r="E90" s="184" t="s">
        <v>438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439</v>
      </c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72" t="str">
        <f>E13</f>
        <v>SO 01.01.14 - Vstup do dolní strojovny</v>
      </c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22</v>
      </c>
      <c r="D94" s="43"/>
      <c r="E94" s="43"/>
      <c r="F94" s="30" t="str">
        <f>F16</f>
        <v>Skuteč</v>
      </c>
      <c r="G94" s="43"/>
      <c r="H94" s="43"/>
      <c r="I94" s="154" t="s">
        <v>24</v>
      </c>
      <c r="J94" s="75" t="str">
        <f>IF(J16="","",J16)</f>
        <v>27.8.2019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40.05" customHeight="1">
      <c r="A96" s="41"/>
      <c r="B96" s="42"/>
      <c r="C96" s="35" t="s">
        <v>26</v>
      </c>
      <c r="D96" s="43"/>
      <c r="E96" s="43"/>
      <c r="F96" s="30" t="str">
        <f>E19</f>
        <v>Povodí Labe,státní podnik,Víta Nejedlého 951, HK3</v>
      </c>
      <c r="G96" s="43"/>
      <c r="H96" s="43"/>
      <c r="I96" s="154" t="s">
        <v>33</v>
      </c>
      <c r="J96" s="39" t="str">
        <f>E25</f>
        <v>"Sdružení Kutřín 2016" Šindlar + HG partner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31</v>
      </c>
      <c r="D97" s="43"/>
      <c r="E97" s="43"/>
      <c r="F97" s="30" t="str">
        <f>IF(E22="","",E22)</f>
        <v>Vyplň údaj</v>
      </c>
      <c r="G97" s="43"/>
      <c r="H97" s="43"/>
      <c r="I97" s="154" t="s">
        <v>36</v>
      </c>
      <c r="J97" s="39" t="str">
        <f>E28</f>
        <v xml:space="preserve"> </v>
      </c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0.32" customHeight="1">
      <c r="A98" s="41"/>
      <c r="B98" s="42"/>
      <c r="C98" s="43"/>
      <c r="D98" s="43"/>
      <c r="E98" s="43"/>
      <c r="F98" s="43"/>
      <c r="G98" s="43"/>
      <c r="H98" s="43"/>
      <c r="I98" s="151"/>
      <c r="J98" s="43"/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1" customFormat="1" ht="29.28" customHeight="1">
      <c r="A99" s="203"/>
      <c r="B99" s="204"/>
      <c r="C99" s="205" t="s">
        <v>461</v>
      </c>
      <c r="D99" s="206" t="s">
        <v>59</v>
      </c>
      <c r="E99" s="206" t="s">
        <v>55</v>
      </c>
      <c r="F99" s="206" t="s">
        <v>56</v>
      </c>
      <c r="G99" s="206" t="s">
        <v>462</v>
      </c>
      <c r="H99" s="206" t="s">
        <v>463</v>
      </c>
      <c r="I99" s="207" t="s">
        <v>464</v>
      </c>
      <c r="J99" s="206" t="s">
        <v>444</v>
      </c>
      <c r="K99" s="208" t="s">
        <v>465</v>
      </c>
      <c r="L99" s="209"/>
      <c r="M99" s="95" t="s">
        <v>28</v>
      </c>
      <c r="N99" s="96" t="s">
        <v>44</v>
      </c>
      <c r="O99" s="96" t="s">
        <v>466</v>
      </c>
      <c r="P99" s="96" t="s">
        <v>467</v>
      </c>
      <c r="Q99" s="96" t="s">
        <v>468</v>
      </c>
      <c r="R99" s="96" t="s">
        <v>469</v>
      </c>
      <c r="S99" s="96" t="s">
        <v>470</v>
      </c>
      <c r="T99" s="97" t="s">
        <v>471</v>
      </c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</row>
    <row r="100" s="2" customFormat="1" ht="22.8" customHeight="1">
      <c r="A100" s="41"/>
      <c r="B100" s="42"/>
      <c r="C100" s="102" t="s">
        <v>472</v>
      </c>
      <c r="D100" s="43"/>
      <c r="E100" s="43"/>
      <c r="F100" s="43"/>
      <c r="G100" s="43"/>
      <c r="H100" s="43"/>
      <c r="I100" s="151"/>
      <c r="J100" s="210">
        <f>BK100</f>
        <v>0</v>
      </c>
      <c r="K100" s="43"/>
      <c r="L100" s="47"/>
      <c r="M100" s="98"/>
      <c r="N100" s="211"/>
      <c r="O100" s="99"/>
      <c r="P100" s="212">
        <f>P101+P136+P186</f>
        <v>0</v>
      </c>
      <c r="Q100" s="99"/>
      <c r="R100" s="212">
        <f>R101+R136+R186</f>
        <v>53.387847860000001</v>
      </c>
      <c r="S100" s="99"/>
      <c r="T100" s="213">
        <f>T101+T136+T186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73</v>
      </c>
      <c r="AU100" s="20" t="s">
        <v>445</v>
      </c>
      <c r="BK100" s="214">
        <f>BK101+BK136+BK186</f>
        <v>0</v>
      </c>
    </row>
    <row r="101" s="12" customFormat="1" ht="25.92" customHeight="1">
      <c r="A101" s="12"/>
      <c r="B101" s="215"/>
      <c r="C101" s="216"/>
      <c r="D101" s="217" t="s">
        <v>73</v>
      </c>
      <c r="E101" s="218" t="s">
        <v>473</v>
      </c>
      <c r="F101" s="218" t="s">
        <v>474</v>
      </c>
      <c r="G101" s="216"/>
      <c r="H101" s="216"/>
      <c r="I101" s="219"/>
      <c r="J101" s="220">
        <f>BK101</f>
        <v>0</v>
      </c>
      <c r="K101" s="216"/>
      <c r="L101" s="221"/>
      <c r="M101" s="222"/>
      <c r="N101" s="223"/>
      <c r="O101" s="223"/>
      <c r="P101" s="224">
        <f>P102+P115+P122+P133</f>
        <v>0</v>
      </c>
      <c r="Q101" s="223"/>
      <c r="R101" s="224">
        <f>R102+R115+R122+R133</f>
        <v>2.4648818599999998</v>
      </c>
      <c r="S101" s="223"/>
      <c r="T101" s="225">
        <f>T102+T115+T122+T133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74</v>
      </c>
      <c r="AY101" s="226" t="s">
        <v>475</v>
      </c>
      <c r="BK101" s="228">
        <f>BK102+BK115+BK122+BK133</f>
        <v>0</v>
      </c>
    </row>
    <row r="102" s="12" customFormat="1" ht="22.8" customHeight="1">
      <c r="A102" s="12"/>
      <c r="B102" s="215"/>
      <c r="C102" s="216"/>
      <c r="D102" s="217" t="s">
        <v>73</v>
      </c>
      <c r="E102" s="229" t="s">
        <v>90</v>
      </c>
      <c r="F102" s="229" t="s">
        <v>476</v>
      </c>
      <c r="G102" s="216"/>
      <c r="H102" s="216"/>
      <c r="I102" s="219"/>
      <c r="J102" s="230">
        <f>BK102</f>
        <v>0</v>
      </c>
      <c r="K102" s="216"/>
      <c r="L102" s="221"/>
      <c r="M102" s="222"/>
      <c r="N102" s="223"/>
      <c r="O102" s="223"/>
      <c r="P102" s="224">
        <f>SUM(P103:P114)</f>
        <v>0</v>
      </c>
      <c r="Q102" s="223"/>
      <c r="R102" s="224">
        <f>SUM(R103:R114)</f>
        <v>0.84573986000000001</v>
      </c>
      <c r="S102" s="223"/>
      <c r="T102" s="225">
        <f>SUM(T103:T114)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26" t="s">
        <v>78</v>
      </c>
      <c r="AT102" s="227" t="s">
        <v>73</v>
      </c>
      <c r="AU102" s="227" t="s">
        <v>78</v>
      </c>
      <c r="AY102" s="226" t="s">
        <v>475</v>
      </c>
      <c r="BK102" s="228">
        <f>SUM(BK103:BK114)</f>
        <v>0</v>
      </c>
    </row>
    <row r="103" s="2" customFormat="1" ht="33" customHeight="1">
      <c r="A103" s="41"/>
      <c r="B103" s="42"/>
      <c r="C103" s="231" t="s">
        <v>78</v>
      </c>
      <c r="D103" s="231" t="s">
        <v>477</v>
      </c>
      <c r="E103" s="232" t="s">
        <v>511</v>
      </c>
      <c r="F103" s="233" t="s">
        <v>512</v>
      </c>
      <c r="G103" s="234" t="s">
        <v>508</v>
      </c>
      <c r="H103" s="235">
        <v>0.31900000000000001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0.017090000000000001</v>
      </c>
      <c r="R103" s="240">
        <f>Q103*H103</f>
        <v>0.0054517100000000002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3014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514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3015</v>
      </c>
      <c r="G105" s="250"/>
      <c r="H105" s="253">
        <v>0.31900000000000001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21.75" customHeight="1">
      <c r="A106" s="41"/>
      <c r="B106" s="42"/>
      <c r="C106" s="282" t="s">
        <v>82</v>
      </c>
      <c r="D106" s="282" t="s">
        <v>516</v>
      </c>
      <c r="E106" s="283" t="s">
        <v>3016</v>
      </c>
      <c r="F106" s="284" t="s">
        <v>3017</v>
      </c>
      <c r="G106" s="285" t="s">
        <v>508</v>
      </c>
      <c r="H106" s="286">
        <v>0.31900000000000001</v>
      </c>
      <c r="I106" s="287"/>
      <c r="J106" s="288">
        <f>ROUND(I106*H106,2)</f>
        <v>0</v>
      </c>
      <c r="K106" s="284" t="s">
        <v>28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1</v>
      </c>
      <c r="R106" s="240">
        <f>Q106*H106</f>
        <v>0.31900000000000001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519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3018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3017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>
      <c r="A108" s="41"/>
      <c r="B108" s="42"/>
      <c r="C108" s="43"/>
      <c r="D108" s="244" t="s">
        <v>485</v>
      </c>
      <c r="E108" s="43"/>
      <c r="F108" s="248" t="s">
        <v>521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485</v>
      </c>
      <c r="AU108" s="20" t="s">
        <v>82</v>
      </c>
    </row>
    <row r="109" s="2" customFormat="1" ht="33" customHeight="1">
      <c r="A109" s="41"/>
      <c r="B109" s="42"/>
      <c r="C109" s="231" t="s">
        <v>90</v>
      </c>
      <c r="D109" s="231" t="s">
        <v>477</v>
      </c>
      <c r="E109" s="232" t="s">
        <v>3019</v>
      </c>
      <c r="F109" s="233" t="s">
        <v>3020</v>
      </c>
      <c r="G109" s="234" t="s">
        <v>508</v>
      </c>
      <c r="H109" s="235">
        <v>0.51500000000000001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0.01221</v>
      </c>
      <c r="R109" s="240">
        <f>Q109*H109</f>
        <v>0.0062881500000000002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3021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3022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>
      <c r="A111" s="41"/>
      <c r="B111" s="42"/>
      <c r="C111" s="43"/>
      <c r="D111" s="244" t="s">
        <v>485</v>
      </c>
      <c r="E111" s="43"/>
      <c r="F111" s="248" t="s">
        <v>3023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485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3024</v>
      </c>
      <c r="G112" s="250"/>
      <c r="H112" s="253">
        <v>0.51500000000000001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16.5" customHeight="1">
      <c r="A113" s="41"/>
      <c r="B113" s="42"/>
      <c r="C113" s="282" t="s">
        <v>482</v>
      </c>
      <c r="D113" s="282" t="s">
        <v>516</v>
      </c>
      <c r="E113" s="283" t="s">
        <v>3025</v>
      </c>
      <c r="F113" s="284" t="s">
        <v>3026</v>
      </c>
      <c r="G113" s="285" t="s">
        <v>508</v>
      </c>
      <c r="H113" s="286">
        <v>0.51500000000000001</v>
      </c>
      <c r="I113" s="287"/>
      <c r="J113" s="288">
        <f>ROUND(I113*H113,2)</f>
        <v>0</v>
      </c>
      <c r="K113" s="284" t="s">
        <v>481</v>
      </c>
      <c r="L113" s="289"/>
      <c r="M113" s="290" t="s">
        <v>28</v>
      </c>
      <c r="N113" s="291" t="s">
        <v>45</v>
      </c>
      <c r="O113" s="87"/>
      <c r="P113" s="240">
        <f>O113*H113</f>
        <v>0</v>
      </c>
      <c r="Q113" s="240">
        <v>1</v>
      </c>
      <c r="R113" s="240">
        <f>Q113*H113</f>
        <v>0.51500000000000001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519</v>
      </c>
      <c r="AT113" s="242" t="s">
        <v>516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3027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3026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2" customFormat="1" ht="22.8" customHeight="1">
      <c r="A115" s="12"/>
      <c r="B115" s="215"/>
      <c r="C115" s="216"/>
      <c r="D115" s="217" t="s">
        <v>73</v>
      </c>
      <c r="E115" s="229" t="s">
        <v>519</v>
      </c>
      <c r="F115" s="229" t="s">
        <v>2464</v>
      </c>
      <c r="G115" s="216"/>
      <c r="H115" s="216"/>
      <c r="I115" s="219"/>
      <c r="J115" s="230">
        <f>BK115</f>
        <v>0</v>
      </c>
      <c r="K115" s="216"/>
      <c r="L115" s="221"/>
      <c r="M115" s="222"/>
      <c r="N115" s="223"/>
      <c r="O115" s="223"/>
      <c r="P115" s="224">
        <f>SUM(P116:P121)</f>
        <v>0</v>
      </c>
      <c r="Q115" s="223"/>
      <c r="R115" s="224">
        <f>SUM(R116:R121)</f>
        <v>1.590622</v>
      </c>
      <c r="S115" s="223"/>
      <c r="T115" s="225">
        <f>SUM(T116:T121)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26" t="s">
        <v>78</v>
      </c>
      <c r="AT115" s="227" t="s">
        <v>73</v>
      </c>
      <c r="AU115" s="227" t="s">
        <v>78</v>
      </c>
      <c r="AY115" s="226" t="s">
        <v>475</v>
      </c>
      <c r="BK115" s="228">
        <f>SUM(BK116:BK121)</f>
        <v>0</v>
      </c>
    </row>
    <row r="116" s="2" customFormat="1" ht="21.75" customHeight="1">
      <c r="A116" s="41"/>
      <c r="B116" s="42"/>
      <c r="C116" s="231" t="s">
        <v>186</v>
      </c>
      <c r="D116" s="231" t="s">
        <v>477</v>
      </c>
      <c r="E116" s="232" t="s">
        <v>2693</v>
      </c>
      <c r="F116" s="233" t="s">
        <v>2694</v>
      </c>
      <c r="G116" s="234" t="s">
        <v>550</v>
      </c>
      <c r="H116" s="235">
        <v>1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0.21734000000000001</v>
      </c>
      <c r="R116" s="240">
        <f>Q116*H116</f>
        <v>0.21734000000000001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3028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2694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3029</v>
      </c>
      <c r="G118" s="250"/>
      <c r="H118" s="253">
        <v>1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55.5" customHeight="1">
      <c r="A119" s="41"/>
      <c r="B119" s="42"/>
      <c r="C119" s="282" t="s">
        <v>204</v>
      </c>
      <c r="D119" s="282" t="s">
        <v>516</v>
      </c>
      <c r="E119" s="283" t="s">
        <v>2697</v>
      </c>
      <c r="F119" s="284" t="s">
        <v>3030</v>
      </c>
      <c r="G119" s="285" t="s">
        <v>550</v>
      </c>
      <c r="H119" s="286">
        <v>1</v>
      </c>
      <c r="I119" s="287"/>
      <c r="J119" s="288">
        <f>ROUND(I119*H119,2)</f>
        <v>0</v>
      </c>
      <c r="K119" s="284" t="s">
        <v>28</v>
      </c>
      <c r="L119" s="289"/>
      <c r="M119" s="290" t="s">
        <v>28</v>
      </c>
      <c r="N119" s="291" t="s">
        <v>45</v>
      </c>
      <c r="O119" s="87"/>
      <c r="P119" s="240">
        <f>O119*H119</f>
        <v>0</v>
      </c>
      <c r="Q119" s="240">
        <v>1.3732819999999999</v>
      </c>
      <c r="R119" s="240">
        <f>Q119*H119</f>
        <v>1.3732819999999999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519</v>
      </c>
      <c r="AT119" s="242" t="s">
        <v>516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3031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3032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2" customFormat="1">
      <c r="A121" s="41"/>
      <c r="B121" s="42"/>
      <c r="C121" s="43"/>
      <c r="D121" s="244" t="s">
        <v>485</v>
      </c>
      <c r="E121" s="43"/>
      <c r="F121" s="248" t="s">
        <v>3033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485</v>
      </c>
      <c r="AU121" s="20" t="s">
        <v>82</v>
      </c>
    </row>
    <row r="122" s="12" customFormat="1" ht="22.8" customHeight="1">
      <c r="A122" s="12"/>
      <c r="B122" s="215"/>
      <c r="C122" s="216"/>
      <c r="D122" s="217" t="s">
        <v>73</v>
      </c>
      <c r="E122" s="229" t="s">
        <v>292</v>
      </c>
      <c r="F122" s="229" t="s">
        <v>648</v>
      </c>
      <c r="G122" s="216"/>
      <c r="H122" s="216"/>
      <c r="I122" s="219"/>
      <c r="J122" s="230">
        <f>BK122</f>
        <v>0</v>
      </c>
      <c r="K122" s="216"/>
      <c r="L122" s="221"/>
      <c r="M122" s="222"/>
      <c r="N122" s="223"/>
      <c r="O122" s="223"/>
      <c r="P122" s="224">
        <f>SUM(P123:P132)</f>
        <v>0</v>
      </c>
      <c r="Q122" s="223"/>
      <c r="R122" s="224">
        <f>SUM(R123:R132)</f>
        <v>0.02852</v>
      </c>
      <c r="S122" s="223"/>
      <c r="T122" s="225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6" t="s">
        <v>78</v>
      </c>
      <c r="AT122" s="227" t="s">
        <v>73</v>
      </c>
      <c r="AU122" s="227" t="s">
        <v>78</v>
      </c>
      <c r="AY122" s="226" t="s">
        <v>475</v>
      </c>
      <c r="BK122" s="228">
        <f>SUM(BK123:BK132)</f>
        <v>0</v>
      </c>
    </row>
    <row r="123" s="2" customFormat="1" ht="33" customHeight="1">
      <c r="A123" s="41"/>
      <c r="B123" s="42"/>
      <c r="C123" s="231" t="s">
        <v>522</v>
      </c>
      <c r="D123" s="231" t="s">
        <v>477</v>
      </c>
      <c r="E123" s="232" t="s">
        <v>2957</v>
      </c>
      <c r="F123" s="233" t="s">
        <v>2958</v>
      </c>
      <c r="G123" s="234" t="s">
        <v>550</v>
      </c>
      <c r="H123" s="235">
        <v>92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4.0000000000000003E-05</v>
      </c>
      <c r="R123" s="240">
        <f>Q123*H123</f>
        <v>0.0036800000000000001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3034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2960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3035</v>
      </c>
      <c r="G125" s="250"/>
      <c r="H125" s="253">
        <v>16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3036</v>
      </c>
      <c r="G126" s="250"/>
      <c r="H126" s="253">
        <v>16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3037</v>
      </c>
      <c r="G127" s="250"/>
      <c r="H127" s="253">
        <v>12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3038</v>
      </c>
      <c r="G128" s="250"/>
      <c r="H128" s="253">
        <v>48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5" customFormat="1">
      <c r="A129" s="15"/>
      <c r="B129" s="271"/>
      <c r="C129" s="272"/>
      <c r="D129" s="244" t="s">
        <v>487</v>
      </c>
      <c r="E129" s="273" t="s">
        <v>28</v>
      </c>
      <c r="F129" s="274" t="s">
        <v>493</v>
      </c>
      <c r="G129" s="272"/>
      <c r="H129" s="275">
        <v>92</v>
      </c>
      <c r="I129" s="276"/>
      <c r="J129" s="272"/>
      <c r="K129" s="272"/>
      <c r="L129" s="277"/>
      <c r="M129" s="278"/>
      <c r="N129" s="279"/>
      <c r="O129" s="279"/>
      <c r="P129" s="279"/>
      <c r="Q129" s="279"/>
      <c r="R129" s="279"/>
      <c r="S129" s="279"/>
      <c r="T129" s="280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81" t="s">
        <v>487</v>
      </c>
      <c r="AU129" s="281" t="s">
        <v>82</v>
      </c>
      <c r="AV129" s="15" t="s">
        <v>482</v>
      </c>
      <c r="AW129" s="15" t="s">
        <v>35</v>
      </c>
      <c r="AX129" s="15" t="s">
        <v>78</v>
      </c>
      <c r="AY129" s="281" t="s">
        <v>475</v>
      </c>
    </row>
    <row r="130" s="2" customFormat="1" ht="21.75" customHeight="1">
      <c r="A130" s="41"/>
      <c r="B130" s="42"/>
      <c r="C130" s="231" t="s">
        <v>519</v>
      </c>
      <c r="D130" s="231" t="s">
        <v>477</v>
      </c>
      <c r="E130" s="232" t="s">
        <v>2962</v>
      </c>
      <c r="F130" s="233" t="s">
        <v>2963</v>
      </c>
      <c r="G130" s="234" t="s">
        <v>550</v>
      </c>
      <c r="H130" s="235">
        <v>92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0.00027</v>
      </c>
      <c r="R130" s="240">
        <f>Q130*H130</f>
        <v>0.024840000000000001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3039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2965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>
      <c r="A132" s="41"/>
      <c r="B132" s="42"/>
      <c r="C132" s="43"/>
      <c r="D132" s="244" t="s">
        <v>485</v>
      </c>
      <c r="E132" s="43"/>
      <c r="F132" s="248" t="s">
        <v>3040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485</v>
      </c>
      <c r="AU132" s="20" t="s">
        <v>82</v>
      </c>
    </row>
    <row r="133" s="12" customFormat="1" ht="22.8" customHeight="1">
      <c r="A133" s="12"/>
      <c r="B133" s="215"/>
      <c r="C133" s="216"/>
      <c r="D133" s="217" t="s">
        <v>73</v>
      </c>
      <c r="E133" s="229" t="s">
        <v>701</v>
      </c>
      <c r="F133" s="229" t="s">
        <v>702</v>
      </c>
      <c r="G133" s="216"/>
      <c r="H133" s="216"/>
      <c r="I133" s="219"/>
      <c r="J133" s="230">
        <f>BK133</f>
        <v>0</v>
      </c>
      <c r="K133" s="216"/>
      <c r="L133" s="221"/>
      <c r="M133" s="222"/>
      <c r="N133" s="223"/>
      <c r="O133" s="223"/>
      <c r="P133" s="224">
        <f>SUM(P134:P135)</f>
        <v>0</v>
      </c>
      <c r="Q133" s="223"/>
      <c r="R133" s="224">
        <f>SUM(R134:R135)</f>
        <v>0</v>
      </c>
      <c r="S133" s="223"/>
      <c r="T133" s="225">
        <f>SUM(T134:T135)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6" t="s">
        <v>78</v>
      </c>
      <c r="AT133" s="227" t="s">
        <v>73</v>
      </c>
      <c r="AU133" s="227" t="s">
        <v>78</v>
      </c>
      <c r="AY133" s="226" t="s">
        <v>475</v>
      </c>
      <c r="BK133" s="228">
        <f>SUM(BK134:BK135)</f>
        <v>0</v>
      </c>
    </row>
    <row r="134" s="2" customFormat="1" ht="33" customHeight="1">
      <c r="A134" s="41"/>
      <c r="B134" s="42"/>
      <c r="C134" s="231" t="s">
        <v>292</v>
      </c>
      <c r="D134" s="231" t="s">
        <v>477</v>
      </c>
      <c r="E134" s="232" t="s">
        <v>1904</v>
      </c>
      <c r="F134" s="233" t="s">
        <v>1905</v>
      </c>
      <c r="G134" s="234" t="s">
        <v>508</v>
      </c>
      <c r="H134" s="235">
        <v>2.4649999999999999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3041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1907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2" customFormat="1" ht="25.92" customHeight="1">
      <c r="A136" s="12"/>
      <c r="B136" s="215"/>
      <c r="C136" s="216"/>
      <c r="D136" s="217" t="s">
        <v>73</v>
      </c>
      <c r="E136" s="218" t="s">
        <v>708</v>
      </c>
      <c r="F136" s="218" t="s">
        <v>709</v>
      </c>
      <c r="G136" s="216"/>
      <c r="H136" s="216"/>
      <c r="I136" s="219"/>
      <c r="J136" s="220">
        <f>BK136</f>
        <v>0</v>
      </c>
      <c r="K136" s="216"/>
      <c r="L136" s="221"/>
      <c r="M136" s="222"/>
      <c r="N136" s="223"/>
      <c r="O136" s="223"/>
      <c r="P136" s="224">
        <f>P137</f>
        <v>0</v>
      </c>
      <c r="Q136" s="223"/>
      <c r="R136" s="224">
        <f>R137</f>
        <v>50.886466000000006</v>
      </c>
      <c r="S136" s="223"/>
      <c r="T136" s="225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6" t="s">
        <v>82</v>
      </c>
      <c r="AT136" s="227" t="s">
        <v>73</v>
      </c>
      <c r="AU136" s="227" t="s">
        <v>74</v>
      </c>
      <c r="AY136" s="226" t="s">
        <v>475</v>
      </c>
      <c r="BK136" s="228">
        <f>BK137</f>
        <v>0</v>
      </c>
    </row>
    <row r="137" s="12" customFormat="1" ht="22.8" customHeight="1">
      <c r="A137" s="12"/>
      <c r="B137" s="215"/>
      <c r="C137" s="216"/>
      <c r="D137" s="217" t="s">
        <v>73</v>
      </c>
      <c r="E137" s="229" t="s">
        <v>831</v>
      </c>
      <c r="F137" s="229" t="s">
        <v>832</v>
      </c>
      <c r="G137" s="216"/>
      <c r="H137" s="216"/>
      <c r="I137" s="219"/>
      <c r="J137" s="230">
        <f>BK137</f>
        <v>0</v>
      </c>
      <c r="K137" s="216"/>
      <c r="L137" s="221"/>
      <c r="M137" s="222"/>
      <c r="N137" s="223"/>
      <c r="O137" s="223"/>
      <c r="P137" s="224">
        <f>SUM(P138:P185)</f>
        <v>0</v>
      </c>
      <c r="Q137" s="223"/>
      <c r="R137" s="224">
        <f>SUM(R138:R185)</f>
        <v>50.886466000000006</v>
      </c>
      <c r="S137" s="223"/>
      <c r="T137" s="225">
        <f>SUM(T138:T185)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6" t="s">
        <v>82</v>
      </c>
      <c r="AT137" s="227" t="s">
        <v>73</v>
      </c>
      <c r="AU137" s="227" t="s">
        <v>78</v>
      </c>
      <c r="AY137" s="226" t="s">
        <v>475</v>
      </c>
      <c r="BK137" s="228">
        <f>SUM(BK138:BK185)</f>
        <v>0</v>
      </c>
    </row>
    <row r="138" s="2" customFormat="1" ht="33" customHeight="1">
      <c r="A138" s="41"/>
      <c r="B138" s="42"/>
      <c r="C138" s="231" t="s">
        <v>332</v>
      </c>
      <c r="D138" s="231" t="s">
        <v>477</v>
      </c>
      <c r="E138" s="232" t="s">
        <v>3042</v>
      </c>
      <c r="F138" s="233" t="s">
        <v>3043</v>
      </c>
      <c r="G138" s="234" t="s">
        <v>639</v>
      </c>
      <c r="H138" s="235">
        <v>12.6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6.0000000000000002E-05</v>
      </c>
      <c r="R138" s="240">
        <f>Q138*H138</f>
        <v>0.00075599999999999994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567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567</v>
      </c>
      <c r="BM138" s="242" t="s">
        <v>3044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3045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3046</v>
      </c>
      <c r="G140" s="250"/>
      <c r="H140" s="253">
        <v>12.6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78</v>
      </c>
      <c r="AY140" s="259" t="s">
        <v>475</v>
      </c>
    </row>
    <row r="141" s="2" customFormat="1" ht="21.75" customHeight="1">
      <c r="A141" s="41"/>
      <c r="B141" s="42"/>
      <c r="C141" s="282" t="s">
        <v>341</v>
      </c>
      <c r="D141" s="282" t="s">
        <v>516</v>
      </c>
      <c r="E141" s="283" t="s">
        <v>3047</v>
      </c>
      <c r="F141" s="284" t="s">
        <v>3048</v>
      </c>
      <c r="G141" s="285" t="s">
        <v>639</v>
      </c>
      <c r="H141" s="286">
        <v>12.6</v>
      </c>
      <c r="I141" s="287"/>
      <c r="J141" s="288">
        <f>ROUND(I141*H141,2)</f>
        <v>0</v>
      </c>
      <c r="K141" s="284" t="s">
        <v>28</v>
      </c>
      <c r="L141" s="289"/>
      <c r="M141" s="290" t="s">
        <v>28</v>
      </c>
      <c r="N141" s="291" t="s">
        <v>45</v>
      </c>
      <c r="O141" s="87"/>
      <c r="P141" s="240">
        <f>O141*H141</f>
        <v>0</v>
      </c>
      <c r="Q141" s="240">
        <v>0.085999999999999993</v>
      </c>
      <c r="R141" s="240">
        <f>Q141*H141</f>
        <v>1.0835999999999999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649</v>
      </c>
      <c r="AT141" s="242" t="s">
        <v>516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567</v>
      </c>
      <c r="BM141" s="242" t="s">
        <v>3049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3048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2" customFormat="1" ht="21.75" customHeight="1">
      <c r="A143" s="41"/>
      <c r="B143" s="42"/>
      <c r="C143" s="231" t="s">
        <v>350</v>
      </c>
      <c r="D143" s="231" t="s">
        <v>477</v>
      </c>
      <c r="E143" s="232" t="s">
        <v>3050</v>
      </c>
      <c r="F143" s="233" t="s">
        <v>3051</v>
      </c>
      <c r="G143" s="234" t="s">
        <v>720</v>
      </c>
      <c r="H143" s="235">
        <v>957.60000000000002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5.0000000000000002E-05</v>
      </c>
      <c r="R143" s="240">
        <f>Q143*H143</f>
        <v>0.047880000000000006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567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567</v>
      </c>
      <c r="BM143" s="242" t="s">
        <v>3052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3053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3054</v>
      </c>
      <c r="G145" s="250"/>
      <c r="H145" s="253">
        <v>504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3055</v>
      </c>
      <c r="G146" s="250"/>
      <c r="H146" s="253">
        <v>453.60000000000002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5" customFormat="1">
      <c r="A147" s="15"/>
      <c r="B147" s="271"/>
      <c r="C147" s="272"/>
      <c r="D147" s="244" t="s">
        <v>487</v>
      </c>
      <c r="E147" s="273" t="s">
        <v>28</v>
      </c>
      <c r="F147" s="274" t="s">
        <v>493</v>
      </c>
      <c r="G147" s="272"/>
      <c r="H147" s="275">
        <v>957.60000000000002</v>
      </c>
      <c r="I147" s="276"/>
      <c r="J147" s="272"/>
      <c r="K147" s="272"/>
      <c r="L147" s="277"/>
      <c r="M147" s="278"/>
      <c r="N147" s="279"/>
      <c r="O147" s="279"/>
      <c r="P147" s="279"/>
      <c r="Q147" s="279"/>
      <c r="R147" s="279"/>
      <c r="S147" s="279"/>
      <c r="T147" s="280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81" t="s">
        <v>487</v>
      </c>
      <c r="AU147" s="281" t="s">
        <v>82</v>
      </c>
      <c r="AV147" s="15" t="s">
        <v>482</v>
      </c>
      <c r="AW147" s="15" t="s">
        <v>35</v>
      </c>
      <c r="AX147" s="15" t="s">
        <v>78</v>
      </c>
      <c r="AY147" s="281" t="s">
        <v>475</v>
      </c>
    </row>
    <row r="148" s="2" customFormat="1" ht="21.75" customHeight="1">
      <c r="A148" s="41"/>
      <c r="B148" s="42"/>
      <c r="C148" s="282" t="s">
        <v>359</v>
      </c>
      <c r="D148" s="282" t="s">
        <v>516</v>
      </c>
      <c r="E148" s="283" t="s">
        <v>3056</v>
      </c>
      <c r="F148" s="284" t="s">
        <v>3057</v>
      </c>
      <c r="G148" s="285" t="s">
        <v>720</v>
      </c>
      <c r="H148" s="286">
        <v>957.60000000000002</v>
      </c>
      <c r="I148" s="287"/>
      <c r="J148" s="288">
        <f>ROUND(I148*H148,2)</f>
        <v>0</v>
      </c>
      <c r="K148" s="284" t="s">
        <v>28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0.048000000000000001</v>
      </c>
      <c r="R148" s="240">
        <f>Q148*H148</f>
        <v>45.964800000000004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649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567</v>
      </c>
      <c r="BM148" s="242" t="s">
        <v>3058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3057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2" customFormat="1">
      <c r="A150" s="41"/>
      <c r="B150" s="42"/>
      <c r="C150" s="43"/>
      <c r="D150" s="244" t="s">
        <v>485</v>
      </c>
      <c r="E150" s="43"/>
      <c r="F150" s="248" t="s">
        <v>3059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485</v>
      </c>
      <c r="AU150" s="20" t="s">
        <v>82</v>
      </c>
    </row>
    <row r="151" s="2" customFormat="1" ht="21.75" customHeight="1">
      <c r="A151" s="41"/>
      <c r="B151" s="42"/>
      <c r="C151" s="231" t="s">
        <v>557</v>
      </c>
      <c r="D151" s="231" t="s">
        <v>477</v>
      </c>
      <c r="E151" s="232" t="s">
        <v>3060</v>
      </c>
      <c r="F151" s="233" t="s">
        <v>3061</v>
      </c>
      <c r="G151" s="234" t="s">
        <v>550</v>
      </c>
      <c r="H151" s="235">
        <v>25.300000000000001</v>
      </c>
      <c r="I151" s="236"/>
      <c r="J151" s="237">
        <f>ROUND(I151*H151,2)</f>
        <v>0</v>
      </c>
      <c r="K151" s="233" t="s">
        <v>28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567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567</v>
      </c>
      <c r="BM151" s="242" t="s">
        <v>3062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3061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3063</v>
      </c>
      <c r="G153" s="250"/>
      <c r="H153" s="253">
        <v>19.300000000000001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3064</v>
      </c>
      <c r="G154" s="250"/>
      <c r="H154" s="253">
        <v>6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5" customFormat="1">
      <c r="A155" s="15"/>
      <c r="B155" s="271"/>
      <c r="C155" s="272"/>
      <c r="D155" s="244" t="s">
        <v>487</v>
      </c>
      <c r="E155" s="273" t="s">
        <v>28</v>
      </c>
      <c r="F155" s="274" t="s">
        <v>493</v>
      </c>
      <c r="G155" s="272"/>
      <c r="H155" s="275">
        <v>25.300000000000001</v>
      </c>
      <c r="I155" s="276"/>
      <c r="J155" s="272"/>
      <c r="K155" s="272"/>
      <c r="L155" s="277"/>
      <c r="M155" s="278"/>
      <c r="N155" s="279"/>
      <c r="O155" s="279"/>
      <c r="P155" s="279"/>
      <c r="Q155" s="279"/>
      <c r="R155" s="279"/>
      <c r="S155" s="279"/>
      <c r="T155" s="280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81" t="s">
        <v>487</v>
      </c>
      <c r="AU155" s="281" t="s">
        <v>82</v>
      </c>
      <c r="AV155" s="15" t="s">
        <v>482</v>
      </c>
      <c r="AW155" s="15" t="s">
        <v>35</v>
      </c>
      <c r="AX155" s="15" t="s">
        <v>78</v>
      </c>
      <c r="AY155" s="281" t="s">
        <v>475</v>
      </c>
    </row>
    <row r="156" s="2" customFormat="1" ht="33" customHeight="1">
      <c r="A156" s="41"/>
      <c r="B156" s="42"/>
      <c r="C156" s="282" t="s">
        <v>8</v>
      </c>
      <c r="D156" s="282" t="s">
        <v>516</v>
      </c>
      <c r="E156" s="283" t="s">
        <v>3065</v>
      </c>
      <c r="F156" s="284" t="s">
        <v>3066</v>
      </c>
      <c r="G156" s="285" t="s">
        <v>639</v>
      </c>
      <c r="H156" s="286">
        <v>19.300000000000001</v>
      </c>
      <c r="I156" s="287"/>
      <c r="J156" s="288">
        <f>ROUND(I156*H156,2)</f>
        <v>0</v>
      </c>
      <c r="K156" s="284" t="s">
        <v>28</v>
      </c>
      <c r="L156" s="289"/>
      <c r="M156" s="290" t="s">
        <v>28</v>
      </c>
      <c r="N156" s="291" t="s">
        <v>45</v>
      </c>
      <c r="O156" s="87"/>
      <c r="P156" s="240">
        <f>O156*H156</f>
        <v>0</v>
      </c>
      <c r="Q156" s="240">
        <v>0.053100000000000001</v>
      </c>
      <c r="R156" s="240">
        <f>Q156*H156</f>
        <v>1.0248300000000001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649</v>
      </c>
      <c r="AT156" s="242" t="s">
        <v>516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567</v>
      </c>
      <c r="BM156" s="242" t="s">
        <v>3067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3066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3063</v>
      </c>
      <c r="G158" s="250"/>
      <c r="H158" s="253">
        <v>19.300000000000001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78</v>
      </c>
      <c r="AY158" s="259" t="s">
        <v>475</v>
      </c>
    </row>
    <row r="159" s="2" customFormat="1" ht="33" customHeight="1">
      <c r="A159" s="41"/>
      <c r="B159" s="42"/>
      <c r="C159" s="282" t="s">
        <v>567</v>
      </c>
      <c r="D159" s="282" t="s">
        <v>516</v>
      </c>
      <c r="E159" s="283" t="s">
        <v>3068</v>
      </c>
      <c r="F159" s="284" t="s">
        <v>3069</v>
      </c>
      <c r="G159" s="285" t="s">
        <v>639</v>
      </c>
      <c r="H159" s="286">
        <v>6</v>
      </c>
      <c r="I159" s="287"/>
      <c r="J159" s="288">
        <f>ROUND(I159*H159,2)</f>
        <v>0</v>
      </c>
      <c r="K159" s="284" t="s">
        <v>28</v>
      </c>
      <c r="L159" s="289"/>
      <c r="M159" s="290" t="s">
        <v>28</v>
      </c>
      <c r="N159" s="291" t="s">
        <v>45</v>
      </c>
      <c r="O159" s="87"/>
      <c r="P159" s="240">
        <f>O159*H159</f>
        <v>0</v>
      </c>
      <c r="Q159" s="240">
        <v>0.053100000000000001</v>
      </c>
      <c r="R159" s="240">
        <f>Q159*H159</f>
        <v>0.31859999999999999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649</v>
      </c>
      <c r="AT159" s="242" t="s">
        <v>516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567</v>
      </c>
      <c r="BM159" s="242" t="s">
        <v>3070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3069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3064</v>
      </c>
      <c r="G161" s="250"/>
      <c r="H161" s="253">
        <v>6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78</v>
      </c>
      <c r="AY161" s="259" t="s">
        <v>475</v>
      </c>
    </row>
    <row r="162" s="2" customFormat="1" ht="21.75" customHeight="1">
      <c r="A162" s="41"/>
      <c r="B162" s="42"/>
      <c r="C162" s="231" t="s">
        <v>571</v>
      </c>
      <c r="D162" s="231" t="s">
        <v>477</v>
      </c>
      <c r="E162" s="232" t="s">
        <v>885</v>
      </c>
      <c r="F162" s="233" t="s">
        <v>886</v>
      </c>
      <c r="G162" s="234" t="s">
        <v>720</v>
      </c>
      <c r="H162" s="235">
        <v>200</v>
      </c>
      <c r="I162" s="236"/>
      <c r="J162" s="237">
        <f>ROUND(I162*H162,2)</f>
        <v>0</v>
      </c>
      <c r="K162" s="233" t="s">
        <v>481</v>
      </c>
      <c r="L162" s="47"/>
      <c r="M162" s="238" t="s">
        <v>28</v>
      </c>
      <c r="N162" s="239" t="s">
        <v>45</v>
      </c>
      <c r="O162" s="87"/>
      <c r="P162" s="240">
        <f>O162*H162</f>
        <v>0</v>
      </c>
      <c r="Q162" s="240">
        <v>6.9999999999999994E-05</v>
      </c>
      <c r="R162" s="240">
        <f>Q162*H162</f>
        <v>0.013999999999999999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567</v>
      </c>
      <c r="AT162" s="242" t="s">
        <v>477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567</v>
      </c>
      <c r="BM162" s="242" t="s">
        <v>3071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888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3072</v>
      </c>
      <c r="G164" s="250"/>
      <c r="H164" s="253">
        <v>40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74</v>
      </c>
      <c r="AY164" s="259" t="s">
        <v>475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3073</v>
      </c>
      <c r="G165" s="250"/>
      <c r="H165" s="253">
        <v>40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74</v>
      </c>
      <c r="AY165" s="259" t="s">
        <v>475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3074</v>
      </c>
      <c r="G166" s="250"/>
      <c r="H166" s="253">
        <v>120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74</v>
      </c>
      <c r="AY166" s="259" t="s">
        <v>475</v>
      </c>
    </row>
    <row r="167" s="15" customFormat="1">
      <c r="A167" s="15"/>
      <c r="B167" s="271"/>
      <c r="C167" s="272"/>
      <c r="D167" s="244" t="s">
        <v>487</v>
      </c>
      <c r="E167" s="273" t="s">
        <v>28</v>
      </c>
      <c r="F167" s="274" t="s">
        <v>493</v>
      </c>
      <c r="G167" s="272"/>
      <c r="H167" s="275">
        <v>200</v>
      </c>
      <c r="I167" s="276"/>
      <c r="J167" s="272"/>
      <c r="K167" s="272"/>
      <c r="L167" s="277"/>
      <c r="M167" s="278"/>
      <c r="N167" s="279"/>
      <c r="O167" s="279"/>
      <c r="P167" s="279"/>
      <c r="Q167" s="279"/>
      <c r="R167" s="279"/>
      <c r="S167" s="279"/>
      <c r="T167" s="280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81" t="s">
        <v>487</v>
      </c>
      <c r="AU167" s="281" t="s">
        <v>82</v>
      </c>
      <c r="AV167" s="15" t="s">
        <v>482</v>
      </c>
      <c r="AW167" s="15" t="s">
        <v>35</v>
      </c>
      <c r="AX167" s="15" t="s">
        <v>78</v>
      </c>
      <c r="AY167" s="281" t="s">
        <v>475</v>
      </c>
    </row>
    <row r="168" s="2" customFormat="1" ht="33" customHeight="1">
      <c r="A168" s="41"/>
      <c r="B168" s="42"/>
      <c r="C168" s="282" t="s">
        <v>575</v>
      </c>
      <c r="D168" s="282" t="s">
        <v>516</v>
      </c>
      <c r="E168" s="283" t="s">
        <v>891</v>
      </c>
      <c r="F168" s="284" t="s">
        <v>892</v>
      </c>
      <c r="G168" s="285" t="s">
        <v>550</v>
      </c>
      <c r="H168" s="286">
        <v>4</v>
      </c>
      <c r="I168" s="287"/>
      <c r="J168" s="288">
        <f>ROUND(I168*H168,2)</f>
        <v>0</v>
      </c>
      <c r="K168" s="284" t="s">
        <v>28</v>
      </c>
      <c r="L168" s="289"/>
      <c r="M168" s="290" t="s">
        <v>28</v>
      </c>
      <c r="N168" s="291" t="s">
        <v>45</v>
      </c>
      <c r="O168" s="87"/>
      <c r="P168" s="240">
        <f>O168*H168</f>
        <v>0</v>
      </c>
      <c r="Q168" s="240">
        <v>0.0050000000000000001</v>
      </c>
      <c r="R168" s="240">
        <f>Q168*H168</f>
        <v>0.02</v>
      </c>
      <c r="S168" s="240">
        <v>0</v>
      </c>
      <c r="T168" s="24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42" t="s">
        <v>649</v>
      </c>
      <c r="AT168" s="242" t="s">
        <v>516</v>
      </c>
      <c r="AU168" s="242" t="s">
        <v>82</v>
      </c>
      <c r="AY168" s="20" t="s">
        <v>475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20" t="s">
        <v>78</v>
      </c>
      <c r="BK168" s="243">
        <f>ROUND(I168*H168,2)</f>
        <v>0</v>
      </c>
      <c r="BL168" s="20" t="s">
        <v>567</v>
      </c>
      <c r="BM168" s="242" t="s">
        <v>3075</v>
      </c>
    </row>
    <row r="169" s="2" customFormat="1">
      <c r="A169" s="41"/>
      <c r="B169" s="42"/>
      <c r="C169" s="43"/>
      <c r="D169" s="244" t="s">
        <v>484</v>
      </c>
      <c r="E169" s="43"/>
      <c r="F169" s="245" t="s">
        <v>892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484</v>
      </c>
      <c r="AU169" s="20" t="s">
        <v>82</v>
      </c>
    </row>
    <row r="170" s="13" customFormat="1">
      <c r="A170" s="13"/>
      <c r="B170" s="249"/>
      <c r="C170" s="250"/>
      <c r="D170" s="244" t="s">
        <v>487</v>
      </c>
      <c r="E170" s="251" t="s">
        <v>28</v>
      </c>
      <c r="F170" s="252" t="s">
        <v>3076</v>
      </c>
      <c r="G170" s="250"/>
      <c r="H170" s="253">
        <v>4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9" t="s">
        <v>487</v>
      </c>
      <c r="AU170" s="259" t="s">
        <v>82</v>
      </c>
      <c r="AV170" s="13" t="s">
        <v>82</v>
      </c>
      <c r="AW170" s="13" t="s">
        <v>35</v>
      </c>
      <c r="AX170" s="13" t="s">
        <v>78</v>
      </c>
      <c r="AY170" s="259" t="s">
        <v>475</v>
      </c>
    </row>
    <row r="171" s="2" customFormat="1" ht="33" customHeight="1">
      <c r="A171" s="41"/>
      <c r="B171" s="42"/>
      <c r="C171" s="282" t="s">
        <v>579</v>
      </c>
      <c r="D171" s="282" t="s">
        <v>516</v>
      </c>
      <c r="E171" s="283" t="s">
        <v>3077</v>
      </c>
      <c r="F171" s="284" t="s">
        <v>3078</v>
      </c>
      <c r="G171" s="285" t="s">
        <v>550</v>
      </c>
      <c r="H171" s="286">
        <v>16</v>
      </c>
      <c r="I171" s="287"/>
      <c r="J171" s="288">
        <f>ROUND(I171*H171,2)</f>
        <v>0</v>
      </c>
      <c r="K171" s="284" t="s">
        <v>28</v>
      </c>
      <c r="L171" s="289"/>
      <c r="M171" s="290" t="s">
        <v>28</v>
      </c>
      <c r="N171" s="291" t="s">
        <v>45</v>
      </c>
      <c r="O171" s="87"/>
      <c r="P171" s="240">
        <f>O171*H171</f>
        <v>0</v>
      </c>
      <c r="Q171" s="240">
        <v>0.0050000000000000001</v>
      </c>
      <c r="R171" s="240">
        <f>Q171*H171</f>
        <v>0.080000000000000002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649</v>
      </c>
      <c r="AT171" s="242" t="s">
        <v>516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567</v>
      </c>
      <c r="BM171" s="242" t="s">
        <v>3079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3078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3080</v>
      </c>
      <c r="G173" s="250"/>
      <c r="H173" s="253">
        <v>4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3081</v>
      </c>
      <c r="G174" s="250"/>
      <c r="H174" s="253">
        <v>12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16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21.75" customHeight="1">
      <c r="A176" s="41"/>
      <c r="B176" s="42"/>
      <c r="C176" s="231" t="s">
        <v>583</v>
      </c>
      <c r="D176" s="231" t="s">
        <v>477</v>
      </c>
      <c r="E176" s="232" t="s">
        <v>2980</v>
      </c>
      <c r="F176" s="233" t="s">
        <v>2981</v>
      </c>
      <c r="G176" s="234" t="s">
        <v>720</v>
      </c>
      <c r="H176" s="235">
        <v>2200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6.0000000000000002E-05</v>
      </c>
      <c r="R176" s="240">
        <f>Q176*H176</f>
        <v>0.13200000000000001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567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567</v>
      </c>
      <c r="BM176" s="242" t="s">
        <v>3082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2983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3083</v>
      </c>
      <c r="G178" s="250"/>
      <c r="H178" s="253">
        <v>2200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78</v>
      </c>
      <c r="AY178" s="259" t="s">
        <v>475</v>
      </c>
    </row>
    <row r="179" s="2" customFormat="1" ht="33" customHeight="1">
      <c r="A179" s="41"/>
      <c r="B179" s="42"/>
      <c r="C179" s="282" t="s">
        <v>7</v>
      </c>
      <c r="D179" s="282" t="s">
        <v>516</v>
      </c>
      <c r="E179" s="283" t="s">
        <v>2834</v>
      </c>
      <c r="F179" s="284" t="s">
        <v>3084</v>
      </c>
      <c r="G179" s="285" t="s">
        <v>720</v>
      </c>
      <c r="H179" s="286">
        <v>2200</v>
      </c>
      <c r="I179" s="287"/>
      <c r="J179" s="288">
        <f>ROUND(I179*H179,2)</f>
        <v>0</v>
      </c>
      <c r="K179" s="284" t="s">
        <v>28</v>
      </c>
      <c r="L179" s="289"/>
      <c r="M179" s="290" t="s">
        <v>28</v>
      </c>
      <c r="N179" s="291" t="s">
        <v>45</v>
      </c>
      <c r="O179" s="87"/>
      <c r="P179" s="240">
        <f>O179*H179</f>
        <v>0</v>
      </c>
      <c r="Q179" s="240">
        <v>0.001</v>
      </c>
      <c r="R179" s="240">
        <f>Q179*H179</f>
        <v>2.2000000000000002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649</v>
      </c>
      <c r="AT179" s="242" t="s">
        <v>516</v>
      </c>
      <c r="AU179" s="242" t="s">
        <v>82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567</v>
      </c>
      <c r="BM179" s="242" t="s">
        <v>3085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3084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82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3083</v>
      </c>
      <c r="G181" s="250"/>
      <c r="H181" s="253">
        <v>2200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78</v>
      </c>
      <c r="AY181" s="259" t="s">
        <v>475</v>
      </c>
    </row>
    <row r="182" s="2" customFormat="1" ht="33" customHeight="1">
      <c r="A182" s="41"/>
      <c r="B182" s="42"/>
      <c r="C182" s="231" t="s">
        <v>594</v>
      </c>
      <c r="D182" s="231" t="s">
        <v>477</v>
      </c>
      <c r="E182" s="232" t="s">
        <v>896</v>
      </c>
      <c r="F182" s="233" t="s">
        <v>897</v>
      </c>
      <c r="G182" s="234" t="s">
        <v>508</v>
      </c>
      <c r="H182" s="235">
        <v>50.886000000000003</v>
      </c>
      <c r="I182" s="236"/>
      <c r="J182" s="237">
        <f>ROUND(I182*H182,2)</f>
        <v>0</v>
      </c>
      <c r="K182" s="233" t="s">
        <v>481</v>
      </c>
      <c r="L182" s="47"/>
      <c r="M182" s="238" t="s">
        <v>28</v>
      </c>
      <c r="N182" s="239" t="s">
        <v>45</v>
      </c>
      <c r="O182" s="87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42" t="s">
        <v>567</v>
      </c>
      <c r="AT182" s="242" t="s">
        <v>477</v>
      </c>
      <c r="AU182" s="242" t="s">
        <v>82</v>
      </c>
      <c r="AY182" s="20" t="s">
        <v>475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20" t="s">
        <v>78</v>
      </c>
      <c r="BK182" s="243">
        <f>ROUND(I182*H182,2)</f>
        <v>0</v>
      </c>
      <c r="BL182" s="20" t="s">
        <v>567</v>
      </c>
      <c r="BM182" s="242" t="s">
        <v>3086</v>
      </c>
    </row>
    <row r="183" s="2" customFormat="1">
      <c r="A183" s="41"/>
      <c r="B183" s="42"/>
      <c r="C183" s="43"/>
      <c r="D183" s="244" t="s">
        <v>484</v>
      </c>
      <c r="E183" s="43"/>
      <c r="F183" s="245" t="s">
        <v>899</v>
      </c>
      <c r="G183" s="43"/>
      <c r="H183" s="43"/>
      <c r="I183" s="151"/>
      <c r="J183" s="43"/>
      <c r="K183" s="43"/>
      <c r="L183" s="47"/>
      <c r="M183" s="246"/>
      <c r="N183" s="24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484</v>
      </c>
      <c r="AU183" s="20" t="s">
        <v>82</v>
      </c>
    </row>
    <row r="184" s="2" customFormat="1" ht="44.25" customHeight="1">
      <c r="A184" s="41"/>
      <c r="B184" s="42"/>
      <c r="C184" s="231" t="s">
        <v>599</v>
      </c>
      <c r="D184" s="231" t="s">
        <v>477</v>
      </c>
      <c r="E184" s="232" t="s">
        <v>3087</v>
      </c>
      <c r="F184" s="233" t="s">
        <v>3088</v>
      </c>
      <c r="G184" s="234" t="s">
        <v>508</v>
      </c>
      <c r="H184" s="235">
        <v>50.886000000000003</v>
      </c>
      <c r="I184" s="236"/>
      <c r="J184" s="237">
        <f>ROUND(I184*H184,2)</f>
        <v>0</v>
      </c>
      <c r="K184" s="233" t="s">
        <v>481</v>
      </c>
      <c r="L184" s="47"/>
      <c r="M184" s="238" t="s">
        <v>28</v>
      </c>
      <c r="N184" s="239" t="s">
        <v>45</v>
      </c>
      <c r="O184" s="87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42" t="s">
        <v>567</v>
      </c>
      <c r="AT184" s="242" t="s">
        <v>477</v>
      </c>
      <c r="AU184" s="242" t="s">
        <v>82</v>
      </c>
      <c r="AY184" s="20" t="s">
        <v>475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20" t="s">
        <v>78</v>
      </c>
      <c r="BK184" s="243">
        <f>ROUND(I184*H184,2)</f>
        <v>0</v>
      </c>
      <c r="BL184" s="20" t="s">
        <v>567</v>
      </c>
      <c r="BM184" s="242" t="s">
        <v>3089</v>
      </c>
    </row>
    <row r="185" s="2" customFormat="1">
      <c r="A185" s="41"/>
      <c r="B185" s="42"/>
      <c r="C185" s="43"/>
      <c r="D185" s="244" t="s">
        <v>484</v>
      </c>
      <c r="E185" s="43"/>
      <c r="F185" s="245" t="s">
        <v>3090</v>
      </c>
      <c r="G185" s="43"/>
      <c r="H185" s="43"/>
      <c r="I185" s="151"/>
      <c r="J185" s="43"/>
      <c r="K185" s="43"/>
      <c r="L185" s="47"/>
      <c r="M185" s="246"/>
      <c r="N185" s="24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484</v>
      </c>
      <c r="AU185" s="20" t="s">
        <v>82</v>
      </c>
    </row>
    <row r="186" s="12" customFormat="1" ht="25.92" customHeight="1">
      <c r="A186" s="12"/>
      <c r="B186" s="215"/>
      <c r="C186" s="216"/>
      <c r="D186" s="217" t="s">
        <v>73</v>
      </c>
      <c r="E186" s="218" t="s">
        <v>516</v>
      </c>
      <c r="F186" s="218" t="s">
        <v>900</v>
      </c>
      <c r="G186" s="216"/>
      <c r="H186" s="216"/>
      <c r="I186" s="219"/>
      <c r="J186" s="220">
        <f>BK186</f>
        <v>0</v>
      </c>
      <c r="K186" s="216"/>
      <c r="L186" s="221"/>
      <c r="M186" s="222"/>
      <c r="N186" s="223"/>
      <c r="O186" s="223"/>
      <c r="P186" s="224">
        <f>P187</f>
        <v>0</v>
      </c>
      <c r="Q186" s="223"/>
      <c r="R186" s="224">
        <f>R187</f>
        <v>0.036500000000000005</v>
      </c>
      <c r="S186" s="223"/>
      <c r="T186" s="225">
        <f>T187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6" t="s">
        <v>90</v>
      </c>
      <c r="AT186" s="227" t="s">
        <v>73</v>
      </c>
      <c r="AU186" s="227" t="s">
        <v>74</v>
      </c>
      <c r="AY186" s="226" t="s">
        <v>475</v>
      </c>
      <c r="BK186" s="228">
        <f>BK187</f>
        <v>0</v>
      </c>
    </row>
    <row r="187" s="12" customFormat="1" ht="22.8" customHeight="1">
      <c r="A187" s="12"/>
      <c r="B187" s="215"/>
      <c r="C187" s="216"/>
      <c r="D187" s="217" t="s">
        <v>73</v>
      </c>
      <c r="E187" s="229" t="s">
        <v>901</v>
      </c>
      <c r="F187" s="229" t="s">
        <v>902</v>
      </c>
      <c r="G187" s="216"/>
      <c r="H187" s="216"/>
      <c r="I187" s="219"/>
      <c r="J187" s="230">
        <f>BK187</f>
        <v>0</v>
      </c>
      <c r="K187" s="216"/>
      <c r="L187" s="221"/>
      <c r="M187" s="222"/>
      <c r="N187" s="223"/>
      <c r="O187" s="223"/>
      <c r="P187" s="224">
        <f>SUM(P188:P198)</f>
        <v>0</v>
      </c>
      <c r="Q187" s="223"/>
      <c r="R187" s="224">
        <f>SUM(R188:R198)</f>
        <v>0.036500000000000005</v>
      </c>
      <c r="S187" s="223"/>
      <c r="T187" s="225">
        <f>SUM(T188:T198)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6" t="s">
        <v>90</v>
      </c>
      <c r="AT187" s="227" t="s">
        <v>73</v>
      </c>
      <c r="AU187" s="227" t="s">
        <v>78</v>
      </c>
      <c r="AY187" s="226" t="s">
        <v>475</v>
      </c>
      <c r="BK187" s="228">
        <f>SUM(BK188:BK198)</f>
        <v>0</v>
      </c>
    </row>
    <row r="188" s="2" customFormat="1" ht="21.75" customHeight="1">
      <c r="A188" s="41"/>
      <c r="B188" s="42"/>
      <c r="C188" s="231" t="s">
        <v>603</v>
      </c>
      <c r="D188" s="231" t="s">
        <v>477</v>
      </c>
      <c r="E188" s="232" t="s">
        <v>3091</v>
      </c>
      <c r="F188" s="233" t="s">
        <v>3092</v>
      </c>
      <c r="G188" s="234" t="s">
        <v>550</v>
      </c>
      <c r="H188" s="235">
        <v>2</v>
      </c>
      <c r="I188" s="236"/>
      <c r="J188" s="237">
        <f>ROUND(I188*H188,2)</f>
        <v>0</v>
      </c>
      <c r="K188" s="233" t="s">
        <v>28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0.0016199999999999999</v>
      </c>
      <c r="R188" s="240">
        <f>Q188*H188</f>
        <v>0.0032399999999999998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839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839</v>
      </c>
      <c r="BM188" s="242" t="s">
        <v>3093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3092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3094</v>
      </c>
      <c r="G190" s="250"/>
      <c r="H190" s="253">
        <v>2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2" customFormat="1" ht="33" customHeight="1">
      <c r="A191" s="41"/>
      <c r="B191" s="42"/>
      <c r="C191" s="282" t="s">
        <v>607</v>
      </c>
      <c r="D191" s="282" t="s">
        <v>516</v>
      </c>
      <c r="E191" s="283" t="s">
        <v>3095</v>
      </c>
      <c r="F191" s="284" t="s">
        <v>3096</v>
      </c>
      <c r="G191" s="285" t="s">
        <v>550</v>
      </c>
      <c r="H191" s="286">
        <v>2</v>
      </c>
      <c r="I191" s="287"/>
      <c r="J191" s="288">
        <f>ROUND(I191*H191,2)</f>
        <v>0</v>
      </c>
      <c r="K191" s="284" t="s">
        <v>28</v>
      </c>
      <c r="L191" s="289"/>
      <c r="M191" s="290" t="s">
        <v>28</v>
      </c>
      <c r="N191" s="291" t="s">
        <v>45</v>
      </c>
      <c r="O191" s="87"/>
      <c r="P191" s="240">
        <f>O191*H191</f>
        <v>0</v>
      </c>
      <c r="Q191" s="240">
        <v>0.014999999999999999</v>
      </c>
      <c r="R191" s="240">
        <f>Q191*H191</f>
        <v>0.029999999999999999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912</v>
      </c>
      <c r="AT191" s="242" t="s">
        <v>516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839</v>
      </c>
      <c r="BM191" s="242" t="s">
        <v>3097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3096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2" customFormat="1" ht="16.5" customHeight="1">
      <c r="A193" s="41"/>
      <c r="B193" s="42"/>
      <c r="C193" s="231" t="s">
        <v>614</v>
      </c>
      <c r="D193" s="231" t="s">
        <v>477</v>
      </c>
      <c r="E193" s="232" t="s">
        <v>3098</v>
      </c>
      <c r="F193" s="233" t="s">
        <v>916</v>
      </c>
      <c r="G193" s="234" t="s">
        <v>550</v>
      </c>
      <c r="H193" s="235">
        <v>4</v>
      </c>
      <c r="I193" s="236"/>
      <c r="J193" s="237">
        <f>ROUND(I193*H193,2)</f>
        <v>0</v>
      </c>
      <c r="K193" s="233" t="s">
        <v>28</v>
      </c>
      <c r="L193" s="47"/>
      <c r="M193" s="238" t="s">
        <v>28</v>
      </c>
      <c r="N193" s="239" t="s">
        <v>45</v>
      </c>
      <c r="O193" s="87"/>
      <c r="P193" s="240">
        <f>O193*H193</f>
        <v>0</v>
      </c>
      <c r="Q193" s="240">
        <v>0.00014999999999999999</v>
      </c>
      <c r="R193" s="240">
        <f>Q193*H193</f>
        <v>0.00059999999999999995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839</v>
      </c>
      <c r="AT193" s="242" t="s">
        <v>477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839</v>
      </c>
      <c r="BM193" s="242" t="s">
        <v>3099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916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3100</v>
      </c>
      <c r="G195" s="250"/>
      <c r="H195" s="253">
        <v>4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78</v>
      </c>
      <c r="AY195" s="259" t="s">
        <v>475</v>
      </c>
    </row>
    <row r="196" s="2" customFormat="1" ht="16.5" customHeight="1">
      <c r="A196" s="41"/>
      <c r="B196" s="42"/>
      <c r="C196" s="231" t="s">
        <v>620</v>
      </c>
      <c r="D196" s="231" t="s">
        <v>477</v>
      </c>
      <c r="E196" s="232" t="s">
        <v>3101</v>
      </c>
      <c r="F196" s="233" t="s">
        <v>921</v>
      </c>
      <c r="G196" s="234" t="s">
        <v>550</v>
      </c>
      <c r="H196" s="235">
        <v>2</v>
      </c>
      <c r="I196" s="236"/>
      <c r="J196" s="237">
        <f>ROUND(I196*H196,2)</f>
        <v>0</v>
      </c>
      <c r="K196" s="233" t="s">
        <v>28</v>
      </c>
      <c r="L196" s="47"/>
      <c r="M196" s="238" t="s">
        <v>28</v>
      </c>
      <c r="N196" s="239" t="s">
        <v>45</v>
      </c>
      <c r="O196" s="87"/>
      <c r="P196" s="240">
        <f>O196*H196</f>
        <v>0</v>
      </c>
      <c r="Q196" s="240">
        <v>0.00133</v>
      </c>
      <c r="R196" s="240">
        <f>Q196*H196</f>
        <v>0.00266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839</v>
      </c>
      <c r="AT196" s="242" t="s">
        <v>477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839</v>
      </c>
      <c r="BM196" s="242" t="s">
        <v>3102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921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3094</v>
      </c>
      <c r="G198" s="250"/>
      <c r="H198" s="253">
        <v>2</v>
      </c>
      <c r="I198" s="254"/>
      <c r="J198" s="250"/>
      <c r="K198" s="250"/>
      <c r="L198" s="255"/>
      <c r="M198" s="292"/>
      <c r="N198" s="293"/>
      <c r="O198" s="293"/>
      <c r="P198" s="293"/>
      <c r="Q198" s="293"/>
      <c r="R198" s="293"/>
      <c r="S198" s="293"/>
      <c r="T198" s="294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78</v>
      </c>
      <c r="AY198" s="259" t="s">
        <v>475</v>
      </c>
    </row>
    <row r="199" s="2" customFormat="1" ht="6.96" customHeight="1">
      <c r="A199" s="41"/>
      <c r="B199" s="62"/>
      <c r="C199" s="63"/>
      <c r="D199" s="63"/>
      <c r="E199" s="63"/>
      <c r="F199" s="63"/>
      <c r="G199" s="63"/>
      <c r="H199" s="63"/>
      <c r="I199" s="179"/>
      <c r="J199" s="63"/>
      <c r="K199" s="63"/>
      <c r="L199" s="47"/>
      <c r="M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</row>
  </sheetData>
  <sheetProtection sheet="1" autoFilter="0" formatColumns="0" formatRows="0" objects="1" scenarios="1" spinCount="100000" saltValue="CBkwzvZNn23oQ/+TKth4cOY2SCfqAjSzW5iVjYcqw84zZZ9gNJRx16SgZFkOCTQ3hIymvaiRgnsxQ9hRx93Q3g==" hashValue="8KyIjBv2AibhhPRNA0pWIx01NNAqTspAMjuqLzdh263beQefoiM5QbA1AyOMAB2LjSWe0y+N1juStZlZ+rgMKQ==" algorithmName="SHA-512" password="C429"/>
  <autoFilter ref="C99:K19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3103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ROUND(J99,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ROUND((SUM(BE99:BE185)),  2)</f>
        <v>0</v>
      </c>
      <c r="G37" s="41"/>
      <c r="H37" s="41"/>
      <c r="I37" s="168">
        <v>0.20999999999999999</v>
      </c>
      <c r="J37" s="167">
        <f>ROUND(((SUM(BE99:BE185))*I37),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ROUND((SUM(BF99:BF185)),  2)</f>
        <v>0</v>
      </c>
      <c r="G38" s="41"/>
      <c r="H38" s="41"/>
      <c r="I38" s="168">
        <v>0.14999999999999999</v>
      </c>
      <c r="J38" s="167">
        <f>ROUND(((SUM(BF99:BF185))*I38),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ROUND((SUM(BG99:BG185)),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ROUND((SUM(BH99:BH185)),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ROUND((SUM(BI99:BI185)),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01.01.15 - Hrubé ochranné česle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J99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J100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J101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J123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J162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J166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451</v>
      </c>
      <c r="E73" s="199"/>
      <c r="F73" s="199"/>
      <c r="G73" s="199"/>
      <c r="H73" s="199"/>
      <c r="I73" s="200"/>
      <c r="J73" s="201">
        <f>J172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90"/>
      <c r="C74" s="191"/>
      <c r="D74" s="192" t="s">
        <v>452</v>
      </c>
      <c r="E74" s="193"/>
      <c r="F74" s="193"/>
      <c r="G74" s="193"/>
      <c r="H74" s="193"/>
      <c r="I74" s="194"/>
      <c r="J74" s="195">
        <f>J175</f>
        <v>0</v>
      </c>
      <c r="K74" s="191"/>
      <c r="L74" s="196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97"/>
      <c r="C75" s="127"/>
      <c r="D75" s="198" t="s">
        <v>457</v>
      </c>
      <c r="E75" s="199"/>
      <c r="F75" s="199"/>
      <c r="G75" s="199"/>
      <c r="H75" s="199"/>
      <c r="I75" s="200"/>
      <c r="J75" s="201">
        <f>J176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179"/>
      <c r="J77" s="63"/>
      <c r="K77" s="6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182"/>
      <c r="J81" s="65"/>
      <c r="K81" s="65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460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83" t="str">
        <f>E7</f>
        <v>Krounka Kutřín, výstavba poldru</v>
      </c>
      <c r="F85" s="35"/>
      <c r="G85" s="35"/>
      <c r="H85" s="35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435</v>
      </c>
      <c r="D86" s="25"/>
      <c r="E86" s="25"/>
      <c r="F86" s="25"/>
      <c r="G86" s="25"/>
      <c r="H86" s="25"/>
      <c r="I86" s="142"/>
      <c r="J86" s="25"/>
      <c r="K86" s="25"/>
      <c r="L86" s="23"/>
    </row>
    <row r="87" s="1" customFormat="1" ht="16.5" customHeight="1">
      <c r="B87" s="24"/>
      <c r="C87" s="25"/>
      <c r="D87" s="25"/>
      <c r="E87" s="183" t="s">
        <v>436</v>
      </c>
      <c r="F87" s="25"/>
      <c r="G87" s="25"/>
      <c r="H87" s="25"/>
      <c r="I87" s="142"/>
      <c r="J87" s="25"/>
      <c r="K87" s="25"/>
      <c r="L87" s="23"/>
    </row>
    <row r="88" s="1" customFormat="1" ht="12" customHeight="1">
      <c r="B88" s="24"/>
      <c r="C88" s="35" t="s">
        <v>437</v>
      </c>
      <c r="D88" s="25"/>
      <c r="E88" s="25"/>
      <c r="F88" s="25"/>
      <c r="G88" s="25"/>
      <c r="H88" s="25"/>
      <c r="I88" s="142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184" t="s">
        <v>438</v>
      </c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439</v>
      </c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>SO 01.01.15 - Hrubé ochranné česle</v>
      </c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22</v>
      </c>
      <c r="D93" s="43"/>
      <c r="E93" s="43"/>
      <c r="F93" s="30" t="str">
        <f>F16</f>
        <v>Skuteč</v>
      </c>
      <c r="G93" s="43"/>
      <c r="H93" s="43"/>
      <c r="I93" s="154" t="s">
        <v>24</v>
      </c>
      <c r="J93" s="75" t="str">
        <f>IF(J16="","",J16)</f>
        <v>27.8.2019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40.05" customHeight="1">
      <c r="A95" s="41"/>
      <c r="B95" s="42"/>
      <c r="C95" s="35" t="s">
        <v>26</v>
      </c>
      <c r="D95" s="43"/>
      <c r="E95" s="43"/>
      <c r="F95" s="30" t="str">
        <f>E19</f>
        <v>Povodí Labe,státní podnik,Víta Nejedlého 951, HK3</v>
      </c>
      <c r="G95" s="43"/>
      <c r="H95" s="43"/>
      <c r="I95" s="154" t="s">
        <v>33</v>
      </c>
      <c r="J95" s="39" t="str">
        <f>E25</f>
        <v>"Sdružení Kutřín 2016" Šindlar + HG partner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31</v>
      </c>
      <c r="D96" s="43"/>
      <c r="E96" s="43"/>
      <c r="F96" s="30" t="str">
        <f>IF(E22="","",E22)</f>
        <v>Vyplň údaj</v>
      </c>
      <c r="G96" s="43"/>
      <c r="H96" s="43"/>
      <c r="I96" s="154" t="s">
        <v>36</v>
      </c>
      <c r="J96" s="39" t="str">
        <f>E28</f>
        <v xml:space="preserve"> 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1" customFormat="1" ht="29.28" customHeight="1">
      <c r="A98" s="203"/>
      <c r="B98" s="204"/>
      <c r="C98" s="205" t="s">
        <v>461</v>
      </c>
      <c r="D98" s="206" t="s">
        <v>59</v>
      </c>
      <c r="E98" s="206" t="s">
        <v>55</v>
      </c>
      <c r="F98" s="206" t="s">
        <v>56</v>
      </c>
      <c r="G98" s="206" t="s">
        <v>462</v>
      </c>
      <c r="H98" s="206" t="s">
        <v>463</v>
      </c>
      <c r="I98" s="207" t="s">
        <v>464</v>
      </c>
      <c r="J98" s="206" t="s">
        <v>444</v>
      </c>
      <c r="K98" s="208" t="s">
        <v>465</v>
      </c>
      <c r="L98" s="209"/>
      <c r="M98" s="95" t="s">
        <v>28</v>
      </c>
      <c r="N98" s="96" t="s">
        <v>44</v>
      </c>
      <c r="O98" s="96" t="s">
        <v>466</v>
      </c>
      <c r="P98" s="96" t="s">
        <v>467</v>
      </c>
      <c r="Q98" s="96" t="s">
        <v>468</v>
      </c>
      <c r="R98" s="96" t="s">
        <v>469</v>
      </c>
      <c r="S98" s="96" t="s">
        <v>470</v>
      </c>
      <c r="T98" s="97" t="s">
        <v>471</v>
      </c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</row>
    <row r="99" s="2" customFormat="1" ht="22.8" customHeight="1">
      <c r="A99" s="41"/>
      <c r="B99" s="42"/>
      <c r="C99" s="102" t="s">
        <v>472</v>
      </c>
      <c r="D99" s="43"/>
      <c r="E99" s="43"/>
      <c r="F99" s="43"/>
      <c r="G99" s="43"/>
      <c r="H99" s="43"/>
      <c r="I99" s="151"/>
      <c r="J99" s="210">
        <f>BK99</f>
        <v>0</v>
      </c>
      <c r="K99" s="43"/>
      <c r="L99" s="47"/>
      <c r="M99" s="98"/>
      <c r="N99" s="211"/>
      <c r="O99" s="99"/>
      <c r="P99" s="212">
        <f>P100+P175</f>
        <v>0</v>
      </c>
      <c r="Q99" s="99"/>
      <c r="R99" s="212">
        <f>R100+R175</f>
        <v>127.23719560000001</v>
      </c>
      <c r="S99" s="99"/>
      <c r="T99" s="213">
        <f>T100+T175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73</v>
      </c>
      <c r="AU99" s="20" t="s">
        <v>445</v>
      </c>
      <c r="BK99" s="214">
        <f>BK100+BK175</f>
        <v>0</v>
      </c>
    </row>
    <row r="100" s="12" customFormat="1" ht="25.92" customHeight="1">
      <c r="A100" s="12"/>
      <c r="B100" s="215"/>
      <c r="C100" s="216"/>
      <c r="D100" s="217" t="s">
        <v>73</v>
      </c>
      <c r="E100" s="218" t="s">
        <v>473</v>
      </c>
      <c r="F100" s="218" t="s">
        <v>474</v>
      </c>
      <c r="G100" s="216"/>
      <c r="H100" s="216"/>
      <c r="I100" s="219"/>
      <c r="J100" s="220">
        <f>BK100</f>
        <v>0</v>
      </c>
      <c r="K100" s="216"/>
      <c r="L100" s="221"/>
      <c r="M100" s="222"/>
      <c r="N100" s="223"/>
      <c r="O100" s="223"/>
      <c r="P100" s="224">
        <f>P101+P123+P162+P166+P172</f>
        <v>0</v>
      </c>
      <c r="Q100" s="223"/>
      <c r="R100" s="224">
        <f>R101+R123+R162+R166+R172</f>
        <v>117.7871956</v>
      </c>
      <c r="S100" s="223"/>
      <c r="T100" s="225">
        <f>T101+T123+T162+T166+T172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74</v>
      </c>
      <c r="AY100" s="226" t="s">
        <v>475</v>
      </c>
      <c r="BK100" s="228">
        <f>BK101+BK123+BK162+BK166+BK172</f>
        <v>0</v>
      </c>
    </row>
    <row r="101" s="12" customFormat="1" ht="22.8" customHeight="1">
      <c r="A101" s="12"/>
      <c r="B101" s="215"/>
      <c r="C101" s="216"/>
      <c r="D101" s="217" t="s">
        <v>73</v>
      </c>
      <c r="E101" s="229" t="s">
        <v>78</v>
      </c>
      <c r="F101" s="229" t="s">
        <v>393</v>
      </c>
      <c r="G101" s="216"/>
      <c r="H101" s="216"/>
      <c r="I101" s="219"/>
      <c r="J101" s="230">
        <f>BK101</f>
        <v>0</v>
      </c>
      <c r="K101" s="216"/>
      <c r="L101" s="221"/>
      <c r="M101" s="222"/>
      <c r="N101" s="223"/>
      <c r="O101" s="223"/>
      <c r="P101" s="224">
        <f>SUM(P102:P122)</f>
        <v>0</v>
      </c>
      <c r="Q101" s="223"/>
      <c r="R101" s="224">
        <f>SUM(R102:R122)</f>
        <v>0</v>
      </c>
      <c r="S101" s="223"/>
      <c r="T101" s="225">
        <f>SUM(T102:T122)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78</v>
      </c>
      <c r="AY101" s="226" t="s">
        <v>475</v>
      </c>
      <c r="BK101" s="228">
        <f>SUM(BK102:BK122)</f>
        <v>0</v>
      </c>
    </row>
    <row r="102" s="2" customFormat="1" ht="33" customHeight="1">
      <c r="A102" s="41"/>
      <c r="B102" s="42"/>
      <c r="C102" s="231" t="s">
        <v>78</v>
      </c>
      <c r="D102" s="231" t="s">
        <v>477</v>
      </c>
      <c r="E102" s="232" t="s">
        <v>3104</v>
      </c>
      <c r="F102" s="233" t="s">
        <v>3105</v>
      </c>
      <c r="G102" s="234" t="s">
        <v>480</v>
      </c>
      <c r="H102" s="235">
        <v>125.62000000000001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3106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3107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3108</v>
      </c>
      <c r="G104" s="250"/>
      <c r="H104" s="253">
        <v>125.62000000000001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44.25" customHeight="1">
      <c r="A105" s="41"/>
      <c r="B105" s="42"/>
      <c r="C105" s="231" t="s">
        <v>82</v>
      </c>
      <c r="D105" s="231" t="s">
        <v>477</v>
      </c>
      <c r="E105" s="232" t="s">
        <v>1488</v>
      </c>
      <c r="F105" s="233" t="s">
        <v>1489</v>
      </c>
      <c r="G105" s="234" t="s">
        <v>480</v>
      </c>
      <c r="H105" s="235">
        <v>125.62000000000001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3109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1491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44.25" customHeight="1">
      <c r="A107" s="41"/>
      <c r="B107" s="42"/>
      <c r="C107" s="231" t="s">
        <v>90</v>
      </c>
      <c r="D107" s="231" t="s">
        <v>477</v>
      </c>
      <c r="E107" s="232" t="s">
        <v>1505</v>
      </c>
      <c r="F107" s="233" t="s">
        <v>1506</v>
      </c>
      <c r="G107" s="234" t="s">
        <v>480</v>
      </c>
      <c r="H107" s="235">
        <v>195.44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3110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1508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>
      <c r="A109" s="41"/>
      <c r="B109" s="42"/>
      <c r="C109" s="43"/>
      <c r="D109" s="244" t="s">
        <v>485</v>
      </c>
      <c r="E109" s="43"/>
      <c r="F109" s="248" t="s">
        <v>1509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485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3111</v>
      </c>
      <c r="G110" s="250"/>
      <c r="H110" s="253">
        <v>195.44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33" customHeight="1">
      <c r="A111" s="41"/>
      <c r="B111" s="42"/>
      <c r="C111" s="231" t="s">
        <v>482</v>
      </c>
      <c r="D111" s="231" t="s">
        <v>477</v>
      </c>
      <c r="E111" s="232" t="s">
        <v>1522</v>
      </c>
      <c r="F111" s="233" t="s">
        <v>1523</v>
      </c>
      <c r="G111" s="234" t="s">
        <v>480</v>
      </c>
      <c r="H111" s="235">
        <v>97.719999999999999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3112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1525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>
      <c r="A113" s="41"/>
      <c r="B113" s="42"/>
      <c r="C113" s="43"/>
      <c r="D113" s="244" t="s">
        <v>485</v>
      </c>
      <c r="E113" s="43"/>
      <c r="F113" s="248" t="s">
        <v>1509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485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3113</v>
      </c>
      <c r="G114" s="250"/>
      <c r="H114" s="253">
        <v>97.719999999999999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33" customHeight="1">
      <c r="A115" s="41"/>
      <c r="B115" s="42"/>
      <c r="C115" s="231" t="s">
        <v>186</v>
      </c>
      <c r="D115" s="231" t="s">
        <v>477</v>
      </c>
      <c r="E115" s="232" t="s">
        <v>3114</v>
      </c>
      <c r="F115" s="233" t="s">
        <v>3115</v>
      </c>
      <c r="G115" s="234" t="s">
        <v>480</v>
      </c>
      <c r="H115" s="235">
        <v>97.719999999999999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3116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3117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3118</v>
      </c>
      <c r="G117" s="250"/>
      <c r="H117" s="253">
        <v>97.719999999999999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21.75" customHeight="1">
      <c r="A118" s="41"/>
      <c r="B118" s="42"/>
      <c r="C118" s="231" t="s">
        <v>204</v>
      </c>
      <c r="D118" s="231" t="s">
        <v>477</v>
      </c>
      <c r="E118" s="232" t="s">
        <v>1553</v>
      </c>
      <c r="F118" s="233" t="s">
        <v>1554</v>
      </c>
      <c r="G118" s="234" t="s">
        <v>480</v>
      </c>
      <c r="H118" s="235">
        <v>27.899999999999999</v>
      </c>
      <c r="I118" s="236"/>
      <c r="J118" s="237">
        <f>ROUND(I118*H118,2)</f>
        <v>0</v>
      </c>
      <c r="K118" s="233" t="s">
        <v>28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3119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1554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3120</v>
      </c>
      <c r="G120" s="250"/>
      <c r="H120" s="253">
        <v>125.62000000000001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3121</v>
      </c>
      <c r="G121" s="250"/>
      <c r="H121" s="253">
        <v>-97.719999999999999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5" customFormat="1">
      <c r="A122" s="15"/>
      <c r="B122" s="271"/>
      <c r="C122" s="272"/>
      <c r="D122" s="244" t="s">
        <v>487</v>
      </c>
      <c r="E122" s="273" t="s">
        <v>28</v>
      </c>
      <c r="F122" s="274" t="s">
        <v>493</v>
      </c>
      <c r="G122" s="272"/>
      <c r="H122" s="275">
        <v>27.900000000000006</v>
      </c>
      <c r="I122" s="276"/>
      <c r="J122" s="272"/>
      <c r="K122" s="272"/>
      <c r="L122" s="277"/>
      <c r="M122" s="278"/>
      <c r="N122" s="279"/>
      <c r="O122" s="279"/>
      <c r="P122" s="279"/>
      <c r="Q122" s="279"/>
      <c r="R122" s="279"/>
      <c r="S122" s="279"/>
      <c r="T122" s="280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81" t="s">
        <v>487</v>
      </c>
      <c r="AU122" s="281" t="s">
        <v>82</v>
      </c>
      <c r="AV122" s="15" t="s">
        <v>482</v>
      </c>
      <c r="AW122" s="15" t="s">
        <v>35</v>
      </c>
      <c r="AX122" s="15" t="s">
        <v>78</v>
      </c>
      <c r="AY122" s="281" t="s">
        <v>475</v>
      </c>
    </row>
    <row r="123" s="12" customFormat="1" ht="22.8" customHeight="1">
      <c r="A123" s="12"/>
      <c r="B123" s="215"/>
      <c r="C123" s="216"/>
      <c r="D123" s="217" t="s">
        <v>73</v>
      </c>
      <c r="E123" s="229" t="s">
        <v>82</v>
      </c>
      <c r="F123" s="229" t="s">
        <v>925</v>
      </c>
      <c r="G123" s="216"/>
      <c r="H123" s="216"/>
      <c r="I123" s="219"/>
      <c r="J123" s="230">
        <f>BK123</f>
        <v>0</v>
      </c>
      <c r="K123" s="216"/>
      <c r="L123" s="221"/>
      <c r="M123" s="222"/>
      <c r="N123" s="223"/>
      <c r="O123" s="223"/>
      <c r="P123" s="224">
        <f>SUM(P124:P161)</f>
        <v>0</v>
      </c>
      <c r="Q123" s="223"/>
      <c r="R123" s="224">
        <f>SUM(R124:R161)</f>
        <v>117.66359560000001</v>
      </c>
      <c r="S123" s="223"/>
      <c r="T123" s="225">
        <f>SUM(T124:T161)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6" t="s">
        <v>78</v>
      </c>
      <c r="AT123" s="227" t="s">
        <v>73</v>
      </c>
      <c r="AU123" s="227" t="s">
        <v>78</v>
      </c>
      <c r="AY123" s="226" t="s">
        <v>475</v>
      </c>
      <c r="BK123" s="228">
        <f>SUM(BK124:BK161)</f>
        <v>0</v>
      </c>
    </row>
    <row r="124" s="2" customFormat="1" ht="33" customHeight="1">
      <c r="A124" s="41"/>
      <c r="B124" s="42"/>
      <c r="C124" s="231" t="s">
        <v>522</v>
      </c>
      <c r="D124" s="231" t="s">
        <v>477</v>
      </c>
      <c r="E124" s="232" t="s">
        <v>3122</v>
      </c>
      <c r="F124" s="233" t="s">
        <v>3123</v>
      </c>
      <c r="G124" s="234" t="s">
        <v>639</v>
      </c>
      <c r="H124" s="235">
        <v>280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0.00058</v>
      </c>
      <c r="R124" s="240">
        <f>Q124*H124</f>
        <v>0.16239999999999999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3124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3123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3125</v>
      </c>
      <c r="G126" s="250"/>
      <c r="H126" s="253">
        <v>280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21.75" customHeight="1">
      <c r="A127" s="41"/>
      <c r="B127" s="42"/>
      <c r="C127" s="231" t="s">
        <v>519</v>
      </c>
      <c r="D127" s="231" t="s">
        <v>477</v>
      </c>
      <c r="E127" s="232" t="s">
        <v>3126</v>
      </c>
      <c r="F127" s="233" t="s">
        <v>3127</v>
      </c>
      <c r="G127" s="234" t="s">
        <v>639</v>
      </c>
      <c r="H127" s="235">
        <v>280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3128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3129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2" customFormat="1" ht="16.5" customHeight="1">
      <c r="A129" s="41"/>
      <c r="B129" s="42"/>
      <c r="C129" s="231" t="s">
        <v>292</v>
      </c>
      <c r="D129" s="231" t="s">
        <v>477</v>
      </c>
      <c r="E129" s="232" t="s">
        <v>3130</v>
      </c>
      <c r="F129" s="233" t="s">
        <v>3131</v>
      </c>
      <c r="G129" s="234" t="s">
        <v>508</v>
      </c>
      <c r="H129" s="235">
        <v>2.52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1.0475300000000001</v>
      </c>
      <c r="R129" s="240">
        <f>Q129*H129</f>
        <v>2.6397756000000001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3132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3131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3133</v>
      </c>
      <c r="G131" s="250"/>
      <c r="H131" s="253">
        <v>2.52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21.75" customHeight="1">
      <c r="A132" s="41"/>
      <c r="B132" s="42"/>
      <c r="C132" s="231" t="s">
        <v>332</v>
      </c>
      <c r="D132" s="231" t="s">
        <v>477</v>
      </c>
      <c r="E132" s="232" t="s">
        <v>3134</v>
      </c>
      <c r="F132" s="233" t="s">
        <v>3135</v>
      </c>
      <c r="G132" s="234" t="s">
        <v>480</v>
      </c>
      <c r="H132" s="235">
        <v>21</v>
      </c>
      <c r="I132" s="236"/>
      <c r="J132" s="237">
        <f>ROUND(I132*H132,2)</f>
        <v>0</v>
      </c>
      <c r="K132" s="233" t="s">
        <v>481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2.5517799999999999</v>
      </c>
      <c r="R132" s="240">
        <f>Q132*H132</f>
        <v>53.587379999999996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482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3136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3135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3137</v>
      </c>
      <c r="G134" s="250"/>
      <c r="H134" s="253">
        <v>21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78</v>
      </c>
      <c r="AY134" s="259" t="s">
        <v>475</v>
      </c>
    </row>
    <row r="135" s="2" customFormat="1" ht="21.75" customHeight="1">
      <c r="A135" s="41"/>
      <c r="B135" s="42"/>
      <c r="C135" s="231" t="s">
        <v>341</v>
      </c>
      <c r="D135" s="231" t="s">
        <v>477</v>
      </c>
      <c r="E135" s="232" t="s">
        <v>3138</v>
      </c>
      <c r="F135" s="233" t="s">
        <v>3139</v>
      </c>
      <c r="G135" s="234" t="s">
        <v>496</v>
      </c>
      <c r="H135" s="235">
        <v>88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0.0045799999999999999</v>
      </c>
      <c r="R135" s="240">
        <f>Q135*H135</f>
        <v>0.40304000000000001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3140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3139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3141</v>
      </c>
      <c r="G137" s="250"/>
      <c r="H137" s="253">
        <v>88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2" customFormat="1" ht="21.75" customHeight="1">
      <c r="A138" s="41"/>
      <c r="B138" s="42"/>
      <c r="C138" s="231" t="s">
        <v>350</v>
      </c>
      <c r="D138" s="231" t="s">
        <v>477</v>
      </c>
      <c r="E138" s="232" t="s">
        <v>3142</v>
      </c>
      <c r="F138" s="233" t="s">
        <v>3143</v>
      </c>
      <c r="G138" s="234" t="s">
        <v>496</v>
      </c>
      <c r="H138" s="235">
        <v>88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3144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3143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2" customFormat="1" ht="21.75" customHeight="1">
      <c r="A140" s="41"/>
      <c r="B140" s="42"/>
      <c r="C140" s="231" t="s">
        <v>359</v>
      </c>
      <c r="D140" s="231" t="s">
        <v>477</v>
      </c>
      <c r="E140" s="232" t="s">
        <v>3145</v>
      </c>
      <c r="F140" s="233" t="s">
        <v>3146</v>
      </c>
      <c r="G140" s="234" t="s">
        <v>3147</v>
      </c>
      <c r="H140" s="235">
        <v>40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0.00013999999999999999</v>
      </c>
      <c r="R140" s="240">
        <f>Q140*H140</f>
        <v>0.0055999999999999991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3148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3149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3150</v>
      </c>
      <c r="G142" s="250"/>
      <c r="H142" s="253">
        <v>40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21.75" customHeight="1">
      <c r="A143" s="41"/>
      <c r="B143" s="42"/>
      <c r="C143" s="231" t="s">
        <v>557</v>
      </c>
      <c r="D143" s="231" t="s">
        <v>477</v>
      </c>
      <c r="E143" s="232" t="s">
        <v>3151</v>
      </c>
      <c r="F143" s="233" t="s">
        <v>3152</v>
      </c>
      <c r="G143" s="234" t="s">
        <v>3147</v>
      </c>
      <c r="H143" s="235">
        <v>280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0.00014999999999999999</v>
      </c>
      <c r="R143" s="240">
        <f>Q143*H143</f>
        <v>0.041999999999999996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3153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3154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3155</v>
      </c>
      <c r="G145" s="250"/>
      <c r="H145" s="253">
        <v>280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2" customFormat="1" ht="16.5" customHeight="1">
      <c r="A146" s="41"/>
      <c r="B146" s="42"/>
      <c r="C146" s="282" t="s">
        <v>8</v>
      </c>
      <c r="D146" s="282" t="s">
        <v>516</v>
      </c>
      <c r="E146" s="283" t="s">
        <v>3156</v>
      </c>
      <c r="F146" s="284" t="s">
        <v>3157</v>
      </c>
      <c r="G146" s="285" t="s">
        <v>508</v>
      </c>
      <c r="H146" s="286">
        <v>44.843000000000004</v>
      </c>
      <c r="I146" s="287"/>
      <c r="J146" s="288">
        <f>ROUND(I146*H146,2)</f>
        <v>0</v>
      </c>
      <c r="K146" s="284" t="s">
        <v>28</v>
      </c>
      <c r="L146" s="289"/>
      <c r="M146" s="290" t="s">
        <v>28</v>
      </c>
      <c r="N146" s="291" t="s">
        <v>45</v>
      </c>
      <c r="O146" s="87"/>
      <c r="P146" s="240">
        <f>O146*H146</f>
        <v>0</v>
      </c>
      <c r="Q146" s="240">
        <v>1</v>
      </c>
      <c r="R146" s="240">
        <f>Q146*H146</f>
        <v>44.843000000000004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519</v>
      </c>
      <c r="AT146" s="242" t="s">
        <v>516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3158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3157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3159</v>
      </c>
      <c r="G148" s="250"/>
      <c r="H148" s="253">
        <v>4.8029999999999999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74</v>
      </c>
      <c r="AY148" s="259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3160</v>
      </c>
      <c r="G149" s="250"/>
      <c r="H149" s="253">
        <v>40.039999999999999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5" customFormat="1">
      <c r="A150" s="15"/>
      <c r="B150" s="271"/>
      <c r="C150" s="272"/>
      <c r="D150" s="244" t="s">
        <v>487</v>
      </c>
      <c r="E150" s="273" t="s">
        <v>28</v>
      </c>
      <c r="F150" s="274" t="s">
        <v>493</v>
      </c>
      <c r="G150" s="272"/>
      <c r="H150" s="275">
        <v>44.842999999999996</v>
      </c>
      <c r="I150" s="276"/>
      <c r="J150" s="272"/>
      <c r="K150" s="272"/>
      <c r="L150" s="277"/>
      <c r="M150" s="278"/>
      <c r="N150" s="279"/>
      <c r="O150" s="279"/>
      <c r="P150" s="279"/>
      <c r="Q150" s="279"/>
      <c r="R150" s="279"/>
      <c r="S150" s="279"/>
      <c r="T150" s="280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81" t="s">
        <v>487</v>
      </c>
      <c r="AU150" s="281" t="s">
        <v>82</v>
      </c>
      <c r="AV150" s="15" t="s">
        <v>482</v>
      </c>
      <c r="AW150" s="15" t="s">
        <v>35</v>
      </c>
      <c r="AX150" s="15" t="s">
        <v>78</v>
      </c>
      <c r="AY150" s="281" t="s">
        <v>475</v>
      </c>
    </row>
    <row r="151" s="2" customFormat="1" ht="33" customHeight="1">
      <c r="A151" s="41"/>
      <c r="B151" s="42"/>
      <c r="C151" s="231" t="s">
        <v>567</v>
      </c>
      <c r="D151" s="231" t="s">
        <v>477</v>
      </c>
      <c r="E151" s="232" t="s">
        <v>3161</v>
      </c>
      <c r="F151" s="233" t="s">
        <v>3162</v>
      </c>
      <c r="G151" s="234" t="s">
        <v>639</v>
      </c>
      <c r="H151" s="235">
        <v>280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0.03739</v>
      </c>
      <c r="R151" s="240">
        <f>Q151*H151</f>
        <v>10.469200000000001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3163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3164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3125</v>
      </c>
      <c r="G153" s="250"/>
      <c r="H153" s="253">
        <v>280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78</v>
      </c>
      <c r="AY153" s="259" t="s">
        <v>475</v>
      </c>
    </row>
    <row r="154" s="2" customFormat="1" ht="33" customHeight="1">
      <c r="A154" s="41"/>
      <c r="B154" s="42"/>
      <c r="C154" s="282" t="s">
        <v>571</v>
      </c>
      <c r="D154" s="282" t="s">
        <v>516</v>
      </c>
      <c r="E154" s="283" t="s">
        <v>3165</v>
      </c>
      <c r="F154" s="284" t="s">
        <v>3166</v>
      </c>
      <c r="G154" s="285" t="s">
        <v>639</v>
      </c>
      <c r="H154" s="286">
        <v>280</v>
      </c>
      <c r="I154" s="287"/>
      <c r="J154" s="288">
        <f>ROUND(I154*H154,2)</f>
        <v>0</v>
      </c>
      <c r="K154" s="284" t="s">
        <v>28</v>
      </c>
      <c r="L154" s="289"/>
      <c r="M154" s="290" t="s">
        <v>28</v>
      </c>
      <c r="N154" s="291" t="s">
        <v>45</v>
      </c>
      <c r="O154" s="87"/>
      <c r="P154" s="240">
        <f>O154*H154</f>
        <v>0</v>
      </c>
      <c r="Q154" s="240">
        <v>0.019480000000000001</v>
      </c>
      <c r="R154" s="240">
        <f>Q154*H154</f>
        <v>5.4544000000000006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519</v>
      </c>
      <c r="AT154" s="242" t="s">
        <v>516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3167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3166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2" customFormat="1" ht="21.75" customHeight="1">
      <c r="A156" s="41"/>
      <c r="B156" s="42"/>
      <c r="C156" s="231" t="s">
        <v>575</v>
      </c>
      <c r="D156" s="231" t="s">
        <v>477</v>
      </c>
      <c r="E156" s="232" t="s">
        <v>3168</v>
      </c>
      <c r="F156" s="233" t="s">
        <v>3169</v>
      </c>
      <c r="G156" s="234" t="s">
        <v>550</v>
      </c>
      <c r="H156" s="235">
        <v>80</v>
      </c>
      <c r="I156" s="236"/>
      <c r="J156" s="237">
        <f>ROUND(I156*H156,2)</f>
        <v>0</v>
      </c>
      <c r="K156" s="233" t="s">
        <v>481</v>
      </c>
      <c r="L156" s="47"/>
      <c r="M156" s="238" t="s">
        <v>28</v>
      </c>
      <c r="N156" s="239" t="s">
        <v>45</v>
      </c>
      <c r="O156" s="87"/>
      <c r="P156" s="240">
        <f>O156*H156</f>
        <v>0</v>
      </c>
      <c r="Q156" s="240">
        <v>0.00071000000000000002</v>
      </c>
      <c r="R156" s="240">
        <f>Q156*H156</f>
        <v>0.056800000000000003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482</v>
      </c>
      <c r="AT156" s="242" t="s">
        <v>477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482</v>
      </c>
      <c r="BM156" s="242" t="s">
        <v>3170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3171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3172</v>
      </c>
      <c r="G158" s="250"/>
      <c r="H158" s="253">
        <v>80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78</v>
      </c>
      <c r="AY158" s="259" t="s">
        <v>475</v>
      </c>
    </row>
    <row r="159" s="2" customFormat="1" ht="33" customHeight="1">
      <c r="A159" s="41"/>
      <c r="B159" s="42"/>
      <c r="C159" s="282" t="s">
        <v>579</v>
      </c>
      <c r="D159" s="282" t="s">
        <v>516</v>
      </c>
      <c r="E159" s="283" t="s">
        <v>3173</v>
      </c>
      <c r="F159" s="284" t="s">
        <v>3174</v>
      </c>
      <c r="G159" s="285" t="s">
        <v>550</v>
      </c>
      <c r="H159" s="286">
        <v>80</v>
      </c>
      <c r="I159" s="287"/>
      <c r="J159" s="288">
        <f>ROUND(I159*H159,2)</f>
        <v>0</v>
      </c>
      <c r="K159" s="284" t="s">
        <v>28</v>
      </c>
      <c r="L159" s="289"/>
      <c r="M159" s="290" t="s">
        <v>28</v>
      </c>
      <c r="N159" s="291" t="s">
        <v>45</v>
      </c>
      <c r="O159" s="87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519</v>
      </c>
      <c r="AT159" s="242" t="s">
        <v>516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482</v>
      </c>
      <c r="BM159" s="242" t="s">
        <v>3175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3174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2" customFormat="1">
      <c r="A161" s="41"/>
      <c r="B161" s="42"/>
      <c r="C161" s="43"/>
      <c r="D161" s="244" t="s">
        <v>485</v>
      </c>
      <c r="E161" s="43"/>
      <c r="F161" s="248" t="s">
        <v>3176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485</v>
      </c>
      <c r="AU161" s="20" t="s">
        <v>82</v>
      </c>
    </row>
    <row r="162" s="12" customFormat="1" ht="22.8" customHeight="1">
      <c r="A162" s="12"/>
      <c r="B162" s="215"/>
      <c r="C162" s="216"/>
      <c r="D162" s="217" t="s">
        <v>73</v>
      </c>
      <c r="E162" s="229" t="s">
        <v>482</v>
      </c>
      <c r="F162" s="229" t="s">
        <v>547</v>
      </c>
      <c r="G162" s="216"/>
      <c r="H162" s="216"/>
      <c r="I162" s="219"/>
      <c r="J162" s="230">
        <f>BK162</f>
        <v>0</v>
      </c>
      <c r="K162" s="216"/>
      <c r="L162" s="221"/>
      <c r="M162" s="222"/>
      <c r="N162" s="223"/>
      <c r="O162" s="223"/>
      <c r="P162" s="224">
        <f>SUM(P163:P165)</f>
        <v>0</v>
      </c>
      <c r="Q162" s="223"/>
      <c r="R162" s="224">
        <f>SUM(R163:R165)</f>
        <v>0</v>
      </c>
      <c r="S162" s="223"/>
      <c r="T162" s="225">
        <f>SUM(T163:T165)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6" t="s">
        <v>78</v>
      </c>
      <c r="AT162" s="227" t="s">
        <v>73</v>
      </c>
      <c r="AU162" s="227" t="s">
        <v>78</v>
      </c>
      <c r="AY162" s="226" t="s">
        <v>475</v>
      </c>
      <c r="BK162" s="228">
        <f>SUM(BK163:BK165)</f>
        <v>0</v>
      </c>
    </row>
    <row r="163" s="2" customFormat="1" ht="21.75" customHeight="1">
      <c r="A163" s="41"/>
      <c r="B163" s="42"/>
      <c r="C163" s="231" t="s">
        <v>583</v>
      </c>
      <c r="D163" s="231" t="s">
        <v>477</v>
      </c>
      <c r="E163" s="232" t="s">
        <v>3177</v>
      </c>
      <c r="F163" s="233" t="s">
        <v>3178</v>
      </c>
      <c r="G163" s="234" t="s">
        <v>496</v>
      </c>
      <c r="H163" s="235">
        <v>69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3179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3180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3181</v>
      </c>
      <c r="G165" s="250"/>
      <c r="H165" s="253">
        <v>69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12" customFormat="1" ht="22.8" customHeight="1">
      <c r="A166" s="12"/>
      <c r="B166" s="215"/>
      <c r="C166" s="216"/>
      <c r="D166" s="217" t="s">
        <v>73</v>
      </c>
      <c r="E166" s="229" t="s">
        <v>292</v>
      </c>
      <c r="F166" s="229" t="s">
        <v>648</v>
      </c>
      <c r="G166" s="216"/>
      <c r="H166" s="216"/>
      <c r="I166" s="219"/>
      <c r="J166" s="230">
        <f>BK166</f>
        <v>0</v>
      </c>
      <c r="K166" s="216"/>
      <c r="L166" s="221"/>
      <c r="M166" s="222"/>
      <c r="N166" s="223"/>
      <c r="O166" s="223"/>
      <c r="P166" s="224">
        <f>SUM(P167:P171)</f>
        <v>0</v>
      </c>
      <c r="Q166" s="223"/>
      <c r="R166" s="224">
        <f>SUM(R167:R171)</f>
        <v>0.12359999999999999</v>
      </c>
      <c r="S166" s="223"/>
      <c r="T166" s="225">
        <f>SUM(T167:T171)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6" t="s">
        <v>78</v>
      </c>
      <c r="AT166" s="227" t="s">
        <v>73</v>
      </c>
      <c r="AU166" s="227" t="s">
        <v>78</v>
      </c>
      <c r="AY166" s="226" t="s">
        <v>475</v>
      </c>
      <c r="BK166" s="228">
        <f>SUM(BK167:BK171)</f>
        <v>0</v>
      </c>
    </row>
    <row r="167" s="2" customFormat="1" ht="44.25" customHeight="1">
      <c r="A167" s="41"/>
      <c r="B167" s="42"/>
      <c r="C167" s="231" t="s">
        <v>7</v>
      </c>
      <c r="D167" s="231" t="s">
        <v>477</v>
      </c>
      <c r="E167" s="232" t="s">
        <v>3182</v>
      </c>
      <c r="F167" s="233" t="s">
        <v>3183</v>
      </c>
      <c r="G167" s="234" t="s">
        <v>550</v>
      </c>
      <c r="H167" s="235">
        <v>20</v>
      </c>
      <c r="I167" s="236"/>
      <c r="J167" s="237">
        <f>ROUND(I167*H167,2)</f>
        <v>0</v>
      </c>
      <c r="K167" s="233" t="s">
        <v>481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0.00068000000000000005</v>
      </c>
      <c r="R167" s="240">
        <f>Q167*H167</f>
        <v>0.013600000000000001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482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3184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3185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3186</v>
      </c>
      <c r="G169" s="250"/>
      <c r="H169" s="253">
        <v>20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78</v>
      </c>
      <c r="AY169" s="259" t="s">
        <v>475</v>
      </c>
    </row>
    <row r="170" s="2" customFormat="1" ht="21.75" customHeight="1">
      <c r="A170" s="41"/>
      <c r="B170" s="42"/>
      <c r="C170" s="282" t="s">
        <v>594</v>
      </c>
      <c r="D170" s="282" t="s">
        <v>516</v>
      </c>
      <c r="E170" s="283" t="s">
        <v>3187</v>
      </c>
      <c r="F170" s="284" t="s">
        <v>3188</v>
      </c>
      <c r="G170" s="285" t="s">
        <v>550</v>
      </c>
      <c r="H170" s="286">
        <v>20</v>
      </c>
      <c r="I170" s="287"/>
      <c r="J170" s="288">
        <f>ROUND(I170*H170,2)</f>
        <v>0</v>
      </c>
      <c r="K170" s="284" t="s">
        <v>28</v>
      </c>
      <c r="L170" s="289"/>
      <c r="M170" s="290" t="s">
        <v>28</v>
      </c>
      <c r="N170" s="291" t="s">
        <v>45</v>
      </c>
      <c r="O170" s="87"/>
      <c r="P170" s="240">
        <f>O170*H170</f>
        <v>0</v>
      </c>
      <c r="Q170" s="240">
        <v>0.0054999999999999997</v>
      </c>
      <c r="R170" s="240">
        <f>Q170*H170</f>
        <v>0.10999999999999999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519</v>
      </c>
      <c r="AT170" s="242" t="s">
        <v>516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3189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3188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2" customFormat="1" ht="22.8" customHeight="1">
      <c r="A172" s="12"/>
      <c r="B172" s="215"/>
      <c r="C172" s="216"/>
      <c r="D172" s="217" t="s">
        <v>73</v>
      </c>
      <c r="E172" s="229" t="s">
        <v>701</v>
      </c>
      <c r="F172" s="229" t="s">
        <v>702</v>
      </c>
      <c r="G172" s="216"/>
      <c r="H172" s="216"/>
      <c r="I172" s="219"/>
      <c r="J172" s="230">
        <f>BK172</f>
        <v>0</v>
      </c>
      <c r="K172" s="216"/>
      <c r="L172" s="221"/>
      <c r="M172" s="222"/>
      <c r="N172" s="223"/>
      <c r="O172" s="223"/>
      <c r="P172" s="224">
        <f>SUM(P173:P174)</f>
        <v>0</v>
      </c>
      <c r="Q172" s="223"/>
      <c r="R172" s="224">
        <f>SUM(R173:R174)</f>
        <v>0</v>
      </c>
      <c r="S172" s="223"/>
      <c r="T172" s="225">
        <f>SUM(T173:T174)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6" t="s">
        <v>78</v>
      </c>
      <c r="AT172" s="227" t="s">
        <v>73</v>
      </c>
      <c r="AU172" s="227" t="s">
        <v>78</v>
      </c>
      <c r="AY172" s="226" t="s">
        <v>475</v>
      </c>
      <c r="BK172" s="228">
        <f>SUM(BK173:BK174)</f>
        <v>0</v>
      </c>
    </row>
    <row r="173" s="2" customFormat="1" ht="33" customHeight="1">
      <c r="A173" s="41"/>
      <c r="B173" s="42"/>
      <c r="C173" s="231" t="s">
        <v>599</v>
      </c>
      <c r="D173" s="231" t="s">
        <v>477</v>
      </c>
      <c r="E173" s="232" t="s">
        <v>1904</v>
      </c>
      <c r="F173" s="233" t="s">
        <v>1905</v>
      </c>
      <c r="G173" s="234" t="s">
        <v>508</v>
      </c>
      <c r="H173" s="235">
        <v>117.78700000000001</v>
      </c>
      <c r="I173" s="236"/>
      <c r="J173" s="237">
        <f>ROUND(I173*H173,2)</f>
        <v>0</v>
      </c>
      <c r="K173" s="233" t="s">
        <v>481</v>
      </c>
      <c r="L173" s="47"/>
      <c r="M173" s="238" t="s">
        <v>28</v>
      </c>
      <c r="N173" s="239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482</v>
      </c>
      <c r="AT173" s="242" t="s">
        <v>477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482</v>
      </c>
      <c r="BM173" s="242" t="s">
        <v>3190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1907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12" customFormat="1" ht="25.92" customHeight="1">
      <c r="A175" s="12"/>
      <c r="B175" s="215"/>
      <c r="C175" s="216"/>
      <c r="D175" s="217" t="s">
        <v>73</v>
      </c>
      <c r="E175" s="218" t="s">
        <v>708</v>
      </c>
      <c r="F175" s="218" t="s">
        <v>709</v>
      </c>
      <c r="G175" s="216"/>
      <c r="H175" s="216"/>
      <c r="I175" s="219"/>
      <c r="J175" s="220">
        <f>BK175</f>
        <v>0</v>
      </c>
      <c r="K175" s="216"/>
      <c r="L175" s="221"/>
      <c r="M175" s="222"/>
      <c r="N175" s="223"/>
      <c r="O175" s="223"/>
      <c r="P175" s="224">
        <f>P176</f>
        <v>0</v>
      </c>
      <c r="Q175" s="223"/>
      <c r="R175" s="224">
        <f>R176</f>
        <v>9.4499999999999993</v>
      </c>
      <c r="S175" s="223"/>
      <c r="T175" s="225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6" t="s">
        <v>82</v>
      </c>
      <c r="AT175" s="227" t="s">
        <v>73</v>
      </c>
      <c r="AU175" s="227" t="s">
        <v>74</v>
      </c>
      <c r="AY175" s="226" t="s">
        <v>475</v>
      </c>
      <c r="BK175" s="228">
        <f>BK176</f>
        <v>0</v>
      </c>
    </row>
    <row r="176" s="12" customFormat="1" ht="22.8" customHeight="1">
      <c r="A176" s="12"/>
      <c r="B176" s="215"/>
      <c r="C176" s="216"/>
      <c r="D176" s="217" t="s">
        <v>73</v>
      </c>
      <c r="E176" s="229" t="s">
        <v>831</v>
      </c>
      <c r="F176" s="229" t="s">
        <v>832</v>
      </c>
      <c r="G176" s="216"/>
      <c r="H176" s="216"/>
      <c r="I176" s="219"/>
      <c r="J176" s="230">
        <f>BK176</f>
        <v>0</v>
      </c>
      <c r="K176" s="216"/>
      <c r="L176" s="221"/>
      <c r="M176" s="222"/>
      <c r="N176" s="223"/>
      <c r="O176" s="223"/>
      <c r="P176" s="224">
        <f>SUM(P177:P185)</f>
        <v>0</v>
      </c>
      <c r="Q176" s="223"/>
      <c r="R176" s="224">
        <f>SUM(R177:R185)</f>
        <v>9.4499999999999993</v>
      </c>
      <c r="S176" s="223"/>
      <c r="T176" s="225">
        <f>SUM(T177:T185)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6" t="s">
        <v>82</v>
      </c>
      <c r="AT176" s="227" t="s">
        <v>73</v>
      </c>
      <c r="AU176" s="227" t="s">
        <v>78</v>
      </c>
      <c r="AY176" s="226" t="s">
        <v>475</v>
      </c>
      <c r="BK176" s="228">
        <f>SUM(BK177:BK185)</f>
        <v>0</v>
      </c>
    </row>
    <row r="177" s="2" customFormat="1" ht="21.75" customHeight="1">
      <c r="A177" s="41"/>
      <c r="B177" s="42"/>
      <c r="C177" s="231" t="s">
        <v>603</v>
      </c>
      <c r="D177" s="231" t="s">
        <v>477</v>
      </c>
      <c r="E177" s="232" t="s">
        <v>3191</v>
      </c>
      <c r="F177" s="233" t="s">
        <v>3192</v>
      </c>
      <c r="G177" s="234" t="s">
        <v>720</v>
      </c>
      <c r="H177" s="235">
        <v>9000</v>
      </c>
      <c r="I177" s="236"/>
      <c r="J177" s="237">
        <f>ROUND(I177*H177,2)</f>
        <v>0</v>
      </c>
      <c r="K177" s="233" t="s">
        <v>481</v>
      </c>
      <c r="L177" s="47"/>
      <c r="M177" s="238" t="s">
        <v>28</v>
      </c>
      <c r="N177" s="239" t="s">
        <v>45</v>
      </c>
      <c r="O177" s="87"/>
      <c r="P177" s="240">
        <f>O177*H177</f>
        <v>0</v>
      </c>
      <c r="Q177" s="240">
        <v>5.0000000000000002E-05</v>
      </c>
      <c r="R177" s="240">
        <f>Q177*H177</f>
        <v>0.45000000000000001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567</v>
      </c>
      <c r="AT177" s="242" t="s">
        <v>477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567</v>
      </c>
      <c r="BM177" s="242" t="s">
        <v>3193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3194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3195</v>
      </c>
      <c r="G179" s="250"/>
      <c r="H179" s="253">
        <v>9000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78</v>
      </c>
      <c r="AY179" s="259" t="s">
        <v>475</v>
      </c>
    </row>
    <row r="180" s="2" customFormat="1" ht="44.25" customHeight="1">
      <c r="A180" s="41"/>
      <c r="B180" s="42"/>
      <c r="C180" s="282" t="s">
        <v>607</v>
      </c>
      <c r="D180" s="282" t="s">
        <v>516</v>
      </c>
      <c r="E180" s="283" t="s">
        <v>2834</v>
      </c>
      <c r="F180" s="284" t="s">
        <v>3196</v>
      </c>
      <c r="G180" s="285" t="s">
        <v>550</v>
      </c>
      <c r="H180" s="286">
        <v>20</v>
      </c>
      <c r="I180" s="287"/>
      <c r="J180" s="288">
        <f>ROUND(I180*H180,2)</f>
        <v>0</v>
      </c>
      <c r="K180" s="284" t="s">
        <v>28</v>
      </c>
      <c r="L180" s="289"/>
      <c r="M180" s="290" t="s">
        <v>28</v>
      </c>
      <c r="N180" s="291" t="s">
        <v>45</v>
      </c>
      <c r="O180" s="87"/>
      <c r="P180" s="240">
        <f>O180*H180</f>
        <v>0</v>
      </c>
      <c r="Q180" s="240">
        <v>0.45000000000000001</v>
      </c>
      <c r="R180" s="240">
        <f>Q180*H180</f>
        <v>9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649</v>
      </c>
      <c r="AT180" s="242" t="s">
        <v>516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567</v>
      </c>
      <c r="BM180" s="242" t="s">
        <v>3197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3196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2" customFormat="1">
      <c r="A182" s="41"/>
      <c r="B182" s="42"/>
      <c r="C182" s="43"/>
      <c r="D182" s="244" t="s">
        <v>485</v>
      </c>
      <c r="E182" s="43"/>
      <c r="F182" s="248" t="s">
        <v>3198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485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3199</v>
      </c>
      <c r="G183" s="250"/>
      <c r="H183" s="253">
        <v>20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78</v>
      </c>
      <c r="AY183" s="259" t="s">
        <v>475</v>
      </c>
    </row>
    <row r="184" s="2" customFormat="1" ht="33" customHeight="1">
      <c r="A184" s="41"/>
      <c r="B184" s="42"/>
      <c r="C184" s="231" t="s">
        <v>614</v>
      </c>
      <c r="D184" s="231" t="s">
        <v>477</v>
      </c>
      <c r="E184" s="232" t="s">
        <v>896</v>
      </c>
      <c r="F184" s="233" t="s">
        <v>897</v>
      </c>
      <c r="G184" s="234" t="s">
        <v>508</v>
      </c>
      <c r="H184" s="235">
        <v>9.4499999999999993</v>
      </c>
      <c r="I184" s="236"/>
      <c r="J184" s="237">
        <f>ROUND(I184*H184,2)</f>
        <v>0</v>
      </c>
      <c r="K184" s="233" t="s">
        <v>481</v>
      </c>
      <c r="L184" s="47"/>
      <c r="M184" s="238" t="s">
        <v>28</v>
      </c>
      <c r="N184" s="239" t="s">
        <v>45</v>
      </c>
      <c r="O184" s="87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42" t="s">
        <v>567</v>
      </c>
      <c r="AT184" s="242" t="s">
        <v>477</v>
      </c>
      <c r="AU184" s="242" t="s">
        <v>82</v>
      </c>
      <c r="AY184" s="20" t="s">
        <v>475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20" t="s">
        <v>78</v>
      </c>
      <c r="BK184" s="243">
        <f>ROUND(I184*H184,2)</f>
        <v>0</v>
      </c>
      <c r="BL184" s="20" t="s">
        <v>567</v>
      </c>
      <c r="BM184" s="242" t="s">
        <v>3200</v>
      </c>
    </row>
    <row r="185" s="2" customFormat="1">
      <c r="A185" s="41"/>
      <c r="B185" s="42"/>
      <c r="C185" s="43"/>
      <c r="D185" s="244" t="s">
        <v>484</v>
      </c>
      <c r="E185" s="43"/>
      <c r="F185" s="245" t="s">
        <v>899</v>
      </c>
      <c r="G185" s="43"/>
      <c r="H185" s="43"/>
      <c r="I185" s="151"/>
      <c r="J185" s="43"/>
      <c r="K185" s="43"/>
      <c r="L185" s="47"/>
      <c r="M185" s="295"/>
      <c r="N185" s="296"/>
      <c r="O185" s="297"/>
      <c r="P185" s="297"/>
      <c r="Q185" s="297"/>
      <c r="R185" s="297"/>
      <c r="S185" s="297"/>
      <c r="T185" s="29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484</v>
      </c>
      <c r="AU185" s="20" t="s">
        <v>82</v>
      </c>
    </row>
    <row r="186" s="2" customFormat="1" ht="6.96" customHeight="1">
      <c r="A186" s="41"/>
      <c r="B186" s="62"/>
      <c r="C186" s="63"/>
      <c r="D186" s="63"/>
      <c r="E186" s="63"/>
      <c r="F186" s="63"/>
      <c r="G186" s="63"/>
      <c r="H186" s="63"/>
      <c r="I186" s="179"/>
      <c r="J186" s="63"/>
      <c r="K186" s="63"/>
      <c r="L186" s="47"/>
      <c r="M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</row>
  </sheetData>
  <sheetProtection sheet="1" autoFilter="0" formatColumns="0" formatRows="0" objects="1" scenarios="1" spinCount="100000" saltValue="NkfhwKl3+8iYmzQ631oH2CiI5gOszpptSLwl+QF4dpZXAgQhAcv3VBhGIlSuRNEQEiVGUHn/g2Q6KKkt/TRAPA==" hashValue="BGQCVuz+xr5uOGj9n38IlZCEFY8j6g2Ozj/z8O8611t678+bwDRNW4iWAP2edixvEAb55K/g6CBNrGAplbBiuQ==" algorithmName="SHA-512" password="C429"/>
  <autoFilter ref="C98:K18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3201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ROUND(J96,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ROUND((SUM(BE96:BE142)),  2)</f>
        <v>0</v>
      </c>
      <c r="G37" s="41"/>
      <c r="H37" s="41"/>
      <c r="I37" s="168">
        <v>0.20999999999999999</v>
      </c>
      <c r="J37" s="167">
        <f>ROUND(((SUM(BE96:BE142))*I37),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ROUND((SUM(BF96:BF142)),  2)</f>
        <v>0</v>
      </c>
      <c r="G38" s="41"/>
      <c r="H38" s="41"/>
      <c r="I38" s="168">
        <v>0.14999999999999999</v>
      </c>
      <c r="J38" s="167">
        <f>ROUND(((SUM(BF96:BF142))*I38),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ROUND((SUM(BG96:BG142)),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ROUND((SUM(BH96:BH142)),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ROUND((SUM(BI96:BI142)),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01.01.16 - Vtokový bazén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J96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J97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J98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447</v>
      </c>
      <c r="E70" s="199"/>
      <c r="F70" s="199"/>
      <c r="G70" s="199"/>
      <c r="H70" s="199"/>
      <c r="I70" s="200"/>
      <c r="J70" s="201">
        <f>J116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J123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451</v>
      </c>
      <c r="E72" s="199"/>
      <c r="F72" s="199"/>
      <c r="G72" s="199"/>
      <c r="H72" s="199"/>
      <c r="I72" s="200"/>
      <c r="J72" s="201">
        <f>J140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179"/>
      <c r="J74" s="63"/>
      <c r="K74" s="6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182"/>
      <c r="J78" s="65"/>
      <c r="K78" s="65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460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83" t="str">
        <f>E7</f>
        <v>Krounka Kutřín, výstavba poldru</v>
      </c>
      <c r="F82" s="35"/>
      <c r="G82" s="35"/>
      <c r="H82" s="35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435</v>
      </c>
      <c r="D83" s="25"/>
      <c r="E83" s="25"/>
      <c r="F83" s="25"/>
      <c r="G83" s="25"/>
      <c r="H83" s="25"/>
      <c r="I83" s="142"/>
      <c r="J83" s="25"/>
      <c r="K83" s="25"/>
      <c r="L83" s="23"/>
    </row>
    <row r="84" s="1" customFormat="1" ht="16.5" customHeight="1">
      <c r="B84" s="24"/>
      <c r="C84" s="25"/>
      <c r="D84" s="25"/>
      <c r="E84" s="183" t="s">
        <v>436</v>
      </c>
      <c r="F84" s="25"/>
      <c r="G84" s="25"/>
      <c r="H84" s="25"/>
      <c r="I84" s="142"/>
      <c r="J84" s="25"/>
      <c r="K84" s="25"/>
      <c r="L84" s="23"/>
    </row>
    <row r="85" s="1" customFormat="1" ht="12" customHeight="1">
      <c r="B85" s="24"/>
      <c r="C85" s="35" t="s">
        <v>437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84" t="s">
        <v>438</v>
      </c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439</v>
      </c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SO 01.01.16 - Vtokový bazén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Skuteč</v>
      </c>
      <c r="G90" s="43"/>
      <c r="H90" s="43"/>
      <c r="I90" s="154" t="s">
        <v>24</v>
      </c>
      <c r="J90" s="75" t="str">
        <f>IF(J16="","",J16)</f>
        <v>27.8.2019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40.05" customHeight="1">
      <c r="A92" s="41"/>
      <c r="B92" s="42"/>
      <c r="C92" s="35" t="s">
        <v>26</v>
      </c>
      <c r="D92" s="43"/>
      <c r="E92" s="43"/>
      <c r="F92" s="30" t="str">
        <f>E19</f>
        <v>Povodí Labe,státní podnik,Víta Nejedlého 951, HK3</v>
      </c>
      <c r="G92" s="43"/>
      <c r="H92" s="43"/>
      <c r="I92" s="154" t="s">
        <v>33</v>
      </c>
      <c r="J92" s="39" t="str">
        <f>E25</f>
        <v>"Sdružení Kutřín 2016" Šindlar + HG partner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154" t="s">
        <v>36</v>
      </c>
      <c r="J93" s="39" t="str">
        <f>E28</f>
        <v xml:space="preserve"> 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203"/>
      <c r="B95" s="204"/>
      <c r="C95" s="205" t="s">
        <v>461</v>
      </c>
      <c r="D95" s="206" t="s">
        <v>59</v>
      </c>
      <c r="E95" s="206" t="s">
        <v>55</v>
      </c>
      <c r="F95" s="206" t="s">
        <v>56</v>
      </c>
      <c r="G95" s="206" t="s">
        <v>462</v>
      </c>
      <c r="H95" s="206" t="s">
        <v>463</v>
      </c>
      <c r="I95" s="207" t="s">
        <v>464</v>
      </c>
      <c r="J95" s="206" t="s">
        <v>444</v>
      </c>
      <c r="K95" s="208" t="s">
        <v>465</v>
      </c>
      <c r="L95" s="209"/>
      <c r="M95" s="95" t="s">
        <v>28</v>
      </c>
      <c r="N95" s="96" t="s">
        <v>44</v>
      </c>
      <c r="O95" s="96" t="s">
        <v>466</v>
      </c>
      <c r="P95" s="96" t="s">
        <v>467</v>
      </c>
      <c r="Q95" s="96" t="s">
        <v>468</v>
      </c>
      <c r="R95" s="96" t="s">
        <v>469</v>
      </c>
      <c r="S95" s="96" t="s">
        <v>470</v>
      </c>
      <c r="T95" s="97" t="s">
        <v>471</v>
      </c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</row>
    <row r="96" s="2" customFormat="1" ht="22.8" customHeight="1">
      <c r="A96" s="41"/>
      <c r="B96" s="42"/>
      <c r="C96" s="102" t="s">
        <v>472</v>
      </c>
      <c r="D96" s="43"/>
      <c r="E96" s="43"/>
      <c r="F96" s="43"/>
      <c r="G96" s="43"/>
      <c r="H96" s="43"/>
      <c r="I96" s="151"/>
      <c r="J96" s="210">
        <f>BK96</f>
        <v>0</v>
      </c>
      <c r="K96" s="43"/>
      <c r="L96" s="47"/>
      <c r="M96" s="98"/>
      <c r="N96" s="211"/>
      <c r="O96" s="99"/>
      <c r="P96" s="212">
        <f>P97</f>
        <v>0</v>
      </c>
      <c r="Q96" s="99"/>
      <c r="R96" s="212">
        <f>R97</f>
        <v>150.40010461</v>
      </c>
      <c r="S96" s="99"/>
      <c r="T96" s="213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73</v>
      </c>
      <c r="AU96" s="20" t="s">
        <v>445</v>
      </c>
      <c r="BK96" s="214">
        <f>BK97</f>
        <v>0</v>
      </c>
    </row>
    <row r="97" s="12" customFormat="1" ht="25.92" customHeight="1">
      <c r="A97" s="12"/>
      <c r="B97" s="215"/>
      <c r="C97" s="216"/>
      <c r="D97" s="217" t="s">
        <v>73</v>
      </c>
      <c r="E97" s="218" t="s">
        <v>473</v>
      </c>
      <c r="F97" s="218" t="s">
        <v>474</v>
      </c>
      <c r="G97" s="216"/>
      <c r="H97" s="216"/>
      <c r="I97" s="219"/>
      <c r="J97" s="220">
        <f>BK97</f>
        <v>0</v>
      </c>
      <c r="K97" s="216"/>
      <c r="L97" s="221"/>
      <c r="M97" s="222"/>
      <c r="N97" s="223"/>
      <c r="O97" s="223"/>
      <c r="P97" s="224">
        <f>P98+P116+P123+P140</f>
        <v>0</v>
      </c>
      <c r="Q97" s="223"/>
      <c r="R97" s="224">
        <f>R98+R116+R123+R140</f>
        <v>150.40010461</v>
      </c>
      <c r="S97" s="223"/>
      <c r="T97" s="225">
        <f>T98+T116+T123+T140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78</v>
      </c>
      <c r="AT97" s="227" t="s">
        <v>73</v>
      </c>
      <c r="AU97" s="227" t="s">
        <v>74</v>
      </c>
      <c r="AY97" s="226" t="s">
        <v>475</v>
      </c>
      <c r="BK97" s="228">
        <f>BK98+BK116+BK123+BK140</f>
        <v>0</v>
      </c>
    </row>
    <row r="98" s="12" customFormat="1" ht="22.8" customHeight="1">
      <c r="A98" s="12"/>
      <c r="B98" s="215"/>
      <c r="C98" s="216"/>
      <c r="D98" s="217" t="s">
        <v>73</v>
      </c>
      <c r="E98" s="229" t="s">
        <v>78</v>
      </c>
      <c r="F98" s="229" t="s">
        <v>393</v>
      </c>
      <c r="G98" s="216"/>
      <c r="H98" s="216"/>
      <c r="I98" s="219"/>
      <c r="J98" s="230">
        <f>BK98</f>
        <v>0</v>
      </c>
      <c r="K98" s="216"/>
      <c r="L98" s="221"/>
      <c r="M98" s="222"/>
      <c r="N98" s="223"/>
      <c r="O98" s="223"/>
      <c r="P98" s="224">
        <f>SUM(P99:P115)</f>
        <v>0</v>
      </c>
      <c r="Q98" s="223"/>
      <c r="R98" s="224">
        <f>SUM(R99:R115)</f>
        <v>0</v>
      </c>
      <c r="S98" s="223"/>
      <c r="T98" s="225">
        <f>SUM(T99:T115)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26" t="s">
        <v>78</v>
      </c>
      <c r="AT98" s="227" t="s">
        <v>73</v>
      </c>
      <c r="AU98" s="227" t="s">
        <v>78</v>
      </c>
      <c r="AY98" s="226" t="s">
        <v>475</v>
      </c>
      <c r="BK98" s="228">
        <f>SUM(BK99:BK115)</f>
        <v>0</v>
      </c>
    </row>
    <row r="99" s="2" customFormat="1" ht="33" customHeight="1">
      <c r="A99" s="41"/>
      <c r="B99" s="42"/>
      <c r="C99" s="231" t="s">
        <v>78</v>
      </c>
      <c r="D99" s="231" t="s">
        <v>477</v>
      </c>
      <c r="E99" s="232" t="s">
        <v>3104</v>
      </c>
      <c r="F99" s="233" t="s">
        <v>3105</v>
      </c>
      <c r="G99" s="234" t="s">
        <v>480</v>
      </c>
      <c r="H99" s="235">
        <v>131.02099999999999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3202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3107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3203</v>
      </c>
      <c r="G101" s="250"/>
      <c r="H101" s="253">
        <v>131.02099999999999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44.25" customHeight="1">
      <c r="A102" s="41"/>
      <c r="B102" s="42"/>
      <c r="C102" s="231" t="s">
        <v>82</v>
      </c>
      <c r="D102" s="231" t="s">
        <v>477</v>
      </c>
      <c r="E102" s="232" t="s">
        <v>1488</v>
      </c>
      <c r="F102" s="233" t="s">
        <v>1489</v>
      </c>
      <c r="G102" s="234" t="s">
        <v>480</v>
      </c>
      <c r="H102" s="235">
        <v>131.02099999999999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3204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1491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44.25" customHeight="1">
      <c r="A104" s="41"/>
      <c r="B104" s="42"/>
      <c r="C104" s="231" t="s">
        <v>90</v>
      </c>
      <c r="D104" s="231" t="s">
        <v>477</v>
      </c>
      <c r="E104" s="232" t="s">
        <v>1505</v>
      </c>
      <c r="F104" s="233" t="s">
        <v>1506</v>
      </c>
      <c r="G104" s="234" t="s">
        <v>480</v>
      </c>
      <c r="H104" s="235">
        <v>34.194000000000003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3205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1508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3206</v>
      </c>
      <c r="G106" s="250"/>
      <c r="H106" s="253">
        <v>34.194000000000003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33" customHeight="1">
      <c r="A107" s="41"/>
      <c r="B107" s="42"/>
      <c r="C107" s="231" t="s">
        <v>482</v>
      </c>
      <c r="D107" s="231" t="s">
        <v>477</v>
      </c>
      <c r="E107" s="232" t="s">
        <v>1522</v>
      </c>
      <c r="F107" s="233" t="s">
        <v>1523</v>
      </c>
      <c r="G107" s="234" t="s">
        <v>480</v>
      </c>
      <c r="H107" s="235">
        <v>17.097000000000001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3207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1525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3208</v>
      </c>
      <c r="G109" s="250"/>
      <c r="H109" s="253">
        <v>17.097000000000001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33" customHeight="1">
      <c r="A110" s="41"/>
      <c r="B110" s="42"/>
      <c r="C110" s="231" t="s">
        <v>186</v>
      </c>
      <c r="D110" s="231" t="s">
        <v>477</v>
      </c>
      <c r="E110" s="232" t="s">
        <v>3114</v>
      </c>
      <c r="F110" s="233" t="s">
        <v>3115</v>
      </c>
      <c r="G110" s="234" t="s">
        <v>480</v>
      </c>
      <c r="H110" s="235">
        <v>17.097000000000001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3209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3117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3210</v>
      </c>
      <c r="G112" s="250"/>
      <c r="H112" s="253">
        <v>17.097000000000001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21.75" customHeight="1">
      <c r="A113" s="41"/>
      <c r="B113" s="42"/>
      <c r="C113" s="231" t="s">
        <v>204</v>
      </c>
      <c r="D113" s="231" t="s">
        <v>477</v>
      </c>
      <c r="E113" s="232" t="s">
        <v>1553</v>
      </c>
      <c r="F113" s="233" t="s">
        <v>1554</v>
      </c>
      <c r="G113" s="234" t="s">
        <v>480</v>
      </c>
      <c r="H113" s="235">
        <v>131.02099999999999</v>
      </c>
      <c r="I113" s="236"/>
      <c r="J113" s="237">
        <f>ROUND(I113*H113,2)</f>
        <v>0</v>
      </c>
      <c r="K113" s="233" t="s">
        <v>28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3211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1554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3203</v>
      </c>
      <c r="G115" s="250"/>
      <c r="H115" s="253">
        <v>131.02099999999999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78</v>
      </c>
      <c r="AY115" s="259" t="s">
        <v>475</v>
      </c>
    </row>
    <row r="116" s="12" customFormat="1" ht="22.8" customHeight="1">
      <c r="A116" s="12"/>
      <c r="B116" s="215"/>
      <c r="C116" s="216"/>
      <c r="D116" s="217" t="s">
        <v>73</v>
      </c>
      <c r="E116" s="229" t="s">
        <v>90</v>
      </c>
      <c r="F116" s="229" t="s">
        <v>476</v>
      </c>
      <c r="G116" s="216"/>
      <c r="H116" s="216"/>
      <c r="I116" s="219"/>
      <c r="J116" s="230">
        <f>BK116</f>
        <v>0</v>
      </c>
      <c r="K116" s="216"/>
      <c r="L116" s="221"/>
      <c r="M116" s="222"/>
      <c r="N116" s="223"/>
      <c r="O116" s="223"/>
      <c r="P116" s="224">
        <f>SUM(P117:P122)</f>
        <v>0</v>
      </c>
      <c r="Q116" s="223"/>
      <c r="R116" s="224">
        <f>SUM(R117:R122)</f>
        <v>67.748687160000003</v>
      </c>
      <c r="S116" s="223"/>
      <c r="T116" s="225">
        <f>SUM(T117:T122)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26" t="s">
        <v>78</v>
      </c>
      <c r="AT116" s="227" t="s">
        <v>73</v>
      </c>
      <c r="AU116" s="227" t="s">
        <v>78</v>
      </c>
      <c r="AY116" s="226" t="s">
        <v>475</v>
      </c>
      <c r="BK116" s="228">
        <f>SUM(BK117:BK122)</f>
        <v>0</v>
      </c>
    </row>
    <row r="117" s="2" customFormat="1" ht="33" customHeight="1">
      <c r="A117" s="41"/>
      <c r="B117" s="42"/>
      <c r="C117" s="231" t="s">
        <v>522</v>
      </c>
      <c r="D117" s="231" t="s">
        <v>477</v>
      </c>
      <c r="E117" s="232" t="s">
        <v>3212</v>
      </c>
      <c r="F117" s="233" t="s">
        <v>3213</v>
      </c>
      <c r="G117" s="234" t="s">
        <v>480</v>
      </c>
      <c r="H117" s="235">
        <v>21.757000000000001</v>
      </c>
      <c r="I117" s="236"/>
      <c r="J117" s="237">
        <f>ROUND(I117*H117,2)</f>
        <v>0</v>
      </c>
      <c r="K117" s="233" t="s">
        <v>28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3.11388</v>
      </c>
      <c r="R117" s="240">
        <f>Q117*H117</f>
        <v>67.748687160000003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3214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3213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2" customFormat="1">
      <c r="A119" s="41"/>
      <c r="B119" s="42"/>
      <c r="C119" s="43"/>
      <c r="D119" s="244" t="s">
        <v>485</v>
      </c>
      <c r="E119" s="43"/>
      <c r="F119" s="248" t="s">
        <v>3215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485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3216</v>
      </c>
      <c r="G120" s="250"/>
      <c r="H120" s="253">
        <v>6.7549999999999999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3217</v>
      </c>
      <c r="G121" s="250"/>
      <c r="H121" s="253">
        <v>15.002000000000001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5" customFormat="1">
      <c r="A122" s="15"/>
      <c r="B122" s="271"/>
      <c r="C122" s="272"/>
      <c r="D122" s="244" t="s">
        <v>487</v>
      </c>
      <c r="E122" s="273" t="s">
        <v>28</v>
      </c>
      <c r="F122" s="274" t="s">
        <v>493</v>
      </c>
      <c r="G122" s="272"/>
      <c r="H122" s="275">
        <v>21.757000000000001</v>
      </c>
      <c r="I122" s="276"/>
      <c r="J122" s="272"/>
      <c r="K122" s="272"/>
      <c r="L122" s="277"/>
      <c r="M122" s="278"/>
      <c r="N122" s="279"/>
      <c r="O122" s="279"/>
      <c r="P122" s="279"/>
      <c r="Q122" s="279"/>
      <c r="R122" s="279"/>
      <c r="S122" s="279"/>
      <c r="T122" s="280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81" t="s">
        <v>487</v>
      </c>
      <c r="AU122" s="281" t="s">
        <v>82</v>
      </c>
      <c r="AV122" s="15" t="s">
        <v>482</v>
      </c>
      <c r="AW122" s="15" t="s">
        <v>35</v>
      </c>
      <c r="AX122" s="15" t="s">
        <v>78</v>
      </c>
      <c r="AY122" s="281" t="s">
        <v>475</v>
      </c>
    </row>
    <row r="123" s="12" customFormat="1" ht="22.8" customHeight="1">
      <c r="A123" s="12"/>
      <c r="B123" s="215"/>
      <c r="C123" s="216"/>
      <c r="D123" s="217" t="s">
        <v>73</v>
      </c>
      <c r="E123" s="229" t="s">
        <v>482</v>
      </c>
      <c r="F123" s="229" t="s">
        <v>547</v>
      </c>
      <c r="G123" s="216"/>
      <c r="H123" s="216"/>
      <c r="I123" s="219"/>
      <c r="J123" s="230">
        <f>BK123</f>
        <v>0</v>
      </c>
      <c r="K123" s="216"/>
      <c r="L123" s="221"/>
      <c r="M123" s="222"/>
      <c r="N123" s="223"/>
      <c r="O123" s="223"/>
      <c r="P123" s="224">
        <f>SUM(P124:P139)</f>
        <v>0</v>
      </c>
      <c r="Q123" s="223"/>
      <c r="R123" s="224">
        <f>SUM(R124:R139)</f>
        <v>82.651417449999997</v>
      </c>
      <c r="S123" s="223"/>
      <c r="T123" s="225">
        <f>SUM(T124:T139)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6" t="s">
        <v>78</v>
      </c>
      <c r="AT123" s="227" t="s">
        <v>73</v>
      </c>
      <c r="AU123" s="227" t="s">
        <v>78</v>
      </c>
      <c r="AY123" s="226" t="s">
        <v>475</v>
      </c>
      <c r="BK123" s="228">
        <f>SUM(BK124:BK139)</f>
        <v>0</v>
      </c>
    </row>
    <row r="124" s="2" customFormat="1" ht="21.75" customHeight="1">
      <c r="A124" s="41"/>
      <c r="B124" s="42"/>
      <c r="C124" s="231" t="s">
        <v>519</v>
      </c>
      <c r="D124" s="231" t="s">
        <v>477</v>
      </c>
      <c r="E124" s="232" t="s">
        <v>3218</v>
      </c>
      <c r="F124" s="233" t="s">
        <v>3219</v>
      </c>
      <c r="G124" s="234" t="s">
        <v>496</v>
      </c>
      <c r="H124" s="235">
        <v>62.155000000000001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3220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3221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3222</v>
      </c>
      <c r="G126" s="250"/>
      <c r="H126" s="253">
        <v>16.379999999999999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3223</v>
      </c>
      <c r="G127" s="250"/>
      <c r="H127" s="253">
        <v>45.774999999999999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5" customFormat="1">
      <c r="A128" s="15"/>
      <c r="B128" s="271"/>
      <c r="C128" s="272"/>
      <c r="D128" s="244" t="s">
        <v>487</v>
      </c>
      <c r="E128" s="273" t="s">
        <v>28</v>
      </c>
      <c r="F128" s="274" t="s">
        <v>493</v>
      </c>
      <c r="G128" s="272"/>
      <c r="H128" s="275">
        <v>62.155000000000001</v>
      </c>
      <c r="I128" s="276"/>
      <c r="J128" s="272"/>
      <c r="K128" s="272"/>
      <c r="L128" s="277"/>
      <c r="M128" s="278"/>
      <c r="N128" s="279"/>
      <c r="O128" s="279"/>
      <c r="P128" s="279"/>
      <c r="Q128" s="279"/>
      <c r="R128" s="279"/>
      <c r="S128" s="279"/>
      <c r="T128" s="280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81" t="s">
        <v>487</v>
      </c>
      <c r="AU128" s="281" t="s">
        <v>82</v>
      </c>
      <c r="AV128" s="15" t="s">
        <v>482</v>
      </c>
      <c r="AW128" s="15" t="s">
        <v>35</v>
      </c>
      <c r="AX128" s="15" t="s">
        <v>78</v>
      </c>
      <c r="AY128" s="281" t="s">
        <v>475</v>
      </c>
    </row>
    <row r="129" s="2" customFormat="1" ht="33" customHeight="1">
      <c r="A129" s="41"/>
      <c r="B129" s="42"/>
      <c r="C129" s="231" t="s">
        <v>292</v>
      </c>
      <c r="D129" s="231" t="s">
        <v>477</v>
      </c>
      <c r="E129" s="232" t="s">
        <v>3224</v>
      </c>
      <c r="F129" s="233" t="s">
        <v>3225</v>
      </c>
      <c r="G129" s="234" t="s">
        <v>480</v>
      </c>
      <c r="H129" s="235">
        <v>10.640000000000001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2.0874999999999999</v>
      </c>
      <c r="R129" s="240">
        <f>Q129*H129</f>
        <v>22.210999999999999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3226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3227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3228</v>
      </c>
      <c r="G131" s="250"/>
      <c r="H131" s="253">
        <v>10.640000000000001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33" customHeight="1">
      <c r="A132" s="41"/>
      <c r="B132" s="42"/>
      <c r="C132" s="231" t="s">
        <v>332</v>
      </c>
      <c r="D132" s="231" t="s">
        <v>477</v>
      </c>
      <c r="E132" s="232" t="s">
        <v>3229</v>
      </c>
      <c r="F132" s="233" t="s">
        <v>3230</v>
      </c>
      <c r="G132" s="234" t="s">
        <v>496</v>
      </c>
      <c r="H132" s="235">
        <v>2.1000000000000001</v>
      </c>
      <c r="I132" s="236"/>
      <c r="J132" s="237">
        <f>ROUND(I132*H132,2)</f>
        <v>0</v>
      </c>
      <c r="K132" s="233" t="s">
        <v>481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1.0247999999999999</v>
      </c>
      <c r="R132" s="240">
        <f>Q132*H132</f>
        <v>2.1520799999999998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482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3231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3232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3233</v>
      </c>
      <c r="G134" s="250"/>
      <c r="H134" s="253">
        <v>2.1000000000000001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78</v>
      </c>
      <c r="AY134" s="259" t="s">
        <v>475</v>
      </c>
    </row>
    <row r="135" s="2" customFormat="1" ht="33" customHeight="1">
      <c r="A135" s="41"/>
      <c r="B135" s="42"/>
      <c r="C135" s="231" t="s">
        <v>341</v>
      </c>
      <c r="D135" s="231" t="s">
        <v>477</v>
      </c>
      <c r="E135" s="232" t="s">
        <v>3234</v>
      </c>
      <c r="F135" s="233" t="s">
        <v>3235</v>
      </c>
      <c r="G135" s="234" t="s">
        <v>496</v>
      </c>
      <c r="H135" s="235">
        <v>62.155000000000001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0.93779000000000001</v>
      </c>
      <c r="R135" s="240">
        <f>Q135*H135</f>
        <v>58.28833745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3236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3237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3222</v>
      </c>
      <c r="G137" s="250"/>
      <c r="H137" s="253">
        <v>16.379999999999999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3223</v>
      </c>
      <c r="G138" s="250"/>
      <c r="H138" s="253">
        <v>45.774999999999999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5" customFormat="1">
      <c r="A139" s="15"/>
      <c r="B139" s="271"/>
      <c r="C139" s="272"/>
      <c r="D139" s="244" t="s">
        <v>487</v>
      </c>
      <c r="E139" s="273" t="s">
        <v>28</v>
      </c>
      <c r="F139" s="274" t="s">
        <v>493</v>
      </c>
      <c r="G139" s="272"/>
      <c r="H139" s="275">
        <v>62.155000000000001</v>
      </c>
      <c r="I139" s="276"/>
      <c r="J139" s="272"/>
      <c r="K139" s="272"/>
      <c r="L139" s="277"/>
      <c r="M139" s="278"/>
      <c r="N139" s="279"/>
      <c r="O139" s="279"/>
      <c r="P139" s="279"/>
      <c r="Q139" s="279"/>
      <c r="R139" s="279"/>
      <c r="S139" s="279"/>
      <c r="T139" s="280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81" t="s">
        <v>487</v>
      </c>
      <c r="AU139" s="281" t="s">
        <v>82</v>
      </c>
      <c r="AV139" s="15" t="s">
        <v>482</v>
      </c>
      <c r="AW139" s="15" t="s">
        <v>35</v>
      </c>
      <c r="AX139" s="15" t="s">
        <v>78</v>
      </c>
      <c r="AY139" s="281" t="s">
        <v>475</v>
      </c>
    </row>
    <row r="140" s="12" customFormat="1" ht="22.8" customHeight="1">
      <c r="A140" s="12"/>
      <c r="B140" s="215"/>
      <c r="C140" s="216"/>
      <c r="D140" s="217" t="s">
        <v>73</v>
      </c>
      <c r="E140" s="229" t="s">
        <v>701</v>
      </c>
      <c r="F140" s="229" t="s">
        <v>702</v>
      </c>
      <c r="G140" s="216"/>
      <c r="H140" s="216"/>
      <c r="I140" s="219"/>
      <c r="J140" s="230">
        <f>BK140</f>
        <v>0</v>
      </c>
      <c r="K140" s="216"/>
      <c r="L140" s="221"/>
      <c r="M140" s="222"/>
      <c r="N140" s="223"/>
      <c r="O140" s="223"/>
      <c r="P140" s="224">
        <f>SUM(P141:P142)</f>
        <v>0</v>
      </c>
      <c r="Q140" s="223"/>
      <c r="R140" s="224">
        <f>SUM(R141:R142)</f>
        <v>0</v>
      </c>
      <c r="S140" s="223"/>
      <c r="T140" s="225">
        <f>SUM(T141:T142)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6" t="s">
        <v>78</v>
      </c>
      <c r="AT140" s="227" t="s">
        <v>73</v>
      </c>
      <c r="AU140" s="227" t="s">
        <v>78</v>
      </c>
      <c r="AY140" s="226" t="s">
        <v>475</v>
      </c>
      <c r="BK140" s="228">
        <f>SUM(BK141:BK142)</f>
        <v>0</v>
      </c>
    </row>
    <row r="141" s="2" customFormat="1" ht="33" customHeight="1">
      <c r="A141" s="41"/>
      <c r="B141" s="42"/>
      <c r="C141" s="231" t="s">
        <v>350</v>
      </c>
      <c r="D141" s="231" t="s">
        <v>477</v>
      </c>
      <c r="E141" s="232" t="s">
        <v>1904</v>
      </c>
      <c r="F141" s="233" t="s">
        <v>1905</v>
      </c>
      <c r="G141" s="234" t="s">
        <v>508</v>
      </c>
      <c r="H141" s="235">
        <v>150.40000000000001</v>
      </c>
      <c r="I141" s="236"/>
      <c r="J141" s="237">
        <f>ROUND(I141*H141,2)</f>
        <v>0</v>
      </c>
      <c r="K141" s="233" t="s">
        <v>481</v>
      </c>
      <c r="L141" s="47"/>
      <c r="M141" s="238" t="s">
        <v>28</v>
      </c>
      <c r="N141" s="239" t="s">
        <v>45</v>
      </c>
      <c r="O141" s="87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482</v>
      </c>
      <c r="AT141" s="242" t="s">
        <v>477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3238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1907</v>
      </c>
      <c r="G142" s="43"/>
      <c r="H142" s="43"/>
      <c r="I142" s="151"/>
      <c r="J142" s="43"/>
      <c r="K142" s="43"/>
      <c r="L142" s="47"/>
      <c r="M142" s="295"/>
      <c r="N142" s="296"/>
      <c r="O142" s="297"/>
      <c r="P142" s="297"/>
      <c r="Q142" s="297"/>
      <c r="R142" s="297"/>
      <c r="S142" s="297"/>
      <c r="T142" s="29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2" customFormat="1" ht="6.96" customHeight="1">
      <c r="A143" s="41"/>
      <c r="B143" s="62"/>
      <c r="C143" s="63"/>
      <c r="D143" s="63"/>
      <c r="E143" s="63"/>
      <c r="F143" s="63"/>
      <c r="G143" s="63"/>
      <c r="H143" s="63"/>
      <c r="I143" s="179"/>
      <c r="J143" s="63"/>
      <c r="K143" s="63"/>
      <c r="L143" s="47"/>
      <c r="M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</row>
  </sheetData>
  <sheetProtection sheet="1" autoFilter="0" formatColumns="0" formatRows="0" objects="1" scenarios="1" spinCount="100000" saltValue="2h3KCsMw8/46gYFh0OrpJMc8zzG1UIEgiczxgGrdc+fz2eXcgEdC0z2KJEFV/9AXz1ziN+3afJ0Q6o3CQVaz4g==" hashValue="xKFoiixv6mecMfV9owvTSJhKOxOuq8PHVciG0ejqvxbwYWM++OhcYsBkZajYg7S2YAwMYJZOrDcbvnx78p3qcQ==" algorithmName="SHA-512" password="C429"/>
  <autoFilter ref="C95:K14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3239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ROUND(J99,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ROUND((SUM(BE99:BE163)),  2)</f>
        <v>0</v>
      </c>
      <c r="G37" s="41"/>
      <c r="H37" s="41"/>
      <c r="I37" s="168">
        <v>0.20999999999999999</v>
      </c>
      <c r="J37" s="167">
        <f>ROUND(((SUM(BE99:BE163))*I37),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ROUND((SUM(BF99:BF163)),  2)</f>
        <v>0</v>
      </c>
      <c r="G38" s="41"/>
      <c r="H38" s="41"/>
      <c r="I38" s="168">
        <v>0.14999999999999999</v>
      </c>
      <c r="J38" s="167">
        <f>ROUND(((SUM(BF99:BF163))*I38),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ROUND((SUM(BG99:BG163)),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ROUND((SUM(BH99:BH163)),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ROUND((SUM(BI99:BI163)),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01.01.17 - Vtok do migračního prostupu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J99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J100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J101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447</v>
      </c>
      <c r="E70" s="199"/>
      <c r="F70" s="199"/>
      <c r="G70" s="199"/>
      <c r="H70" s="199"/>
      <c r="I70" s="200"/>
      <c r="J70" s="201">
        <f>J128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J135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J146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451</v>
      </c>
      <c r="E73" s="199"/>
      <c r="F73" s="199"/>
      <c r="G73" s="199"/>
      <c r="H73" s="199"/>
      <c r="I73" s="200"/>
      <c r="J73" s="201">
        <f>J150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90"/>
      <c r="C74" s="191"/>
      <c r="D74" s="192" t="s">
        <v>452</v>
      </c>
      <c r="E74" s="193"/>
      <c r="F74" s="193"/>
      <c r="G74" s="193"/>
      <c r="H74" s="193"/>
      <c r="I74" s="194"/>
      <c r="J74" s="195">
        <f>J153</f>
        <v>0</v>
      </c>
      <c r="K74" s="191"/>
      <c r="L74" s="196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97"/>
      <c r="C75" s="127"/>
      <c r="D75" s="198" t="s">
        <v>457</v>
      </c>
      <c r="E75" s="199"/>
      <c r="F75" s="199"/>
      <c r="G75" s="199"/>
      <c r="H75" s="199"/>
      <c r="I75" s="200"/>
      <c r="J75" s="201">
        <f>J154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179"/>
      <c r="J77" s="63"/>
      <c r="K77" s="6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182"/>
      <c r="J81" s="65"/>
      <c r="K81" s="65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460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83" t="str">
        <f>E7</f>
        <v>Krounka Kutřín, výstavba poldru</v>
      </c>
      <c r="F85" s="35"/>
      <c r="G85" s="35"/>
      <c r="H85" s="35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435</v>
      </c>
      <c r="D86" s="25"/>
      <c r="E86" s="25"/>
      <c r="F86" s="25"/>
      <c r="G86" s="25"/>
      <c r="H86" s="25"/>
      <c r="I86" s="142"/>
      <c r="J86" s="25"/>
      <c r="K86" s="25"/>
      <c r="L86" s="23"/>
    </row>
    <row r="87" s="1" customFormat="1" ht="16.5" customHeight="1">
      <c r="B87" s="24"/>
      <c r="C87" s="25"/>
      <c r="D87" s="25"/>
      <c r="E87" s="183" t="s">
        <v>436</v>
      </c>
      <c r="F87" s="25"/>
      <c r="G87" s="25"/>
      <c r="H87" s="25"/>
      <c r="I87" s="142"/>
      <c r="J87" s="25"/>
      <c r="K87" s="25"/>
      <c r="L87" s="23"/>
    </row>
    <row r="88" s="1" customFormat="1" ht="12" customHeight="1">
      <c r="B88" s="24"/>
      <c r="C88" s="35" t="s">
        <v>437</v>
      </c>
      <c r="D88" s="25"/>
      <c r="E88" s="25"/>
      <c r="F88" s="25"/>
      <c r="G88" s="25"/>
      <c r="H88" s="25"/>
      <c r="I88" s="142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184" t="s">
        <v>438</v>
      </c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439</v>
      </c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>SO 01.01.17 - Vtok do migračního prostupu</v>
      </c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22</v>
      </c>
      <c r="D93" s="43"/>
      <c r="E93" s="43"/>
      <c r="F93" s="30" t="str">
        <f>F16</f>
        <v>Skuteč</v>
      </c>
      <c r="G93" s="43"/>
      <c r="H93" s="43"/>
      <c r="I93" s="154" t="s">
        <v>24</v>
      </c>
      <c r="J93" s="75" t="str">
        <f>IF(J16="","",J16)</f>
        <v>27.8.2019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40.05" customHeight="1">
      <c r="A95" s="41"/>
      <c r="B95" s="42"/>
      <c r="C95" s="35" t="s">
        <v>26</v>
      </c>
      <c r="D95" s="43"/>
      <c r="E95" s="43"/>
      <c r="F95" s="30" t="str">
        <f>E19</f>
        <v>Povodí Labe,státní podnik,Víta Nejedlého 951, HK3</v>
      </c>
      <c r="G95" s="43"/>
      <c r="H95" s="43"/>
      <c r="I95" s="154" t="s">
        <v>33</v>
      </c>
      <c r="J95" s="39" t="str">
        <f>E25</f>
        <v>"Sdružení Kutřín 2016" Šindlar + HG partner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31</v>
      </c>
      <c r="D96" s="43"/>
      <c r="E96" s="43"/>
      <c r="F96" s="30" t="str">
        <f>IF(E22="","",E22)</f>
        <v>Vyplň údaj</v>
      </c>
      <c r="G96" s="43"/>
      <c r="H96" s="43"/>
      <c r="I96" s="154" t="s">
        <v>36</v>
      </c>
      <c r="J96" s="39" t="str">
        <f>E28</f>
        <v xml:space="preserve"> 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1" customFormat="1" ht="29.28" customHeight="1">
      <c r="A98" s="203"/>
      <c r="B98" s="204"/>
      <c r="C98" s="205" t="s">
        <v>461</v>
      </c>
      <c r="D98" s="206" t="s">
        <v>59</v>
      </c>
      <c r="E98" s="206" t="s">
        <v>55</v>
      </c>
      <c r="F98" s="206" t="s">
        <v>56</v>
      </c>
      <c r="G98" s="206" t="s">
        <v>462</v>
      </c>
      <c r="H98" s="206" t="s">
        <v>463</v>
      </c>
      <c r="I98" s="207" t="s">
        <v>464</v>
      </c>
      <c r="J98" s="206" t="s">
        <v>444</v>
      </c>
      <c r="K98" s="208" t="s">
        <v>465</v>
      </c>
      <c r="L98" s="209"/>
      <c r="M98" s="95" t="s">
        <v>28</v>
      </c>
      <c r="N98" s="96" t="s">
        <v>44</v>
      </c>
      <c r="O98" s="96" t="s">
        <v>466</v>
      </c>
      <c r="P98" s="96" t="s">
        <v>467</v>
      </c>
      <c r="Q98" s="96" t="s">
        <v>468</v>
      </c>
      <c r="R98" s="96" t="s">
        <v>469</v>
      </c>
      <c r="S98" s="96" t="s">
        <v>470</v>
      </c>
      <c r="T98" s="97" t="s">
        <v>471</v>
      </c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</row>
    <row r="99" s="2" customFormat="1" ht="22.8" customHeight="1">
      <c r="A99" s="41"/>
      <c r="B99" s="42"/>
      <c r="C99" s="102" t="s">
        <v>472</v>
      </c>
      <c r="D99" s="43"/>
      <c r="E99" s="43"/>
      <c r="F99" s="43"/>
      <c r="G99" s="43"/>
      <c r="H99" s="43"/>
      <c r="I99" s="151"/>
      <c r="J99" s="210">
        <f>BK99</f>
        <v>0</v>
      </c>
      <c r="K99" s="43"/>
      <c r="L99" s="47"/>
      <c r="M99" s="98"/>
      <c r="N99" s="211"/>
      <c r="O99" s="99"/>
      <c r="P99" s="212">
        <f>P100+P153</f>
        <v>0</v>
      </c>
      <c r="Q99" s="99"/>
      <c r="R99" s="212">
        <f>R100+R153</f>
        <v>192.55407911999998</v>
      </c>
      <c r="S99" s="99"/>
      <c r="T99" s="213">
        <f>T100+T153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73</v>
      </c>
      <c r="AU99" s="20" t="s">
        <v>445</v>
      </c>
      <c r="BK99" s="214">
        <f>BK100+BK153</f>
        <v>0</v>
      </c>
    </row>
    <row r="100" s="12" customFormat="1" ht="25.92" customHeight="1">
      <c r="A100" s="12"/>
      <c r="B100" s="215"/>
      <c r="C100" s="216"/>
      <c r="D100" s="217" t="s">
        <v>73</v>
      </c>
      <c r="E100" s="218" t="s">
        <v>473</v>
      </c>
      <c r="F100" s="218" t="s">
        <v>474</v>
      </c>
      <c r="G100" s="216"/>
      <c r="H100" s="216"/>
      <c r="I100" s="219"/>
      <c r="J100" s="220">
        <f>BK100</f>
        <v>0</v>
      </c>
      <c r="K100" s="216"/>
      <c r="L100" s="221"/>
      <c r="M100" s="222"/>
      <c r="N100" s="223"/>
      <c r="O100" s="223"/>
      <c r="P100" s="224">
        <f>P101+P128+P135+P146+P150</f>
        <v>0</v>
      </c>
      <c r="Q100" s="223"/>
      <c r="R100" s="224">
        <f>R101+R128+R135+R146+R150</f>
        <v>192.45221912</v>
      </c>
      <c r="S100" s="223"/>
      <c r="T100" s="225">
        <f>T101+T128+T135+T146+T150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74</v>
      </c>
      <c r="AY100" s="226" t="s">
        <v>475</v>
      </c>
      <c r="BK100" s="228">
        <f>BK101+BK128+BK135+BK146+BK150</f>
        <v>0</v>
      </c>
    </row>
    <row r="101" s="12" customFormat="1" ht="22.8" customHeight="1">
      <c r="A101" s="12"/>
      <c r="B101" s="215"/>
      <c r="C101" s="216"/>
      <c r="D101" s="217" t="s">
        <v>73</v>
      </c>
      <c r="E101" s="229" t="s">
        <v>78</v>
      </c>
      <c r="F101" s="229" t="s">
        <v>393</v>
      </c>
      <c r="G101" s="216"/>
      <c r="H101" s="216"/>
      <c r="I101" s="219"/>
      <c r="J101" s="230">
        <f>BK101</f>
        <v>0</v>
      </c>
      <c r="K101" s="216"/>
      <c r="L101" s="221"/>
      <c r="M101" s="222"/>
      <c r="N101" s="223"/>
      <c r="O101" s="223"/>
      <c r="P101" s="224">
        <f>SUM(P102:P127)</f>
        <v>0</v>
      </c>
      <c r="Q101" s="223"/>
      <c r="R101" s="224">
        <f>SUM(R102:R127)</f>
        <v>0</v>
      </c>
      <c r="S101" s="223"/>
      <c r="T101" s="225">
        <f>SUM(T102:T127)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78</v>
      </c>
      <c r="AY101" s="226" t="s">
        <v>475</v>
      </c>
      <c r="BK101" s="228">
        <f>SUM(BK102:BK127)</f>
        <v>0</v>
      </c>
    </row>
    <row r="102" s="2" customFormat="1" ht="33" customHeight="1">
      <c r="A102" s="41"/>
      <c r="B102" s="42"/>
      <c r="C102" s="231" t="s">
        <v>78</v>
      </c>
      <c r="D102" s="231" t="s">
        <v>477</v>
      </c>
      <c r="E102" s="232" t="s">
        <v>3104</v>
      </c>
      <c r="F102" s="233" t="s">
        <v>3105</v>
      </c>
      <c r="G102" s="234" t="s">
        <v>480</v>
      </c>
      <c r="H102" s="235">
        <v>276.69600000000003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3240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3107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3241</v>
      </c>
      <c r="G104" s="250"/>
      <c r="H104" s="253">
        <v>276.69600000000003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44.25" customHeight="1">
      <c r="A105" s="41"/>
      <c r="B105" s="42"/>
      <c r="C105" s="231" t="s">
        <v>82</v>
      </c>
      <c r="D105" s="231" t="s">
        <v>477</v>
      </c>
      <c r="E105" s="232" t="s">
        <v>1488</v>
      </c>
      <c r="F105" s="233" t="s">
        <v>1489</v>
      </c>
      <c r="G105" s="234" t="s">
        <v>480</v>
      </c>
      <c r="H105" s="235">
        <v>276.69600000000003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3242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1491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44.25" customHeight="1">
      <c r="A107" s="41"/>
      <c r="B107" s="42"/>
      <c r="C107" s="231" t="s">
        <v>90</v>
      </c>
      <c r="D107" s="231" t="s">
        <v>477</v>
      </c>
      <c r="E107" s="232" t="s">
        <v>1505</v>
      </c>
      <c r="F107" s="233" t="s">
        <v>1506</v>
      </c>
      <c r="G107" s="234" t="s">
        <v>480</v>
      </c>
      <c r="H107" s="235">
        <v>52.704000000000001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3243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1508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3244</v>
      </c>
      <c r="G109" s="250"/>
      <c r="H109" s="253">
        <v>52.704000000000001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44.25" customHeight="1">
      <c r="A110" s="41"/>
      <c r="B110" s="42"/>
      <c r="C110" s="231" t="s">
        <v>482</v>
      </c>
      <c r="D110" s="231" t="s">
        <v>477</v>
      </c>
      <c r="E110" s="232" t="s">
        <v>1512</v>
      </c>
      <c r="F110" s="233" t="s">
        <v>1513</v>
      </c>
      <c r="G110" s="234" t="s">
        <v>480</v>
      </c>
      <c r="H110" s="235">
        <v>105.59999999999999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3245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1515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3246</v>
      </c>
      <c r="G112" s="250"/>
      <c r="H112" s="253">
        <v>105.59999999999999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33" customHeight="1">
      <c r="A113" s="41"/>
      <c r="B113" s="42"/>
      <c r="C113" s="231" t="s">
        <v>186</v>
      </c>
      <c r="D113" s="231" t="s">
        <v>477</v>
      </c>
      <c r="E113" s="232" t="s">
        <v>1522</v>
      </c>
      <c r="F113" s="233" t="s">
        <v>1523</v>
      </c>
      <c r="G113" s="234" t="s">
        <v>480</v>
      </c>
      <c r="H113" s="235">
        <v>26.352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3247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1525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3248</v>
      </c>
      <c r="G115" s="250"/>
      <c r="H115" s="253">
        <v>26.352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78</v>
      </c>
      <c r="AY115" s="259" t="s">
        <v>475</v>
      </c>
    </row>
    <row r="116" s="2" customFormat="1" ht="33" customHeight="1">
      <c r="A116" s="41"/>
      <c r="B116" s="42"/>
      <c r="C116" s="231" t="s">
        <v>204</v>
      </c>
      <c r="D116" s="231" t="s">
        <v>477</v>
      </c>
      <c r="E116" s="232" t="s">
        <v>3249</v>
      </c>
      <c r="F116" s="233" t="s">
        <v>3250</v>
      </c>
      <c r="G116" s="234" t="s">
        <v>480</v>
      </c>
      <c r="H116" s="235">
        <v>52.799999999999997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3251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3252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3253</v>
      </c>
      <c r="G118" s="250"/>
      <c r="H118" s="253">
        <v>52.799999999999997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33" customHeight="1">
      <c r="A119" s="41"/>
      <c r="B119" s="42"/>
      <c r="C119" s="231" t="s">
        <v>522</v>
      </c>
      <c r="D119" s="231" t="s">
        <v>477</v>
      </c>
      <c r="E119" s="232" t="s">
        <v>3114</v>
      </c>
      <c r="F119" s="233" t="s">
        <v>3115</v>
      </c>
      <c r="G119" s="234" t="s">
        <v>480</v>
      </c>
      <c r="H119" s="235">
        <v>26.352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3254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3117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3255</v>
      </c>
      <c r="G121" s="250"/>
      <c r="H121" s="253">
        <v>26.352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21.75" customHeight="1">
      <c r="A122" s="41"/>
      <c r="B122" s="42"/>
      <c r="C122" s="231" t="s">
        <v>519</v>
      </c>
      <c r="D122" s="231" t="s">
        <v>477</v>
      </c>
      <c r="E122" s="232" t="s">
        <v>1553</v>
      </c>
      <c r="F122" s="233" t="s">
        <v>1554</v>
      </c>
      <c r="G122" s="234" t="s">
        <v>480</v>
      </c>
      <c r="H122" s="235">
        <v>197.54400000000001</v>
      </c>
      <c r="I122" s="236"/>
      <c r="J122" s="237">
        <f>ROUND(I122*H122,2)</f>
        <v>0</v>
      </c>
      <c r="K122" s="233" t="s">
        <v>28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3256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1554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3241</v>
      </c>
      <c r="G124" s="250"/>
      <c r="H124" s="253">
        <v>276.69600000000003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3257</v>
      </c>
      <c r="G125" s="250"/>
      <c r="H125" s="253">
        <v>-26.352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3258</v>
      </c>
      <c r="G126" s="250"/>
      <c r="H126" s="253">
        <v>-52.799999999999997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5" customFormat="1">
      <c r="A127" s="15"/>
      <c r="B127" s="271"/>
      <c r="C127" s="272"/>
      <c r="D127" s="244" t="s">
        <v>487</v>
      </c>
      <c r="E127" s="273" t="s">
        <v>28</v>
      </c>
      <c r="F127" s="274" t="s">
        <v>493</v>
      </c>
      <c r="G127" s="272"/>
      <c r="H127" s="275">
        <v>197.54400000000004</v>
      </c>
      <c r="I127" s="276"/>
      <c r="J127" s="272"/>
      <c r="K127" s="272"/>
      <c r="L127" s="277"/>
      <c r="M127" s="278"/>
      <c r="N127" s="279"/>
      <c r="O127" s="279"/>
      <c r="P127" s="279"/>
      <c r="Q127" s="279"/>
      <c r="R127" s="279"/>
      <c r="S127" s="279"/>
      <c r="T127" s="280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81" t="s">
        <v>487</v>
      </c>
      <c r="AU127" s="281" t="s">
        <v>82</v>
      </c>
      <c r="AV127" s="15" t="s">
        <v>482</v>
      </c>
      <c r="AW127" s="15" t="s">
        <v>35</v>
      </c>
      <c r="AX127" s="15" t="s">
        <v>78</v>
      </c>
      <c r="AY127" s="281" t="s">
        <v>475</v>
      </c>
    </row>
    <row r="128" s="12" customFormat="1" ht="22.8" customHeight="1">
      <c r="A128" s="12"/>
      <c r="B128" s="215"/>
      <c r="C128" s="216"/>
      <c r="D128" s="217" t="s">
        <v>73</v>
      </c>
      <c r="E128" s="229" t="s">
        <v>90</v>
      </c>
      <c r="F128" s="229" t="s">
        <v>476</v>
      </c>
      <c r="G128" s="216"/>
      <c r="H128" s="216"/>
      <c r="I128" s="219"/>
      <c r="J128" s="230">
        <f>BK128</f>
        <v>0</v>
      </c>
      <c r="K128" s="216"/>
      <c r="L128" s="221"/>
      <c r="M128" s="222"/>
      <c r="N128" s="223"/>
      <c r="O128" s="223"/>
      <c r="P128" s="224">
        <f>SUM(P129:P134)</f>
        <v>0</v>
      </c>
      <c r="Q128" s="223"/>
      <c r="R128" s="224">
        <f>SUM(R129:R134)</f>
        <v>159.19400112</v>
      </c>
      <c r="S128" s="223"/>
      <c r="T128" s="225">
        <f>SUM(T129:T134)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6" t="s">
        <v>78</v>
      </c>
      <c r="AT128" s="227" t="s">
        <v>73</v>
      </c>
      <c r="AU128" s="227" t="s">
        <v>78</v>
      </c>
      <c r="AY128" s="226" t="s">
        <v>475</v>
      </c>
      <c r="BK128" s="228">
        <f>SUM(BK129:BK134)</f>
        <v>0</v>
      </c>
    </row>
    <row r="129" s="2" customFormat="1" ht="33" customHeight="1">
      <c r="A129" s="41"/>
      <c r="B129" s="42"/>
      <c r="C129" s="231" t="s">
        <v>292</v>
      </c>
      <c r="D129" s="231" t="s">
        <v>477</v>
      </c>
      <c r="E129" s="232" t="s">
        <v>3212</v>
      </c>
      <c r="F129" s="233" t="s">
        <v>3213</v>
      </c>
      <c r="G129" s="234" t="s">
        <v>480</v>
      </c>
      <c r="H129" s="235">
        <v>51.124000000000002</v>
      </c>
      <c r="I129" s="236"/>
      <c r="J129" s="237">
        <f>ROUND(I129*H129,2)</f>
        <v>0</v>
      </c>
      <c r="K129" s="233" t="s">
        <v>28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3.11388</v>
      </c>
      <c r="R129" s="240">
        <f>Q129*H129</f>
        <v>159.19400112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3259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3213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2" customFormat="1">
      <c r="A131" s="41"/>
      <c r="B131" s="42"/>
      <c r="C131" s="43"/>
      <c r="D131" s="244" t="s">
        <v>485</v>
      </c>
      <c r="E131" s="43"/>
      <c r="F131" s="248" t="s">
        <v>3215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485</v>
      </c>
      <c r="AU131" s="20" t="s">
        <v>82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3260</v>
      </c>
      <c r="G132" s="250"/>
      <c r="H132" s="253">
        <v>45.018000000000001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3261</v>
      </c>
      <c r="G133" s="250"/>
      <c r="H133" s="253">
        <v>6.1059999999999999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74</v>
      </c>
      <c r="AY133" s="259" t="s">
        <v>475</v>
      </c>
    </row>
    <row r="134" s="15" customFormat="1">
      <c r="A134" s="15"/>
      <c r="B134" s="271"/>
      <c r="C134" s="272"/>
      <c r="D134" s="244" t="s">
        <v>487</v>
      </c>
      <c r="E134" s="273" t="s">
        <v>28</v>
      </c>
      <c r="F134" s="274" t="s">
        <v>493</v>
      </c>
      <c r="G134" s="272"/>
      <c r="H134" s="275">
        <v>51.124000000000002</v>
      </c>
      <c r="I134" s="276"/>
      <c r="J134" s="272"/>
      <c r="K134" s="272"/>
      <c r="L134" s="277"/>
      <c r="M134" s="278"/>
      <c r="N134" s="279"/>
      <c r="O134" s="279"/>
      <c r="P134" s="279"/>
      <c r="Q134" s="279"/>
      <c r="R134" s="279"/>
      <c r="S134" s="279"/>
      <c r="T134" s="280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81" t="s">
        <v>487</v>
      </c>
      <c r="AU134" s="281" t="s">
        <v>82</v>
      </c>
      <c r="AV134" s="15" t="s">
        <v>482</v>
      </c>
      <c r="AW134" s="15" t="s">
        <v>35</v>
      </c>
      <c r="AX134" s="15" t="s">
        <v>78</v>
      </c>
      <c r="AY134" s="281" t="s">
        <v>475</v>
      </c>
    </row>
    <row r="135" s="12" customFormat="1" ht="22.8" customHeight="1">
      <c r="A135" s="12"/>
      <c r="B135" s="215"/>
      <c r="C135" s="216"/>
      <c r="D135" s="217" t="s">
        <v>73</v>
      </c>
      <c r="E135" s="229" t="s">
        <v>482</v>
      </c>
      <c r="F135" s="229" t="s">
        <v>547</v>
      </c>
      <c r="G135" s="216"/>
      <c r="H135" s="216"/>
      <c r="I135" s="219"/>
      <c r="J135" s="230">
        <f>BK135</f>
        <v>0</v>
      </c>
      <c r="K135" s="216"/>
      <c r="L135" s="221"/>
      <c r="M135" s="222"/>
      <c r="N135" s="223"/>
      <c r="O135" s="223"/>
      <c r="P135" s="224">
        <f>SUM(P136:P145)</f>
        <v>0</v>
      </c>
      <c r="Q135" s="223"/>
      <c r="R135" s="224">
        <f>SUM(R136:R145)</f>
        <v>33.010208000000006</v>
      </c>
      <c r="S135" s="223"/>
      <c r="T135" s="225">
        <f>SUM(T136:T145)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6" t="s">
        <v>78</v>
      </c>
      <c r="AT135" s="227" t="s">
        <v>73</v>
      </c>
      <c r="AU135" s="227" t="s">
        <v>78</v>
      </c>
      <c r="AY135" s="226" t="s">
        <v>475</v>
      </c>
      <c r="BK135" s="228">
        <f>SUM(BK136:BK145)</f>
        <v>0</v>
      </c>
    </row>
    <row r="136" s="2" customFormat="1" ht="21.75" customHeight="1">
      <c r="A136" s="41"/>
      <c r="B136" s="42"/>
      <c r="C136" s="231" t="s">
        <v>332</v>
      </c>
      <c r="D136" s="231" t="s">
        <v>477</v>
      </c>
      <c r="E136" s="232" t="s">
        <v>3218</v>
      </c>
      <c r="F136" s="233" t="s">
        <v>3219</v>
      </c>
      <c r="G136" s="234" t="s">
        <v>496</v>
      </c>
      <c r="H136" s="235">
        <v>68</v>
      </c>
      <c r="I136" s="236"/>
      <c r="J136" s="237">
        <f>ROUND(I136*H136,2)</f>
        <v>0</v>
      </c>
      <c r="K136" s="233" t="s">
        <v>481</v>
      </c>
      <c r="L136" s="47"/>
      <c r="M136" s="238" t="s">
        <v>28</v>
      </c>
      <c r="N136" s="239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482</v>
      </c>
      <c r="AT136" s="242" t="s">
        <v>477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3262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3221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3263</v>
      </c>
      <c r="G138" s="250"/>
      <c r="H138" s="253">
        <v>68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78</v>
      </c>
      <c r="AY138" s="259" t="s">
        <v>475</v>
      </c>
    </row>
    <row r="139" s="2" customFormat="1" ht="33" customHeight="1">
      <c r="A139" s="41"/>
      <c r="B139" s="42"/>
      <c r="C139" s="231" t="s">
        <v>341</v>
      </c>
      <c r="D139" s="231" t="s">
        <v>477</v>
      </c>
      <c r="E139" s="232" t="s">
        <v>3264</v>
      </c>
      <c r="F139" s="233" t="s">
        <v>3265</v>
      </c>
      <c r="G139" s="234" t="s">
        <v>480</v>
      </c>
      <c r="H139" s="235">
        <v>52.799999999999997</v>
      </c>
      <c r="I139" s="236"/>
      <c r="J139" s="237">
        <f>ROUND(I139*H139,2)</f>
        <v>0</v>
      </c>
      <c r="K139" s="233" t="s">
        <v>28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3266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3267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3268</v>
      </c>
      <c r="G141" s="250"/>
      <c r="H141" s="253">
        <v>52.799999999999997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78</v>
      </c>
      <c r="AY141" s="259" t="s">
        <v>475</v>
      </c>
    </row>
    <row r="142" s="2" customFormat="1" ht="33" customHeight="1">
      <c r="A142" s="41"/>
      <c r="B142" s="42"/>
      <c r="C142" s="231" t="s">
        <v>350</v>
      </c>
      <c r="D142" s="231" t="s">
        <v>477</v>
      </c>
      <c r="E142" s="232" t="s">
        <v>3234</v>
      </c>
      <c r="F142" s="233" t="s">
        <v>3235</v>
      </c>
      <c r="G142" s="234" t="s">
        <v>496</v>
      </c>
      <c r="H142" s="235">
        <v>35.200000000000003</v>
      </c>
      <c r="I142" s="236"/>
      <c r="J142" s="237">
        <f>ROUND(I142*H142,2)</f>
        <v>0</v>
      </c>
      <c r="K142" s="233" t="s">
        <v>481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0.93779000000000001</v>
      </c>
      <c r="R142" s="240">
        <f>Q142*H142</f>
        <v>33.010208000000006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482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482</v>
      </c>
      <c r="BM142" s="242" t="s">
        <v>3269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3237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2" customFormat="1">
      <c r="A144" s="41"/>
      <c r="B144" s="42"/>
      <c r="C144" s="43"/>
      <c r="D144" s="244" t="s">
        <v>485</v>
      </c>
      <c r="E144" s="43"/>
      <c r="F144" s="248" t="s">
        <v>3270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485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3271</v>
      </c>
      <c r="G145" s="250"/>
      <c r="H145" s="253">
        <v>35.200000000000003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12" customFormat="1" ht="22.8" customHeight="1">
      <c r="A146" s="12"/>
      <c r="B146" s="215"/>
      <c r="C146" s="216"/>
      <c r="D146" s="217" t="s">
        <v>73</v>
      </c>
      <c r="E146" s="229" t="s">
        <v>292</v>
      </c>
      <c r="F146" s="229" t="s">
        <v>648</v>
      </c>
      <c r="G146" s="216"/>
      <c r="H146" s="216"/>
      <c r="I146" s="219"/>
      <c r="J146" s="230">
        <f>BK146</f>
        <v>0</v>
      </c>
      <c r="K146" s="216"/>
      <c r="L146" s="221"/>
      <c r="M146" s="222"/>
      <c r="N146" s="223"/>
      <c r="O146" s="223"/>
      <c r="P146" s="224">
        <f>SUM(P147:P149)</f>
        <v>0</v>
      </c>
      <c r="Q146" s="223"/>
      <c r="R146" s="224">
        <f>SUM(R147:R149)</f>
        <v>0.24801000000000001</v>
      </c>
      <c r="S146" s="223"/>
      <c r="T146" s="225">
        <f>SUM(T147:T149)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6" t="s">
        <v>78</v>
      </c>
      <c r="AT146" s="227" t="s">
        <v>73</v>
      </c>
      <c r="AU146" s="227" t="s">
        <v>78</v>
      </c>
      <c r="AY146" s="226" t="s">
        <v>475</v>
      </c>
      <c r="BK146" s="228">
        <f>SUM(BK147:BK149)</f>
        <v>0</v>
      </c>
    </row>
    <row r="147" s="2" customFormat="1" ht="33" customHeight="1">
      <c r="A147" s="41"/>
      <c r="B147" s="42"/>
      <c r="C147" s="231" t="s">
        <v>359</v>
      </c>
      <c r="D147" s="231" t="s">
        <v>477</v>
      </c>
      <c r="E147" s="232" t="s">
        <v>3272</v>
      </c>
      <c r="F147" s="233" t="s">
        <v>3273</v>
      </c>
      <c r="G147" s="234" t="s">
        <v>496</v>
      </c>
      <c r="H147" s="235">
        <v>4.2000000000000002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0.059049999999999998</v>
      </c>
      <c r="R147" s="240">
        <f>Q147*H147</f>
        <v>0.24801000000000001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3274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3275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3276</v>
      </c>
      <c r="G149" s="250"/>
      <c r="H149" s="253">
        <v>4.2000000000000002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78</v>
      </c>
      <c r="AY149" s="259" t="s">
        <v>475</v>
      </c>
    </row>
    <row r="150" s="12" customFormat="1" ht="22.8" customHeight="1">
      <c r="A150" s="12"/>
      <c r="B150" s="215"/>
      <c r="C150" s="216"/>
      <c r="D150" s="217" t="s">
        <v>73</v>
      </c>
      <c r="E150" s="229" t="s">
        <v>701</v>
      </c>
      <c r="F150" s="229" t="s">
        <v>702</v>
      </c>
      <c r="G150" s="216"/>
      <c r="H150" s="216"/>
      <c r="I150" s="219"/>
      <c r="J150" s="230">
        <f>BK150</f>
        <v>0</v>
      </c>
      <c r="K150" s="216"/>
      <c r="L150" s="221"/>
      <c r="M150" s="222"/>
      <c r="N150" s="223"/>
      <c r="O150" s="223"/>
      <c r="P150" s="224">
        <f>SUM(P151:P152)</f>
        <v>0</v>
      </c>
      <c r="Q150" s="223"/>
      <c r="R150" s="224">
        <f>SUM(R151:R152)</f>
        <v>0</v>
      </c>
      <c r="S150" s="223"/>
      <c r="T150" s="225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6" t="s">
        <v>78</v>
      </c>
      <c r="AT150" s="227" t="s">
        <v>73</v>
      </c>
      <c r="AU150" s="227" t="s">
        <v>78</v>
      </c>
      <c r="AY150" s="226" t="s">
        <v>475</v>
      </c>
      <c r="BK150" s="228">
        <f>SUM(BK151:BK152)</f>
        <v>0</v>
      </c>
    </row>
    <row r="151" s="2" customFormat="1" ht="33" customHeight="1">
      <c r="A151" s="41"/>
      <c r="B151" s="42"/>
      <c r="C151" s="231" t="s">
        <v>557</v>
      </c>
      <c r="D151" s="231" t="s">
        <v>477</v>
      </c>
      <c r="E151" s="232" t="s">
        <v>1904</v>
      </c>
      <c r="F151" s="233" t="s">
        <v>1905</v>
      </c>
      <c r="G151" s="234" t="s">
        <v>508</v>
      </c>
      <c r="H151" s="235">
        <v>192.54900000000001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3277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1907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2" customFormat="1" ht="25.92" customHeight="1">
      <c r="A153" s="12"/>
      <c r="B153" s="215"/>
      <c r="C153" s="216"/>
      <c r="D153" s="217" t="s">
        <v>73</v>
      </c>
      <c r="E153" s="218" t="s">
        <v>708</v>
      </c>
      <c r="F153" s="218" t="s">
        <v>709</v>
      </c>
      <c r="G153" s="216"/>
      <c r="H153" s="216"/>
      <c r="I153" s="219"/>
      <c r="J153" s="220">
        <f>BK153</f>
        <v>0</v>
      </c>
      <c r="K153" s="216"/>
      <c r="L153" s="221"/>
      <c r="M153" s="222"/>
      <c r="N153" s="223"/>
      <c r="O153" s="223"/>
      <c r="P153" s="224">
        <f>P154</f>
        <v>0</v>
      </c>
      <c r="Q153" s="223"/>
      <c r="R153" s="224">
        <f>R154</f>
        <v>0.10186000000000001</v>
      </c>
      <c r="S153" s="223"/>
      <c r="T153" s="225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6" t="s">
        <v>82</v>
      </c>
      <c r="AT153" s="227" t="s">
        <v>73</v>
      </c>
      <c r="AU153" s="227" t="s">
        <v>74</v>
      </c>
      <c r="AY153" s="226" t="s">
        <v>475</v>
      </c>
      <c r="BK153" s="228">
        <f>BK154</f>
        <v>0</v>
      </c>
    </row>
    <row r="154" s="12" customFormat="1" ht="22.8" customHeight="1">
      <c r="A154" s="12"/>
      <c r="B154" s="215"/>
      <c r="C154" s="216"/>
      <c r="D154" s="217" t="s">
        <v>73</v>
      </c>
      <c r="E154" s="229" t="s">
        <v>831</v>
      </c>
      <c r="F154" s="229" t="s">
        <v>832</v>
      </c>
      <c r="G154" s="216"/>
      <c r="H154" s="216"/>
      <c r="I154" s="219"/>
      <c r="J154" s="230">
        <f>BK154</f>
        <v>0</v>
      </c>
      <c r="K154" s="216"/>
      <c r="L154" s="221"/>
      <c r="M154" s="222"/>
      <c r="N154" s="223"/>
      <c r="O154" s="223"/>
      <c r="P154" s="224">
        <f>SUM(P155:P163)</f>
        <v>0</v>
      </c>
      <c r="Q154" s="223"/>
      <c r="R154" s="224">
        <f>SUM(R155:R163)</f>
        <v>0.10186000000000001</v>
      </c>
      <c r="S154" s="223"/>
      <c r="T154" s="225">
        <f>SUM(T155:T163)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6" t="s">
        <v>82</v>
      </c>
      <c r="AT154" s="227" t="s">
        <v>73</v>
      </c>
      <c r="AU154" s="227" t="s">
        <v>78</v>
      </c>
      <c r="AY154" s="226" t="s">
        <v>475</v>
      </c>
      <c r="BK154" s="228">
        <f>SUM(BK155:BK163)</f>
        <v>0</v>
      </c>
    </row>
    <row r="155" s="2" customFormat="1" ht="21.75" customHeight="1">
      <c r="A155" s="41"/>
      <c r="B155" s="42"/>
      <c r="C155" s="231" t="s">
        <v>8</v>
      </c>
      <c r="D155" s="231" t="s">
        <v>477</v>
      </c>
      <c r="E155" s="232" t="s">
        <v>3278</v>
      </c>
      <c r="F155" s="233" t="s">
        <v>3279</v>
      </c>
      <c r="G155" s="234" t="s">
        <v>720</v>
      </c>
      <c r="H155" s="235">
        <v>97.200000000000003</v>
      </c>
      <c r="I155" s="236"/>
      <c r="J155" s="237">
        <f>ROUND(I155*H155,2)</f>
        <v>0</v>
      </c>
      <c r="K155" s="233" t="s">
        <v>481</v>
      </c>
      <c r="L155" s="47"/>
      <c r="M155" s="238" t="s">
        <v>28</v>
      </c>
      <c r="N155" s="239" t="s">
        <v>45</v>
      </c>
      <c r="O155" s="87"/>
      <c r="P155" s="240">
        <f>O155*H155</f>
        <v>0</v>
      </c>
      <c r="Q155" s="240">
        <v>5.0000000000000002E-05</v>
      </c>
      <c r="R155" s="240">
        <f>Q155*H155</f>
        <v>0.0048600000000000006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567</v>
      </c>
      <c r="AT155" s="242" t="s">
        <v>477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567</v>
      </c>
      <c r="BM155" s="242" t="s">
        <v>3280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3281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3282</v>
      </c>
      <c r="G157" s="250"/>
      <c r="H157" s="253">
        <v>97.200000000000003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78</v>
      </c>
      <c r="AY157" s="259" t="s">
        <v>475</v>
      </c>
    </row>
    <row r="158" s="2" customFormat="1" ht="16.5" customHeight="1">
      <c r="A158" s="41"/>
      <c r="B158" s="42"/>
      <c r="C158" s="282" t="s">
        <v>567</v>
      </c>
      <c r="D158" s="282" t="s">
        <v>516</v>
      </c>
      <c r="E158" s="283" t="s">
        <v>2834</v>
      </c>
      <c r="F158" s="284" t="s">
        <v>3283</v>
      </c>
      <c r="G158" s="285" t="s">
        <v>508</v>
      </c>
      <c r="H158" s="286">
        <v>0.097000000000000003</v>
      </c>
      <c r="I158" s="287"/>
      <c r="J158" s="288">
        <f>ROUND(I158*H158,2)</f>
        <v>0</v>
      </c>
      <c r="K158" s="284" t="s">
        <v>28</v>
      </c>
      <c r="L158" s="289"/>
      <c r="M158" s="290" t="s">
        <v>28</v>
      </c>
      <c r="N158" s="291" t="s">
        <v>45</v>
      </c>
      <c r="O158" s="87"/>
      <c r="P158" s="240">
        <f>O158*H158</f>
        <v>0</v>
      </c>
      <c r="Q158" s="240">
        <v>1</v>
      </c>
      <c r="R158" s="240">
        <f>Q158*H158</f>
        <v>0.097000000000000003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519</v>
      </c>
      <c r="AT158" s="242" t="s">
        <v>516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3284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3283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2" customFormat="1">
      <c r="A160" s="41"/>
      <c r="B160" s="42"/>
      <c r="C160" s="43"/>
      <c r="D160" s="244" t="s">
        <v>485</v>
      </c>
      <c r="E160" s="43"/>
      <c r="F160" s="248" t="s">
        <v>3285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485</v>
      </c>
      <c r="AU160" s="20" t="s">
        <v>82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3286</v>
      </c>
      <c r="G161" s="250"/>
      <c r="H161" s="253">
        <v>0.097000000000000003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78</v>
      </c>
      <c r="AY161" s="259" t="s">
        <v>475</v>
      </c>
    </row>
    <row r="162" s="2" customFormat="1" ht="33" customHeight="1">
      <c r="A162" s="41"/>
      <c r="B162" s="42"/>
      <c r="C162" s="231" t="s">
        <v>571</v>
      </c>
      <c r="D162" s="231" t="s">
        <v>477</v>
      </c>
      <c r="E162" s="232" t="s">
        <v>896</v>
      </c>
      <c r="F162" s="233" t="s">
        <v>897</v>
      </c>
      <c r="G162" s="234" t="s">
        <v>508</v>
      </c>
      <c r="H162" s="235">
        <v>0.0050000000000000001</v>
      </c>
      <c r="I162" s="236"/>
      <c r="J162" s="237">
        <f>ROUND(I162*H162,2)</f>
        <v>0</v>
      </c>
      <c r="K162" s="233" t="s">
        <v>481</v>
      </c>
      <c r="L162" s="47"/>
      <c r="M162" s="238" t="s">
        <v>28</v>
      </c>
      <c r="N162" s="239" t="s">
        <v>45</v>
      </c>
      <c r="O162" s="87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567</v>
      </c>
      <c r="AT162" s="242" t="s">
        <v>477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567</v>
      </c>
      <c r="BM162" s="242" t="s">
        <v>3287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899</v>
      </c>
      <c r="G163" s="43"/>
      <c r="H163" s="43"/>
      <c r="I163" s="151"/>
      <c r="J163" s="43"/>
      <c r="K163" s="43"/>
      <c r="L163" s="47"/>
      <c r="M163" s="295"/>
      <c r="N163" s="296"/>
      <c r="O163" s="297"/>
      <c r="P163" s="297"/>
      <c r="Q163" s="297"/>
      <c r="R163" s="297"/>
      <c r="S163" s="297"/>
      <c r="T163" s="29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2" customFormat="1" ht="6.96" customHeight="1">
      <c r="A164" s="41"/>
      <c r="B164" s="62"/>
      <c r="C164" s="63"/>
      <c r="D164" s="63"/>
      <c r="E164" s="63"/>
      <c r="F164" s="63"/>
      <c r="G164" s="63"/>
      <c r="H164" s="63"/>
      <c r="I164" s="179"/>
      <c r="J164" s="63"/>
      <c r="K164" s="63"/>
      <c r="L164" s="47"/>
      <c r="M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</row>
  </sheetData>
  <sheetProtection sheet="1" autoFilter="0" formatColumns="0" formatRows="0" objects="1" scenarios="1" spinCount="100000" saltValue="yO/7QBAwjchhrpJ0A0OkxEK7jKZz7FJ+6c84GeMkqkapFVBdREikntvMxlmLOFXRyMWzRtU8PcfkBC1Fnr8TrA==" hashValue="MQcDRsN2ju4CtXaMl//corBEB1/hSXpgLrsXNKqpQhLMqMMoFLv32DJcMsqVS8FSlyExKtHBuy9zRfvznYe+uQ==" algorithmName="SHA-512" password="C429"/>
  <autoFilter ref="C98:K16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3288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ROUND(J101,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ROUND((SUM(BE101:BE248)),  2)</f>
        <v>0</v>
      </c>
      <c r="G37" s="41"/>
      <c r="H37" s="41"/>
      <c r="I37" s="168">
        <v>0.20999999999999999</v>
      </c>
      <c r="J37" s="167">
        <f>ROUND(((SUM(BE101:BE248))*I37),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ROUND((SUM(BF101:BF248)),  2)</f>
        <v>0</v>
      </c>
      <c r="G38" s="41"/>
      <c r="H38" s="41"/>
      <c r="I38" s="168">
        <v>0.14999999999999999</v>
      </c>
      <c r="J38" s="167">
        <f>ROUND(((SUM(BF101:BF248))*I38),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ROUND((SUM(BG101:BG248)),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ROUND((SUM(BH101:BH248)),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ROUND((SUM(BI101:BI248)),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01.01.18 - Vývar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J101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J102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J103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J134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447</v>
      </c>
      <c r="E71" s="199"/>
      <c r="F71" s="199"/>
      <c r="G71" s="199"/>
      <c r="H71" s="199"/>
      <c r="I71" s="200"/>
      <c r="J71" s="201">
        <f>J138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448</v>
      </c>
      <c r="E72" s="199"/>
      <c r="F72" s="199"/>
      <c r="G72" s="199"/>
      <c r="H72" s="199"/>
      <c r="I72" s="200"/>
      <c r="J72" s="201">
        <f>J192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2360</v>
      </c>
      <c r="E73" s="199"/>
      <c r="F73" s="199"/>
      <c r="G73" s="199"/>
      <c r="H73" s="199"/>
      <c r="I73" s="200"/>
      <c r="J73" s="201">
        <f>J214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450</v>
      </c>
      <c r="E74" s="199"/>
      <c r="F74" s="199"/>
      <c r="G74" s="199"/>
      <c r="H74" s="199"/>
      <c r="I74" s="200"/>
      <c r="J74" s="201">
        <f>J223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97"/>
      <c r="C75" s="127"/>
      <c r="D75" s="198" t="s">
        <v>451</v>
      </c>
      <c r="E75" s="199"/>
      <c r="F75" s="199"/>
      <c r="G75" s="199"/>
      <c r="H75" s="199"/>
      <c r="I75" s="200"/>
      <c r="J75" s="201">
        <f>J239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90"/>
      <c r="C76" s="191"/>
      <c r="D76" s="192" t="s">
        <v>452</v>
      </c>
      <c r="E76" s="193"/>
      <c r="F76" s="193"/>
      <c r="G76" s="193"/>
      <c r="H76" s="193"/>
      <c r="I76" s="194"/>
      <c r="J76" s="195">
        <f>J242</f>
        <v>0</v>
      </c>
      <c r="K76" s="191"/>
      <c r="L76" s="196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97"/>
      <c r="C77" s="127"/>
      <c r="D77" s="198" t="s">
        <v>2568</v>
      </c>
      <c r="E77" s="199"/>
      <c r="F77" s="199"/>
      <c r="G77" s="199"/>
      <c r="H77" s="199"/>
      <c r="I77" s="200"/>
      <c r="J77" s="201">
        <f>J243</f>
        <v>0</v>
      </c>
      <c r="K77" s="127"/>
      <c r="L77" s="20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1"/>
      <c r="B78" s="42"/>
      <c r="C78" s="43"/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179"/>
      <c r="J79" s="63"/>
      <c r="K79" s="6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3" s="2" customFormat="1" ht="6.96" customHeight="1">
      <c r="A83" s="41"/>
      <c r="B83" s="64"/>
      <c r="C83" s="65"/>
      <c r="D83" s="65"/>
      <c r="E83" s="65"/>
      <c r="F83" s="65"/>
      <c r="G83" s="65"/>
      <c r="H83" s="65"/>
      <c r="I83" s="182"/>
      <c r="J83" s="65"/>
      <c r="K83" s="65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4.96" customHeight="1">
      <c r="A84" s="41"/>
      <c r="B84" s="42"/>
      <c r="C84" s="26" t="s">
        <v>460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183" t="str">
        <f>E7</f>
        <v>Krounka Kutřín, výstavba poldru</v>
      </c>
      <c r="F87" s="35"/>
      <c r="G87" s="35"/>
      <c r="H87" s="35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" customFormat="1" ht="12" customHeight="1">
      <c r="B88" s="24"/>
      <c r="C88" s="35" t="s">
        <v>435</v>
      </c>
      <c r="D88" s="25"/>
      <c r="E88" s="25"/>
      <c r="F88" s="25"/>
      <c r="G88" s="25"/>
      <c r="H88" s="25"/>
      <c r="I88" s="142"/>
      <c r="J88" s="25"/>
      <c r="K88" s="25"/>
      <c r="L88" s="23"/>
    </row>
    <row r="89" s="1" customFormat="1" ht="16.5" customHeight="1">
      <c r="B89" s="24"/>
      <c r="C89" s="25"/>
      <c r="D89" s="25"/>
      <c r="E89" s="183" t="s">
        <v>436</v>
      </c>
      <c r="F89" s="25"/>
      <c r="G89" s="25"/>
      <c r="H89" s="25"/>
      <c r="I89" s="142"/>
      <c r="J89" s="25"/>
      <c r="K89" s="25"/>
      <c r="L89" s="23"/>
    </row>
    <row r="90" s="1" customFormat="1" ht="12" customHeight="1">
      <c r="B90" s="24"/>
      <c r="C90" s="35" t="s">
        <v>437</v>
      </c>
      <c r="D90" s="25"/>
      <c r="E90" s="25"/>
      <c r="F90" s="25"/>
      <c r="G90" s="25"/>
      <c r="H90" s="25"/>
      <c r="I90" s="142"/>
      <c r="J90" s="25"/>
      <c r="K90" s="25"/>
      <c r="L90" s="23"/>
    </row>
    <row r="91" s="2" customFormat="1" ht="16.5" customHeight="1">
      <c r="A91" s="41"/>
      <c r="B91" s="42"/>
      <c r="C91" s="43"/>
      <c r="D91" s="43"/>
      <c r="E91" s="184" t="s">
        <v>438</v>
      </c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439</v>
      </c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6.5" customHeight="1">
      <c r="A93" s="41"/>
      <c r="B93" s="42"/>
      <c r="C93" s="43"/>
      <c r="D93" s="43"/>
      <c r="E93" s="72" t="str">
        <f>E13</f>
        <v>SO 01.01.18 - Vývar</v>
      </c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22</v>
      </c>
      <c r="D95" s="43"/>
      <c r="E95" s="43"/>
      <c r="F95" s="30" t="str">
        <f>F16</f>
        <v>Skuteč</v>
      </c>
      <c r="G95" s="43"/>
      <c r="H95" s="43"/>
      <c r="I95" s="154" t="s">
        <v>24</v>
      </c>
      <c r="J95" s="75" t="str">
        <f>IF(J16="","",J16)</f>
        <v>27.8.2019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40.05" customHeight="1">
      <c r="A97" s="41"/>
      <c r="B97" s="42"/>
      <c r="C97" s="35" t="s">
        <v>26</v>
      </c>
      <c r="D97" s="43"/>
      <c r="E97" s="43"/>
      <c r="F97" s="30" t="str">
        <f>E19</f>
        <v>Povodí Labe,státní podnik,Víta Nejedlého 951, HK3</v>
      </c>
      <c r="G97" s="43"/>
      <c r="H97" s="43"/>
      <c r="I97" s="154" t="s">
        <v>33</v>
      </c>
      <c r="J97" s="39" t="str">
        <f>E25</f>
        <v>"Sdružení Kutřín 2016" Šindlar + HG partner</v>
      </c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31</v>
      </c>
      <c r="D98" s="43"/>
      <c r="E98" s="43"/>
      <c r="F98" s="30" t="str">
        <f>IF(E22="","",E22)</f>
        <v>Vyplň údaj</v>
      </c>
      <c r="G98" s="43"/>
      <c r="H98" s="43"/>
      <c r="I98" s="154" t="s">
        <v>36</v>
      </c>
      <c r="J98" s="39" t="str">
        <f>E28</f>
        <v xml:space="preserve"> </v>
      </c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0.32" customHeight="1">
      <c r="A99" s="41"/>
      <c r="B99" s="42"/>
      <c r="C99" s="43"/>
      <c r="D99" s="43"/>
      <c r="E99" s="43"/>
      <c r="F99" s="43"/>
      <c r="G99" s="43"/>
      <c r="H99" s="43"/>
      <c r="I99" s="151"/>
      <c r="J99" s="43"/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1" customFormat="1" ht="29.28" customHeight="1">
      <c r="A100" s="203"/>
      <c r="B100" s="204"/>
      <c r="C100" s="205" t="s">
        <v>461</v>
      </c>
      <c r="D100" s="206" t="s">
        <v>59</v>
      </c>
      <c r="E100" s="206" t="s">
        <v>55</v>
      </c>
      <c r="F100" s="206" t="s">
        <v>56</v>
      </c>
      <c r="G100" s="206" t="s">
        <v>462</v>
      </c>
      <c r="H100" s="206" t="s">
        <v>463</v>
      </c>
      <c r="I100" s="207" t="s">
        <v>464</v>
      </c>
      <c r="J100" s="206" t="s">
        <v>444</v>
      </c>
      <c r="K100" s="208" t="s">
        <v>465</v>
      </c>
      <c r="L100" s="209"/>
      <c r="M100" s="95" t="s">
        <v>28</v>
      </c>
      <c r="N100" s="96" t="s">
        <v>44</v>
      </c>
      <c r="O100" s="96" t="s">
        <v>466</v>
      </c>
      <c r="P100" s="96" t="s">
        <v>467</v>
      </c>
      <c r="Q100" s="96" t="s">
        <v>468</v>
      </c>
      <c r="R100" s="96" t="s">
        <v>469</v>
      </c>
      <c r="S100" s="96" t="s">
        <v>470</v>
      </c>
      <c r="T100" s="97" t="s">
        <v>471</v>
      </c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</row>
    <row r="101" s="2" customFormat="1" ht="22.8" customHeight="1">
      <c r="A101" s="41"/>
      <c r="B101" s="42"/>
      <c r="C101" s="102" t="s">
        <v>472</v>
      </c>
      <c r="D101" s="43"/>
      <c r="E101" s="43"/>
      <c r="F101" s="43"/>
      <c r="G101" s="43"/>
      <c r="H101" s="43"/>
      <c r="I101" s="151"/>
      <c r="J101" s="210">
        <f>BK101</f>
        <v>0</v>
      </c>
      <c r="K101" s="43"/>
      <c r="L101" s="47"/>
      <c r="M101" s="98"/>
      <c r="N101" s="211"/>
      <c r="O101" s="99"/>
      <c r="P101" s="212">
        <f>P102+P242</f>
        <v>0</v>
      </c>
      <c r="Q101" s="99"/>
      <c r="R101" s="212">
        <f>R102+R242</f>
        <v>168.57319984000003</v>
      </c>
      <c r="S101" s="99"/>
      <c r="T101" s="213">
        <f>T102+T242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73</v>
      </c>
      <c r="AU101" s="20" t="s">
        <v>445</v>
      </c>
      <c r="BK101" s="214">
        <f>BK102+BK242</f>
        <v>0</v>
      </c>
    </row>
    <row r="102" s="12" customFormat="1" ht="25.92" customHeight="1">
      <c r="A102" s="12"/>
      <c r="B102" s="215"/>
      <c r="C102" s="216"/>
      <c r="D102" s="217" t="s">
        <v>73</v>
      </c>
      <c r="E102" s="218" t="s">
        <v>473</v>
      </c>
      <c r="F102" s="218" t="s">
        <v>474</v>
      </c>
      <c r="G102" s="216"/>
      <c r="H102" s="216"/>
      <c r="I102" s="219"/>
      <c r="J102" s="220">
        <f>BK102</f>
        <v>0</v>
      </c>
      <c r="K102" s="216"/>
      <c r="L102" s="221"/>
      <c r="M102" s="222"/>
      <c r="N102" s="223"/>
      <c r="O102" s="223"/>
      <c r="P102" s="224">
        <f>P103+P134+P138+P192+P214+P223+P239</f>
        <v>0</v>
      </c>
      <c r="Q102" s="223"/>
      <c r="R102" s="224">
        <f>R103+R134+R138+R192+R214+R223+R239</f>
        <v>168.56939984000002</v>
      </c>
      <c r="S102" s="223"/>
      <c r="T102" s="225">
        <f>T103+T134+T138+T192+T214+T223+T239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26" t="s">
        <v>78</v>
      </c>
      <c r="AT102" s="227" t="s">
        <v>73</v>
      </c>
      <c r="AU102" s="227" t="s">
        <v>74</v>
      </c>
      <c r="AY102" s="226" t="s">
        <v>475</v>
      </c>
      <c r="BK102" s="228">
        <f>BK103+BK134+BK138+BK192+BK214+BK223+BK239</f>
        <v>0</v>
      </c>
    </row>
    <row r="103" s="12" customFormat="1" ht="22.8" customHeight="1">
      <c r="A103" s="12"/>
      <c r="B103" s="215"/>
      <c r="C103" s="216"/>
      <c r="D103" s="217" t="s">
        <v>73</v>
      </c>
      <c r="E103" s="229" t="s">
        <v>78</v>
      </c>
      <c r="F103" s="229" t="s">
        <v>393</v>
      </c>
      <c r="G103" s="216"/>
      <c r="H103" s="216"/>
      <c r="I103" s="219"/>
      <c r="J103" s="230">
        <f>BK103</f>
        <v>0</v>
      </c>
      <c r="K103" s="216"/>
      <c r="L103" s="221"/>
      <c r="M103" s="222"/>
      <c r="N103" s="223"/>
      <c r="O103" s="223"/>
      <c r="P103" s="224">
        <f>SUM(P104:P133)</f>
        <v>0</v>
      </c>
      <c r="Q103" s="223"/>
      <c r="R103" s="224">
        <f>SUM(R104:R133)</f>
        <v>0</v>
      </c>
      <c r="S103" s="223"/>
      <c r="T103" s="225">
        <f>SUM(T104:T133)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26" t="s">
        <v>78</v>
      </c>
      <c r="AT103" s="227" t="s">
        <v>73</v>
      </c>
      <c r="AU103" s="227" t="s">
        <v>78</v>
      </c>
      <c r="AY103" s="226" t="s">
        <v>475</v>
      </c>
      <c r="BK103" s="228">
        <f>SUM(BK104:BK133)</f>
        <v>0</v>
      </c>
    </row>
    <row r="104" s="2" customFormat="1" ht="33" customHeight="1">
      <c r="A104" s="41"/>
      <c r="B104" s="42"/>
      <c r="C104" s="231" t="s">
        <v>78</v>
      </c>
      <c r="D104" s="231" t="s">
        <v>477</v>
      </c>
      <c r="E104" s="232" t="s">
        <v>3104</v>
      </c>
      <c r="F104" s="233" t="s">
        <v>3105</v>
      </c>
      <c r="G104" s="234" t="s">
        <v>480</v>
      </c>
      <c r="H104" s="235">
        <v>945.39200000000005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3289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3107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3290</v>
      </c>
      <c r="G106" s="250"/>
      <c r="H106" s="253">
        <v>945.39200000000005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44.25" customHeight="1">
      <c r="A107" s="41"/>
      <c r="B107" s="42"/>
      <c r="C107" s="231" t="s">
        <v>82</v>
      </c>
      <c r="D107" s="231" t="s">
        <v>477</v>
      </c>
      <c r="E107" s="232" t="s">
        <v>1488</v>
      </c>
      <c r="F107" s="233" t="s">
        <v>1489</v>
      </c>
      <c r="G107" s="234" t="s">
        <v>480</v>
      </c>
      <c r="H107" s="235">
        <v>945.39200000000005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3291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1491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 ht="44.25" customHeight="1">
      <c r="A109" s="41"/>
      <c r="B109" s="42"/>
      <c r="C109" s="231" t="s">
        <v>90</v>
      </c>
      <c r="D109" s="231" t="s">
        <v>477</v>
      </c>
      <c r="E109" s="232" t="s">
        <v>1505</v>
      </c>
      <c r="F109" s="233" t="s">
        <v>1506</v>
      </c>
      <c r="G109" s="234" t="s">
        <v>480</v>
      </c>
      <c r="H109" s="235">
        <v>418.08600000000001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3292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1508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3293</v>
      </c>
      <c r="G111" s="250"/>
      <c r="H111" s="253">
        <v>418.08600000000001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44.25" customHeight="1">
      <c r="A112" s="41"/>
      <c r="B112" s="42"/>
      <c r="C112" s="231" t="s">
        <v>482</v>
      </c>
      <c r="D112" s="231" t="s">
        <v>477</v>
      </c>
      <c r="E112" s="232" t="s">
        <v>1512</v>
      </c>
      <c r="F112" s="233" t="s">
        <v>1513</v>
      </c>
      <c r="G112" s="234" t="s">
        <v>480</v>
      </c>
      <c r="H112" s="235">
        <v>490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3294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1515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3295</v>
      </c>
      <c r="G114" s="250"/>
      <c r="H114" s="253">
        <v>490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33" customHeight="1">
      <c r="A115" s="41"/>
      <c r="B115" s="42"/>
      <c r="C115" s="231" t="s">
        <v>186</v>
      </c>
      <c r="D115" s="231" t="s">
        <v>477</v>
      </c>
      <c r="E115" s="232" t="s">
        <v>1522</v>
      </c>
      <c r="F115" s="233" t="s">
        <v>1523</v>
      </c>
      <c r="G115" s="234" t="s">
        <v>480</v>
      </c>
      <c r="H115" s="235">
        <v>209.04300000000001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3296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1525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3297</v>
      </c>
      <c r="G117" s="250"/>
      <c r="H117" s="253">
        <v>209.04300000000001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33" customHeight="1">
      <c r="A118" s="41"/>
      <c r="B118" s="42"/>
      <c r="C118" s="231" t="s">
        <v>204</v>
      </c>
      <c r="D118" s="231" t="s">
        <v>477</v>
      </c>
      <c r="E118" s="232" t="s">
        <v>1528</v>
      </c>
      <c r="F118" s="233" t="s">
        <v>1529</v>
      </c>
      <c r="G118" s="234" t="s">
        <v>480</v>
      </c>
      <c r="H118" s="235">
        <v>245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3298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1531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3299</v>
      </c>
      <c r="G120" s="250"/>
      <c r="H120" s="253">
        <v>245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78</v>
      </c>
      <c r="AY120" s="259" t="s">
        <v>475</v>
      </c>
    </row>
    <row r="121" s="2" customFormat="1" ht="33" customHeight="1">
      <c r="A121" s="41"/>
      <c r="B121" s="42"/>
      <c r="C121" s="231" t="s">
        <v>522</v>
      </c>
      <c r="D121" s="231" t="s">
        <v>477</v>
      </c>
      <c r="E121" s="232" t="s">
        <v>3114</v>
      </c>
      <c r="F121" s="233" t="s">
        <v>3115</v>
      </c>
      <c r="G121" s="234" t="s">
        <v>480</v>
      </c>
      <c r="H121" s="235">
        <v>209.04300000000001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3300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3117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3301</v>
      </c>
      <c r="G123" s="250"/>
      <c r="H123" s="253">
        <v>209.04300000000001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78</v>
      </c>
      <c r="AY123" s="259" t="s">
        <v>475</v>
      </c>
    </row>
    <row r="124" s="2" customFormat="1" ht="21.75" customHeight="1">
      <c r="A124" s="41"/>
      <c r="B124" s="42"/>
      <c r="C124" s="231" t="s">
        <v>519</v>
      </c>
      <c r="D124" s="231" t="s">
        <v>477</v>
      </c>
      <c r="E124" s="232" t="s">
        <v>1553</v>
      </c>
      <c r="F124" s="233" t="s">
        <v>1554</v>
      </c>
      <c r="G124" s="234" t="s">
        <v>480</v>
      </c>
      <c r="H124" s="235">
        <v>445.84899999999999</v>
      </c>
      <c r="I124" s="236"/>
      <c r="J124" s="237">
        <f>ROUND(I124*H124,2)</f>
        <v>0</v>
      </c>
      <c r="K124" s="233" t="s">
        <v>28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3302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1554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3290</v>
      </c>
      <c r="G126" s="250"/>
      <c r="H126" s="253">
        <v>945.39200000000005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3303</v>
      </c>
      <c r="G127" s="250"/>
      <c r="H127" s="253">
        <v>-209.04300000000001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4" customFormat="1">
      <c r="A128" s="14"/>
      <c r="B128" s="260"/>
      <c r="C128" s="261"/>
      <c r="D128" s="244" t="s">
        <v>487</v>
      </c>
      <c r="E128" s="262" t="s">
        <v>28</v>
      </c>
      <c r="F128" s="263" t="s">
        <v>490</v>
      </c>
      <c r="G128" s="261"/>
      <c r="H128" s="264">
        <v>736.34900000000005</v>
      </c>
      <c r="I128" s="265"/>
      <c r="J128" s="261"/>
      <c r="K128" s="261"/>
      <c r="L128" s="266"/>
      <c r="M128" s="267"/>
      <c r="N128" s="268"/>
      <c r="O128" s="268"/>
      <c r="P128" s="268"/>
      <c r="Q128" s="268"/>
      <c r="R128" s="268"/>
      <c r="S128" s="268"/>
      <c r="T128" s="269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70" t="s">
        <v>487</v>
      </c>
      <c r="AU128" s="270" t="s">
        <v>82</v>
      </c>
      <c r="AV128" s="14" t="s">
        <v>90</v>
      </c>
      <c r="AW128" s="14" t="s">
        <v>35</v>
      </c>
      <c r="AX128" s="14" t="s">
        <v>74</v>
      </c>
      <c r="AY128" s="270" t="s">
        <v>475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3304</v>
      </c>
      <c r="G129" s="250"/>
      <c r="H129" s="253">
        <v>-97.5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74</v>
      </c>
      <c r="AY129" s="259" t="s">
        <v>475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3305</v>
      </c>
      <c r="G130" s="250"/>
      <c r="H130" s="253">
        <v>-48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74</v>
      </c>
      <c r="AY130" s="259" t="s">
        <v>475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3306</v>
      </c>
      <c r="G131" s="250"/>
      <c r="H131" s="253">
        <v>-40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74</v>
      </c>
      <c r="AY131" s="259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3307</v>
      </c>
      <c r="G132" s="250"/>
      <c r="H132" s="253">
        <v>-105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5" customFormat="1">
      <c r="A133" s="15"/>
      <c r="B133" s="271"/>
      <c r="C133" s="272"/>
      <c r="D133" s="244" t="s">
        <v>487</v>
      </c>
      <c r="E133" s="273" t="s">
        <v>28</v>
      </c>
      <c r="F133" s="274" t="s">
        <v>493</v>
      </c>
      <c r="G133" s="272"/>
      <c r="H133" s="275">
        <v>445.84899999999999</v>
      </c>
      <c r="I133" s="276"/>
      <c r="J133" s="272"/>
      <c r="K133" s="272"/>
      <c r="L133" s="277"/>
      <c r="M133" s="278"/>
      <c r="N133" s="279"/>
      <c r="O133" s="279"/>
      <c r="P133" s="279"/>
      <c r="Q133" s="279"/>
      <c r="R133" s="279"/>
      <c r="S133" s="279"/>
      <c r="T133" s="280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81" t="s">
        <v>487</v>
      </c>
      <c r="AU133" s="281" t="s">
        <v>82</v>
      </c>
      <c r="AV133" s="15" t="s">
        <v>482</v>
      </c>
      <c r="AW133" s="15" t="s">
        <v>35</v>
      </c>
      <c r="AX133" s="15" t="s">
        <v>78</v>
      </c>
      <c r="AY133" s="281" t="s">
        <v>475</v>
      </c>
    </row>
    <row r="134" s="12" customFormat="1" ht="22.8" customHeight="1">
      <c r="A134" s="12"/>
      <c r="B134" s="215"/>
      <c r="C134" s="216"/>
      <c r="D134" s="217" t="s">
        <v>73</v>
      </c>
      <c r="E134" s="229" t="s">
        <v>82</v>
      </c>
      <c r="F134" s="229" t="s">
        <v>925</v>
      </c>
      <c r="G134" s="216"/>
      <c r="H134" s="216"/>
      <c r="I134" s="219"/>
      <c r="J134" s="230">
        <f>BK134</f>
        <v>0</v>
      </c>
      <c r="K134" s="216"/>
      <c r="L134" s="221"/>
      <c r="M134" s="222"/>
      <c r="N134" s="223"/>
      <c r="O134" s="223"/>
      <c r="P134" s="224">
        <f>SUM(P135:P137)</f>
        <v>0</v>
      </c>
      <c r="Q134" s="223"/>
      <c r="R134" s="224">
        <f>SUM(R135:R137)</f>
        <v>7.5895599999999996</v>
      </c>
      <c r="S134" s="223"/>
      <c r="T134" s="225">
        <f>SUM(T135:T137)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6" t="s">
        <v>78</v>
      </c>
      <c r="AT134" s="227" t="s">
        <v>73</v>
      </c>
      <c r="AU134" s="227" t="s">
        <v>78</v>
      </c>
      <c r="AY134" s="226" t="s">
        <v>475</v>
      </c>
      <c r="BK134" s="228">
        <f>SUM(BK135:BK137)</f>
        <v>0</v>
      </c>
    </row>
    <row r="135" s="2" customFormat="1" ht="55.5" customHeight="1">
      <c r="A135" s="41"/>
      <c r="B135" s="42"/>
      <c r="C135" s="231" t="s">
        <v>292</v>
      </c>
      <c r="D135" s="231" t="s">
        <v>477</v>
      </c>
      <c r="E135" s="232" t="s">
        <v>3308</v>
      </c>
      <c r="F135" s="233" t="s">
        <v>3309</v>
      </c>
      <c r="G135" s="234" t="s">
        <v>639</v>
      </c>
      <c r="H135" s="235">
        <v>29.359999999999999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0.25850000000000001</v>
      </c>
      <c r="R135" s="240">
        <f>Q135*H135</f>
        <v>7.5895599999999996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3310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3309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3311</v>
      </c>
      <c r="G137" s="250"/>
      <c r="H137" s="253">
        <v>29.359999999999999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12" customFormat="1" ht="22.8" customHeight="1">
      <c r="A138" s="12"/>
      <c r="B138" s="215"/>
      <c r="C138" s="216"/>
      <c r="D138" s="217" t="s">
        <v>73</v>
      </c>
      <c r="E138" s="229" t="s">
        <v>90</v>
      </c>
      <c r="F138" s="229" t="s">
        <v>476</v>
      </c>
      <c r="G138" s="216"/>
      <c r="H138" s="216"/>
      <c r="I138" s="219"/>
      <c r="J138" s="230">
        <f>BK138</f>
        <v>0</v>
      </c>
      <c r="K138" s="216"/>
      <c r="L138" s="221"/>
      <c r="M138" s="222"/>
      <c r="N138" s="223"/>
      <c r="O138" s="223"/>
      <c r="P138" s="224">
        <f>SUM(P139:P191)</f>
        <v>0</v>
      </c>
      <c r="Q138" s="223"/>
      <c r="R138" s="224">
        <f>SUM(R139:R191)</f>
        <v>54.965391160000003</v>
      </c>
      <c r="S138" s="223"/>
      <c r="T138" s="225">
        <f>SUM(T139:T191)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6" t="s">
        <v>78</v>
      </c>
      <c r="AT138" s="227" t="s">
        <v>73</v>
      </c>
      <c r="AU138" s="227" t="s">
        <v>78</v>
      </c>
      <c r="AY138" s="226" t="s">
        <v>475</v>
      </c>
      <c r="BK138" s="228">
        <f>SUM(BK139:BK191)</f>
        <v>0</v>
      </c>
    </row>
    <row r="139" s="2" customFormat="1" ht="55.5" customHeight="1">
      <c r="A139" s="41"/>
      <c r="B139" s="42"/>
      <c r="C139" s="231" t="s">
        <v>332</v>
      </c>
      <c r="D139" s="231" t="s">
        <v>477</v>
      </c>
      <c r="E139" s="232" t="s">
        <v>3312</v>
      </c>
      <c r="F139" s="233" t="s">
        <v>3313</v>
      </c>
      <c r="G139" s="234" t="s">
        <v>480</v>
      </c>
      <c r="H139" s="235">
        <v>352.97899999999998</v>
      </c>
      <c r="I139" s="236"/>
      <c r="J139" s="237">
        <f>ROUND(I139*H139,2)</f>
        <v>0</v>
      </c>
      <c r="K139" s="233" t="s">
        <v>481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3314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3315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2" customFormat="1">
      <c r="A141" s="41"/>
      <c r="B141" s="42"/>
      <c r="C141" s="43"/>
      <c r="D141" s="244" t="s">
        <v>485</v>
      </c>
      <c r="E141" s="43"/>
      <c r="F141" s="248" t="s">
        <v>3316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485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3317</v>
      </c>
      <c r="G142" s="250"/>
      <c r="H142" s="253">
        <v>115.08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3318</v>
      </c>
      <c r="G143" s="250"/>
      <c r="H143" s="253">
        <v>23.52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3319</v>
      </c>
      <c r="G144" s="250"/>
      <c r="H144" s="253">
        <v>25.440000000000001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74</v>
      </c>
      <c r="AY144" s="259" t="s">
        <v>475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3320</v>
      </c>
      <c r="G145" s="250"/>
      <c r="H145" s="253">
        <v>60.280000000000001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3321</v>
      </c>
      <c r="G146" s="250"/>
      <c r="H146" s="253">
        <v>49.32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4" customFormat="1">
      <c r="A147" s="14"/>
      <c r="B147" s="260"/>
      <c r="C147" s="261"/>
      <c r="D147" s="244" t="s">
        <v>487</v>
      </c>
      <c r="E147" s="262" t="s">
        <v>28</v>
      </c>
      <c r="F147" s="263" t="s">
        <v>490</v>
      </c>
      <c r="G147" s="261"/>
      <c r="H147" s="264">
        <v>273.63999999999999</v>
      </c>
      <c r="I147" s="265"/>
      <c r="J147" s="261"/>
      <c r="K147" s="261"/>
      <c r="L147" s="266"/>
      <c r="M147" s="267"/>
      <c r="N147" s="268"/>
      <c r="O147" s="268"/>
      <c r="P147" s="268"/>
      <c r="Q147" s="268"/>
      <c r="R147" s="268"/>
      <c r="S147" s="268"/>
      <c r="T147" s="269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70" t="s">
        <v>487</v>
      </c>
      <c r="AU147" s="270" t="s">
        <v>82</v>
      </c>
      <c r="AV147" s="14" t="s">
        <v>90</v>
      </c>
      <c r="AW147" s="14" t="s">
        <v>35</v>
      </c>
      <c r="AX147" s="14" t="s">
        <v>74</v>
      </c>
      <c r="AY147" s="270" t="s">
        <v>475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3322</v>
      </c>
      <c r="G148" s="250"/>
      <c r="H148" s="253">
        <v>25.776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74</v>
      </c>
      <c r="AY148" s="259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3323</v>
      </c>
      <c r="G149" s="250"/>
      <c r="H149" s="253">
        <v>44.689999999999998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3324</v>
      </c>
      <c r="G150" s="250"/>
      <c r="H150" s="253">
        <v>8.8729999999999993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74</v>
      </c>
      <c r="AY150" s="259" t="s">
        <v>475</v>
      </c>
    </row>
    <row r="151" s="15" customFormat="1">
      <c r="A151" s="15"/>
      <c r="B151" s="271"/>
      <c r="C151" s="272"/>
      <c r="D151" s="244" t="s">
        <v>487</v>
      </c>
      <c r="E151" s="273" t="s">
        <v>28</v>
      </c>
      <c r="F151" s="274" t="s">
        <v>493</v>
      </c>
      <c r="G151" s="272"/>
      <c r="H151" s="275">
        <v>352.97899999999998</v>
      </c>
      <c r="I151" s="276"/>
      <c r="J151" s="272"/>
      <c r="K151" s="272"/>
      <c r="L151" s="277"/>
      <c r="M151" s="278"/>
      <c r="N151" s="279"/>
      <c r="O151" s="279"/>
      <c r="P151" s="279"/>
      <c r="Q151" s="279"/>
      <c r="R151" s="279"/>
      <c r="S151" s="279"/>
      <c r="T151" s="280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81" t="s">
        <v>487</v>
      </c>
      <c r="AU151" s="281" t="s">
        <v>82</v>
      </c>
      <c r="AV151" s="15" t="s">
        <v>482</v>
      </c>
      <c r="AW151" s="15" t="s">
        <v>35</v>
      </c>
      <c r="AX151" s="15" t="s">
        <v>78</v>
      </c>
      <c r="AY151" s="281" t="s">
        <v>475</v>
      </c>
    </row>
    <row r="152" s="2" customFormat="1" ht="55.5" customHeight="1">
      <c r="A152" s="41"/>
      <c r="B152" s="42"/>
      <c r="C152" s="231" t="s">
        <v>341</v>
      </c>
      <c r="D152" s="231" t="s">
        <v>477</v>
      </c>
      <c r="E152" s="232" t="s">
        <v>3325</v>
      </c>
      <c r="F152" s="233" t="s">
        <v>1701</v>
      </c>
      <c r="G152" s="234" t="s">
        <v>496</v>
      </c>
      <c r="H152" s="235">
        <v>399.75599999999997</v>
      </c>
      <c r="I152" s="236"/>
      <c r="J152" s="237">
        <f>ROUND(I152*H152,2)</f>
        <v>0</v>
      </c>
      <c r="K152" s="233" t="s">
        <v>28</v>
      </c>
      <c r="L152" s="47"/>
      <c r="M152" s="238" t="s">
        <v>28</v>
      </c>
      <c r="N152" s="239" t="s">
        <v>45</v>
      </c>
      <c r="O152" s="87"/>
      <c r="P152" s="240">
        <f>O152*H152</f>
        <v>0</v>
      </c>
      <c r="Q152" s="240">
        <v>0.00726</v>
      </c>
      <c r="R152" s="240">
        <f>Q152*H152</f>
        <v>2.9022285599999997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482</v>
      </c>
      <c r="AT152" s="242" t="s">
        <v>477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482</v>
      </c>
      <c r="BM152" s="242" t="s">
        <v>3326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3327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3328</v>
      </c>
      <c r="G154" s="250"/>
      <c r="H154" s="253">
        <v>16.800000000000001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3329</v>
      </c>
      <c r="G155" s="250"/>
      <c r="H155" s="253">
        <v>8.4000000000000004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3330</v>
      </c>
      <c r="G156" s="250"/>
      <c r="H156" s="253">
        <v>109.59999999999999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74</v>
      </c>
      <c r="AY156" s="259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3331</v>
      </c>
      <c r="G157" s="250"/>
      <c r="H157" s="253">
        <v>8.8000000000000007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3332</v>
      </c>
      <c r="G158" s="250"/>
      <c r="H158" s="253">
        <v>109.59999999999999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3333</v>
      </c>
      <c r="G159" s="250"/>
      <c r="H159" s="253">
        <v>7.2000000000000002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74</v>
      </c>
      <c r="AY159" s="259" t="s">
        <v>475</v>
      </c>
    </row>
    <row r="160" s="14" customFormat="1">
      <c r="A160" s="14"/>
      <c r="B160" s="260"/>
      <c r="C160" s="261"/>
      <c r="D160" s="244" t="s">
        <v>487</v>
      </c>
      <c r="E160" s="262" t="s">
        <v>28</v>
      </c>
      <c r="F160" s="263" t="s">
        <v>490</v>
      </c>
      <c r="G160" s="261"/>
      <c r="H160" s="264">
        <v>260.39999999999998</v>
      </c>
      <c r="I160" s="265"/>
      <c r="J160" s="261"/>
      <c r="K160" s="261"/>
      <c r="L160" s="266"/>
      <c r="M160" s="267"/>
      <c r="N160" s="268"/>
      <c r="O160" s="268"/>
      <c r="P160" s="268"/>
      <c r="Q160" s="268"/>
      <c r="R160" s="268"/>
      <c r="S160" s="268"/>
      <c r="T160" s="269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70" t="s">
        <v>487</v>
      </c>
      <c r="AU160" s="270" t="s">
        <v>82</v>
      </c>
      <c r="AV160" s="14" t="s">
        <v>90</v>
      </c>
      <c r="AW160" s="14" t="s">
        <v>35</v>
      </c>
      <c r="AX160" s="14" t="s">
        <v>74</v>
      </c>
      <c r="AY160" s="270" t="s">
        <v>475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3334</v>
      </c>
      <c r="G161" s="250"/>
      <c r="H161" s="253">
        <v>28.640000000000001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74</v>
      </c>
      <c r="AY161" s="259" t="s">
        <v>475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3335</v>
      </c>
      <c r="G162" s="250"/>
      <c r="H162" s="253">
        <v>3.6000000000000001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74</v>
      </c>
      <c r="AY162" s="259" t="s">
        <v>475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3336</v>
      </c>
      <c r="G163" s="250"/>
      <c r="H163" s="253">
        <v>82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74</v>
      </c>
      <c r="AY163" s="259" t="s">
        <v>475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3337</v>
      </c>
      <c r="G164" s="250"/>
      <c r="H164" s="253">
        <v>4.4000000000000004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74</v>
      </c>
      <c r="AY164" s="259" t="s">
        <v>475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3338</v>
      </c>
      <c r="G165" s="250"/>
      <c r="H165" s="253">
        <v>16.280000000000001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74</v>
      </c>
      <c r="AY165" s="259" t="s">
        <v>475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3339</v>
      </c>
      <c r="G166" s="250"/>
      <c r="H166" s="253">
        <v>4.4359999999999999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74</v>
      </c>
      <c r="AY166" s="259" t="s">
        <v>475</v>
      </c>
    </row>
    <row r="167" s="15" customFormat="1">
      <c r="A167" s="15"/>
      <c r="B167" s="271"/>
      <c r="C167" s="272"/>
      <c r="D167" s="244" t="s">
        <v>487</v>
      </c>
      <c r="E167" s="273" t="s">
        <v>28</v>
      </c>
      <c r="F167" s="274" t="s">
        <v>493</v>
      </c>
      <c r="G167" s="272"/>
      <c r="H167" s="275">
        <v>399.75599999999997</v>
      </c>
      <c r="I167" s="276"/>
      <c r="J167" s="272"/>
      <c r="K167" s="272"/>
      <c r="L167" s="277"/>
      <c r="M167" s="278"/>
      <c r="N167" s="279"/>
      <c r="O167" s="279"/>
      <c r="P167" s="279"/>
      <c r="Q167" s="279"/>
      <c r="R167" s="279"/>
      <c r="S167" s="279"/>
      <c r="T167" s="280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81" t="s">
        <v>487</v>
      </c>
      <c r="AU167" s="281" t="s">
        <v>82</v>
      </c>
      <c r="AV167" s="15" t="s">
        <v>482</v>
      </c>
      <c r="AW167" s="15" t="s">
        <v>35</v>
      </c>
      <c r="AX167" s="15" t="s">
        <v>78</v>
      </c>
      <c r="AY167" s="281" t="s">
        <v>475</v>
      </c>
    </row>
    <row r="168" s="2" customFormat="1" ht="55.5" customHeight="1">
      <c r="A168" s="41"/>
      <c r="B168" s="42"/>
      <c r="C168" s="231" t="s">
        <v>350</v>
      </c>
      <c r="D168" s="231" t="s">
        <v>477</v>
      </c>
      <c r="E168" s="232" t="s">
        <v>3340</v>
      </c>
      <c r="F168" s="233" t="s">
        <v>1701</v>
      </c>
      <c r="G168" s="234" t="s">
        <v>496</v>
      </c>
      <c r="H168" s="235">
        <v>19.391999999999999</v>
      </c>
      <c r="I168" s="236"/>
      <c r="J168" s="237">
        <f>ROUND(I168*H168,2)</f>
        <v>0</v>
      </c>
      <c r="K168" s="233" t="s">
        <v>481</v>
      </c>
      <c r="L168" s="47"/>
      <c r="M168" s="238" t="s">
        <v>28</v>
      </c>
      <c r="N168" s="239" t="s">
        <v>45</v>
      </c>
      <c r="O168" s="87"/>
      <c r="P168" s="240">
        <f>O168*H168</f>
        <v>0</v>
      </c>
      <c r="Q168" s="240">
        <v>0.08702</v>
      </c>
      <c r="R168" s="240">
        <f>Q168*H168</f>
        <v>1.6874918399999999</v>
      </c>
      <c r="S168" s="240">
        <v>0</v>
      </c>
      <c r="T168" s="24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42" t="s">
        <v>482</v>
      </c>
      <c r="AT168" s="242" t="s">
        <v>477</v>
      </c>
      <c r="AU168" s="242" t="s">
        <v>82</v>
      </c>
      <c r="AY168" s="20" t="s">
        <v>475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20" t="s">
        <v>78</v>
      </c>
      <c r="BK168" s="243">
        <f>ROUND(I168*H168,2)</f>
        <v>0</v>
      </c>
      <c r="BL168" s="20" t="s">
        <v>482</v>
      </c>
      <c r="BM168" s="242" t="s">
        <v>3341</v>
      </c>
    </row>
    <row r="169" s="2" customFormat="1">
      <c r="A169" s="41"/>
      <c r="B169" s="42"/>
      <c r="C169" s="43"/>
      <c r="D169" s="244" t="s">
        <v>484</v>
      </c>
      <c r="E169" s="43"/>
      <c r="F169" s="245" t="s">
        <v>3342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484</v>
      </c>
      <c r="AU169" s="20" t="s">
        <v>82</v>
      </c>
    </row>
    <row r="170" s="13" customFormat="1">
      <c r="A170" s="13"/>
      <c r="B170" s="249"/>
      <c r="C170" s="250"/>
      <c r="D170" s="244" t="s">
        <v>487</v>
      </c>
      <c r="E170" s="251" t="s">
        <v>28</v>
      </c>
      <c r="F170" s="252" t="s">
        <v>3343</v>
      </c>
      <c r="G170" s="250"/>
      <c r="H170" s="253">
        <v>19.391999999999999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9" t="s">
        <v>487</v>
      </c>
      <c r="AU170" s="259" t="s">
        <v>82</v>
      </c>
      <c r="AV170" s="13" t="s">
        <v>82</v>
      </c>
      <c r="AW170" s="13" t="s">
        <v>35</v>
      </c>
      <c r="AX170" s="13" t="s">
        <v>78</v>
      </c>
      <c r="AY170" s="259" t="s">
        <v>475</v>
      </c>
    </row>
    <row r="171" s="2" customFormat="1" ht="55.5" customHeight="1">
      <c r="A171" s="41"/>
      <c r="B171" s="42"/>
      <c r="C171" s="231" t="s">
        <v>359</v>
      </c>
      <c r="D171" s="231" t="s">
        <v>477</v>
      </c>
      <c r="E171" s="232" t="s">
        <v>1705</v>
      </c>
      <c r="F171" s="233" t="s">
        <v>1706</v>
      </c>
      <c r="G171" s="234" t="s">
        <v>496</v>
      </c>
      <c r="H171" s="235">
        <v>399.75599999999997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0.00085999999999999998</v>
      </c>
      <c r="R171" s="240">
        <f>Q171*H171</f>
        <v>0.34379015999999996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3344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1708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2" customFormat="1" ht="55.5" customHeight="1">
      <c r="A173" s="41"/>
      <c r="B173" s="42"/>
      <c r="C173" s="231" t="s">
        <v>557</v>
      </c>
      <c r="D173" s="231" t="s">
        <v>477</v>
      </c>
      <c r="E173" s="232" t="s">
        <v>3345</v>
      </c>
      <c r="F173" s="233" t="s">
        <v>1706</v>
      </c>
      <c r="G173" s="234" t="s">
        <v>496</v>
      </c>
      <c r="H173" s="235">
        <v>19.391999999999999</v>
      </c>
      <c r="I173" s="236"/>
      <c r="J173" s="237">
        <f>ROUND(I173*H173,2)</f>
        <v>0</v>
      </c>
      <c r="K173" s="233" t="s">
        <v>481</v>
      </c>
      <c r="L173" s="47"/>
      <c r="M173" s="238" t="s">
        <v>28</v>
      </c>
      <c r="N173" s="239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482</v>
      </c>
      <c r="AT173" s="242" t="s">
        <v>477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482</v>
      </c>
      <c r="BM173" s="242" t="s">
        <v>3346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3347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2" customFormat="1" ht="55.5" customHeight="1">
      <c r="A175" s="41"/>
      <c r="B175" s="42"/>
      <c r="C175" s="231" t="s">
        <v>8</v>
      </c>
      <c r="D175" s="231" t="s">
        <v>477</v>
      </c>
      <c r="E175" s="232" t="s">
        <v>2432</v>
      </c>
      <c r="F175" s="233" t="s">
        <v>2433</v>
      </c>
      <c r="G175" s="234" t="s">
        <v>508</v>
      </c>
      <c r="H175" s="235">
        <v>42.356999999999999</v>
      </c>
      <c r="I175" s="236"/>
      <c r="J175" s="237">
        <f>ROUND(I175*H175,2)</f>
        <v>0</v>
      </c>
      <c r="K175" s="233" t="s">
        <v>481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1.0958000000000001</v>
      </c>
      <c r="R175" s="240">
        <f>Q175*H175</f>
        <v>46.414800600000007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3348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2435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3349</v>
      </c>
      <c r="G177" s="250"/>
      <c r="H177" s="253">
        <v>42.356999999999999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78</v>
      </c>
      <c r="AY177" s="259" t="s">
        <v>475</v>
      </c>
    </row>
    <row r="178" s="2" customFormat="1" ht="21.75" customHeight="1">
      <c r="A178" s="41"/>
      <c r="B178" s="42"/>
      <c r="C178" s="231" t="s">
        <v>567</v>
      </c>
      <c r="D178" s="231" t="s">
        <v>477</v>
      </c>
      <c r="E178" s="232" t="s">
        <v>544</v>
      </c>
      <c r="F178" s="233" t="s">
        <v>545</v>
      </c>
      <c r="G178" s="234" t="s">
        <v>496</v>
      </c>
      <c r="H178" s="235">
        <v>361.70800000000003</v>
      </c>
      <c r="I178" s="236"/>
      <c r="J178" s="237">
        <f>ROUND(I178*H178,2)</f>
        <v>0</v>
      </c>
      <c r="K178" s="233" t="s">
        <v>28</v>
      </c>
      <c r="L178" s="47"/>
      <c r="M178" s="238" t="s">
        <v>28</v>
      </c>
      <c r="N178" s="239" t="s">
        <v>45</v>
      </c>
      <c r="O178" s="87"/>
      <c r="P178" s="240">
        <f>O178*H178</f>
        <v>0</v>
      </c>
      <c r="Q178" s="240">
        <v>0.01</v>
      </c>
      <c r="R178" s="240">
        <f>Q178*H178</f>
        <v>3.6170800000000005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482</v>
      </c>
      <c r="AT178" s="242" t="s">
        <v>477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482</v>
      </c>
      <c r="BM178" s="242" t="s">
        <v>3350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545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3330</v>
      </c>
      <c r="G180" s="250"/>
      <c r="H180" s="253">
        <v>109.59999999999999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3331</v>
      </c>
      <c r="G181" s="250"/>
      <c r="H181" s="253">
        <v>8.8000000000000007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3332</v>
      </c>
      <c r="G182" s="250"/>
      <c r="H182" s="253">
        <v>109.59999999999999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74</v>
      </c>
      <c r="AY182" s="259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3333</v>
      </c>
      <c r="G183" s="250"/>
      <c r="H183" s="253">
        <v>7.2000000000000002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4" customFormat="1">
      <c r="A184" s="14"/>
      <c r="B184" s="260"/>
      <c r="C184" s="261"/>
      <c r="D184" s="244" t="s">
        <v>487</v>
      </c>
      <c r="E184" s="262" t="s">
        <v>28</v>
      </c>
      <c r="F184" s="263" t="s">
        <v>490</v>
      </c>
      <c r="G184" s="261"/>
      <c r="H184" s="264">
        <v>235.19999999999999</v>
      </c>
      <c r="I184" s="265"/>
      <c r="J184" s="261"/>
      <c r="K184" s="261"/>
      <c r="L184" s="266"/>
      <c r="M184" s="267"/>
      <c r="N184" s="268"/>
      <c r="O184" s="268"/>
      <c r="P184" s="268"/>
      <c r="Q184" s="268"/>
      <c r="R184" s="268"/>
      <c r="S184" s="268"/>
      <c r="T184" s="269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70" t="s">
        <v>487</v>
      </c>
      <c r="AU184" s="270" t="s">
        <v>82</v>
      </c>
      <c r="AV184" s="14" t="s">
        <v>90</v>
      </c>
      <c r="AW184" s="14" t="s">
        <v>35</v>
      </c>
      <c r="AX184" s="14" t="s">
        <v>74</v>
      </c>
      <c r="AY184" s="270" t="s">
        <v>475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3336</v>
      </c>
      <c r="G185" s="250"/>
      <c r="H185" s="253">
        <v>82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74</v>
      </c>
      <c r="AY185" s="259" t="s">
        <v>475</v>
      </c>
    </row>
    <row r="186" s="13" customFormat="1">
      <c r="A186" s="13"/>
      <c r="B186" s="249"/>
      <c r="C186" s="250"/>
      <c r="D186" s="244" t="s">
        <v>487</v>
      </c>
      <c r="E186" s="251" t="s">
        <v>28</v>
      </c>
      <c r="F186" s="252" t="s">
        <v>3337</v>
      </c>
      <c r="G186" s="250"/>
      <c r="H186" s="253">
        <v>4.4000000000000004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9" t="s">
        <v>487</v>
      </c>
      <c r="AU186" s="259" t="s">
        <v>82</v>
      </c>
      <c r="AV186" s="13" t="s">
        <v>82</v>
      </c>
      <c r="AW186" s="13" t="s">
        <v>35</v>
      </c>
      <c r="AX186" s="13" t="s">
        <v>74</v>
      </c>
      <c r="AY186" s="259" t="s">
        <v>475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3338</v>
      </c>
      <c r="G187" s="250"/>
      <c r="H187" s="253">
        <v>16.280000000000001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3339</v>
      </c>
      <c r="G188" s="250"/>
      <c r="H188" s="253">
        <v>4.4359999999999999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74</v>
      </c>
      <c r="AY188" s="259" t="s">
        <v>475</v>
      </c>
    </row>
    <row r="189" s="14" customFormat="1">
      <c r="A189" s="14"/>
      <c r="B189" s="260"/>
      <c r="C189" s="261"/>
      <c r="D189" s="244" t="s">
        <v>487</v>
      </c>
      <c r="E189" s="262" t="s">
        <v>28</v>
      </c>
      <c r="F189" s="263" t="s">
        <v>490</v>
      </c>
      <c r="G189" s="261"/>
      <c r="H189" s="264">
        <v>107.116</v>
      </c>
      <c r="I189" s="265"/>
      <c r="J189" s="261"/>
      <c r="K189" s="261"/>
      <c r="L189" s="266"/>
      <c r="M189" s="267"/>
      <c r="N189" s="268"/>
      <c r="O189" s="268"/>
      <c r="P189" s="268"/>
      <c r="Q189" s="268"/>
      <c r="R189" s="268"/>
      <c r="S189" s="268"/>
      <c r="T189" s="269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70" t="s">
        <v>487</v>
      </c>
      <c r="AU189" s="270" t="s">
        <v>82</v>
      </c>
      <c r="AV189" s="14" t="s">
        <v>90</v>
      </c>
      <c r="AW189" s="14" t="s">
        <v>35</v>
      </c>
      <c r="AX189" s="14" t="s">
        <v>74</v>
      </c>
      <c r="AY189" s="270" t="s">
        <v>475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3343</v>
      </c>
      <c r="G190" s="250"/>
      <c r="H190" s="253">
        <v>19.391999999999999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74</v>
      </c>
      <c r="AY190" s="259" t="s">
        <v>475</v>
      </c>
    </row>
    <row r="191" s="15" customFormat="1">
      <c r="A191" s="15"/>
      <c r="B191" s="271"/>
      <c r="C191" s="272"/>
      <c r="D191" s="244" t="s">
        <v>487</v>
      </c>
      <c r="E191" s="273" t="s">
        <v>28</v>
      </c>
      <c r="F191" s="274" t="s">
        <v>493</v>
      </c>
      <c r="G191" s="272"/>
      <c r="H191" s="275">
        <v>361.70800000000003</v>
      </c>
      <c r="I191" s="276"/>
      <c r="J191" s="272"/>
      <c r="K191" s="272"/>
      <c r="L191" s="277"/>
      <c r="M191" s="278"/>
      <c r="N191" s="279"/>
      <c r="O191" s="279"/>
      <c r="P191" s="279"/>
      <c r="Q191" s="279"/>
      <c r="R191" s="279"/>
      <c r="S191" s="279"/>
      <c r="T191" s="280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81" t="s">
        <v>487</v>
      </c>
      <c r="AU191" s="281" t="s">
        <v>82</v>
      </c>
      <c r="AV191" s="15" t="s">
        <v>482</v>
      </c>
      <c r="AW191" s="15" t="s">
        <v>35</v>
      </c>
      <c r="AX191" s="15" t="s">
        <v>78</v>
      </c>
      <c r="AY191" s="281" t="s">
        <v>475</v>
      </c>
    </row>
    <row r="192" s="12" customFormat="1" ht="22.8" customHeight="1">
      <c r="A192" s="12"/>
      <c r="B192" s="215"/>
      <c r="C192" s="216"/>
      <c r="D192" s="217" t="s">
        <v>73</v>
      </c>
      <c r="E192" s="229" t="s">
        <v>482</v>
      </c>
      <c r="F192" s="229" t="s">
        <v>547</v>
      </c>
      <c r="G192" s="216"/>
      <c r="H192" s="216"/>
      <c r="I192" s="219"/>
      <c r="J192" s="230">
        <f>BK192</f>
        <v>0</v>
      </c>
      <c r="K192" s="216"/>
      <c r="L192" s="221"/>
      <c r="M192" s="222"/>
      <c r="N192" s="223"/>
      <c r="O192" s="223"/>
      <c r="P192" s="224">
        <f>SUM(P193:P213)</f>
        <v>0</v>
      </c>
      <c r="Q192" s="223"/>
      <c r="R192" s="224">
        <f>SUM(R193:R213)</f>
        <v>104.57305</v>
      </c>
      <c r="S192" s="223"/>
      <c r="T192" s="225">
        <f>SUM(T193:T213)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6" t="s">
        <v>78</v>
      </c>
      <c r="AT192" s="227" t="s">
        <v>73</v>
      </c>
      <c r="AU192" s="227" t="s">
        <v>78</v>
      </c>
      <c r="AY192" s="226" t="s">
        <v>475</v>
      </c>
      <c r="BK192" s="228">
        <f>SUM(BK193:BK213)</f>
        <v>0</v>
      </c>
    </row>
    <row r="193" s="2" customFormat="1" ht="21.75" customHeight="1">
      <c r="A193" s="41"/>
      <c r="B193" s="42"/>
      <c r="C193" s="231" t="s">
        <v>571</v>
      </c>
      <c r="D193" s="231" t="s">
        <v>477</v>
      </c>
      <c r="E193" s="232" t="s">
        <v>3351</v>
      </c>
      <c r="F193" s="233" t="s">
        <v>3352</v>
      </c>
      <c r="G193" s="234" t="s">
        <v>480</v>
      </c>
      <c r="H193" s="235">
        <v>19.760000000000002</v>
      </c>
      <c r="I193" s="236"/>
      <c r="J193" s="237">
        <f>ROUND(I193*H193,2)</f>
        <v>0</v>
      </c>
      <c r="K193" s="233" t="s">
        <v>481</v>
      </c>
      <c r="L193" s="47"/>
      <c r="M193" s="238" t="s">
        <v>28</v>
      </c>
      <c r="N193" s="239" t="s">
        <v>45</v>
      </c>
      <c r="O193" s="87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482</v>
      </c>
      <c r="AT193" s="242" t="s">
        <v>477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482</v>
      </c>
      <c r="BM193" s="242" t="s">
        <v>3353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3354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3355</v>
      </c>
      <c r="G195" s="250"/>
      <c r="H195" s="253">
        <v>19.760000000000002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78</v>
      </c>
      <c r="AY195" s="259" t="s">
        <v>475</v>
      </c>
    </row>
    <row r="196" s="2" customFormat="1" ht="33" customHeight="1">
      <c r="A196" s="41"/>
      <c r="B196" s="42"/>
      <c r="C196" s="231" t="s">
        <v>575</v>
      </c>
      <c r="D196" s="231" t="s">
        <v>477</v>
      </c>
      <c r="E196" s="232" t="s">
        <v>2576</v>
      </c>
      <c r="F196" s="233" t="s">
        <v>2577</v>
      </c>
      <c r="G196" s="234" t="s">
        <v>480</v>
      </c>
      <c r="H196" s="235">
        <v>22.02</v>
      </c>
      <c r="I196" s="236"/>
      <c r="J196" s="237">
        <f>ROUND(I196*H196,2)</f>
        <v>0</v>
      </c>
      <c r="K196" s="233" t="s">
        <v>481</v>
      </c>
      <c r="L196" s="47"/>
      <c r="M196" s="238" t="s">
        <v>28</v>
      </c>
      <c r="N196" s="239" t="s">
        <v>45</v>
      </c>
      <c r="O196" s="87"/>
      <c r="P196" s="240">
        <f>O196*H196</f>
        <v>0</v>
      </c>
      <c r="Q196" s="240">
        <v>2.25</v>
      </c>
      <c r="R196" s="240">
        <f>Q196*H196</f>
        <v>49.545000000000002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482</v>
      </c>
      <c r="AT196" s="242" t="s">
        <v>477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3356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2579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3357</v>
      </c>
      <c r="G198" s="250"/>
      <c r="H198" s="253">
        <v>22.02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78</v>
      </c>
      <c r="AY198" s="259" t="s">
        <v>475</v>
      </c>
    </row>
    <row r="199" s="2" customFormat="1" ht="33" customHeight="1">
      <c r="A199" s="41"/>
      <c r="B199" s="42"/>
      <c r="C199" s="231" t="s">
        <v>579</v>
      </c>
      <c r="D199" s="231" t="s">
        <v>477</v>
      </c>
      <c r="E199" s="232" t="s">
        <v>3358</v>
      </c>
      <c r="F199" s="233" t="s">
        <v>3359</v>
      </c>
      <c r="G199" s="234" t="s">
        <v>480</v>
      </c>
      <c r="H199" s="235">
        <v>17.5</v>
      </c>
      <c r="I199" s="236"/>
      <c r="J199" s="237">
        <f>ROUND(I199*H199,2)</f>
        <v>0</v>
      </c>
      <c r="K199" s="233" t="s">
        <v>481</v>
      </c>
      <c r="L199" s="47"/>
      <c r="M199" s="238" t="s">
        <v>28</v>
      </c>
      <c r="N199" s="239" t="s">
        <v>45</v>
      </c>
      <c r="O199" s="87"/>
      <c r="P199" s="240">
        <f>O199*H199</f>
        <v>0</v>
      </c>
      <c r="Q199" s="240">
        <v>2.0874999999999999</v>
      </c>
      <c r="R199" s="240">
        <f>Q199*H199</f>
        <v>36.53125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482</v>
      </c>
      <c r="AT199" s="242" t="s">
        <v>477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482</v>
      </c>
      <c r="BM199" s="242" t="s">
        <v>3360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3361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3362</v>
      </c>
      <c r="G201" s="250"/>
      <c r="H201" s="253">
        <v>17.5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78</v>
      </c>
      <c r="AY201" s="259" t="s">
        <v>475</v>
      </c>
    </row>
    <row r="202" s="2" customFormat="1" ht="55.5" customHeight="1">
      <c r="A202" s="41"/>
      <c r="B202" s="42"/>
      <c r="C202" s="231" t="s">
        <v>583</v>
      </c>
      <c r="D202" s="231" t="s">
        <v>477</v>
      </c>
      <c r="E202" s="232" t="s">
        <v>3363</v>
      </c>
      <c r="F202" s="233" t="s">
        <v>3364</v>
      </c>
      <c r="G202" s="234" t="s">
        <v>480</v>
      </c>
      <c r="H202" s="235">
        <v>105</v>
      </c>
      <c r="I202" s="236"/>
      <c r="J202" s="237">
        <f>ROUND(I202*H202,2)</f>
        <v>0</v>
      </c>
      <c r="K202" s="233" t="s">
        <v>28</v>
      </c>
      <c r="L202" s="47"/>
      <c r="M202" s="238" t="s">
        <v>28</v>
      </c>
      <c r="N202" s="239" t="s">
        <v>45</v>
      </c>
      <c r="O202" s="87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482</v>
      </c>
      <c r="AT202" s="242" t="s">
        <v>477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482</v>
      </c>
      <c r="BM202" s="242" t="s">
        <v>3365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3364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3366</v>
      </c>
      <c r="G204" s="250"/>
      <c r="H204" s="253">
        <v>105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2" customFormat="1" ht="33" customHeight="1">
      <c r="A205" s="41"/>
      <c r="B205" s="42"/>
      <c r="C205" s="231" t="s">
        <v>7</v>
      </c>
      <c r="D205" s="231" t="s">
        <v>477</v>
      </c>
      <c r="E205" s="232" t="s">
        <v>2589</v>
      </c>
      <c r="F205" s="233" t="s">
        <v>2590</v>
      </c>
      <c r="G205" s="234" t="s">
        <v>480</v>
      </c>
      <c r="H205" s="235">
        <v>8.8079999999999998</v>
      </c>
      <c r="I205" s="236"/>
      <c r="J205" s="237">
        <f>ROUND(I205*H205,2)</f>
        <v>0</v>
      </c>
      <c r="K205" s="233" t="s">
        <v>28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2.1000000000000001</v>
      </c>
      <c r="R205" s="240">
        <f>Q205*H205</f>
        <v>18.4968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3367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2592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3368</v>
      </c>
      <c r="G207" s="250"/>
      <c r="H207" s="253">
        <v>8.8079999999999998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78</v>
      </c>
      <c r="AY207" s="259" t="s">
        <v>475</v>
      </c>
    </row>
    <row r="208" s="2" customFormat="1" ht="33" customHeight="1">
      <c r="A208" s="41"/>
      <c r="B208" s="42"/>
      <c r="C208" s="231" t="s">
        <v>594</v>
      </c>
      <c r="D208" s="231" t="s">
        <v>477</v>
      </c>
      <c r="E208" s="232" t="s">
        <v>3369</v>
      </c>
      <c r="F208" s="233" t="s">
        <v>3370</v>
      </c>
      <c r="G208" s="234" t="s">
        <v>480</v>
      </c>
      <c r="H208" s="235">
        <v>185.5</v>
      </c>
      <c r="I208" s="236"/>
      <c r="J208" s="237">
        <f>ROUND(I208*H208,2)</f>
        <v>0</v>
      </c>
      <c r="K208" s="233" t="s">
        <v>28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3371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3372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3373</v>
      </c>
      <c r="G210" s="250"/>
      <c r="H210" s="253">
        <v>97.5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74</v>
      </c>
      <c r="AY210" s="259" t="s">
        <v>475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3374</v>
      </c>
      <c r="G211" s="250"/>
      <c r="H211" s="253">
        <v>48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74</v>
      </c>
      <c r="AY211" s="259" t="s">
        <v>475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3375</v>
      </c>
      <c r="G212" s="250"/>
      <c r="H212" s="253">
        <v>40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5" customFormat="1">
      <c r="A213" s="15"/>
      <c r="B213" s="271"/>
      <c r="C213" s="272"/>
      <c r="D213" s="244" t="s">
        <v>487</v>
      </c>
      <c r="E213" s="273" t="s">
        <v>28</v>
      </c>
      <c r="F213" s="274" t="s">
        <v>493</v>
      </c>
      <c r="G213" s="272"/>
      <c r="H213" s="275">
        <v>185.5</v>
      </c>
      <c r="I213" s="276"/>
      <c r="J213" s="272"/>
      <c r="K213" s="272"/>
      <c r="L213" s="277"/>
      <c r="M213" s="278"/>
      <c r="N213" s="279"/>
      <c r="O213" s="279"/>
      <c r="P213" s="279"/>
      <c r="Q213" s="279"/>
      <c r="R213" s="279"/>
      <c r="S213" s="279"/>
      <c r="T213" s="280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81" t="s">
        <v>487</v>
      </c>
      <c r="AU213" s="281" t="s">
        <v>82</v>
      </c>
      <c r="AV213" s="15" t="s">
        <v>482</v>
      </c>
      <c r="AW213" s="15" t="s">
        <v>35</v>
      </c>
      <c r="AX213" s="15" t="s">
        <v>78</v>
      </c>
      <c r="AY213" s="281" t="s">
        <v>475</v>
      </c>
    </row>
    <row r="214" s="12" customFormat="1" ht="22.8" customHeight="1">
      <c r="A214" s="12"/>
      <c r="B214" s="215"/>
      <c r="C214" s="216"/>
      <c r="D214" s="217" t="s">
        <v>73</v>
      </c>
      <c r="E214" s="229" t="s">
        <v>519</v>
      </c>
      <c r="F214" s="229" t="s">
        <v>2464</v>
      </c>
      <c r="G214" s="216"/>
      <c r="H214" s="216"/>
      <c r="I214" s="219"/>
      <c r="J214" s="230">
        <f>BK214</f>
        <v>0</v>
      </c>
      <c r="K214" s="216"/>
      <c r="L214" s="221"/>
      <c r="M214" s="222"/>
      <c r="N214" s="223"/>
      <c r="O214" s="223"/>
      <c r="P214" s="224">
        <f>SUM(P215:P222)</f>
        <v>0</v>
      </c>
      <c r="Q214" s="223"/>
      <c r="R214" s="224">
        <f>SUM(R215:R222)</f>
        <v>0.73598000000000008</v>
      </c>
      <c r="S214" s="223"/>
      <c r="T214" s="225">
        <f>SUM(T215:T222)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6" t="s">
        <v>78</v>
      </c>
      <c r="AT214" s="227" t="s">
        <v>73</v>
      </c>
      <c r="AU214" s="227" t="s">
        <v>78</v>
      </c>
      <c r="AY214" s="226" t="s">
        <v>475</v>
      </c>
      <c r="BK214" s="228">
        <f>SUM(BK215:BK222)</f>
        <v>0</v>
      </c>
    </row>
    <row r="215" s="2" customFormat="1" ht="33" customHeight="1">
      <c r="A215" s="41"/>
      <c r="B215" s="42"/>
      <c r="C215" s="231" t="s">
        <v>599</v>
      </c>
      <c r="D215" s="231" t="s">
        <v>477</v>
      </c>
      <c r="E215" s="232" t="s">
        <v>2602</v>
      </c>
      <c r="F215" s="233" t="s">
        <v>2603</v>
      </c>
      <c r="G215" s="234" t="s">
        <v>550</v>
      </c>
      <c r="H215" s="235">
        <v>2</v>
      </c>
      <c r="I215" s="236"/>
      <c r="J215" s="237">
        <f>ROUND(I215*H215,2)</f>
        <v>0</v>
      </c>
      <c r="K215" s="233" t="s">
        <v>481</v>
      </c>
      <c r="L215" s="47"/>
      <c r="M215" s="238" t="s">
        <v>28</v>
      </c>
      <c r="N215" s="239" t="s">
        <v>45</v>
      </c>
      <c r="O215" s="87"/>
      <c r="P215" s="240">
        <f>O215*H215</f>
        <v>0</v>
      </c>
      <c r="Q215" s="240">
        <v>0.11045000000000001</v>
      </c>
      <c r="R215" s="240">
        <f>Q215*H215</f>
        <v>0.22090000000000001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482</v>
      </c>
      <c r="AT215" s="242" t="s">
        <v>477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482</v>
      </c>
      <c r="BM215" s="242" t="s">
        <v>3376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2603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3377</v>
      </c>
      <c r="G217" s="250"/>
      <c r="H217" s="253">
        <v>2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78</v>
      </c>
      <c r="AY217" s="259" t="s">
        <v>475</v>
      </c>
    </row>
    <row r="218" s="2" customFormat="1" ht="33" customHeight="1">
      <c r="A218" s="41"/>
      <c r="B218" s="42"/>
      <c r="C218" s="231" t="s">
        <v>603</v>
      </c>
      <c r="D218" s="231" t="s">
        <v>477</v>
      </c>
      <c r="E218" s="232" t="s">
        <v>2607</v>
      </c>
      <c r="F218" s="233" t="s">
        <v>2608</v>
      </c>
      <c r="G218" s="234" t="s">
        <v>550</v>
      </c>
      <c r="H218" s="235">
        <v>2</v>
      </c>
      <c r="I218" s="236"/>
      <c r="J218" s="237">
        <f>ROUND(I218*H218,2)</f>
        <v>0</v>
      </c>
      <c r="K218" s="233" t="s">
        <v>481</v>
      </c>
      <c r="L218" s="47"/>
      <c r="M218" s="238" t="s">
        <v>28</v>
      </c>
      <c r="N218" s="239" t="s">
        <v>45</v>
      </c>
      <c r="O218" s="87"/>
      <c r="P218" s="240">
        <f>O218*H218</f>
        <v>0</v>
      </c>
      <c r="Q218" s="240">
        <v>0.012120000000000001</v>
      </c>
      <c r="R218" s="240">
        <f>Q218*H218</f>
        <v>0.024240000000000001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482</v>
      </c>
      <c r="AT218" s="242" t="s">
        <v>477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482</v>
      </c>
      <c r="BM218" s="242" t="s">
        <v>3378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2608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2" customFormat="1" ht="33" customHeight="1">
      <c r="A220" s="41"/>
      <c r="B220" s="42"/>
      <c r="C220" s="231" t="s">
        <v>607</v>
      </c>
      <c r="D220" s="231" t="s">
        <v>477</v>
      </c>
      <c r="E220" s="232" t="s">
        <v>2610</v>
      </c>
      <c r="F220" s="233" t="s">
        <v>2611</v>
      </c>
      <c r="G220" s="234" t="s">
        <v>550</v>
      </c>
      <c r="H220" s="235">
        <v>2</v>
      </c>
      <c r="I220" s="236"/>
      <c r="J220" s="237">
        <f>ROUND(I220*H220,2)</f>
        <v>0</v>
      </c>
      <c r="K220" s="233" t="s">
        <v>481</v>
      </c>
      <c r="L220" s="47"/>
      <c r="M220" s="238" t="s">
        <v>28</v>
      </c>
      <c r="N220" s="239" t="s">
        <v>45</v>
      </c>
      <c r="O220" s="87"/>
      <c r="P220" s="240">
        <f>O220*H220</f>
        <v>0</v>
      </c>
      <c r="Q220" s="240">
        <v>0.24542</v>
      </c>
      <c r="R220" s="240">
        <f>Q220*H220</f>
        <v>0.49084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482</v>
      </c>
      <c r="AT220" s="242" t="s">
        <v>477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3379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2611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3377</v>
      </c>
      <c r="G222" s="250"/>
      <c r="H222" s="253">
        <v>2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78</v>
      </c>
      <c r="AY222" s="259" t="s">
        <v>475</v>
      </c>
    </row>
    <row r="223" s="12" customFormat="1" ht="22.8" customHeight="1">
      <c r="A223" s="12"/>
      <c r="B223" s="215"/>
      <c r="C223" s="216"/>
      <c r="D223" s="217" t="s">
        <v>73</v>
      </c>
      <c r="E223" s="229" t="s">
        <v>292</v>
      </c>
      <c r="F223" s="229" t="s">
        <v>648</v>
      </c>
      <c r="G223" s="216"/>
      <c r="H223" s="216"/>
      <c r="I223" s="219"/>
      <c r="J223" s="230">
        <f>BK223</f>
        <v>0</v>
      </c>
      <c r="K223" s="216"/>
      <c r="L223" s="221"/>
      <c r="M223" s="222"/>
      <c r="N223" s="223"/>
      <c r="O223" s="223"/>
      <c r="P223" s="224">
        <f>SUM(P224:P238)</f>
        <v>0</v>
      </c>
      <c r="Q223" s="223"/>
      <c r="R223" s="224">
        <f>SUM(R224:R238)</f>
        <v>0.70541867999999996</v>
      </c>
      <c r="S223" s="223"/>
      <c r="T223" s="225">
        <f>SUM(T224:T238)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6" t="s">
        <v>78</v>
      </c>
      <c r="AT223" s="227" t="s">
        <v>73</v>
      </c>
      <c r="AU223" s="227" t="s">
        <v>78</v>
      </c>
      <c r="AY223" s="226" t="s">
        <v>475</v>
      </c>
      <c r="BK223" s="228">
        <f>SUM(BK224:BK238)</f>
        <v>0</v>
      </c>
    </row>
    <row r="224" s="2" customFormat="1" ht="21.75" customHeight="1">
      <c r="A224" s="41"/>
      <c r="B224" s="42"/>
      <c r="C224" s="231" t="s">
        <v>614</v>
      </c>
      <c r="D224" s="231" t="s">
        <v>477</v>
      </c>
      <c r="E224" s="232" t="s">
        <v>2613</v>
      </c>
      <c r="F224" s="233" t="s">
        <v>2614</v>
      </c>
      <c r="G224" s="234" t="s">
        <v>496</v>
      </c>
      <c r="H224" s="235">
        <v>82.207999999999998</v>
      </c>
      <c r="I224" s="236"/>
      <c r="J224" s="237">
        <f>ROUND(I224*H224,2)</f>
        <v>0</v>
      </c>
      <c r="K224" s="233" t="s">
        <v>481</v>
      </c>
      <c r="L224" s="47"/>
      <c r="M224" s="238" t="s">
        <v>28</v>
      </c>
      <c r="N224" s="239" t="s">
        <v>45</v>
      </c>
      <c r="O224" s="87"/>
      <c r="P224" s="240">
        <f>O224*H224</f>
        <v>0</v>
      </c>
      <c r="Q224" s="240">
        <v>0.0014599999999999999</v>
      </c>
      <c r="R224" s="240">
        <f>Q224*H224</f>
        <v>0.12002367999999999</v>
      </c>
      <c r="S224" s="240">
        <v>0</v>
      </c>
      <c r="T224" s="24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42" t="s">
        <v>482</v>
      </c>
      <c r="AT224" s="242" t="s">
        <v>477</v>
      </c>
      <c r="AU224" s="242" t="s">
        <v>82</v>
      </c>
      <c r="AY224" s="20" t="s">
        <v>475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20" t="s">
        <v>78</v>
      </c>
      <c r="BK224" s="243">
        <f>ROUND(I224*H224,2)</f>
        <v>0</v>
      </c>
      <c r="BL224" s="20" t="s">
        <v>482</v>
      </c>
      <c r="BM224" s="242" t="s">
        <v>3380</v>
      </c>
    </row>
    <row r="225" s="2" customFormat="1">
      <c r="A225" s="41"/>
      <c r="B225" s="42"/>
      <c r="C225" s="43"/>
      <c r="D225" s="244" t="s">
        <v>484</v>
      </c>
      <c r="E225" s="43"/>
      <c r="F225" s="245" t="s">
        <v>2614</v>
      </c>
      <c r="G225" s="43"/>
      <c r="H225" s="43"/>
      <c r="I225" s="151"/>
      <c r="J225" s="43"/>
      <c r="K225" s="43"/>
      <c r="L225" s="47"/>
      <c r="M225" s="246"/>
      <c r="N225" s="24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484</v>
      </c>
      <c r="AU225" s="20" t="s">
        <v>82</v>
      </c>
    </row>
    <row r="226" s="2" customFormat="1">
      <c r="A226" s="41"/>
      <c r="B226" s="42"/>
      <c r="C226" s="43"/>
      <c r="D226" s="244" t="s">
        <v>485</v>
      </c>
      <c r="E226" s="43"/>
      <c r="F226" s="248" t="s">
        <v>3381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485</v>
      </c>
      <c r="AU226" s="20" t="s">
        <v>82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3382</v>
      </c>
      <c r="G227" s="250"/>
      <c r="H227" s="253">
        <v>82.207999999999998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78</v>
      </c>
      <c r="AY227" s="259" t="s">
        <v>475</v>
      </c>
    </row>
    <row r="228" s="2" customFormat="1" ht="21.75" customHeight="1">
      <c r="A228" s="41"/>
      <c r="B228" s="42"/>
      <c r="C228" s="231" t="s">
        <v>620</v>
      </c>
      <c r="D228" s="231" t="s">
        <v>477</v>
      </c>
      <c r="E228" s="232" t="s">
        <v>2480</v>
      </c>
      <c r="F228" s="233" t="s">
        <v>2481</v>
      </c>
      <c r="G228" s="234" t="s">
        <v>639</v>
      </c>
      <c r="H228" s="235">
        <v>27.399999999999999</v>
      </c>
      <c r="I228" s="236"/>
      <c r="J228" s="237">
        <f>ROUND(I228*H228,2)</f>
        <v>0</v>
      </c>
      <c r="K228" s="233" t="s">
        <v>481</v>
      </c>
      <c r="L228" s="47"/>
      <c r="M228" s="238" t="s">
        <v>28</v>
      </c>
      <c r="N228" s="239" t="s">
        <v>45</v>
      </c>
      <c r="O228" s="87"/>
      <c r="P228" s="240">
        <f>O228*H228</f>
        <v>0</v>
      </c>
      <c r="Q228" s="240">
        <v>0.00167</v>
      </c>
      <c r="R228" s="240">
        <f>Q228*H228</f>
        <v>0.045758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482</v>
      </c>
      <c r="AT228" s="242" t="s">
        <v>477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3383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2483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3384</v>
      </c>
      <c r="G230" s="250"/>
      <c r="H230" s="253">
        <v>27.399999999999999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78</v>
      </c>
      <c r="AY230" s="259" t="s">
        <v>475</v>
      </c>
    </row>
    <row r="231" s="2" customFormat="1" ht="21.75" customHeight="1">
      <c r="A231" s="41"/>
      <c r="B231" s="42"/>
      <c r="C231" s="231" t="s">
        <v>625</v>
      </c>
      <c r="D231" s="231" t="s">
        <v>477</v>
      </c>
      <c r="E231" s="232" t="s">
        <v>1803</v>
      </c>
      <c r="F231" s="233" t="s">
        <v>1804</v>
      </c>
      <c r="G231" s="234" t="s">
        <v>639</v>
      </c>
      <c r="H231" s="235">
        <v>16.399999999999999</v>
      </c>
      <c r="I231" s="236"/>
      <c r="J231" s="237">
        <f>ROUND(I231*H231,2)</f>
        <v>0</v>
      </c>
      <c r="K231" s="233" t="s">
        <v>481</v>
      </c>
      <c r="L231" s="47"/>
      <c r="M231" s="238" t="s">
        <v>28</v>
      </c>
      <c r="N231" s="239" t="s">
        <v>45</v>
      </c>
      <c r="O231" s="87"/>
      <c r="P231" s="240">
        <f>O231*H231</f>
        <v>0</v>
      </c>
      <c r="Q231" s="240">
        <v>0.0020799999999999998</v>
      </c>
      <c r="R231" s="240">
        <f>Q231*H231</f>
        <v>0.034111999999999996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482</v>
      </c>
      <c r="AT231" s="242" t="s">
        <v>477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3385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1806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3386</v>
      </c>
      <c r="G233" s="250"/>
      <c r="H233" s="253">
        <v>16.399999999999999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78</v>
      </c>
      <c r="AY233" s="259" t="s">
        <v>475</v>
      </c>
    </row>
    <row r="234" s="2" customFormat="1" ht="16.5" customHeight="1">
      <c r="A234" s="41"/>
      <c r="B234" s="42"/>
      <c r="C234" s="231" t="s">
        <v>630</v>
      </c>
      <c r="D234" s="231" t="s">
        <v>477</v>
      </c>
      <c r="E234" s="232" t="s">
        <v>2518</v>
      </c>
      <c r="F234" s="233" t="s">
        <v>2519</v>
      </c>
      <c r="G234" s="234" t="s">
        <v>639</v>
      </c>
      <c r="H234" s="235">
        <v>7.2999999999999998</v>
      </c>
      <c r="I234" s="236"/>
      <c r="J234" s="237">
        <f>ROUND(I234*H234,2)</f>
        <v>0</v>
      </c>
      <c r="K234" s="233" t="s">
        <v>481</v>
      </c>
      <c r="L234" s="47"/>
      <c r="M234" s="238" t="s">
        <v>28</v>
      </c>
      <c r="N234" s="239" t="s">
        <v>45</v>
      </c>
      <c r="O234" s="87"/>
      <c r="P234" s="240">
        <f>O234*H234</f>
        <v>0</v>
      </c>
      <c r="Q234" s="240">
        <v>0.069250000000000006</v>
      </c>
      <c r="R234" s="240">
        <f>Q234*H234</f>
        <v>0.505525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482</v>
      </c>
      <c r="AT234" s="242" t="s">
        <v>477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482</v>
      </c>
      <c r="BM234" s="242" t="s">
        <v>3387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2521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3388</v>
      </c>
      <c r="G236" s="250"/>
      <c r="H236" s="253">
        <v>2.6000000000000001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3389</v>
      </c>
      <c r="G237" s="250"/>
      <c r="H237" s="253">
        <v>4.7000000000000002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5" customFormat="1">
      <c r="A238" s="15"/>
      <c r="B238" s="271"/>
      <c r="C238" s="272"/>
      <c r="D238" s="244" t="s">
        <v>487</v>
      </c>
      <c r="E238" s="273" t="s">
        <v>28</v>
      </c>
      <c r="F238" s="274" t="s">
        <v>493</v>
      </c>
      <c r="G238" s="272"/>
      <c r="H238" s="275">
        <v>7.2999999999999998</v>
      </c>
      <c r="I238" s="276"/>
      <c r="J238" s="272"/>
      <c r="K238" s="272"/>
      <c r="L238" s="277"/>
      <c r="M238" s="278"/>
      <c r="N238" s="279"/>
      <c r="O238" s="279"/>
      <c r="P238" s="279"/>
      <c r="Q238" s="279"/>
      <c r="R238" s="279"/>
      <c r="S238" s="279"/>
      <c r="T238" s="280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81" t="s">
        <v>487</v>
      </c>
      <c r="AU238" s="281" t="s">
        <v>82</v>
      </c>
      <c r="AV238" s="15" t="s">
        <v>482</v>
      </c>
      <c r="AW238" s="15" t="s">
        <v>35</v>
      </c>
      <c r="AX238" s="15" t="s">
        <v>78</v>
      </c>
      <c r="AY238" s="281" t="s">
        <v>475</v>
      </c>
    </row>
    <row r="239" s="12" customFormat="1" ht="22.8" customHeight="1">
      <c r="A239" s="12"/>
      <c r="B239" s="215"/>
      <c r="C239" s="216"/>
      <c r="D239" s="217" t="s">
        <v>73</v>
      </c>
      <c r="E239" s="229" t="s">
        <v>701</v>
      </c>
      <c r="F239" s="229" t="s">
        <v>702</v>
      </c>
      <c r="G239" s="216"/>
      <c r="H239" s="216"/>
      <c r="I239" s="219"/>
      <c r="J239" s="230">
        <f>BK239</f>
        <v>0</v>
      </c>
      <c r="K239" s="216"/>
      <c r="L239" s="221"/>
      <c r="M239" s="222"/>
      <c r="N239" s="223"/>
      <c r="O239" s="223"/>
      <c r="P239" s="224">
        <f>SUM(P240:P241)</f>
        <v>0</v>
      </c>
      <c r="Q239" s="223"/>
      <c r="R239" s="224">
        <f>SUM(R240:R241)</f>
        <v>0</v>
      </c>
      <c r="S239" s="223"/>
      <c r="T239" s="225">
        <f>SUM(T240:T241)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26" t="s">
        <v>78</v>
      </c>
      <c r="AT239" s="227" t="s">
        <v>73</v>
      </c>
      <c r="AU239" s="227" t="s">
        <v>78</v>
      </c>
      <c r="AY239" s="226" t="s">
        <v>475</v>
      </c>
      <c r="BK239" s="228">
        <f>SUM(BK240:BK241)</f>
        <v>0</v>
      </c>
    </row>
    <row r="240" s="2" customFormat="1" ht="21.75" customHeight="1">
      <c r="A240" s="41"/>
      <c r="B240" s="42"/>
      <c r="C240" s="231" t="s">
        <v>636</v>
      </c>
      <c r="D240" s="231" t="s">
        <v>477</v>
      </c>
      <c r="E240" s="232" t="s">
        <v>3390</v>
      </c>
      <c r="F240" s="233" t="s">
        <v>3391</v>
      </c>
      <c r="G240" s="234" t="s">
        <v>508</v>
      </c>
      <c r="H240" s="235">
        <v>168.34100000000001</v>
      </c>
      <c r="I240" s="236"/>
      <c r="J240" s="237">
        <f>ROUND(I240*H240,2)</f>
        <v>0</v>
      </c>
      <c r="K240" s="233" t="s">
        <v>481</v>
      </c>
      <c r="L240" s="47"/>
      <c r="M240" s="238" t="s">
        <v>28</v>
      </c>
      <c r="N240" s="239" t="s">
        <v>45</v>
      </c>
      <c r="O240" s="87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482</v>
      </c>
      <c r="AT240" s="242" t="s">
        <v>477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3392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3393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12" customFormat="1" ht="25.92" customHeight="1">
      <c r="A242" s="12"/>
      <c r="B242" s="215"/>
      <c r="C242" s="216"/>
      <c r="D242" s="217" t="s">
        <v>73</v>
      </c>
      <c r="E242" s="218" t="s">
        <v>708</v>
      </c>
      <c r="F242" s="218" t="s">
        <v>709</v>
      </c>
      <c r="G242" s="216"/>
      <c r="H242" s="216"/>
      <c r="I242" s="219"/>
      <c r="J242" s="220">
        <f>BK242</f>
        <v>0</v>
      </c>
      <c r="K242" s="216"/>
      <c r="L242" s="221"/>
      <c r="M242" s="222"/>
      <c r="N242" s="223"/>
      <c r="O242" s="223"/>
      <c r="P242" s="224">
        <f>P243</f>
        <v>0</v>
      </c>
      <c r="Q242" s="223"/>
      <c r="R242" s="224">
        <f>R243</f>
        <v>0.0038</v>
      </c>
      <c r="S242" s="223"/>
      <c r="T242" s="225">
        <f>T243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6" t="s">
        <v>82</v>
      </c>
      <c r="AT242" s="227" t="s">
        <v>73</v>
      </c>
      <c r="AU242" s="227" t="s">
        <v>74</v>
      </c>
      <c r="AY242" s="226" t="s">
        <v>475</v>
      </c>
      <c r="BK242" s="228">
        <f>BK243</f>
        <v>0</v>
      </c>
    </row>
    <row r="243" s="12" customFormat="1" ht="22.8" customHeight="1">
      <c r="A243" s="12"/>
      <c r="B243" s="215"/>
      <c r="C243" s="216"/>
      <c r="D243" s="217" t="s">
        <v>73</v>
      </c>
      <c r="E243" s="229" t="s">
        <v>2627</v>
      </c>
      <c r="F243" s="229" t="s">
        <v>2628</v>
      </c>
      <c r="G243" s="216"/>
      <c r="H243" s="216"/>
      <c r="I243" s="219"/>
      <c r="J243" s="230">
        <f>BK243</f>
        <v>0</v>
      </c>
      <c r="K243" s="216"/>
      <c r="L243" s="221"/>
      <c r="M243" s="222"/>
      <c r="N243" s="223"/>
      <c r="O243" s="223"/>
      <c r="P243" s="224">
        <f>SUM(P244:P248)</f>
        <v>0</v>
      </c>
      <c r="Q243" s="223"/>
      <c r="R243" s="224">
        <f>SUM(R244:R248)</f>
        <v>0.0038</v>
      </c>
      <c r="S243" s="223"/>
      <c r="T243" s="225">
        <f>SUM(T244:T248)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6" t="s">
        <v>82</v>
      </c>
      <c r="AT243" s="227" t="s">
        <v>73</v>
      </c>
      <c r="AU243" s="227" t="s">
        <v>78</v>
      </c>
      <c r="AY243" s="226" t="s">
        <v>475</v>
      </c>
      <c r="BK243" s="228">
        <f>SUM(BK244:BK248)</f>
        <v>0</v>
      </c>
    </row>
    <row r="244" s="2" customFormat="1" ht="21.75" customHeight="1">
      <c r="A244" s="41"/>
      <c r="B244" s="42"/>
      <c r="C244" s="231" t="s">
        <v>644</v>
      </c>
      <c r="D244" s="231" t="s">
        <v>477</v>
      </c>
      <c r="E244" s="232" t="s">
        <v>2629</v>
      </c>
      <c r="F244" s="233" t="s">
        <v>2630</v>
      </c>
      <c r="G244" s="234" t="s">
        <v>550</v>
      </c>
      <c r="H244" s="235">
        <v>1</v>
      </c>
      <c r="I244" s="236"/>
      <c r="J244" s="237">
        <f>ROUND(I244*H244,2)</f>
        <v>0</v>
      </c>
      <c r="K244" s="233" t="s">
        <v>481</v>
      </c>
      <c r="L244" s="47"/>
      <c r="M244" s="238" t="s">
        <v>28</v>
      </c>
      <c r="N244" s="239" t="s">
        <v>45</v>
      </c>
      <c r="O244" s="87"/>
      <c r="P244" s="240">
        <f>O244*H244</f>
        <v>0</v>
      </c>
      <c r="Q244" s="240">
        <v>0.0038</v>
      </c>
      <c r="R244" s="240">
        <f>Q244*H244</f>
        <v>0.0038</v>
      </c>
      <c r="S244" s="240">
        <v>0</v>
      </c>
      <c r="T244" s="241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42" t="s">
        <v>567</v>
      </c>
      <c r="AT244" s="242" t="s">
        <v>477</v>
      </c>
      <c r="AU244" s="242" t="s">
        <v>82</v>
      </c>
      <c r="AY244" s="20" t="s">
        <v>475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20" t="s">
        <v>78</v>
      </c>
      <c r="BK244" s="243">
        <f>ROUND(I244*H244,2)</f>
        <v>0</v>
      </c>
      <c r="BL244" s="20" t="s">
        <v>567</v>
      </c>
      <c r="BM244" s="242" t="s">
        <v>3394</v>
      </c>
    </row>
    <row r="245" s="2" customFormat="1">
      <c r="A245" s="41"/>
      <c r="B245" s="42"/>
      <c r="C245" s="43"/>
      <c r="D245" s="244" t="s">
        <v>484</v>
      </c>
      <c r="E245" s="43"/>
      <c r="F245" s="245" t="s">
        <v>2630</v>
      </c>
      <c r="G245" s="43"/>
      <c r="H245" s="43"/>
      <c r="I245" s="151"/>
      <c r="J245" s="43"/>
      <c r="K245" s="43"/>
      <c r="L245" s="47"/>
      <c r="M245" s="246"/>
      <c r="N245" s="24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484</v>
      </c>
      <c r="AU245" s="20" t="s">
        <v>82</v>
      </c>
    </row>
    <row r="246" s="13" customFormat="1">
      <c r="A246" s="13"/>
      <c r="B246" s="249"/>
      <c r="C246" s="250"/>
      <c r="D246" s="244" t="s">
        <v>487</v>
      </c>
      <c r="E246" s="251" t="s">
        <v>28</v>
      </c>
      <c r="F246" s="252" t="s">
        <v>3395</v>
      </c>
      <c r="G246" s="250"/>
      <c r="H246" s="253">
        <v>1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9" t="s">
        <v>487</v>
      </c>
      <c r="AU246" s="259" t="s">
        <v>82</v>
      </c>
      <c r="AV246" s="13" t="s">
        <v>82</v>
      </c>
      <c r="AW246" s="13" t="s">
        <v>35</v>
      </c>
      <c r="AX246" s="13" t="s">
        <v>78</v>
      </c>
      <c r="AY246" s="259" t="s">
        <v>475</v>
      </c>
    </row>
    <row r="247" s="2" customFormat="1" ht="33" customHeight="1">
      <c r="A247" s="41"/>
      <c r="B247" s="42"/>
      <c r="C247" s="231" t="s">
        <v>649</v>
      </c>
      <c r="D247" s="231" t="s">
        <v>477</v>
      </c>
      <c r="E247" s="232" t="s">
        <v>2633</v>
      </c>
      <c r="F247" s="233" t="s">
        <v>2634</v>
      </c>
      <c r="G247" s="234" t="s">
        <v>508</v>
      </c>
      <c r="H247" s="235">
        <v>0.0040000000000000001</v>
      </c>
      <c r="I247" s="236"/>
      <c r="J247" s="237">
        <f>ROUND(I247*H247,2)</f>
        <v>0</v>
      </c>
      <c r="K247" s="233" t="s">
        <v>481</v>
      </c>
      <c r="L247" s="47"/>
      <c r="M247" s="238" t="s">
        <v>28</v>
      </c>
      <c r="N247" s="239" t="s">
        <v>45</v>
      </c>
      <c r="O247" s="87"/>
      <c r="P247" s="240">
        <f>O247*H247</f>
        <v>0</v>
      </c>
      <c r="Q247" s="240">
        <v>0</v>
      </c>
      <c r="R247" s="240">
        <f>Q247*H247</f>
        <v>0</v>
      </c>
      <c r="S247" s="240">
        <v>0</v>
      </c>
      <c r="T247" s="241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42" t="s">
        <v>567</v>
      </c>
      <c r="AT247" s="242" t="s">
        <v>477</v>
      </c>
      <c r="AU247" s="242" t="s">
        <v>82</v>
      </c>
      <c r="AY247" s="20" t="s">
        <v>475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20" t="s">
        <v>78</v>
      </c>
      <c r="BK247" s="243">
        <f>ROUND(I247*H247,2)</f>
        <v>0</v>
      </c>
      <c r="BL247" s="20" t="s">
        <v>567</v>
      </c>
      <c r="BM247" s="242" t="s">
        <v>3396</v>
      </c>
    </row>
    <row r="248" s="2" customFormat="1">
      <c r="A248" s="41"/>
      <c r="B248" s="42"/>
      <c r="C248" s="43"/>
      <c r="D248" s="244" t="s">
        <v>484</v>
      </c>
      <c r="E248" s="43"/>
      <c r="F248" s="245" t="s">
        <v>2636</v>
      </c>
      <c r="G248" s="43"/>
      <c r="H248" s="43"/>
      <c r="I248" s="151"/>
      <c r="J248" s="43"/>
      <c r="K248" s="43"/>
      <c r="L248" s="47"/>
      <c r="M248" s="295"/>
      <c r="N248" s="296"/>
      <c r="O248" s="297"/>
      <c r="P248" s="297"/>
      <c r="Q248" s="297"/>
      <c r="R248" s="297"/>
      <c r="S248" s="297"/>
      <c r="T248" s="29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484</v>
      </c>
      <c r="AU248" s="20" t="s">
        <v>82</v>
      </c>
    </row>
    <row r="249" s="2" customFormat="1" ht="6.96" customHeight="1">
      <c r="A249" s="41"/>
      <c r="B249" s="62"/>
      <c r="C249" s="63"/>
      <c r="D249" s="63"/>
      <c r="E249" s="63"/>
      <c r="F249" s="63"/>
      <c r="G249" s="63"/>
      <c r="H249" s="63"/>
      <c r="I249" s="179"/>
      <c r="J249" s="63"/>
      <c r="K249" s="63"/>
      <c r="L249" s="47"/>
      <c r="M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</row>
  </sheetData>
  <sheetProtection sheet="1" autoFilter="0" formatColumns="0" formatRows="0" objects="1" scenarios="1" spinCount="100000" saltValue="kDLBfDkWQXnttqSwi7MCRreUMFeeGoFh0emUdnvABmvX8YwNkXaUgYN7gLT3QO5QD/cFXuBF2Z066cLyeY6JfA==" hashValue="QmTzbw5Sa1RAFwZH3dJoQnlkavjYxXU9t1YotsJOzBE9gmK+89V0xsgRIFFDsBztZm9I3FggnxuDkLcD2Ew5nA==" algorithmName="SHA-512" password="C429"/>
  <autoFilter ref="C100:K24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3397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ROUND(J96,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ROUND((SUM(BE96:BE185)),  2)</f>
        <v>0</v>
      </c>
      <c r="G37" s="41"/>
      <c r="H37" s="41"/>
      <c r="I37" s="168">
        <v>0.20999999999999999</v>
      </c>
      <c r="J37" s="167">
        <f>ROUND(((SUM(BE96:BE185))*I37),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ROUND((SUM(BF96:BF185)),  2)</f>
        <v>0</v>
      </c>
      <c r="G38" s="41"/>
      <c r="H38" s="41"/>
      <c r="I38" s="168">
        <v>0.14999999999999999</v>
      </c>
      <c r="J38" s="167">
        <f>ROUND(((SUM(BF96:BF185))*I38),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ROUND((SUM(BG96:BG185)),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ROUND((SUM(BH96:BH185)),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ROUND((SUM(BI96:BI185)),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01.01.19 - migrační bermy a kyneta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J96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J97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J98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447</v>
      </c>
      <c r="E70" s="199"/>
      <c r="F70" s="199"/>
      <c r="G70" s="199"/>
      <c r="H70" s="199"/>
      <c r="I70" s="200"/>
      <c r="J70" s="201">
        <f>J134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J165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451</v>
      </c>
      <c r="E72" s="199"/>
      <c r="F72" s="199"/>
      <c r="G72" s="199"/>
      <c r="H72" s="199"/>
      <c r="I72" s="200"/>
      <c r="J72" s="201">
        <f>J183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179"/>
      <c r="J74" s="63"/>
      <c r="K74" s="6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182"/>
      <c r="J78" s="65"/>
      <c r="K78" s="65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460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83" t="str">
        <f>E7</f>
        <v>Krounka Kutřín, výstavba poldru</v>
      </c>
      <c r="F82" s="35"/>
      <c r="G82" s="35"/>
      <c r="H82" s="35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435</v>
      </c>
      <c r="D83" s="25"/>
      <c r="E83" s="25"/>
      <c r="F83" s="25"/>
      <c r="G83" s="25"/>
      <c r="H83" s="25"/>
      <c r="I83" s="142"/>
      <c r="J83" s="25"/>
      <c r="K83" s="25"/>
      <c r="L83" s="23"/>
    </row>
    <row r="84" s="1" customFormat="1" ht="16.5" customHeight="1">
      <c r="B84" s="24"/>
      <c r="C84" s="25"/>
      <c r="D84" s="25"/>
      <c r="E84" s="183" t="s">
        <v>436</v>
      </c>
      <c r="F84" s="25"/>
      <c r="G84" s="25"/>
      <c r="H84" s="25"/>
      <c r="I84" s="142"/>
      <c r="J84" s="25"/>
      <c r="K84" s="25"/>
      <c r="L84" s="23"/>
    </row>
    <row r="85" s="1" customFormat="1" ht="12" customHeight="1">
      <c r="B85" s="24"/>
      <c r="C85" s="35" t="s">
        <v>437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84" t="s">
        <v>438</v>
      </c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439</v>
      </c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SO 01.01.19 - migrační bermy a kyneta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Skuteč</v>
      </c>
      <c r="G90" s="43"/>
      <c r="H90" s="43"/>
      <c r="I90" s="154" t="s">
        <v>24</v>
      </c>
      <c r="J90" s="75" t="str">
        <f>IF(J16="","",J16)</f>
        <v>27.8.2019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40.05" customHeight="1">
      <c r="A92" s="41"/>
      <c r="B92" s="42"/>
      <c r="C92" s="35" t="s">
        <v>26</v>
      </c>
      <c r="D92" s="43"/>
      <c r="E92" s="43"/>
      <c r="F92" s="30" t="str">
        <f>E19</f>
        <v>Povodí Labe,státní podnik,Víta Nejedlého 951, HK3</v>
      </c>
      <c r="G92" s="43"/>
      <c r="H92" s="43"/>
      <c r="I92" s="154" t="s">
        <v>33</v>
      </c>
      <c r="J92" s="39" t="str">
        <f>E25</f>
        <v>"Sdružení Kutřín 2016" Šindlar + HG partner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154" t="s">
        <v>36</v>
      </c>
      <c r="J93" s="39" t="str">
        <f>E28</f>
        <v xml:space="preserve"> 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203"/>
      <c r="B95" s="204"/>
      <c r="C95" s="205" t="s">
        <v>461</v>
      </c>
      <c r="D95" s="206" t="s">
        <v>59</v>
      </c>
      <c r="E95" s="206" t="s">
        <v>55</v>
      </c>
      <c r="F95" s="206" t="s">
        <v>56</v>
      </c>
      <c r="G95" s="206" t="s">
        <v>462</v>
      </c>
      <c r="H95" s="206" t="s">
        <v>463</v>
      </c>
      <c r="I95" s="207" t="s">
        <v>464</v>
      </c>
      <c r="J95" s="206" t="s">
        <v>444</v>
      </c>
      <c r="K95" s="208" t="s">
        <v>465</v>
      </c>
      <c r="L95" s="209"/>
      <c r="M95" s="95" t="s">
        <v>28</v>
      </c>
      <c r="N95" s="96" t="s">
        <v>44</v>
      </c>
      <c r="O95" s="96" t="s">
        <v>466</v>
      </c>
      <c r="P95" s="96" t="s">
        <v>467</v>
      </c>
      <c r="Q95" s="96" t="s">
        <v>468</v>
      </c>
      <c r="R95" s="96" t="s">
        <v>469</v>
      </c>
      <c r="S95" s="96" t="s">
        <v>470</v>
      </c>
      <c r="T95" s="97" t="s">
        <v>471</v>
      </c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</row>
    <row r="96" s="2" customFormat="1" ht="22.8" customHeight="1">
      <c r="A96" s="41"/>
      <c r="B96" s="42"/>
      <c r="C96" s="102" t="s">
        <v>472</v>
      </c>
      <c r="D96" s="43"/>
      <c r="E96" s="43"/>
      <c r="F96" s="43"/>
      <c r="G96" s="43"/>
      <c r="H96" s="43"/>
      <c r="I96" s="151"/>
      <c r="J96" s="210">
        <f>BK96</f>
        <v>0</v>
      </c>
      <c r="K96" s="43"/>
      <c r="L96" s="47"/>
      <c r="M96" s="98"/>
      <c r="N96" s="211"/>
      <c r="O96" s="99"/>
      <c r="P96" s="212">
        <f>P97</f>
        <v>0</v>
      </c>
      <c r="Q96" s="99"/>
      <c r="R96" s="212">
        <f>R97</f>
        <v>488.26337076000004</v>
      </c>
      <c r="S96" s="99"/>
      <c r="T96" s="213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73</v>
      </c>
      <c r="AU96" s="20" t="s">
        <v>445</v>
      </c>
      <c r="BK96" s="214">
        <f>BK97</f>
        <v>0</v>
      </c>
    </row>
    <row r="97" s="12" customFormat="1" ht="25.92" customHeight="1">
      <c r="A97" s="12"/>
      <c r="B97" s="215"/>
      <c r="C97" s="216"/>
      <c r="D97" s="217" t="s">
        <v>73</v>
      </c>
      <c r="E97" s="218" t="s">
        <v>473</v>
      </c>
      <c r="F97" s="218" t="s">
        <v>474</v>
      </c>
      <c r="G97" s="216"/>
      <c r="H97" s="216"/>
      <c r="I97" s="219"/>
      <c r="J97" s="220">
        <f>BK97</f>
        <v>0</v>
      </c>
      <c r="K97" s="216"/>
      <c r="L97" s="221"/>
      <c r="M97" s="222"/>
      <c r="N97" s="223"/>
      <c r="O97" s="223"/>
      <c r="P97" s="224">
        <f>P98+P134+P165+P183</f>
        <v>0</v>
      </c>
      <c r="Q97" s="223"/>
      <c r="R97" s="224">
        <f>R98+R134+R165+R183</f>
        <v>488.26337076000004</v>
      </c>
      <c r="S97" s="223"/>
      <c r="T97" s="225">
        <f>T98+T134+T165+T183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78</v>
      </c>
      <c r="AT97" s="227" t="s">
        <v>73</v>
      </c>
      <c r="AU97" s="227" t="s">
        <v>74</v>
      </c>
      <c r="AY97" s="226" t="s">
        <v>475</v>
      </c>
      <c r="BK97" s="228">
        <f>BK98+BK134+BK165+BK183</f>
        <v>0</v>
      </c>
    </row>
    <row r="98" s="12" customFormat="1" ht="22.8" customHeight="1">
      <c r="A98" s="12"/>
      <c r="B98" s="215"/>
      <c r="C98" s="216"/>
      <c r="D98" s="217" t="s">
        <v>73</v>
      </c>
      <c r="E98" s="229" t="s">
        <v>78</v>
      </c>
      <c r="F98" s="229" t="s">
        <v>393</v>
      </c>
      <c r="G98" s="216"/>
      <c r="H98" s="216"/>
      <c r="I98" s="219"/>
      <c r="J98" s="230">
        <f>BK98</f>
        <v>0</v>
      </c>
      <c r="K98" s="216"/>
      <c r="L98" s="221"/>
      <c r="M98" s="222"/>
      <c r="N98" s="223"/>
      <c r="O98" s="223"/>
      <c r="P98" s="224">
        <f>SUM(P99:P133)</f>
        <v>0</v>
      </c>
      <c r="Q98" s="223"/>
      <c r="R98" s="224">
        <f>SUM(R99:R133)</f>
        <v>0.0026720000000000003</v>
      </c>
      <c r="S98" s="223"/>
      <c r="T98" s="225">
        <f>SUM(T99:T133)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26" t="s">
        <v>78</v>
      </c>
      <c r="AT98" s="227" t="s">
        <v>73</v>
      </c>
      <c r="AU98" s="227" t="s">
        <v>78</v>
      </c>
      <c r="AY98" s="226" t="s">
        <v>475</v>
      </c>
      <c r="BK98" s="228">
        <f>SUM(BK99:BK133)</f>
        <v>0</v>
      </c>
    </row>
    <row r="99" s="2" customFormat="1" ht="44.25" customHeight="1">
      <c r="A99" s="41"/>
      <c r="B99" s="42"/>
      <c r="C99" s="231" t="s">
        <v>78</v>
      </c>
      <c r="D99" s="231" t="s">
        <v>477</v>
      </c>
      <c r="E99" s="232" t="s">
        <v>1454</v>
      </c>
      <c r="F99" s="233" t="s">
        <v>1455</v>
      </c>
      <c r="G99" s="234" t="s">
        <v>480</v>
      </c>
      <c r="H99" s="235">
        <v>17.809999999999999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3398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1457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3399</v>
      </c>
      <c r="G101" s="250"/>
      <c r="H101" s="253">
        <v>17.809999999999999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33" customHeight="1">
      <c r="A102" s="41"/>
      <c r="B102" s="42"/>
      <c r="C102" s="231" t="s">
        <v>82</v>
      </c>
      <c r="D102" s="231" t="s">
        <v>477</v>
      </c>
      <c r="E102" s="232" t="s">
        <v>3104</v>
      </c>
      <c r="F102" s="233" t="s">
        <v>3105</v>
      </c>
      <c r="G102" s="234" t="s">
        <v>480</v>
      </c>
      <c r="H102" s="235">
        <v>241.12000000000001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3400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3107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3401</v>
      </c>
      <c r="G104" s="250"/>
      <c r="H104" s="253">
        <v>241.12000000000001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44.25" customHeight="1">
      <c r="A105" s="41"/>
      <c r="B105" s="42"/>
      <c r="C105" s="231" t="s">
        <v>90</v>
      </c>
      <c r="D105" s="231" t="s">
        <v>477</v>
      </c>
      <c r="E105" s="232" t="s">
        <v>1488</v>
      </c>
      <c r="F105" s="233" t="s">
        <v>1489</v>
      </c>
      <c r="G105" s="234" t="s">
        <v>480</v>
      </c>
      <c r="H105" s="235">
        <v>241.12000000000001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3402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1491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44.25" customHeight="1">
      <c r="A107" s="41"/>
      <c r="B107" s="42"/>
      <c r="C107" s="231" t="s">
        <v>482</v>
      </c>
      <c r="D107" s="231" t="s">
        <v>477</v>
      </c>
      <c r="E107" s="232" t="s">
        <v>1505</v>
      </c>
      <c r="F107" s="233" t="s">
        <v>1506</v>
      </c>
      <c r="G107" s="234" t="s">
        <v>480</v>
      </c>
      <c r="H107" s="235">
        <v>482.24000000000001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3403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1508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3404</v>
      </c>
      <c r="G109" s="250"/>
      <c r="H109" s="253">
        <v>482.24000000000001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33" customHeight="1">
      <c r="A110" s="41"/>
      <c r="B110" s="42"/>
      <c r="C110" s="231" t="s">
        <v>186</v>
      </c>
      <c r="D110" s="231" t="s">
        <v>477</v>
      </c>
      <c r="E110" s="232" t="s">
        <v>3405</v>
      </c>
      <c r="F110" s="233" t="s">
        <v>3406</v>
      </c>
      <c r="G110" s="234" t="s">
        <v>480</v>
      </c>
      <c r="H110" s="235">
        <v>35.619999999999997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3407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3408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3409</v>
      </c>
      <c r="G112" s="250"/>
      <c r="H112" s="253">
        <v>35.619999999999997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33" customHeight="1">
      <c r="A113" s="41"/>
      <c r="B113" s="42"/>
      <c r="C113" s="231" t="s">
        <v>204</v>
      </c>
      <c r="D113" s="231" t="s">
        <v>477</v>
      </c>
      <c r="E113" s="232" t="s">
        <v>1522</v>
      </c>
      <c r="F113" s="233" t="s">
        <v>1523</v>
      </c>
      <c r="G113" s="234" t="s">
        <v>480</v>
      </c>
      <c r="H113" s="235">
        <v>241.12000000000001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3410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1525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3411</v>
      </c>
      <c r="G115" s="250"/>
      <c r="H115" s="253">
        <v>241.12000000000001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78</v>
      </c>
      <c r="AY115" s="259" t="s">
        <v>475</v>
      </c>
    </row>
    <row r="116" s="2" customFormat="1" ht="21.75" customHeight="1">
      <c r="A116" s="41"/>
      <c r="B116" s="42"/>
      <c r="C116" s="231" t="s">
        <v>522</v>
      </c>
      <c r="D116" s="231" t="s">
        <v>477</v>
      </c>
      <c r="E116" s="232" t="s">
        <v>3412</v>
      </c>
      <c r="F116" s="233" t="s">
        <v>3413</v>
      </c>
      <c r="G116" s="234" t="s">
        <v>480</v>
      </c>
      <c r="H116" s="235">
        <v>17.809999999999999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3414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3415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3416</v>
      </c>
      <c r="G118" s="250"/>
      <c r="H118" s="253">
        <v>17.809999999999999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33" customHeight="1">
      <c r="A119" s="41"/>
      <c r="B119" s="42"/>
      <c r="C119" s="231" t="s">
        <v>519</v>
      </c>
      <c r="D119" s="231" t="s">
        <v>477</v>
      </c>
      <c r="E119" s="232" t="s">
        <v>3114</v>
      </c>
      <c r="F119" s="233" t="s">
        <v>3115</v>
      </c>
      <c r="G119" s="234" t="s">
        <v>480</v>
      </c>
      <c r="H119" s="235">
        <v>241.12000000000001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3417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3117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3418</v>
      </c>
      <c r="G121" s="250"/>
      <c r="H121" s="253">
        <v>241.12000000000001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33" customHeight="1">
      <c r="A122" s="41"/>
      <c r="B122" s="42"/>
      <c r="C122" s="231" t="s">
        <v>292</v>
      </c>
      <c r="D122" s="231" t="s">
        <v>477</v>
      </c>
      <c r="E122" s="232" t="s">
        <v>3419</v>
      </c>
      <c r="F122" s="233" t="s">
        <v>3420</v>
      </c>
      <c r="G122" s="234" t="s">
        <v>496</v>
      </c>
      <c r="H122" s="235">
        <v>178.09999999999999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3421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3420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3422</v>
      </c>
      <c r="G124" s="250"/>
      <c r="H124" s="253">
        <v>178.09999999999999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78</v>
      </c>
      <c r="AY124" s="259" t="s">
        <v>475</v>
      </c>
    </row>
    <row r="125" s="2" customFormat="1" ht="33" customHeight="1">
      <c r="A125" s="41"/>
      <c r="B125" s="42"/>
      <c r="C125" s="231" t="s">
        <v>332</v>
      </c>
      <c r="D125" s="231" t="s">
        <v>477</v>
      </c>
      <c r="E125" s="232" t="s">
        <v>3423</v>
      </c>
      <c r="F125" s="233" t="s">
        <v>3424</v>
      </c>
      <c r="G125" s="234" t="s">
        <v>496</v>
      </c>
      <c r="H125" s="235">
        <v>178.09999999999999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3425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3424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3422</v>
      </c>
      <c r="G127" s="250"/>
      <c r="H127" s="253">
        <v>178.09999999999999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2" customFormat="1" ht="16.5" customHeight="1">
      <c r="A128" s="41"/>
      <c r="B128" s="42"/>
      <c r="C128" s="282" t="s">
        <v>341</v>
      </c>
      <c r="D128" s="282" t="s">
        <v>516</v>
      </c>
      <c r="E128" s="283" t="s">
        <v>3426</v>
      </c>
      <c r="F128" s="284" t="s">
        <v>3427</v>
      </c>
      <c r="G128" s="285" t="s">
        <v>720</v>
      </c>
      <c r="H128" s="286">
        <v>2.6720000000000002</v>
      </c>
      <c r="I128" s="287"/>
      <c r="J128" s="288">
        <f>ROUND(I128*H128,2)</f>
        <v>0</v>
      </c>
      <c r="K128" s="284" t="s">
        <v>481</v>
      </c>
      <c r="L128" s="289"/>
      <c r="M128" s="290" t="s">
        <v>28</v>
      </c>
      <c r="N128" s="291" t="s">
        <v>45</v>
      </c>
      <c r="O128" s="87"/>
      <c r="P128" s="240">
        <f>O128*H128</f>
        <v>0</v>
      </c>
      <c r="Q128" s="240">
        <v>0.001</v>
      </c>
      <c r="R128" s="240">
        <f>Q128*H128</f>
        <v>0.0026720000000000003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519</v>
      </c>
      <c r="AT128" s="242" t="s">
        <v>516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3428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3427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3429</v>
      </c>
      <c r="G130" s="250"/>
      <c r="H130" s="253">
        <v>2.6720000000000002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21.75" customHeight="1">
      <c r="A131" s="41"/>
      <c r="B131" s="42"/>
      <c r="C131" s="231" t="s">
        <v>350</v>
      </c>
      <c r="D131" s="231" t="s">
        <v>477</v>
      </c>
      <c r="E131" s="232" t="s">
        <v>1553</v>
      </c>
      <c r="F131" s="233" t="s">
        <v>1554</v>
      </c>
      <c r="G131" s="234" t="s">
        <v>480</v>
      </c>
      <c r="H131" s="235">
        <v>241.12000000000001</v>
      </c>
      <c r="I131" s="236"/>
      <c r="J131" s="237">
        <f>ROUND(I131*H131,2)</f>
        <v>0</v>
      </c>
      <c r="K131" s="233" t="s">
        <v>28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3430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1554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3401</v>
      </c>
      <c r="G133" s="250"/>
      <c r="H133" s="253">
        <v>241.12000000000001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12" customFormat="1" ht="22.8" customHeight="1">
      <c r="A134" s="12"/>
      <c r="B134" s="215"/>
      <c r="C134" s="216"/>
      <c r="D134" s="217" t="s">
        <v>73</v>
      </c>
      <c r="E134" s="229" t="s">
        <v>90</v>
      </c>
      <c r="F134" s="229" t="s">
        <v>476</v>
      </c>
      <c r="G134" s="216"/>
      <c r="H134" s="216"/>
      <c r="I134" s="219"/>
      <c r="J134" s="230">
        <f>BK134</f>
        <v>0</v>
      </c>
      <c r="K134" s="216"/>
      <c r="L134" s="221"/>
      <c r="M134" s="222"/>
      <c r="N134" s="223"/>
      <c r="O134" s="223"/>
      <c r="P134" s="224">
        <f>SUM(P135:P164)</f>
        <v>0</v>
      </c>
      <c r="Q134" s="223"/>
      <c r="R134" s="224">
        <f>SUM(R135:R164)</f>
        <v>270.53163280000001</v>
      </c>
      <c r="S134" s="223"/>
      <c r="T134" s="225">
        <f>SUM(T135:T164)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6" t="s">
        <v>78</v>
      </c>
      <c r="AT134" s="227" t="s">
        <v>73</v>
      </c>
      <c r="AU134" s="227" t="s">
        <v>78</v>
      </c>
      <c r="AY134" s="226" t="s">
        <v>475</v>
      </c>
      <c r="BK134" s="228">
        <f>SUM(BK135:BK164)</f>
        <v>0</v>
      </c>
    </row>
    <row r="135" s="2" customFormat="1" ht="55.5" customHeight="1">
      <c r="A135" s="41"/>
      <c r="B135" s="42"/>
      <c r="C135" s="231" t="s">
        <v>359</v>
      </c>
      <c r="D135" s="231" t="s">
        <v>477</v>
      </c>
      <c r="E135" s="232" t="s">
        <v>3312</v>
      </c>
      <c r="F135" s="233" t="s">
        <v>3313</v>
      </c>
      <c r="G135" s="234" t="s">
        <v>480</v>
      </c>
      <c r="H135" s="235">
        <v>80.939999999999998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3431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3315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2" customFormat="1">
      <c r="A137" s="41"/>
      <c r="B137" s="42"/>
      <c r="C137" s="43"/>
      <c r="D137" s="244" t="s">
        <v>485</v>
      </c>
      <c r="E137" s="43"/>
      <c r="F137" s="248" t="s">
        <v>3316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485</v>
      </c>
      <c r="AU137" s="20" t="s">
        <v>82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3432</v>
      </c>
      <c r="G138" s="250"/>
      <c r="H138" s="253">
        <v>56.280000000000001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3433</v>
      </c>
      <c r="G139" s="250"/>
      <c r="H139" s="253">
        <v>24.66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74</v>
      </c>
      <c r="AY139" s="259" t="s">
        <v>475</v>
      </c>
    </row>
    <row r="140" s="15" customFormat="1">
      <c r="A140" s="15"/>
      <c r="B140" s="271"/>
      <c r="C140" s="272"/>
      <c r="D140" s="244" t="s">
        <v>487</v>
      </c>
      <c r="E140" s="273" t="s">
        <v>28</v>
      </c>
      <c r="F140" s="274" t="s">
        <v>493</v>
      </c>
      <c r="G140" s="272"/>
      <c r="H140" s="275">
        <v>80.939999999999998</v>
      </c>
      <c r="I140" s="276"/>
      <c r="J140" s="272"/>
      <c r="K140" s="272"/>
      <c r="L140" s="277"/>
      <c r="M140" s="278"/>
      <c r="N140" s="279"/>
      <c r="O140" s="279"/>
      <c r="P140" s="279"/>
      <c r="Q140" s="279"/>
      <c r="R140" s="279"/>
      <c r="S140" s="279"/>
      <c r="T140" s="280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81" t="s">
        <v>487</v>
      </c>
      <c r="AU140" s="281" t="s">
        <v>82</v>
      </c>
      <c r="AV140" s="15" t="s">
        <v>482</v>
      </c>
      <c r="AW140" s="15" t="s">
        <v>35</v>
      </c>
      <c r="AX140" s="15" t="s">
        <v>78</v>
      </c>
      <c r="AY140" s="281" t="s">
        <v>475</v>
      </c>
    </row>
    <row r="141" s="2" customFormat="1" ht="55.5" customHeight="1">
      <c r="A141" s="41"/>
      <c r="B141" s="42"/>
      <c r="C141" s="231" t="s">
        <v>557</v>
      </c>
      <c r="D141" s="231" t="s">
        <v>477</v>
      </c>
      <c r="E141" s="232" t="s">
        <v>1700</v>
      </c>
      <c r="F141" s="233" t="s">
        <v>1701</v>
      </c>
      <c r="G141" s="234" t="s">
        <v>496</v>
      </c>
      <c r="H141" s="235">
        <v>92.879999999999995</v>
      </c>
      <c r="I141" s="236"/>
      <c r="J141" s="237">
        <f>ROUND(I141*H141,2)</f>
        <v>0</v>
      </c>
      <c r="K141" s="233" t="s">
        <v>481</v>
      </c>
      <c r="L141" s="47"/>
      <c r="M141" s="238" t="s">
        <v>28</v>
      </c>
      <c r="N141" s="239" t="s">
        <v>45</v>
      </c>
      <c r="O141" s="87"/>
      <c r="P141" s="240">
        <f>O141*H141</f>
        <v>0</v>
      </c>
      <c r="Q141" s="240">
        <v>0.00726</v>
      </c>
      <c r="R141" s="240">
        <f>Q141*H141</f>
        <v>0.67430879999999993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482</v>
      </c>
      <c r="AT141" s="242" t="s">
        <v>477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3434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1703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3435</v>
      </c>
      <c r="G143" s="250"/>
      <c r="H143" s="253">
        <v>56.280000000000001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3436</v>
      </c>
      <c r="G144" s="250"/>
      <c r="H144" s="253">
        <v>5.5999999999999996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74</v>
      </c>
      <c r="AY144" s="259" t="s">
        <v>475</v>
      </c>
    </row>
    <row r="145" s="14" customFormat="1">
      <c r="A145" s="14"/>
      <c r="B145" s="260"/>
      <c r="C145" s="261"/>
      <c r="D145" s="244" t="s">
        <v>487</v>
      </c>
      <c r="E145" s="262" t="s">
        <v>28</v>
      </c>
      <c r="F145" s="263" t="s">
        <v>490</v>
      </c>
      <c r="G145" s="261"/>
      <c r="H145" s="264">
        <v>61.880000000000003</v>
      </c>
      <c r="I145" s="265"/>
      <c r="J145" s="261"/>
      <c r="K145" s="261"/>
      <c r="L145" s="266"/>
      <c r="M145" s="267"/>
      <c r="N145" s="268"/>
      <c r="O145" s="268"/>
      <c r="P145" s="268"/>
      <c r="Q145" s="268"/>
      <c r="R145" s="268"/>
      <c r="S145" s="268"/>
      <c r="T145" s="269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70" t="s">
        <v>487</v>
      </c>
      <c r="AU145" s="270" t="s">
        <v>82</v>
      </c>
      <c r="AV145" s="14" t="s">
        <v>90</v>
      </c>
      <c r="AW145" s="14" t="s">
        <v>35</v>
      </c>
      <c r="AX145" s="14" t="s">
        <v>74</v>
      </c>
      <c r="AY145" s="270" t="s">
        <v>475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3437</v>
      </c>
      <c r="G146" s="250"/>
      <c r="H146" s="253">
        <v>27.399999999999999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3438</v>
      </c>
      <c r="G147" s="250"/>
      <c r="H147" s="253">
        <v>3.6000000000000001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74</v>
      </c>
      <c r="AY147" s="259" t="s">
        <v>475</v>
      </c>
    </row>
    <row r="148" s="15" customFormat="1">
      <c r="A148" s="15"/>
      <c r="B148" s="271"/>
      <c r="C148" s="272"/>
      <c r="D148" s="244" t="s">
        <v>487</v>
      </c>
      <c r="E148" s="273" t="s">
        <v>28</v>
      </c>
      <c r="F148" s="274" t="s">
        <v>493</v>
      </c>
      <c r="G148" s="272"/>
      <c r="H148" s="275">
        <v>92.879999999999995</v>
      </c>
      <c r="I148" s="276"/>
      <c r="J148" s="272"/>
      <c r="K148" s="272"/>
      <c r="L148" s="277"/>
      <c r="M148" s="278"/>
      <c r="N148" s="279"/>
      <c r="O148" s="279"/>
      <c r="P148" s="279"/>
      <c r="Q148" s="279"/>
      <c r="R148" s="279"/>
      <c r="S148" s="279"/>
      <c r="T148" s="280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81" t="s">
        <v>487</v>
      </c>
      <c r="AU148" s="281" t="s">
        <v>82</v>
      </c>
      <c r="AV148" s="15" t="s">
        <v>482</v>
      </c>
      <c r="AW148" s="15" t="s">
        <v>35</v>
      </c>
      <c r="AX148" s="15" t="s">
        <v>78</v>
      </c>
      <c r="AY148" s="281" t="s">
        <v>475</v>
      </c>
    </row>
    <row r="149" s="2" customFormat="1" ht="55.5" customHeight="1">
      <c r="A149" s="41"/>
      <c r="B149" s="42"/>
      <c r="C149" s="231" t="s">
        <v>8</v>
      </c>
      <c r="D149" s="231" t="s">
        <v>477</v>
      </c>
      <c r="E149" s="232" t="s">
        <v>1705</v>
      </c>
      <c r="F149" s="233" t="s">
        <v>1706</v>
      </c>
      <c r="G149" s="234" t="s">
        <v>496</v>
      </c>
      <c r="H149" s="235">
        <v>92.879999999999995</v>
      </c>
      <c r="I149" s="236"/>
      <c r="J149" s="237">
        <f>ROUND(I149*H149,2)</f>
        <v>0</v>
      </c>
      <c r="K149" s="233" t="s">
        <v>481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0.00085999999999999998</v>
      </c>
      <c r="R149" s="240">
        <f>Q149*H149</f>
        <v>0.079876799999999998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482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482</v>
      </c>
      <c r="BM149" s="242" t="s">
        <v>3439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1708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2" customFormat="1" ht="55.5" customHeight="1">
      <c r="A151" s="41"/>
      <c r="B151" s="42"/>
      <c r="C151" s="231" t="s">
        <v>567</v>
      </c>
      <c r="D151" s="231" t="s">
        <v>477</v>
      </c>
      <c r="E151" s="232" t="s">
        <v>2432</v>
      </c>
      <c r="F151" s="233" t="s">
        <v>2433</v>
      </c>
      <c r="G151" s="234" t="s">
        <v>508</v>
      </c>
      <c r="H151" s="235">
        <v>6.7539999999999996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1.0958000000000001</v>
      </c>
      <c r="R151" s="240">
        <f>Q151*H151</f>
        <v>7.4010332000000005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3440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2435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3441</v>
      </c>
      <c r="G153" s="250"/>
      <c r="H153" s="253">
        <v>6.7539999999999996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78</v>
      </c>
      <c r="AY153" s="259" t="s">
        <v>475</v>
      </c>
    </row>
    <row r="154" s="2" customFormat="1" ht="21.75" customHeight="1">
      <c r="A154" s="41"/>
      <c r="B154" s="42"/>
      <c r="C154" s="231" t="s">
        <v>571</v>
      </c>
      <c r="D154" s="231" t="s">
        <v>477</v>
      </c>
      <c r="E154" s="232" t="s">
        <v>544</v>
      </c>
      <c r="F154" s="233" t="s">
        <v>545</v>
      </c>
      <c r="G154" s="234" t="s">
        <v>496</v>
      </c>
      <c r="H154" s="235">
        <v>65.480000000000004</v>
      </c>
      <c r="I154" s="236"/>
      <c r="J154" s="237">
        <f>ROUND(I154*H154,2)</f>
        <v>0</v>
      </c>
      <c r="K154" s="233" t="s">
        <v>28</v>
      </c>
      <c r="L154" s="47"/>
      <c r="M154" s="238" t="s">
        <v>28</v>
      </c>
      <c r="N154" s="239" t="s">
        <v>45</v>
      </c>
      <c r="O154" s="87"/>
      <c r="P154" s="240">
        <f>O154*H154</f>
        <v>0</v>
      </c>
      <c r="Q154" s="240">
        <v>0.01</v>
      </c>
      <c r="R154" s="240">
        <f>Q154*H154</f>
        <v>0.65480000000000005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482</v>
      </c>
      <c r="AT154" s="242" t="s">
        <v>477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3442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545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3435</v>
      </c>
      <c r="G156" s="250"/>
      <c r="H156" s="253">
        <v>56.280000000000001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74</v>
      </c>
      <c r="AY156" s="259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3436</v>
      </c>
      <c r="G157" s="250"/>
      <c r="H157" s="253">
        <v>5.5999999999999996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4" customFormat="1">
      <c r="A158" s="14"/>
      <c r="B158" s="260"/>
      <c r="C158" s="261"/>
      <c r="D158" s="244" t="s">
        <v>487</v>
      </c>
      <c r="E158" s="262" t="s">
        <v>28</v>
      </c>
      <c r="F158" s="263" t="s">
        <v>490</v>
      </c>
      <c r="G158" s="261"/>
      <c r="H158" s="264">
        <v>61.880000000000003</v>
      </c>
      <c r="I158" s="265"/>
      <c r="J158" s="261"/>
      <c r="K158" s="261"/>
      <c r="L158" s="266"/>
      <c r="M158" s="267"/>
      <c r="N158" s="268"/>
      <c r="O158" s="268"/>
      <c r="P158" s="268"/>
      <c r="Q158" s="268"/>
      <c r="R158" s="268"/>
      <c r="S158" s="268"/>
      <c r="T158" s="269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70" t="s">
        <v>487</v>
      </c>
      <c r="AU158" s="270" t="s">
        <v>82</v>
      </c>
      <c r="AV158" s="14" t="s">
        <v>90</v>
      </c>
      <c r="AW158" s="14" t="s">
        <v>35</v>
      </c>
      <c r="AX158" s="14" t="s">
        <v>74</v>
      </c>
      <c r="AY158" s="270" t="s">
        <v>475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3438</v>
      </c>
      <c r="G159" s="250"/>
      <c r="H159" s="253">
        <v>3.6000000000000001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74</v>
      </c>
      <c r="AY159" s="259" t="s">
        <v>475</v>
      </c>
    </row>
    <row r="160" s="15" customFormat="1">
      <c r="A160" s="15"/>
      <c r="B160" s="271"/>
      <c r="C160" s="272"/>
      <c r="D160" s="244" t="s">
        <v>487</v>
      </c>
      <c r="E160" s="273" t="s">
        <v>28</v>
      </c>
      <c r="F160" s="274" t="s">
        <v>493</v>
      </c>
      <c r="G160" s="272"/>
      <c r="H160" s="275">
        <v>65.480000000000004</v>
      </c>
      <c r="I160" s="276"/>
      <c r="J160" s="272"/>
      <c r="K160" s="272"/>
      <c r="L160" s="277"/>
      <c r="M160" s="278"/>
      <c r="N160" s="279"/>
      <c r="O160" s="279"/>
      <c r="P160" s="279"/>
      <c r="Q160" s="279"/>
      <c r="R160" s="279"/>
      <c r="S160" s="279"/>
      <c r="T160" s="280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81" t="s">
        <v>487</v>
      </c>
      <c r="AU160" s="281" t="s">
        <v>82</v>
      </c>
      <c r="AV160" s="15" t="s">
        <v>482</v>
      </c>
      <c r="AW160" s="15" t="s">
        <v>35</v>
      </c>
      <c r="AX160" s="15" t="s">
        <v>78</v>
      </c>
      <c r="AY160" s="281" t="s">
        <v>475</v>
      </c>
    </row>
    <row r="161" s="2" customFormat="1" ht="33" customHeight="1">
      <c r="A161" s="41"/>
      <c r="B161" s="42"/>
      <c r="C161" s="231" t="s">
        <v>575</v>
      </c>
      <c r="D161" s="231" t="s">
        <v>477</v>
      </c>
      <c r="E161" s="232" t="s">
        <v>3212</v>
      </c>
      <c r="F161" s="233" t="s">
        <v>3213</v>
      </c>
      <c r="G161" s="234" t="s">
        <v>480</v>
      </c>
      <c r="H161" s="235">
        <v>84.049999999999997</v>
      </c>
      <c r="I161" s="236"/>
      <c r="J161" s="237">
        <f>ROUND(I161*H161,2)</f>
        <v>0</v>
      </c>
      <c r="K161" s="233" t="s">
        <v>28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3.11388</v>
      </c>
      <c r="R161" s="240">
        <f>Q161*H161</f>
        <v>261.72161399999999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482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3443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3213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2" customFormat="1">
      <c r="A163" s="41"/>
      <c r="B163" s="42"/>
      <c r="C163" s="43"/>
      <c r="D163" s="244" t="s">
        <v>485</v>
      </c>
      <c r="E163" s="43"/>
      <c r="F163" s="248" t="s">
        <v>3215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485</v>
      </c>
      <c r="AU163" s="20" t="s">
        <v>82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3444</v>
      </c>
      <c r="G164" s="250"/>
      <c r="H164" s="253">
        <v>84.049999999999997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78</v>
      </c>
      <c r="AY164" s="259" t="s">
        <v>475</v>
      </c>
    </row>
    <row r="165" s="12" customFormat="1" ht="22.8" customHeight="1">
      <c r="A165" s="12"/>
      <c r="B165" s="215"/>
      <c r="C165" s="216"/>
      <c r="D165" s="217" t="s">
        <v>73</v>
      </c>
      <c r="E165" s="229" t="s">
        <v>482</v>
      </c>
      <c r="F165" s="229" t="s">
        <v>547</v>
      </c>
      <c r="G165" s="216"/>
      <c r="H165" s="216"/>
      <c r="I165" s="219"/>
      <c r="J165" s="230">
        <f>BK165</f>
        <v>0</v>
      </c>
      <c r="K165" s="216"/>
      <c r="L165" s="221"/>
      <c r="M165" s="222"/>
      <c r="N165" s="223"/>
      <c r="O165" s="223"/>
      <c r="P165" s="224">
        <f>SUM(P166:P182)</f>
        <v>0</v>
      </c>
      <c r="Q165" s="223"/>
      <c r="R165" s="224">
        <f>SUM(R166:R182)</f>
        <v>217.72906595999999</v>
      </c>
      <c r="S165" s="223"/>
      <c r="T165" s="225">
        <f>SUM(T166:T182)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6" t="s">
        <v>78</v>
      </c>
      <c r="AT165" s="227" t="s">
        <v>73</v>
      </c>
      <c r="AU165" s="227" t="s">
        <v>78</v>
      </c>
      <c r="AY165" s="226" t="s">
        <v>475</v>
      </c>
      <c r="BK165" s="228">
        <f>SUM(BK166:BK182)</f>
        <v>0</v>
      </c>
    </row>
    <row r="166" s="2" customFormat="1" ht="21.75" customHeight="1">
      <c r="A166" s="41"/>
      <c r="B166" s="42"/>
      <c r="C166" s="231" t="s">
        <v>579</v>
      </c>
      <c r="D166" s="231" t="s">
        <v>477</v>
      </c>
      <c r="E166" s="232" t="s">
        <v>3445</v>
      </c>
      <c r="F166" s="233" t="s">
        <v>3446</v>
      </c>
      <c r="G166" s="234" t="s">
        <v>496</v>
      </c>
      <c r="H166" s="235">
        <v>52.060000000000002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3447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3448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3449</v>
      </c>
      <c r="G168" s="250"/>
      <c r="H168" s="253">
        <v>52.060000000000002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2" customFormat="1" ht="33" customHeight="1">
      <c r="A169" s="41"/>
      <c r="B169" s="42"/>
      <c r="C169" s="231" t="s">
        <v>583</v>
      </c>
      <c r="D169" s="231" t="s">
        <v>477</v>
      </c>
      <c r="E169" s="232" t="s">
        <v>3450</v>
      </c>
      <c r="F169" s="233" t="s">
        <v>3451</v>
      </c>
      <c r="G169" s="234" t="s">
        <v>480</v>
      </c>
      <c r="H169" s="235">
        <v>43.264000000000003</v>
      </c>
      <c r="I169" s="236"/>
      <c r="J169" s="237">
        <f>ROUND(I169*H169,2)</f>
        <v>0</v>
      </c>
      <c r="K169" s="233" t="s">
        <v>481</v>
      </c>
      <c r="L169" s="47"/>
      <c r="M169" s="238" t="s">
        <v>28</v>
      </c>
      <c r="N169" s="239" t="s">
        <v>45</v>
      </c>
      <c r="O169" s="87"/>
      <c r="P169" s="240">
        <f>O169*H169</f>
        <v>0</v>
      </c>
      <c r="Q169" s="240">
        <v>1.9967999999999999</v>
      </c>
      <c r="R169" s="240">
        <f>Q169*H169</f>
        <v>86.389555200000004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482</v>
      </c>
      <c r="AT169" s="242" t="s">
        <v>477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482</v>
      </c>
      <c r="BM169" s="242" t="s">
        <v>3452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3453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3454</v>
      </c>
      <c r="G171" s="250"/>
      <c r="H171" s="253">
        <v>25.728000000000002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74</v>
      </c>
      <c r="AY171" s="259" t="s">
        <v>475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3455</v>
      </c>
      <c r="G172" s="250"/>
      <c r="H172" s="253">
        <v>17.536000000000001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74</v>
      </c>
      <c r="AY172" s="259" t="s">
        <v>475</v>
      </c>
    </row>
    <row r="173" s="15" customFormat="1">
      <c r="A173" s="15"/>
      <c r="B173" s="271"/>
      <c r="C173" s="272"/>
      <c r="D173" s="244" t="s">
        <v>487</v>
      </c>
      <c r="E173" s="273" t="s">
        <v>28</v>
      </c>
      <c r="F173" s="274" t="s">
        <v>493</v>
      </c>
      <c r="G173" s="272"/>
      <c r="H173" s="275">
        <v>43.264000000000003</v>
      </c>
      <c r="I173" s="276"/>
      <c r="J173" s="272"/>
      <c r="K173" s="272"/>
      <c r="L173" s="277"/>
      <c r="M173" s="278"/>
      <c r="N173" s="279"/>
      <c r="O173" s="279"/>
      <c r="P173" s="279"/>
      <c r="Q173" s="279"/>
      <c r="R173" s="279"/>
      <c r="S173" s="279"/>
      <c r="T173" s="280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81" t="s">
        <v>487</v>
      </c>
      <c r="AU173" s="281" t="s">
        <v>82</v>
      </c>
      <c r="AV173" s="15" t="s">
        <v>482</v>
      </c>
      <c r="AW173" s="15" t="s">
        <v>35</v>
      </c>
      <c r="AX173" s="15" t="s">
        <v>78</v>
      </c>
      <c r="AY173" s="281" t="s">
        <v>475</v>
      </c>
    </row>
    <row r="174" s="2" customFormat="1" ht="21.75" customHeight="1">
      <c r="A174" s="41"/>
      <c r="B174" s="42"/>
      <c r="C174" s="231" t="s">
        <v>7</v>
      </c>
      <c r="D174" s="231" t="s">
        <v>477</v>
      </c>
      <c r="E174" s="232" t="s">
        <v>3456</v>
      </c>
      <c r="F174" s="233" t="s">
        <v>3457</v>
      </c>
      <c r="G174" s="234" t="s">
        <v>480</v>
      </c>
      <c r="H174" s="235">
        <v>38.143999999999998</v>
      </c>
      <c r="I174" s="236"/>
      <c r="J174" s="237">
        <f>ROUND(I174*H174,2)</f>
        <v>0</v>
      </c>
      <c r="K174" s="233" t="s">
        <v>481</v>
      </c>
      <c r="L174" s="47"/>
      <c r="M174" s="238" t="s">
        <v>28</v>
      </c>
      <c r="N174" s="239" t="s">
        <v>45</v>
      </c>
      <c r="O174" s="87"/>
      <c r="P174" s="240">
        <f>O174*H174</f>
        <v>0</v>
      </c>
      <c r="Q174" s="240">
        <v>2.4327899999999998</v>
      </c>
      <c r="R174" s="240">
        <f>Q174*H174</f>
        <v>92.79634175999999</v>
      </c>
      <c r="S174" s="240">
        <v>0</v>
      </c>
      <c r="T174" s="24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42" t="s">
        <v>482</v>
      </c>
      <c r="AT174" s="242" t="s">
        <v>477</v>
      </c>
      <c r="AU174" s="242" t="s">
        <v>82</v>
      </c>
      <c r="AY174" s="20" t="s">
        <v>475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20" t="s">
        <v>78</v>
      </c>
      <c r="BK174" s="243">
        <f>ROUND(I174*H174,2)</f>
        <v>0</v>
      </c>
      <c r="BL174" s="20" t="s">
        <v>482</v>
      </c>
      <c r="BM174" s="242" t="s">
        <v>3458</v>
      </c>
    </row>
    <row r="175" s="2" customFormat="1">
      <c r="A175" s="41"/>
      <c r="B175" s="42"/>
      <c r="C175" s="43"/>
      <c r="D175" s="244" t="s">
        <v>484</v>
      </c>
      <c r="E175" s="43"/>
      <c r="F175" s="245" t="s">
        <v>3457</v>
      </c>
      <c r="G175" s="43"/>
      <c r="H175" s="43"/>
      <c r="I175" s="151"/>
      <c r="J175" s="43"/>
      <c r="K175" s="43"/>
      <c r="L175" s="47"/>
      <c r="M175" s="246"/>
      <c r="N175" s="24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484</v>
      </c>
      <c r="AU175" s="20" t="s">
        <v>82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3459</v>
      </c>
      <c r="G176" s="250"/>
      <c r="H176" s="253">
        <v>9.6479999999999997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74</v>
      </c>
      <c r="AY176" s="259" t="s">
        <v>475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3460</v>
      </c>
      <c r="G177" s="250"/>
      <c r="H177" s="253">
        <v>28.495999999999999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5" customFormat="1">
      <c r="A178" s="15"/>
      <c r="B178" s="271"/>
      <c r="C178" s="272"/>
      <c r="D178" s="244" t="s">
        <v>487</v>
      </c>
      <c r="E178" s="273" t="s">
        <v>28</v>
      </c>
      <c r="F178" s="274" t="s">
        <v>493</v>
      </c>
      <c r="G178" s="272"/>
      <c r="H178" s="275">
        <v>38.143999999999998</v>
      </c>
      <c r="I178" s="276"/>
      <c r="J178" s="272"/>
      <c r="K178" s="272"/>
      <c r="L178" s="277"/>
      <c r="M178" s="278"/>
      <c r="N178" s="279"/>
      <c r="O178" s="279"/>
      <c r="P178" s="279"/>
      <c r="Q178" s="279"/>
      <c r="R178" s="279"/>
      <c r="S178" s="279"/>
      <c r="T178" s="280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81" t="s">
        <v>487</v>
      </c>
      <c r="AU178" s="281" t="s">
        <v>82</v>
      </c>
      <c r="AV178" s="15" t="s">
        <v>482</v>
      </c>
      <c r="AW178" s="15" t="s">
        <v>35</v>
      </c>
      <c r="AX178" s="15" t="s">
        <v>78</v>
      </c>
      <c r="AY178" s="281" t="s">
        <v>475</v>
      </c>
    </row>
    <row r="179" s="2" customFormat="1" ht="33" customHeight="1">
      <c r="A179" s="41"/>
      <c r="B179" s="42"/>
      <c r="C179" s="231" t="s">
        <v>594</v>
      </c>
      <c r="D179" s="231" t="s">
        <v>477</v>
      </c>
      <c r="E179" s="232" t="s">
        <v>3234</v>
      </c>
      <c r="F179" s="233" t="s">
        <v>3235</v>
      </c>
      <c r="G179" s="234" t="s">
        <v>496</v>
      </c>
      <c r="H179" s="235">
        <v>41.100000000000001</v>
      </c>
      <c r="I179" s="236"/>
      <c r="J179" s="237">
        <f>ROUND(I179*H179,2)</f>
        <v>0</v>
      </c>
      <c r="K179" s="233" t="s">
        <v>481</v>
      </c>
      <c r="L179" s="47"/>
      <c r="M179" s="238" t="s">
        <v>28</v>
      </c>
      <c r="N179" s="239" t="s">
        <v>45</v>
      </c>
      <c r="O179" s="87"/>
      <c r="P179" s="240">
        <f>O179*H179</f>
        <v>0</v>
      </c>
      <c r="Q179" s="240">
        <v>0.93779000000000001</v>
      </c>
      <c r="R179" s="240">
        <f>Q179*H179</f>
        <v>38.543168999999999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482</v>
      </c>
      <c r="AT179" s="242" t="s">
        <v>477</v>
      </c>
      <c r="AU179" s="242" t="s">
        <v>82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482</v>
      </c>
      <c r="BM179" s="242" t="s">
        <v>3461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3237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82</v>
      </c>
    </row>
    <row r="181" s="2" customFormat="1">
      <c r="A181" s="41"/>
      <c r="B181" s="42"/>
      <c r="C181" s="43"/>
      <c r="D181" s="244" t="s">
        <v>485</v>
      </c>
      <c r="E181" s="43"/>
      <c r="F181" s="248" t="s">
        <v>3462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485</v>
      </c>
      <c r="AU181" s="20" t="s">
        <v>82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3463</v>
      </c>
      <c r="G182" s="250"/>
      <c r="H182" s="253">
        <v>41.100000000000001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78</v>
      </c>
      <c r="AY182" s="259" t="s">
        <v>475</v>
      </c>
    </row>
    <row r="183" s="12" customFormat="1" ht="22.8" customHeight="1">
      <c r="A183" s="12"/>
      <c r="B183" s="215"/>
      <c r="C183" s="216"/>
      <c r="D183" s="217" t="s">
        <v>73</v>
      </c>
      <c r="E183" s="229" t="s">
        <v>701</v>
      </c>
      <c r="F183" s="229" t="s">
        <v>702</v>
      </c>
      <c r="G183" s="216"/>
      <c r="H183" s="216"/>
      <c r="I183" s="219"/>
      <c r="J183" s="230">
        <f>BK183</f>
        <v>0</v>
      </c>
      <c r="K183" s="216"/>
      <c r="L183" s="221"/>
      <c r="M183" s="222"/>
      <c r="N183" s="223"/>
      <c r="O183" s="223"/>
      <c r="P183" s="224">
        <f>SUM(P184:P185)</f>
        <v>0</v>
      </c>
      <c r="Q183" s="223"/>
      <c r="R183" s="224">
        <f>SUM(R184:R185)</f>
        <v>0</v>
      </c>
      <c r="S183" s="223"/>
      <c r="T183" s="225">
        <f>SUM(T184:T185)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6" t="s">
        <v>78</v>
      </c>
      <c r="AT183" s="227" t="s">
        <v>73</v>
      </c>
      <c r="AU183" s="227" t="s">
        <v>78</v>
      </c>
      <c r="AY183" s="226" t="s">
        <v>475</v>
      </c>
      <c r="BK183" s="228">
        <f>SUM(BK184:BK185)</f>
        <v>0</v>
      </c>
    </row>
    <row r="184" s="2" customFormat="1" ht="21.75" customHeight="1">
      <c r="A184" s="41"/>
      <c r="B184" s="42"/>
      <c r="C184" s="231" t="s">
        <v>599</v>
      </c>
      <c r="D184" s="231" t="s">
        <v>477</v>
      </c>
      <c r="E184" s="232" t="s">
        <v>3390</v>
      </c>
      <c r="F184" s="233" t="s">
        <v>3391</v>
      </c>
      <c r="G184" s="234" t="s">
        <v>508</v>
      </c>
      <c r="H184" s="235">
        <v>488.26299999999998</v>
      </c>
      <c r="I184" s="236"/>
      <c r="J184" s="237">
        <f>ROUND(I184*H184,2)</f>
        <v>0</v>
      </c>
      <c r="K184" s="233" t="s">
        <v>481</v>
      </c>
      <c r="L184" s="47"/>
      <c r="M184" s="238" t="s">
        <v>28</v>
      </c>
      <c r="N184" s="239" t="s">
        <v>45</v>
      </c>
      <c r="O184" s="87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42" t="s">
        <v>482</v>
      </c>
      <c r="AT184" s="242" t="s">
        <v>477</v>
      </c>
      <c r="AU184" s="242" t="s">
        <v>82</v>
      </c>
      <c r="AY184" s="20" t="s">
        <v>475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20" t="s">
        <v>78</v>
      </c>
      <c r="BK184" s="243">
        <f>ROUND(I184*H184,2)</f>
        <v>0</v>
      </c>
      <c r="BL184" s="20" t="s">
        <v>482</v>
      </c>
      <c r="BM184" s="242" t="s">
        <v>3464</v>
      </c>
    </row>
    <row r="185" s="2" customFormat="1">
      <c r="A185" s="41"/>
      <c r="B185" s="42"/>
      <c r="C185" s="43"/>
      <c r="D185" s="244" t="s">
        <v>484</v>
      </c>
      <c r="E185" s="43"/>
      <c r="F185" s="245" t="s">
        <v>3393</v>
      </c>
      <c r="G185" s="43"/>
      <c r="H185" s="43"/>
      <c r="I185" s="151"/>
      <c r="J185" s="43"/>
      <c r="K185" s="43"/>
      <c r="L185" s="47"/>
      <c r="M185" s="295"/>
      <c r="N185" s="296"/>
      <c r="O185" s="297"/>
      <c r="P185" s="297"/>
      <c r="Q185" s="297"/>
      <c r="R185" s="297"/>
      <c r="S185" s="297"/>
      <c r="T185" s="29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484</v>
      </c>
      <c r="AU185" s="20" t="s">
        <v>82</v>
      </c>
    </row>
    <row r="186" s="2" customFormat="1" ht="6.96" customHeight="1">
      <c r="A186" s="41"/>
      <c r="B186" s="62"/>
      <c r="C186" s="63"/>
      <c r="D186" s="63"/>
      <c r="E186" s="63"/>
      <c r="F186" s="63"/>
      <c r="G186" s="63"/>
      <c r="H186" s="63"/>
      <c r="I186" s="179"/>
      <c r="J186" s="63"/>
      <c r="K186" s="63"/>
      <c r="L186" s="47"/>
      <c r="M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</row>
  </sheetData>
  <sheetProtection sheet="1" autoFilter="0" formatColumns="0" formatRows="0" objects="1" scenarios="1" spinCount="100000" saltValue="QdbrzmBo0/eIeq7wcxgVsj22uyORaRmDyNfIcv3xrdglSnzBsFrSNcbBGKeyv0JPxbL2rGHQCVezh8SR5yZPLw==" hashValue="2DQsF1cKbWEvFepT0i5ZBFyHpmDfT5/dpDa/CSt/ZAtAuv9PXFzyxnrIGDzSl+WLwVSMTyC53K1ItDm5Wd7OuQ==" algorithmName="SHA-512" password="C429"/>
  <autoFilter ref="C95:K18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440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ROUND(J105,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ROUND((SUM(BE105:BE411)),  2)</f>
        <v>0</v>
      </c>
      <c r="G37" s="41"/>
      <c r="H37" s="41"/>
      <c r="I37" s="168">
        <v>0.20999999999999999</v>
      </c>
      <c r="J37" s="167">
        <f>ROUND(((SUM(BE105:BE411))*I37),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ROUND((SUM(BF105:BF411)),  2)</f>
        <v>0</v>
      </c>
      <c r="G38" s="41"/>
      <c r="H38" s="41"/>
      <c r="I38" s="168">
        <v>0.14999999999999999</v>
      </c>
      <c r="J38" s="167">
        <f>ROUND(((SUM(BF105:BF411))*I38),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ROUND((SUM(BG105:BG411)),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ROUND((SUM(BH105:BH411)),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ROUND((SUM(BI105:BI411)),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01.01.01 - Horní strojovna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J105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J106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447</v>
      </c>
      <c r="E69" s="199"/>
      <c r="F69" s="199"/>
      <c r="G69" s="199"/>
      <c r="H69" s="199"/>
      <c r="I69" s="200"/>
      <c r="J69" s="201">
        <f>J107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448</v>
      </c>
      <c r="E70" s="199"/>
      <c r="F70" s="199"/>
      <c r="G70" s="199"/>
      <c r="H70" s="199"/>
      <c r="I70" s="200"/>
      <c r="J70" s="201">
        <f>J165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449</v>
      </c>
      <c r="E71" s="199"/>
      <c r="F71" s="199"/>
      <c r="G71" s="199"/>
      <c r="H71" s="199"/>
      <c r="I71" s="200"/>
      <c r="J71" s="201">
        <f>J207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J226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451</v>
      </c>
      <c r="E73" s="199"/>
      <c r="F73" s="199"/>
      <c r="G73" s="199"/>
      <c r="H73" s="199"/>
      <c r="I73" s="200"/>
      <c r="J73" s="201">
        <f>J268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90"/>
      <c r="C74" s="191"/>
      <c r="D74" s="192" t="s">
        <v>452</v>
      </c>
      <c r="E74" s="193"/>
      <c r="F74" s="193"/>
      <c r="G74" s="193"/>
      <c r="H74" s="193"/>
      <c r="I74" s="194"/>
      <c r="J74" s="195">
        <f>J271</f>
        <v>0</v>
      </c>
      <c r="K74" s="191"/>
      <c r="L74" s="196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97"/>
      <c r="C75" s="127"/>
      <c r="D75" s="198" t="s">
        <v>453</v>
      </c>
      <c r="E75" s="199"/>
      <c r="F75" s="199"/>
      <c r="G75" s="199"/>
      <c r="H75" s="199"/>
      <c r="I75" s="200"/>
      <c r="J75" s="201">
        <f>J272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97"/>
      <c r="C76" s="127"/>
      <c r="D76" s="198" t="s">
        <v>454</v>
      </c>
      <c r="E76" s="199"/>
      <c r="F76" s="199"/>
      <c r="G76" s="199"/>
      <c r="H76" s="199"/>
      <c r="I76" s="200"/>
      <c r="J76" s="201">
        <f>J281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97"/>
      <c r="C77" s="127"/>
      <c r="D77" s="198" t="s">
        <v>455</v>
      </c>
      <c r="E77" s="199"/>
      <c r="F77" s="199"/>
      <c r="G77" s="199"/>
      <c r="H77" s="199"/>
      <c r="I77" s="200"/>
      <c r="J77" s="201">
        <f>J304</f>
        <v>0</v>
      </c>
      <c r="K77" s="127"/>
      <c r="L77" s="20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97"/>
      <c r="C78" s="127"/>
      <c r="D78" s="198" t="s">
        <v>456</v>
      </c>
      <c r="E78" s="199"/>
      <c r="F78" s="199"/>
      <c r="G78" s="199"/>
      <c r="H78" s="199"/>
      <c r="I78" s="200"/>
      <c r="J78" s="201">
        <f>J313</f>
        <v>0</v>
      </c>
      <c r="K78" s="127"/>
      <c r="L78" s="202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97"/>
      <c r="C79" s="127"/>
      <c r="D79" s="198" t="s">
        <v>457</v>
      </c>
      <c r="E79" s="199"/>
      <c r="F79" s="199"/>
      <c r="G79" s="199"/>
      <c r="H79" s="199"/>
      <c r="I79" s="200"/>
      <c r="J79" s="201">
        <f>J345</f>
        <v>0</v>
      </c>
      <c r="K79" s="127"/>
      <c r="L79" s="202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9" customFormat="1" ht="24.96" customHeight="1">
      <c r="A80" s="9"/>
      <c r="B80" s="190"/>
      <c r="C80" s="191"/>
      <c r="D80" s="192" t="s">
        <v>458</v>
      </c>
      <c r="E80" s="193"/>
      <c r="F80" s="193"/>
      <c r="G80" s="193"/>
      <c r="H80" s="193"/>
      <c r="I80" s="194"/>
      <c r="J80" s="195">
        <f>J399</f>
        <v>0</v>
      </c>
      <c r="K80" s="191"/>
      <c r="L80" s="196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</row>
    <row r="81" s="10" customFormat="1" ht="19.92" customHeight="1">
      <c r="A81" s="10"/>
      <c r="B81" s="197"/>
      <c r="C81" s="127"/>
      <c r="D81" s="198" t="s">
        <v>459</v>
      </c>
      <c r="E81" s="199"/>
      <c r="F81" s="199"/>
      <c r="G81" s="199"/>
      <c r="H81" s="199"/>
      <c r="I81" s="200"/>
      <c r="J81" s="201">
        <f>J400</f>
        <v>0</v>
      </c>
      <c r="K81" s="127"/>
      <c r="L81" s="202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2" customFormat="1" ht="21.84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62"/>
      <c r="C83" s="63"/>
      <c r="D83" s="63"/>
      <c r="E83" s="63"/>
      <c r="F83" s="63"/>
      <c r="G83" s="63"/>
      <c r="H83" s="63"/>
      <c r="I83" s="179"/>
      <c r="J83" s="63"/>
      <c r="K83" s="6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7" s="2" customFormat="1" ht="6.96" customHeight="1">
      <c r="A87" s="41"/>
      <c r="B87" s="64"/>
      <c r="C87" s="65"/>
      <c r="D87" s="65"/>
      <c r="E87" s="65"/>
      <c r="F87" s="65"/>
      <c r="G87" s="65"/>
      <c r="H87" s="65"/>
      <c r="I87" s="182"/>
      <c r="J87" s="65"/>
      <c r="K87" s="65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4.96" customHeight="1">
      <c r="A88" s="41"/>
      <c r="B88" s="42"/>
      <c r="C88" s="26" t="s">
        <v>460</v>
      </c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16</v>
      </c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183" t="str">
        <f>E7</f>
        <v>Krounka Kutřín, výstavba poldru</v>
      </c>
      <c r="F91" s="35"/>
      <c r="G91" s="35"/>
      <c r="H91" s="35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" customFormat="1" ht="12" customHeight="1">
      <c r="B92" s="24"/>
      <c r="C92" s="35" t="s">
        <v>435</v>
      </c>
      <c r="D92" s="25"/>
      <c r="E92" s="25"/>
      <c r="F92" s="25"/>
      <c r="G92" s="25"/>
      <c r="H92" s="25"/>
      <c r="I92" s="142"/>
      <c r="J92" s="25"/>
      <c r="K92" s="25"/>
      <c r="L92" s="23"/>
    </row>
    <row r="93" s="1" customFormat="1" ht="16.5" customHeight="1">
      <c r="B93" s="24"/>
      <c r="C93" s="25"/>
      <c r="D93" s="25"/>
      <c r="E93" s="183" t="s">
        <v>436</v>
      </c>
      <c r="F93" s="25"/>
      <c r="G93" s="25"/>
      <c r="H93" s="25"/>
      <c r="I93" s="142"/>
      <c r="J93" s="25"/>
      <c r="K93" s="25"/>
      <c r="L93" s="23"/>
    </row>
    <row r="94" s="1" customFormat="1" ht="12" customHeight="1">
      <c r="B94" s="24"/>
      <c r="C94" s="35" t="s">
        <v>437</v>
      </c>
      <c r="D94" s="25"/>
      <c r="E94" s="25"/>
      <c r="F94" s="25"/>
      <c r="G94" s="25"/>
      <c r="H94" s="25"/>
      <c r="I94" s="142"/>
      <c r="J94" s="25"/>
      <c r="K94" s="25"/>
      <c r="L94" s="23"/>
    </row>
    <row r="95" s="2" customFormat="1" ht="16.5" customHeight="1">
      <c r="A95" s="41"/>
      <c r="B95" s="42"/>
      <c r="C95" s="43"/>
      <c r="D95" s="43"/>
      <c r="E95" s="184" t="s">
        <v>438</v>
      </c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439</v>
      </c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6.5" customHeight="1">
      <c r="A97" s="41"/>
      <c r="B97" s="42"/>
      <c r="C97" s="43"/>
      <c r="D97" s="43"/>
      <c r="E97" s="72" t="str">
        <f>E13</f>
        <v>SO 01.01.01 - Horní strojovna</v>
      </c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151"/>
      <c r="J98" s="43"/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22</v>
      </c>
      <c r="D99" s="43"/>
      <c r="E99" s="43"/>
      <c r="F99" s="30" t="str">
        <f>F16</f>
        <v>Skuteč</v>
      </c>
      <c r="G99" s="43"/>
      <c r="H99" s="43"/>
      <c r="I99" s="154" t="s">
        <v>24</v>
      </c>
      <c r="J99" s="75" t="str">
        <f>IF(J16="","",J16)</f>
        <v>27.8.2019</v>
      </c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6.96" customHeight="1">
      <c r="A100" s="41"/>
      <c r="B100" s="42"/>
      <c r="C100" s="43"/>
      <c r="D100" s="43"/>
      <c r="E100" s="43"/>
      <c r="F100" s="43"/>
      <c r="G100" s="43"/>
      <c r="H100" s="43"/>
      <c r="I100" s="151"/>
      <c r="J100" s="43"/>
      <c r="K100" s="43"/>
      <c r="L100" s="15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40.05" customHeight="1">
      <c r="A101" s="41"/>
      <c r="B101" s="42"/>
      <c r="C101" s="35" t="s">
        <v>26</v>
      </c>
      <c r="D101" s="43"/>
      <c r="E101" s="43"/>
      <c r="F101" s="30" t="str">
        <f>E19</f>
        <v>Povodí Labe,státní podnik,Víta Nejedlého 951, HK3</v>
      </c>
      <c r="G101" s="43"/>
      <c r="H101" s="43"/>
      <c r="I101" s="154" t="s">
        <v>33</v>
      </c>
      <c r="J101" s="39" t="str">
        <f>E25</f>
        <v>"Sdružení Kutřín 2016" Šindlar + HG partner</v>
      </c>
      <c r="K101" s="43"/>
      <c r="L101" s="152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5.15" customHeight="1">
      <c r="A102" s="41"/>
      <c r="B102" s="42"/>
      <c r="C102" s="35" t="s">
        <v>31</v>
      </c>
      <c r="D102" s="43"/>
      <c r="E102" s="43"/>
      <c r="F102" s="30" t="str">
        <f>IF(E22="","",E22)</f>
        <v>Vyplň údaj</v>
      </c>
      <c r="G102" s="43"/>
      <c r="H102" s="43"/>
      <c r="I102" s="154" t="s">
        <v>36</v>
      </c>
      <c r="J102" s="39" t="str">
        <f>E28</f>
        <v xml:space="preserve"> </v>
      </c>
      <c r="K102" s="43"/>
      <c r="L102" s="152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2" customFormat="1" ht="10.32" customHeight="1">
      <c r="A103" s="41"/>
      <c r="B103" s="42"/>
      <c r="C103" s="43"/>
      <c r="D103" s="43"/>
      <c r="E103" s="43"/>
      <c r="F103" s="43"/>
      <c r="G103" s="43"/>
      <c r="H103" s="43"/>
      <c r="I103" s="151"/>
      <c r="J103" s="43"/>
      <c r="K103" s="43"/>
      <c r="L103" s="152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  <row r="104" s="11" customFormat="1" ht="29.28" customHeight="1">
      <c r="A104" s="203"/>
      <c r="B104" s="204"/>
      <c r="C104" s="205" t="s">
        <v>461</v>
      </c>
      <c r="D104" s="206" t="s">
        <v>59</v>
      </c>
      <c r="E104" s="206" t="s">
        <v>55</v>
      </c>
      <c r="F104" s="206" t="s">
        <v>56</v>
      </c>
      <c r="G104" s="206" t="s">
        <v>462</v>
      </c>
      <c r="H104" s="206" t="s">
        <v>463</v>
      </c>
      <c r="I104" s="207" t="s">
        <v>464</v>
      </c>
      <c r="J104" s="206" t="s">
        <v>444</v>
      </c>
      <c r="K104" s="208" t="s">
        <v>465</v>
      </c>
      <c r="L104" s="209"/>
      <c r="M104" s="95" t="s">
        <v>28</v>
      </c>
      <c r="N104" s="96" t="s">
        <v>44</v>
      </c>
      <c r="O104" s="96" t="s">
        <v>466</v>
      </c>
      <c r="P104" s="96" t="s">
        <v>467</v>
      </c>
      <c r="Q104" s="96" t="s">
        <v>468</v>
      </c>
      <c r="R104" s="96" t="s">
        <v>469</v>
      </c>
      <c r="S104" s="96" t="s">
        <v>470</v>
      </c>
      <c r="T104" s="97" t="s">
        <v>471</v>
      </c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</row>
    <row r="105" s="2" customFormat="1" ht="22.8" customHeight="1">
      <c r="A105" s="41"/>
      <c r="B105" s="42"/>
      <c r="C105" s="102" t="s">
        <v>472</v>
      </c>
      <c r="D105" s="43"/>
      <c r="E105" s="43"/>
      <c r="F105" s="43"/>
      <c r="G105" s="43"/>
      <c r="H105" s="43"/>
      <c r="I105" s="151"/>
      <c r="J105" s="210">
        <f>BK105</f>
        <v>0</v>
      </c>
      <c r="K105" s="43"/>
      <c r="L105" s="47"/>
      <c r="M105" s="98"/>
      <c r="N105" s="211"/>
      <c r="O105" s="99"/>
      <c r="P105" s="212">
        <f>P106+P271+P399</f>
        <v>0</v>
      </c>
      <c r="Q105" s="99"/>
      <c r="R105" s="212">
        <f>R106+R271+R399</f>
        <v>143.38965262000002</v>
      </c>
      <c r="S105" s="99"/>
      <c r="T105" s="213">
        <f>T106+T271+T399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73</v>
      </c>
      <c r="AU105" s="20" t="s">
        <v>445</v>
      </c>
      <c r="BK105" s="214">
        <f>BK106+BK271+BK399</f>
        <v>0</v>
      </c>
    </row>
    <row r="106" s="12" customFormat="1" ht="25.92" customHeight="1">
      <c r="A106" s="12"/>
      <c r="B106" s="215"/>
      <c r="C106" s="216"/>
      <c r="D106" s="217" t="s">
        <v>73</v>
      </c>
      <c r="E106" s="218" t="s">
        <v>473</v>
      </c>
      <c r="F106" s="218" t="s">
        <v>474</v>
      </c>
      <c r="G106" s="216"/>
      <c r="H106" s="216"/>
      <c r="I106" s="219"/>
      <c r="J106" s="220">
        <f>BK106</f>
        <v>0</v>
      </c>
      <c r="K106" s="216"/>
      <c r="L106" s="221"/>
      <c r="M106" s="222"/>
      <c r="N106" s="223"/>
      <c r="O106" s="223"/>
      <c r="P106" s="224">
        <f>P107+P165+P207+P226+P268</f>
        <v>0</v>
      </c>
      <c r="Q106" s="223"/>
      <c r="R106" s="224">
        <f>R107+R165+R207+R226+R268</f>
        <v>130.04072156000001</v>
      </c>
      <c r="S106" s="223"/>
      <c r="T106" s="225">
        <f>T107+T165+T207+T226+T268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26" t="s">
        <v>78</v>
      </c>
      <c r="AT106" s="227" t="s">
        <v>73</v>
      </c>
      <c r="AU106" s="227" t="s">
        <v>74</v>
      </c>
      <c r="AY106" s="226" t="s">
        <v>475</v>
      </c>
      <c r="BK106" s="228">
        <f>BK107+BK165+BK207+BK226+BK268</f>
        <v>0</v>
      </c>
    </row>
    <row r="107" s="12" customFormat="1" ht="22.8" customHeight="1">
      <c r="A107" s="12"/>
      <c r="B107" s="215"/>
      <c r="C107" s="216"/>
      <c r="D107" s="217" t="s">
        <v>73</v>
      </c>
      <c r="E107" s="229" t="s">
        <v>90</v>
      </c>
      <c r="F107" s="229" t="s">
        <v>476</v>
      </c>
      <c r="G107" s="216"/>
      <c r="H107" s="216"/>
      <c r="I107" s="219"/>
      <c r="J107" s="230">
        <f>BK107</f>
        <v>0</v>
      </c>
      <c r="K107" s="216"/>
      <c r="L107" s="221"/>
      <c r="M107" s="222"/>
      <c r="N107" s="223"/>
      <c r="O107" s="223"/>
      <c r="P107" s="224">
        <f>SUM(P108:P164)</f>
        <v>0</v>
      </c>
      <c r="Q107" s="223"/>
      <c r="R107" s="224">
        <f>SUM(R108:R164)</f>
        <v>56.024911320000001</v>
      </c>
      <c r="S107" s="223"/>
      <c r="T107" s="225">
        <f>SUM(T108:T164)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26" t="s">
        <v>78</v>
      </c>
      <c r="AT107" s="227" t="s">
        <v>73</v>
      </c>
      <c r="AU107" s="227" t="s">
        <v>78</v>
      </c>
      <c r="AY107" s="226" t="s">
        <v>475</v>
      </c>
      <c r="BK107" s="228">
        <f>SUM(BK108:BK164)</f>
        <v>0</v>
      </c>
    </row>
    <row r="108" s="2" customFormat="1" ht="33" customHeight="1">
      <c r="A108" s="41"/>
      <c r="B108" s="42"/>
      <c r="C108" s="231" t="s">
        <v>78</v>
      </c>
      <c r="D108" s="231" t="s">
        <v>477</v>
      </c>
      <c r="E108" s="232" t="s">
        <v>478</v>
      </c>
      <c r="F108" s="233" t="s">
        <v>479</v>
      </c>
      <c r="G108" s="234" t="s">
        <v>480</v>
      </c>
      <c r="H108" s="235">
        <v>19.969000000000001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2.45329</v>
      </c>
      <c r="R108" s="240">
        <f>Q108*H108</f>
        <v>48.98974801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483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479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2" customFormat="1">
      <c r="A110" s="41"/>
      <c r="B110" s="42"/>
      <c r="C110" s="43"/>
      <c r="D110" s="244" t="s">
        <v>485</v>
      </c>
      <c r="E110" s="43"/>
      <c r="F110" s="248" t="s">
        <v>486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485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488</v>
      </c>
      <c r="G111" s="250"/>
      <c r="H111" s="253">
        <v>7.0679999999999996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74</v>
      </c>
      <c r="AY111" s="259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489</v>
      </c>
      <c r="G112" s="250"/>
      <c r="H112" s="253">
        <v>14.694000000000001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4" customFormat="1">
      <c r="A113" s="14"/>
      <c r="B113" s="260"/>
      <c r="C113" s="261"/>
      <c r="D113" s="244" t="s">
        <v>487</v>
      </c>
      <c r="E113" s="262" t="s">
        <v>28</v>
      </c>
      <c r="F113" s="263" t="s">
        <v>490</v>
      </c>
      <c r="G113" s="261"/>
      <c r="H113" s="264">
        <v>21.762</v>
      </c>
      <c r="I113" s="265"/>
      <c r="J113" s="261"/>
      <c r="K113" s="261"/>
      <c r="L113" s="266"/>
      <c r="M113" s="267"/>
      <c r="N113" s="268"/>
      <c r="O113" s="268"/>
      <c r="P113" s="268"/>
      <c r="Q113" s="268"/>
      <c r="R113" s="268"/>
      <c r="S113" s="268"/>
      <c r="T113" s="269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70" t="s">
        <v>487</v>
      </c>
      <c r="AU113" s="270" t="s">
        <v>82</v>
      </c>
      <c r="AV113" s="14" t="s">
        <v>90</v>
      </c>
      <c r="AW113" s="14" t="s">
        <v>35</v>
      </c>
      <c r="AX113" s="14" t="s">
        <v>74</v>
      </c>
      <c r="AY113" s="270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491</v>
      </c>
      <c r="G114" s="250"/>
      <c r="H114" s="253">
        <v>-0.71299999999999997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492</v>
      </c>
      <c r="G115" s="250"/>
      <c r="H115" s="253">
        <v>-1.0800000000000001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5" customFormat="1">
      <c r="A116" s="15"/>
      <c r="B116" s="271"/>
      <c r="C116" s="272"/>
      <c r="D116" s="244" t="s">
        <v>487</v>
      </c>
      <c r="E116" s="273" t="s">
        <v>28</v>
      </c>
      <c r="F116" s="274" t="s">
        <v>493</v>
      </c>
      <c r="G116" s="272"/>
      <c r="H116" s="275">
        <v>19.969000000000001</v>
      </c>
      <c r="I116" s="276"/>
      <c r="J116" s="272"/>
      <c r="K116" s="272"/>
      <c r="L116" s="277"/>
      <c r="M116" s="278"/>
      <c r="N116" s="279"/>
      <c r="O116" s="279"/>
      <c r="P116" s="279"/>
      <c r="Q116" s="279"/>
      <c r="R116" s="279"/>
      <c r="S116" s="279"/>
      <c r="T116" s="280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81" t="s">
        <v>487</v>
      </c>
      <c r="AU116" s="281" t="s">
        <v>82</v>
      </c>
      <c r="AV116" s="15" t="s">
        <v>482</v>
      </c>
      <c r="AW116" s="15" t="s">
        <v>35</v>
      </c>
      <c r="AX116" s="15" t="s">
        <v>78</v>
      </c>
      <c r="AY116" s="281" t="s">
        <v>475</v>
      </c>
    </row>
    <row r="117" s="2" customFormat="1" ht="33" customHeight="1">
      <c r="A117" s="41"/>
      <c r="B117" s="42"/>
      <c r="C117" s="231" t="s">
        <v>82</v>
      </c>
      <c r="D117" s="231" t="s">
        <v>477</v>
      </c>
      <c r="E117" s="232" t="s">
        <v>494</v>
      </c>
      <c r="F117" s="233" t="s">
        <v>495</v>
      </c>
      <c r="G117" s="234" t="s">
        <v>496</v>
      </c>
      <c r="H117" s="235">
        <v>150.51599999999999</v>
      </c>
      <c r="I117" s="236"/>
      <c r="J117" s="237">
        <f>ROUND(I117*H117,2)</f>
        <v>0</v>
      </c>
      <c r="K117" s="233" t="s">
        <v>28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0.0027499999999999998</v>
      </c>
      <c r="R117" s="240">
        <f>Q117*H117</f>
        <v>0.41391899999999993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497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495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498</v>
      </c>
      <c r="G119" s="250"/>
      <c r="H119" s="253">
        <v>47.119999999999997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74</v>
      </c>
      <c r="AY119" s="259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499</v>
      </c>
      <c r="G120" s="250"/>
      <c r="H120" s="253">
        <v>97.959999999999994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4" customFormat="1">
      <c r="A121" s="14"/>
      <c r="B121" s="260"/>
      <c r="C121" s="261"/>
      <c r="D121" s="244" t="s">
        <v>487</v>
      </c>
      <c r="E121" s="262" t="s">
        <v>28</v>
      </c>
      <c r="F121" s="263" t="s">
        <v>490</v>
      </c>
      <c r="G121" s="261"/>
      <c r="H121" s="264">
        <v>145.07999999999998</v>
      </c>
      <c r="I121" s="265"/>
      <c r="J121" s="261"/>
      <c r="K121" s="261"/>
      <c r="L121" s="266"/>
      <c r="M121" s="267"/>
      <c r="N121" s="268"/>
      <c r="O121" s="268"/>
      <c r="P121" s="268"/>
      <c r="Q121" s="268"/>
      <c r="R121" s="268"/>
      <c r="S121" s="268"/>
      <c r="T121" s="269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70" t="s">
        <v>487</v>
      </c>
      <c r="AU121" s="270" t="s">
        <v>82</v>
      </c>
      <c r="AV121" s="14" t="s">
        <v>90</v>
      </c>
      <c r="AW121" s="14" t="s">
        <v>35</v>
      </c>
      <c r="AX121" s="14" t="s">
        <v>74</v>
      </c>
      <c r="AY121" s="270" t="s">
        <v>475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500</v>
      </c>
      <c r="G122" s="250"/>
      <c r="H122" s="253">
        <v>1.548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501</v>
      </c>
      <c r="G123" s="250"/>
      <c r="H123" s="253">
        <v>3.2400000000000002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74</v>
      </c>
      <c r="AY123" s="259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502</v>
      </c>
      <c r="G124" s="250"/>
      <c r="H124" s="253">
        <v>0.64800000000000002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5" customFormat="1">
      <c r="A125" s="15"/>
      <c r="B125" s="271"/>
      <c r="C125" s="272"/>
      <c r="D125" s="244" t="s">
        <v>487</v>
      </c>
      <c r="E125" s="273" t="s">
        <v>28</v>
      </c>
      <c r="F125" s="274" t="s">
        <v>493</v>
      </c>
      <c r="G125" s="272"/>
      <c r="H125" s="275">
        <v>150.51599999999999</v>
      </c>
      <c r="I125" s="276"/>
      <c r="J125" s="272"/>
      <c r="K125" s="272"/>
      <c r="L125" s="277"/>
      <c r="M125" s="278"/>
      <c r="N125" s="279"/>
      <c r="O125" s="279"/>
      <c r="P125" s="279"/>
      <c r="Q125" s="279"/>
      <c r="R125" s="279"/>
      <c r="S125" s="279"/>
      <c r="T125" s="280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81" t="s">
        <v>487</v>
      </c>
      <c r="AU125" s="281" t="s">
        <v>82</v>
      </c>
      <c r="AV125" s="15" t="s">
        <v>482</v>
      </c>
      <c r="AW125" s="15" t="s">
        <v>35</v>
      </c>
      <c r="AX125" s="15" t="s">
        <v>78</v>
      </c>
      <c r="AY125" s="281" t="s">
        <v>475</v>
      </c>
    </row>
    <row r="126" s="2" customFormat="1" ht="21.75" customHeight="1">
      <c r="A126" s="41"/>
      <c r="B126" s="42"/>
      <c r="C126" s="231" t="s">
        <v>90</v>
      </c>
      <c r="D126" s="231" t="s">
        <v>477</v>
      </c>
      <c r="E126" s="232" t="s">
        <v>503</v>
      </c>
      <c r="F126" s="233" t="s">
        <v>504</v>
      </c>
      <c r="G126" s="234" t="s">
        <v>496</v>
      </c>
      <c r="H126" s="235">
        <v>150.51599999999999</v>
      </c>
      <c r="I126" s="236"/>
      <c r="J126" s="237">
        <f>ROUND(I126*H126,2)</f>
        <v>0</v>
      </c>
      <c r="K126" s="233" t="s">
        <v>481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505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504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2" customFormat="1" ht="33" customHeight="1">
      <c r="A128" s="41"/>
      <c r="B128" s="42"/>
      <c r="C128" s="231" t="s">
        <v>482</v>
      </c>
      <c r="D128" s="231" t="s">
        <v>477</v>
      </c>
      <c r="E128" s="232" t="s">
        <v>506</v>
      </c>
      <c r="F128" s="233" t="s">
        <v>507</v>
      </c>
      <c r="G128" s="234" t="s">
        <v>508</v>
      </c>
      <c r="H128" s="235">
        <v>1.6970000000000001</v>
      </c>
      <c r="I128" s="236"/>
      <c r="J128" s="237">
        <f>ROUND(I128*H128,2)</f>
        <v>0</v>
      </c>
      <c r="K128" s="233" t="s">
        <v>481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1.04881</v>
      </c>
      <c r="R128" s="240">
        <f>Q128*H128</f>
        <v>1.7798305700000001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509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507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510</v>
      </c>
      <c r="G130" s="250"/>
      <c r="H130" s="253">
        <v>1.6970000000000001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33" customHeight="1">
      <c r="A131" s="41"/>
      <c r="B131" s="42"/>
      <c r="C131" s="231" t="s">
        <v>186</v>
      </c>
      <c r="D131" s="231" t="s">
        <v>477</v>
      </c>
      <c r="E131" s="232" t="s">
        <v>511</v>
      </c>
      <c r="F131" s="233" t="s">
        <v>512</v>
      </c>
      <c r="G131" s="234" t="s">
        <v>508</v>
      </c>
      <c r="H131" s="235">
        <v>0.32200000000000001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0.017090000000000001</v>
      </c>
      <c r="R131" s="240">
        <f>Q131*H131</f>
        <v>0.0055029800000000002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513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514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515</v>
      </c>
      <c r="G133" s="250"/>
      <c r="H133" s="253">
        <v>0.32200000000000001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21.75" customHeight="1">
      <c r="A134" s="41"/>
      <c r="B134" s="42"/>
      <c r="C134" s="282" t="s">
        <v>204</v>
      </c>
      <c r="D134" s="282" t="s">
        <v>516</v>
      </c>
      <c r="E134" s="283" t="s">
        <v>517</v>
      </c>
      <c r="F134" s="284" t="s">
        <v>518</v>
      </c>
      <c r="G134" s="285" t="s">
        <v>508</v>
      </c>
      <c r="H134" s="286">
        <v>0.32200000000000001</v>
      </c>
      <c r="I134" s="287"/>
      <c r="J134" s="288">
        <f>ROUND(I134*H134,2)</f>
        <v>0</v>
      </c>
      <c r="K134" s="284" t="s">
        <v>28</v>
      </c>
      <c r="L134" s="289"/>
      <c r="M134" s="290" t="s">
        <v>28</v>
      </c>
      <c r="N134" s="291" t="s">
        <v>45</v>
      </c>
      <c r="O134" s="87"/>
      <c r="P134" s="240">
        <f>O134*H134</f>
        <v>0</v>
      </c>
      <c r="Q134" s="240">
        <v>1</v>
      </c>
      <c r="R134" s="240">
        <f>Q134*H134</f>
        <v>0.32200000000000001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519</v>
      </c>
      <c r="AT134" s="242" t="s">
        <v>516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520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518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2" customFormat="1">
      <c r="A136" s="41"/>
      <c r="B136" s="42"/>
      <c r="C136" s="43"/>
      <c r="D136" s="244" t="s">
        <v>485</v>
      </c>
      <c r="E136" s="43"/>
      <c r="F136" s="248" t="s">
        <v>521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485</v>
      </c>
      <c r="AU136" s="20" t="s">
        <v>82</v>
      </c>
    </row>
    <row r="137" s="2" customFormat="1" ht="21.75" customHeight="1">
      <c r="A137" s="41"/>
      <c r="B137" s="42"/>
      <c r="C137" s="231" t="s">
        <v>522</v>
      </c>
      <c r="D137" s="231" t="s">
        <v>477</v>
      </c>
      <c r="E137" s="232" t="s">
        <v>523</v>
      </c>
      <c r="F137" s="233" t="s">
        <v>524</v>
      </c>
      <c r="G137" s="234" t="s">
        <v>480</v>
      </c>
      <c r="H137" s="235">
        <v>1.1499999999999999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2.4533100000000001</v>
      </c>
      <c r="R137" s="240">
        <f>Q137*H137</f>
        <v>2.8213064999999999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525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526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2" customFormat="1">
      <c r="A139" s="41"/>
      <c r="B139" s="42"/>
      <c r="C139" s="43"/>
      <c r="D139" s="244" t="s">
        <v>485</v>
      </c>
      <c r="E139" s="43"/>
      <c r="F139" s="248" t="s">
        <v>486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485</v>
      </c>
      <c r="AU139" s="20" t="s">
        <v>82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527</v>
      </c>
      <c r="G140" s="250"/>
      <c r="H140" s="253">
        <v>0.64000000000000001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74</v>
      </c>
      <c r="AY140" s="259" t="s">
        <v>475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528</v>
      </c>
      <c r="G141" s="250"/>
      <c r="H141" s="253">
        <v>0.51000000000000001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5" customFormat="1">
      <c r="A142" s="15"/>
      <c r="B142" s="271"/>
      <c r="C142" s="272"/>
      <c r="D142" s="244" t="s">
        <v>487</v>
      </c>
      <c r="E142" s="273" t="s">
        <v>28</v>
      </c>
      <c r="F142" s="274" t="s">
        <v>493</v>
      </c>
      <c r="G142" s="272"/>
      <c r="H142" s="275">
        <v>1.1499999999999999</v>
      </c>
      <c r="I142" s="276"/>
      <c r="J142" s="272"/>
      <c r="K142" s="272"/>
      <c r="L142" s="277"/>
      <c r="M142" s="278"/>
      <c r="N142" s="279"/>
      <c r="O142" s="279"/>
      <c r="P142" s="279"/>
      <c r="Q142" s="279"/>
      <c r="R142" s="279"/>
      <c r="S142" s="279"/>
      <c r="T142" s="280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81" t="s">
        <v>487</v>
      </c>
      <c r="AU142" s="281" t="s">
        <v>82</v>
      </c>
      <c r="AV142" s="15" t="s">
        <v>482</v>
      </c>
      <c r="AW142" s="15" t="s">
        <v>35</v>
      </c>
      <c r="AX142" s="15" t="s">
        <v>78</v>
      </c>
      <c r="AY142" s="281" t="s">
        <v>475</v>
      </c>
    </row>
    <row r="143" s="2" customFormat="1" ht="33" customHeight="1">
      <c r="A143" s="41"/>
      <c r="B143" s="42"/>
      <c r="C143" s="231" t="s">
        <v>519</v>
      </c>
      <c r="D143" s="231" t="s">
        <v>477</v>
      </c>
      <c r="E143" s="232" t="s">
        <v>529</v>
      </c>
      <c r="F143" s="233" t="s">
        <v>530</v>
      </c>
      <c r="G143" s="234" t="s">
        <v>496</v>
      </c>
      <c r="H143" s="235">
        <v>7.4000000000000004</v>
      </c>
      <c r="I143" s="236"/>
      <c r="J143" s="237">
        <f>ROUND(I143*H143,2)</f>
        <v>0</v>
      </c>
      <c r="K143" s="233" t="s">
        <v>28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0.00142</v>
      </c>
      <c r="R143" s="240">
        <f>Q143*H143</f>
        <v>0.010508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531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532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533</v>
      </c>
      <c r="G145" s="250"/>
      <c r="H145" s="253">
        <v>4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534</v>
      </c>
      <c r="G146" s="250"/>
      <c r="H146" s="253">
        <v>3.3999999999999999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5" customFormat="1">
      <c r="A147" s="15"/>
      <c r="B147" s="271"/>
      <c r="C147" s="272"/>
      <c r="D147" s="244" t="s">
        <v>487</v>
      </c>
      <c r="E147" s="273" t="s">
        <v>28</v>
      </c>
      <c r="F147" s="274" t="s">
        <v>493</v>
      </c>
      <c r="G147" s="272"/>
      <c r="H147" s="275">
        <v>7.4000000000000004</v>
      </c>
      <c r="I147" s="276"/>
      <c r="J147" s="272"/>
      <c r="K147" s="272"/>
      <c r="L147" s="277"/>
      <c r="M147" s="278"/>
      <c r="N147" s="279"/>
      <c r="O147" s="279"/>
      <c r="P147" s="279"/>
      <c r="Q147" s="279"/>
      <c r="R147" s="279"/>
      <c r="S147" s="279"/>
      <c r="T147" s="280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81" t="s">
        <v>487</v>
      </c>
      <c r="AU147" s="281" t="s">
        <v>82</v>
      </c>
      <c r="AV147" s="15" t="s">
        <v>482</v>
      </c>
      <c r="AW147" s="15" t="s">
        <v>35</v>
      </c>
      <c r="AX147" s="15" t="s">
        <v>78</v>
      </c>
      <c r="AY147" s="281" t="s">
        <v>475</v>
      </c>
    </row>
    <row r="148" s="2" customFormat="1" ht="21.75" customHeight="1">
      <c r="A148" s="41"/>
      <c r="B148" s="42"/>
      <c r="C148" s="231" t="s">
        <v>292</v>
      </c>
      <c r="D148" s="231" t="s">
        <v>477</v>
      </c>
      <c r="E148" s="232" t="s">
        <v>535</v>
      </c>
      <c r="F148" s="233" t="s">
        <v>536</v>
      </c>
      <c r="G148" s="234" t="s">
        <v>496</v>
      </c>
      <c r="H148" s="235">
        <v>7.4000000000000004</v>
      </c>
      <c r="I148" s="236"/>
      <c r="J148" s="237">
        <f>ROUND(I148*H148,2)</f>
        <v>0</v>
      </c>
      <c r="K148" s="233" t="s">
        <v>481</v>
      </c>
      <c r="L148" s="47"/>
      <c r="M148" s="238" t="s">
        <v>28</v>
      </c>
      <c r="N148" s="239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482</v>
      </c>
      <c r="AT148" s="242" t="s">
        <v>477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537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538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2" customFormat="1" ht="33" customHeight="1">
      <c r="A150" s="41"/>
      <c r="B150" s="42"/>
      <c r="C150" s="231" t="s">
        <v>332</v>
      </c>
      <c r="D150" s="231" t="s">
        <v>477</v>
      </c>
      <c r="E150" s="232" t="s">
        <v>539</v>
      </c>
      <c r="F150" s="233" t="s">
        <v>540</v>
      </c>
      <c r="G150" s="234" t="s">
        <v>508</v>
      </c>
      <c r="H150" s="235">
        <v>0.098000000000000004</v>
      </c>
      <c r="I150" s="236"/>
      <c r="J150" s="237">
        <f>ROUND(I150*H150,2)</f>
        <v>0</v>
      </c>
      <c r="K150" s="233" t="s">
        <v>481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1.05037</v>
      </c>
      <c r="R150" s="240">
        <f>Q150*H150</f>
        <v>0.10293626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482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541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542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543</v>
      </c>
      <c r="G152" s="250"/>
      <c r="H152" s="253">
        <v>0.098000000000000004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78</v>
      </c>
      <c r="AY152" s="259" t="s">
        <v>475</v>
      </c>
    </row>
    <row r="153" s="2" customFormat="1" ht="21.75" customHeight="1">
      <c r="A153" s="41"/>
      <c r="B153" s="42"/>
      <c r="C153" s="231" t="s">
        <v>341</v>
      </c>
      <c r="D153" s="231" t="s">
        <v>477</v>
      </c>
      <c r="E153" s="232" t="s">
        <v>544</v>
      </c>
      <c r="F153" s="233" t="s">
        <v>545</v>
      </c>
      <c r="G153" s="234" t="s">
        <v>496</v>
      </c>
      <c r="H153" s="235">
        <v>157.916</v>
      </c>
      <c r="I153" s="236"/>
      <c r="J153" s="237">
        <f>ROUND(I153*H153,2)</f>
        <v>0</v>
      </c>
      <c r="K153" s="233" t="s">
        <v>28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0.01</v>
      </c>
      <c r="R153" s="240">
        <f>Q153*H153</f>
        <v>1.5791599999999999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482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546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545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498</v>
      </c>
      <c r="G155" s="250"/>
      <c r="H155" s="253">
        <v>47.119999999999997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499</v>
      </c>
      <c r="G156" s="250"/>
      <c r="H156" s="253">
        <v>97.959999999999994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74</v>
      </c>
      <c r="AY156" s="259" t="s">
        <v>475</v>
      </c>
    </row>
    <row r="157" s="14" customFormat="1">
      <c r="A157" s="14"/>
      <c r="B157" s="260"/>
      <c r="C157" s="261"/>
      <c r="D157" s="244" t="s">
        <v>487</v>
      </c>
      <c r="E157" s="262" t="s">
        <v>28</v>
      </c>
      <c r="F157" s="263" t="s">
        <v>490</v>
      </c>
      <c r="G157" s="261"/>
      <c r="H157" s="264">
        <v>145.07999999999998</v>
      </c>
      <c r="I157" s="265"/>
      <c r="J157" s="261"/>
      <c r="K157" s="261"/>
      <c r="L157" s="266"/>
      <c r="M157" s="267"/>
      <c r="N157" s="268"/>
      <c r="O157" s="268"/>
      <c r="P157" s="268"/>
      <c r="Q157" s="268"/>
      <c r="R157" s="268"/>
      <c r="S157" s="268"/>
      <c r="T157" s="269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70" t="s">
        <v>487</v>
      </c>
      <c r="AU157" s="270" t="s">
        <v>82</v>
      </c>
      <c r="AV157" s="14" t="s">
        <v>90</v>
      </c>
      <c r="AW157" s="14" t="s">
        <v>35</v>
      </c>
      <c r="AX157" s="14" t="s">
        <v>74</v>
      </c>
      <c r="AY157" s="270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500</v>
      </c>
      <c r="G158" s="250"/>
      <c r="H158" s="253">
        <v>1.548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501</v>
      </c>
      <c r="G159" s="250"/>
      <c r="H159" s="253">
        <v>3.2400000000000002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74</v>
      </c>
      <c r="AY159" s="259" t="s">
        <v>475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502</v>
      </c>
      <c r="G160" s="250"/>
      <c r="H160" s="253">
        <v>0.64800000000000002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74</v>
      </c>
      <c r="AY160" s="259" t="s">
        <v>475</v>
      </c>
    </row>
    <row r="161" s="14" customFormat="1">
      <c r="A161" s="14"/>
      <c r="B161" s="260"/>
      <c r="C161" s="261"/>
      <c r="D161" s="244" t="s">
        <v>487</v>
      </c>
      <c r="E161" s="262" t="s">
        <v>28</v>
      </c>
      <c r="F161" s="263" t="s">
        <v>490</v>
      </c>
      <c r="G161" s="261"/>
      <c r="H161" s="264">
        <v>5.4359999999999999</v>
      </c>
      <c r="I161" s="265"/>
      <c r="J161" s="261"/>
      <c r="K161" s="261"/>
      <c r="L161" s="266"/>
      <c r="M161" s="267"/>
      <c r="N161" s="268"/>
      <c r="O161" s="268"/>
      <c r="P161" s="268"/>
      <c r="Q161" s="268"/>
      <c r="R161" s="268"/>
      <c r="S161" s="268"/>
      <c r="T161" s="269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70" t="s">
        <v>487</v>
      </c>
      <c r="AU161" s="270" t="s">
        <v>82</v>
      </c>
      <c r="AV161" s="14" t="s">
        <v>90</v>
      </c>
      <c r="AW161" s="14" t="s">
        <v>35</v>
      </c>
      <c r="AX161" s="14" t="s">
        <v>74</v>
      </c>
      <c r="AY161" s="270" t="s">
        <v>475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533</v>
      </c>
      <c r="G162" s="250"/>
      <c r="H162" s="253">
        <v>4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74</v>
      </c>
      <c r="AY162" s="259" t="s">
        <v>475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534</v>
      </c>
      <c r="G163" s="250"/>
      <c r="H163" s="253">
        <v>3.3999999999999999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74</v>
      </c>
      <c r="AY163" s="259" t="s">
        <v>475</v>
      </c>
    </row>
    <row r="164" s="15" customFormat="1">
      <c r="A164" s="15"/>
      <c r="B164" s="271"/>
      <c r="C164" s="272"/>
      <c r="D164" s="244" t="s">
        <v>487</v>
      </c>
      <c r="E164" s="273" t="s">
        <v>28</v>
      </c>
      <c r="F164" s="274" t="s">
        <v>493</v>
      </c>
      <c r="G164" s="272"/>
      <c r="H164" s="275">
        <v>157.916</v>
      </c>
      <c r="I164" s="276"/>
      <c r="J164" s="272"/>
      <c r="K164" s="272"/>
      <c r="L164" s="277"/>
      <c r="M164" s="278"/>
      <c r="N164" s="279"/>
      <c r="O164" s="279"/>
      <c r="P164" s="279"/>
      <c r="Q164" s="279"/>
      <c r="R164" s="279"/>
      <c r="S164" s="279"/>
      <c r="T164" s="280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81" t="s">
        <v>487</v>
      </c>
      <c r="AU164" s="281" t="s">
        <v>82</v>
      </c>
      <c r="AV164" s="15" t="s">
        <v>482</v>
      </c>
      <c r="AW164" s="15" t="s">
        <v>35</v>
      </c>
      <c r="AX164" s="15" t="s">
        <v>78</v>
      </c>
      <c r="AY164" s="281" t="s">
        <v>475</v>
      </c>
    </row>
    <row r="165" s="12" customFormat="1" ht="22.8" customHeight="1">
      <c r="A165" s="12"/>
      <c r="B165" s="215"/>
      <c r="C165" s="216"/>
      <c r="D165" s="217" t="s">
        <v>73</v>
      </c>
      <c r="E165" s="229" t="s">
        <v>482</v>
      </c>
      <c r="F165" s="229" t="s">
        <v>547</v>
      </c>
      <c r="G165" s="216"/>
      <c r="H165" s="216"/>
      <c r="I165" s="219"/>
      <c r="J165" s="230">
        <f>BK165</f>
        <v>0</v>
      </c>
      <c r="K165" s="216"/>
      <c r="L165" s="221"/>
      <c r="M165" s="222"/>
      <c r="N165" s="223"/>
      <c r="O165" s="223"/>
      <c r="P165" s="224">
        <f>SUM(P166:P206)</f>
        <v>0</v>
      </c>
      <c r="Q165" s="223"/>
      <c r="R165" s="224">
        <f>SUM(R166:R206)</f>
        <v>69.744488599999997</v>
      </c>
      <c r="S165" s="223"/>
      <c r="T165" s="225">
        <f>SUM(T166:T206)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6" t="s">
        <v>78</v>
      </c>
      <c r="AT165" s="227" t="s">
        <v>73</v>
      </c>
      <c r="AU165" s="227" t="s">
        <v>78</v>
      </c>
      <c r="AY165" s="226" t="s">
        <v>475</v>
      </c>
      <c r="BK165" s="228">
        <f>SUM(BK166:BK206)</f>
        <v>0</v>
      </c>
    </row>
    <row r="166" s="2" customFormat="1" ht="21.75" customHeight="1">
      <c r="A166" s="41"/>
      <c r="B166" s="42"/>
      <c r="C166" s="231" t="s">
        <v>350</v>
      </c>
      <c r="D166" s="231" t="s">
        <v>477</v>
      </c>
      <c r="E166" s="232" t="s">
        <v>548</v>
      </c>
      <c r="F166" s="233" t="s">
        <v>549</v>
      </c>
      <c r="G166" s="234" t="s">
        <v>550</v>
      </c>
      <c r="H166" s="235">
        <v>1</v>
      </c>
      <c r="I166" s="236"/>
      <c r="J166" s="237">
        <f>ROUND(I166*H166,2)</f>
        <v>0</v>
      </c>
      <c r="K166" s="233" t="s">
        <v>28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0.29304760000000002</v>
      </c>
      <c r="R166" s="240">
        <f>Q166*H166</f>
        <v>0.29304760000000002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551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549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552</v>
      </c>
      <c r="G168" s="250"/>
      <c r="H168" s="253">
        <v>1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2" customFormat="1" ht="33" customHeight="1">
      <c r="A169" s="41"/>
      <c r="B169" s="42"/>
      <c r="C169" s="282" t="s">
        <v>359</v>
      </c>
      <c r="D169" s="282" t="s">
        <v>516</v>
      </c>
      <c r="E169" s="283" t="s">
        <v>553</v>
      </c>
      <c r="F169" s="284" t="s">
        <v>554</v>
      </c>
      <c r="G169" s="285" t="s">
        <v>550</v>
      </c>
      <c r="H169" s="286">
        <v>1</v>
      </c>
      <c r="I169" s="287"/>
      <c r="J169" s="288">
        <f>ROUND(I169*H169,2)</f>
        <v>0</v>
      </c>
      <c r="K169" s="284" t="s">
        <v>28</v>
      </c>
      <c r="L169" s="289"/>
      <c r="M169" s="290" t="s">
        <v>28</v>
      </c>
      <c r="N169" s="291" t="s">
        <v>45</v>
      </c>
      <c r="O169" s="87"/>
      <c r="P169" s="240">
        <f>O169*H169</f>
        <v>0</v>
      </c>
      <c r="Q169" s="240">
        <v>7.9438836000000004</v>
      </c>
      <c r="R169" s="240">
        <f>Q169*H169</f>
        <v>7.9438836000000004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519</v>
      </c>
      <c r="AT169" s="242" t="s">
        <v>516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482</v>
      </c>
      <c r="BM169" s="242" t="s">
        <v>555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554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2" customFormat="1">
      <c r="A171" s="41"/>
      <c r="B171" s="42"/>
      <c r="C171" s="43"/>
      <c r="D171" s="244" t="s">
        <v>485</v>
      </c>
      <c r="E171" s="43"/>
      <c r="F171" s="248" t="s">
        <v>556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485</v>
      </c>
      <c r="AU171" s="20" t="s">
        <v>82</v>
      </c>
    </row>
    <row r="172" s="2" customFormat="1" ht="44.25" customHeight="1">
      <c r="A172" s="41"/>
      <c r="B172" s="42"/>
      <c r="C172" s="231" t="s">
        <v>557</v>
      </c>
      <c r="D172" s="231" t="s">
        <v>477</v>
      </c>
      <c r="E172" s="232" t="s">
        <v>558</v>
      </c>
      <c r="F172" s="233" t="s">
        <v>559</v>
      </c>
      <c r="G172" s="234" t="s">
        <v>480</v>
      </c>
      <c r="H172" s="235">
        <v>22.943000000000001</v>
      </c>
      <c r="I172" s="236"/>
      <c r="J172" s="237">
        <f>ROUND(I172*H172,2)</f>
        <v>0</v>
      </c>
      <c r="K172" s="233" t="s">
        <v>481</v>
      </c>
      <c r="L172" s="47"/>
      <c r="M172" s="238" t="s">
        <v>28</v>
      </c>
      <c r="N172" s="239" t="s">
        <v>45</v>
      </c>
      <c r="O172" s="87"/>
      <c r="P172" s="240">
        <f>O172*H172</f>
        <v>0</v>
      </c>
      <c r="Q172" s="240">
        <v>2.45343</v>
      </c>
      <c r="R172" s="240">
        <f>Q172*H172</f>
        <v>56.289044490000002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482</v>
      </c>
      <c r="AT172" s="242" t="s">
        <v>477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482</v>
      </c>
      <c r="BM172" s="242" t="s">
        <v>560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561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2" customFormat="1">
      <c r="A174" s="41"/>
      <c r="B174" s="42"/>
      <c r="C174" s="43"/>
      <c r="D174" s="244" t="s">
        <v>485</v>
      </c>
      <c r="E174" s="43"/>
      <c r="F174" s="248" t="s">
        <v>486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485</v>
      </c>
      <c r="AU174" s="20" t="s">
        <v>82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562</v>
      </c>
      <c r="G175" s="250"/>
      <c r="H175" s="253">
        <v>22.943000000000001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78</v>
      </c>
      <c r="AY175" s="259" t="s">
        <v>475</v>
      </c>
    </row>
    <row r="176" s="2" customFormat="1" ht="33" customHeight="1">
      <c r="A176" s="41"/>
      <c r="B176" s="42"/>
      <c r="C176" s="231" t="s">
        <v>8</v>
      </c>
      <c r="D176" s="231" t="s">
        <v>477</v>
      </c>
      <c r="E176" s="232" t="s">
        <v>563</v>
      </c>
      <c r="F176" s="233" t="s">
        <v>564</v>
      </c>
      <c r="G176" s="234" t="s">
        <v>496</v>
      </c>
      <c r="H176" s="235">
        <v>17.667999999999999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0.0053299999999999997</v>
      </c>
      <c r="R176" s="240">
        <f>Q176*H176</f>
        <v>0.094170439999999994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565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564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566</v>
      </c>
      <c r="G178" s="250"/>
      <c r="H178" s="253">
        <v>17.667999999999999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78</v>
      </c>
      <c r="AY178" s="259" t="s">
        <v>475</v>
      </c>
    </row>
    <row r="179" s="2" customFormat="1" ht="33" customHeight="1">
      <c r="A179" s="41"/>
      <c r="B179" s="42"/>
      <c r="C179" s="231" t="s">
        <v>567</v>
      </c>
      <c r="D179" s="231" t="s">
        <v>477</v>
      </c>
      <c r="E179" s="232" t="s">
        <v>568</v>
      </c>
      <c r="F179" s="233" t="s">
        <v>569</v>
      </c>
      <c r="G179" s="234" t="s">
        <v>496</v>
      </c>
      <c r="H179" s="235">
        <v>17.667999999999999</v>
      </c>
      <c r="I179" s="236"/>
      <c r="J179" s="237">
        <f>ROUND(I179*H179,2)</f>
        <v>0</v>
      </c>
      <c r="K179" s="233" t="s">
        <v>481</v>
      </c>
      <c r="L179" s="47"/>
      <c r="M179" s="238" t="s">
        <v>28</v>
      </c>
      <c r="N179" s="239" t="s">
        <v>45</v>
      </c>
      <c r="O179" s="87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482</v>
      </c>
      <c r="AT179" s="242" t="s">
        <v>477</v>
      </c>
      <c r="AU179" s="242" t="s">
        <v>82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482</v>
      </c>
      <c r="BM179" s="242" t="s">
        <v>570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569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82</v>
      </c>
    </row>
    <row r="181" s="2" customFormat="1" ht="21.75" customHeight="1">
      <c r="A181" s="41"/>
      <c r="B181" s="42"/>
      <c r="C181" s="231" t="s">
        <v>571</v>
      </c>
      <c r="D181" s="231" t="s">
        <v>477</v>
      </c>
      <c r="E181" s="232" t="s">
        <v>572</v>
      </c>
      <c r="F181" s="233" t="s">
        <v>573</v>
      </c>
      <c r="G181" s="234" t="s">
        <v>496</v>
      </c>
      <c r="H181" s="235">
        <v>17.667999999999999</v>
      </c>
      <c r="I181" s="236"/>
      <c r="J181" s="237">
        <f>ROUND(I181*H181,2)</f>
        <v>0</v>
      </c>
      <c r="K181" s="233" t="s">
        <v>481</v>
      </c>
      <c r="L181" s="47"/>
      <c r="M181" s="238" t="s">
        <v>28</v>
      </c>
      <c r="N181" s="239" t="s">
        <v>45</v>
      </c>
      <c r="O181" s="87"/>
      <c r="P181" s="240">
        <f>O181*H181</f>
        <v>0</v>
      </c>
      <c r="Q181" s="240">
        <v>0.0032000000000000002</v>
      </c>
      <c r="R181" s="240">
        <f>Q181*H181</f>
        <v>0.0565376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482</v>
      </c>
      <c r="AT181" s="242" t="s">
        <v>477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574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573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566</v>
      </c>
      <c r="G183" s="250"/>
      <c r="H183" s="253">
        <v>17.667999999999999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78</v>
      </c>
      <c r="AY183" s="259" t="s">
        <v>475</v>
      </c>
    </row>
    <row r="184" s="2" customFormat="1" ht="33" customHeight="1">
      <c r="A184" s="41"/>
      <c r="B184" s="42"/>
      <c r="C184" s="231" t="s">
        <v>575</v>
      </c>
      <c r="D184" s="231" t="s">
        <v>477</v>
      </c>
      <c r="E184" s="232" t="s">
        <v>576</v>
      </c>
      <c r="F184" s="233" t="s">
        <v>577</v>
      </c>
      <c r="G184" s="234" t="s">
        <v>496</v>
      </c>
      <c r="H184" s="235">
        <v>17.667999999999999</v>
      </c>
      <c r="I184" s="236"/>
      <c r="J184" s="237">
        <f>ROUND(I184*H184,2)</f>
        <v>0</v>
      </c>
      <c r="K184" s="233" t="s">
        <v>481</v>
      </c>
      <c r="L184" s="47"/>
      <c r="M184" s="238" t="s">
        <v>28</v>
      </c>
      <c r="N184" s="239" t="s">
        <v>45</v>
      </c>
      <c r="O184" s="87"/>
      <c r="P184" s="240">
        <f>O184*H184</f>
        <v>0</v>
      </c>
      <c r="Q184" s="240">
        <v>0.00088000000000000003</v>
      </c>
      <c r="R184" s="240">
        <f>Q184*H184</f>
        <v>0.01554784</v>
      </c>
      <c r="S184" s="240">
        <v>0</v>
      </c>
      <c r="T184" s="24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42" t="s">
        <v>482</v>
      </c>
      <c r="AT184" s="242" t="s">
        <v>477</v>
      </c>
      <c r="AU184" s="242" t="s">
        <v>82</v>
      </c>
      <c r="AY184" s="20" t="s">
        <v>475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20" t="s">
        <v>78</v>
      </c>
      <c r="BK184" s="243">
        <f>ROUND(I184*H184,2)</f>
        <v>0</v>
      </c>
      <c r="BL184" s="20" t="s">
        <v>482</v>
      </c>
      <c r="BM184" s="242" t="s">
        <v>578</v>
      </c>
    </row>
    <row r="185" s="2" customFormat="1">
      <c r="A185" s="41"/>
      <c r="B185" s="42"/>
      <c r="C185" s="43"/>
      <c r="D185" s="244" t="s">
        <v>484</v>
      </c>
      <c r="E185" s="43"/>
      <c r="F185" s="245" t="s">
        <v>577</v>
      </c>
      <c r="G185" s="43"/>
      <c r="H185" s="43"/>
      <c r="I185" s="151"/>
      <c r="J185" s="43"/>
      <c r="K185" s="43"/>
      <c r="L185" s="47"/>
      <c r="M185" s="246"/>
      <c r="N185" s="24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484</v>
      </c>
      <c r="AU185" s="20" t="s">
        <v>82</v>
      </c>
    </row>
    <row r="186" s="13" customFormat="1">
      <c r="A186" s="13"/>
      <c r="B186" s="249"/>
      <c r="C186" s="250"/>
      <c r="D186" s="244" t="s">
        <v>487</v>
      </c>
      <c r="E186" s="251" t="s">
        <v>28</v>
      </c>
      <c r="F186" s="252" t="s">
        <v>566</v>
      </c>
      <c r="G186" s="250"/>
      <c r="H186" s="253">
        <v>17.667999999999999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9" t="s">
        <v>487</v>
      </c>
      <c r="AU186" s="259" t="s">
        <v>82</v>
      </c>
      <c r="AV186" s="13" t="s">
        <v>82</v>
      </c>
      <c r="AW186" s="13" t="s">
        <v>35</v>
      </c>
      <c r="AX186" s="13" t="s">
        <v>78</v>
      </c>
      <c r="AY186" s="259" t="s">
        <v>475</v>
      </c>
    </row>
    <row r="187" s="2" customFormat="1" ht="33" customHeight="1">
      <c r="A187" s="41"/>
      <c r="B187" s="42"/>
      <c r="C187" s="231" t="s">
        <v>579</v>
      </c>
      <c r="D187" s="231" t="s">
        <v>477</v>
      </c>
      <c r="E187" s="232" t="s">
        <v>580</v>
      </c>
      <c r="F187" s="233" t="s">
        <v>581</v>
      </c>
      <c r="G187" s="234" t="s">
        <v>496</v>
      </c>
      <c r="H187" s="235">
        <v>17.667999999999999</v>
      </c>
      <c r="I187" s="236"/>
      <c r="J187" s="237">
        <f>ROUND(I187*H187,2)</f>
        <v>0</v>
      </c>
      <c r="K187" s="233" t="s">
        <v>481</v>
      </c>
      <c r="L187" s="47"/>
      <c r="M187" s="238" t="s">
        <v>28</v>
      </c>
      <c r="N187" s="239" t="s">
        <v>45</v>
      </c>
      <c r="O187" s="87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482</v>
      </c>
      <c r="AT187" s="242" t="s">
        <v>477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482</v>
      </c>
      <c r="BM187" s="242" t="s">
        <v>582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581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2" customFormat="1" ht="55.5" customHeight="1">
      <c r="A189" s="41"/>
      <c r="B189" s="42"/>
      <c r="C189" s="231" t="s">
        <v>583</v>
      </c>
      <c r="D189" s="231" t="s">
        <v>477</v>
      </c>
      <c r="E189" s="232" t="s">
        <v>584</v>
      </c>
      <c r="F189" s="233" t="s">
        <v>585</v>
      </c>
      <c r="G189" s="234" t="s">
        <v>508</v>
      </c>
      <c r="H189" s="235">
        <v>2.7530000000000001</v>
      </c>
      <c r="I189" s="236"/>
      <c r="J189" s="237">
        <f>ROUND(I189*H189,2)</f>
        <v>0</v>
      </c>
      <c r="K189" s="233" t="s">
        <v>481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1.0551600000000001</v>
      </c>
      <c r="R189" s="240">
        <f>Q189*H189</f>
        <v>2.9048554800000006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482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482</v>
      </c>
      <c r="BM189" s="242" t="s">
        <v>586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587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588</v>
      </c>
      <c r="G191" s="250"/>
      <c r="H191" s="253">
        <v>2.7530000000000001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78</v>
      </c>
      <c r="AY191" s="259" t="s">
        <v>475</v>
      </c>
    </row>
    <row r="192" s="2" customFormat="1" ht="44.25" customHeight="1">
      <c r="A192" s="41"/>
      <c r="B192" s="42"/>
      <c r="C192" s="231" t="s">
        <v>7</v>
      </c>
      <c r="D192" s="231" t="s">
        <v>477</v>
      </c>
      <c r="E192" s="232" t="s">
        <v>589</v>
      </c>
      <c r="F192" s="233" t="s">
        <v>590</v>
      </c>
      <c r="G192" s="234" t="s">
        <v>480</v>
      </c>
      <c r="H192" s="235">
        <v>0.78200000000000003</v>
      </c>
      <c r="I192" s="236"/>
      <c r="J192" s="237">
        <f>ROUND(I192*H192,2)</f>
        <v>0</v>
      </c>
      <c r="K192" s="233" t="s">
        <v>481</v>
      </c>
      <c r="L192" s="47"/>
      <c r="M192" s="238" t="s">
        <v>28</v>
      </c>
      <c r="N192" s="239" t="s">
        <v>45</v>
      </c>
      <c r="O192" s="87"/>
      <c r="P192" s="240">
        <f>O192*H192</f>
        <v>0</v>
      </c>
      <c r="Q192" s="240">
        <v>2.45336</v>
      </c>
      <c r="R192" s="240">
        <f>Q192*H192</f>
        <v>1.91852752</v>
      </c>
      <c r="S192" s="240">
        <v>0</v>
      </c>
      <c r="T192" s="24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42" t="s">
        <v>482</v>
      </c>
      <c r="AT192" s="242" t="s">
        <v>477</v>
      </c>
      <c r="AU192" s="242" t="s">
        <v>82</v>
      </c>
      <c r="AY192" s="20" t="s">
        <v>475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20" t="s">
        <v>78</v>
      </c>
      <c r="BK192" s="243">
        <f>ROUND(I192*H192,2)</f>
        <v>0</v>
      </c>
      <c r="BL192" s="20" t="s">
        <v>482</v>
      </c>
      <c r="BM192" s="242" t="s">
        <v>591</v>
      </c>
    </row>
    <row r="193" s="2" customFormat="1">
      <c r="A193" s="41"/>
      <c r="B193" s="42"/>
      <c r="C193" s="43"/>
      <c r="D193" s="244" t="s">
        <v>484</v>
      </c>
      <c r="E193" s="43"/>
      <c r="F193" s="245" t="s">
        <v>592</v>
      </c>
      <c r="G193" s="43"/>
      <c r="H193" s="43"/>
      <c r="I193" s="151"/>
      <c r="J193" s="43"/>
      <c r="K193" s="43"/>
      <c r="L193" s="47"/>
      <c r="M193" s="246"/>
      <c r="N193" s="24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484</v>
      </c>
      <c r="AU193" s="20" t="s">
        <v>82</v>
      </c>
    </row>
    <row r="194" s="2" customFormat="1">
      <c r="A194" s="41"/>
      <c r="B194" s="42"/>
      <c r="C194" s="43"/>
      <c r="D194" s="244" t="s">
        <v>485</v>
      </c>
      <c r="E194" s="43"/>
      <c r="F194" s="248" t="s">
        <v>486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485</v>
      </c>
      <c r="AU194" s="20" t="s">
        <v>82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593</v>
      </c>
      <c r="G195" s="250"/>
      <c r="H195" s="253">
        <v>0.78200000000000003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78</v>
      </c>
      <c r="AY195" s="259" t="s">
        <v>475</v>
      </c>
    </row>
    <row r="196" s="2" customFormat="1" ht="33" customHeight="1">
      <c r="A196" s="41"/>
      <c r="B196" s="42"/>
      <c r="C196" s="231" t="s">
        <v>594</v>
      </c>
      <c r="D196" s="231" t="s">
        <v>477</v>
      </c>
      <c r="E196" s="232" t="s">
        <v>595</v>
      </c>
      <c r="F196" s="233" t="s">
        <v>596</v>
      </c>
      <c r="G196" s="234" t="s">
        <v>496</v>
      </c>
      <c r="H196" s="235">
        <v>7.9930000000000003</v>
      </c>
      <c r="I196" s="236"/>
      <c r="J196" s="237">
        <f>ROUND(I196*H196,2)</f>
        <v>0</v>
      </c>
      <c r="K196" s="233" t="s">
        <v>481</v>
      </c>
      <c r="L196" s="47"/>
      <c r="M196" s="238" t="s">
        <v>28</v>
      </c>
      <c r="N196" s="239" t="s">
        <v>45</v>
      </c>
      <c r="O196" s="87"/>
      <c r="P196" s="240">
        <f>O196*H196</f>
        <v>0</v>
      </c>
      <c r="Q196" s="240">
        <v>0.0066299999999999996</v>
      </c>
      <c r="R196" s="240">
        <f>Q196*H196</f>
        <v>0.05299359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482</v>
      </c>
      <c r="AT196" s="242" t="s">
        <v>477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597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596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598</v>
      </c>
      <c r="G198" s="250"/>
      <c r="H198" s="253">
        <v>7.9930000000000003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78</v>
      </c>
      <c r="AY198" s="259" t="s">
        <v>475</v>
      </c>
    </row>
    <row r="199" s="2" customFormat="1" ht="33" customHeight="1">
      <c r="A199" s="41"/>
      <c r="B199" s="42"/>
      <c r="C199" s="231" t="s">
        <v>599</v>
      </c>
      <c r="D199" s="231" t="s">
        <v>477</v>
      </c>
      <c r="E199" s="232" t="s">
        <v>600</v>
      </c>
      <c r="F199" s="233" t="s">
        <v>601</v>
      </c>
      <c r="G199" s="234" t="s">
        <v>496</v>
      </c>
      <c r="H199" s="235">
        <v>7.9930000000000003</v>
      </c>
      <c r="I199" s="236"/>
      <c r="J199" s="237">
        <f>ROUND(I199*H199,2)</f>
        <v>0</v>
      </c>
      <c r="K199" s="233" t="s">
        <v>481</v>
      </c>
      <c r="L199" s="47"/>
      <c r="M199" s="238" t="s">
        <v>28</v>
      </c>
      <c r="N199" s="239" t="s">
        <v>45</v>
      </c>
      <c r="O199" s="87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482</v>
      </c>
      <c r="AT199" s="242" t="s">
        <v>477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482</v>
      </c>
      <c r="BM199" s="242" t="s">
        <v>602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601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2" customFormat="1" ht="21.75" customHeight="1">
      <c r="A201" s="41"/>
      <c r="B201" s="42"/>
      <c r="C201" s="231" t="s">
        <v>603</v>
      </c>
      <c r="D201" s="231" t="s">
        <v>477</v>
      </c>
      <c r="E201" s="232" t="s">
        <v>604</v>
      </c>
      <c r="F201" s="233" t="s">
        <v>605</v>
      </c>
      <c r="G201" s="234" t="s">
        <v>496</v>
      </c>
      <c r="H201" s="235">
        <v>7.9930000000000003</v>
      </c>
      <c r="I201" s="236"/>
      <c r="J201" s="237">
        <f>ROUND(I201*H201,2)</f>
        <v>0</v>
      </c>
      <c r="K201" s="233" t="s">
        <v>481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0.0033999999999999998</v>
      </c>
      <c r="R201" s="240">
        <f>Q201*H201</f>
        <v>0.027176200000000001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482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482</v>
      </c>
      <c r="BM201" s="242" t="s">
        <v>606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605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598</v>
      </c>
      <c r="G203" s="250"/>
      <c r="H203" s="253">
        <v>7.9930000000000003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78</v>
      </c>
      <c r="AY203" s="259" t="s">
        <v>475</v>
      </c>
    </row>
    <row r="204" s="2" customFormat="1" ht="55.5" customHeight="1">
      <c r="A204" s="41"/>
      <c r="B204" s="42"/>
      <c r="C204" s="231" t="s">
        <v>607</v>
      </c>
      <c r="D204" s="231" t="s">
        <v>477</v>
      </c>
      <c r="E204" s="232" t="s">
        <v>608</v>
      </c>
      <c r="F204" s="233" t="s">
        <v>609</v>
      </c>
      <c r="G204" s="234" t="s">
        <v>508</v>
      </c>
      <c r="H204" s="235">
        <v>0.14099999999999999</v>
      </c>
      <c r="I204" s="236"/>
      <c r="J204" s="237">
        <f>ROUND(I204*H204,2)</f>
        <v>0</v>
      </c>
      <c r="K204" s="233" t="s">
        <v>481</v>
      </c>
      <c r="L204" s="47"/>
      <c r="M204" s="238" t="s">
        <v>28</v>
      </c>
      <c r="N204" s="239" t="s">
        <v>45</v>
      </c>
      <c r="O204" s="87"/>
      <c r="P204" s="240">
        <f>O204*H204</f>
        <v>0</v>
      </c>
      <c r="Q204" s="240">
        <v>1.05464</v>
      </c>
      <c r="R204" s="240">
        <f>Q204*H204</f>
        <v>0.14870423999999999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482</v>
      </c>
      <c r="AT204" s="242" t="s">
        <v>477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482</v>
      </c>
      <c r="BM204" s="242" t="s">
        <v>610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611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612</v>
      </c>
      <c r="G206" s="250"/>
      <c r="H206" s="253">
        <v>0.14099999999999999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78</v>
      </c>
      <c r="AY206" s="259" t="s">
        <v>475</v>
      </c>
    </row>
    <row r="207" s="12" customFormat="1" ht="22.8" customHeight="1">
      <c r="A207" s="12"/>
      <c r="B207" s="215"/>
      <c r="C207" s="216"/>
      <c r="D207" s="217" t="s">
        <v>73</v>
      </c>
      <c r="E207" s="229" t="s">
        <v>204</v>
      </c>
      <c r="F207" s="229" t="s">
        <v>613</v>
      </c>
      <c r="G207" s="216"/>
      <c r="H207" s="216"/>
      <c r="I207" s="219"/>
      <c r="J207" s="230">
        <f>BK207</f>
        <v>0</v>
      </c>
      <c r="K207" s="216"/>
      <c r="L207" s="221"/>
      <c r="M207" s="222"/>
      <c r="N207" s="223"/>
      <c r="O207" s="223"/>
      <c r="P207" s="224">
        <f>SUM(P208:P225)</f>
        <v>0</v>
      </c>
      <c r="Q207" s="223"/>
      <c r="R207" s="224">
        <f>SUM(R208:R225)</f>
        <v>3.9480176500000002</v>
      </c>
      <c r="S207" s="223"/>
      <c r="T207" s="225">
        <f>SUM(T208:T225)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26" t="s">
        <v>78</v>
      </c>
      <c r="AT207" s="227" t="s">
        <v>73</v>
      </c>
      <c r="AU207" s="227" t="s">
        <v>78</v>
      </c>
      <c r="AY207" s="226" t="s">
        <v>475</v>
      </c>
      <c r="BK207" s="228">
        <f>SUM(BK208:BK225)</f>
        <v>0</v>
      </c>
    </row>
    <row r="208" s="2" customFormat="1" ht="21.75" customHeight="1">
      <c r="A208" s="41"/>
      <c r="B208" s="42"/>
      <c r="C208" s="231" t="s">
        <v>614</v>
      </c>
      <c r="D208" s="231" t="s">
        <v>477</v>
      </c>
      <c r="E208" s="232" t="s">
        <v>615</v>
      </c>
      <c r="F208" s="233" t="s">
        <v>616</v>
      </c>
      <c r="G208" s="234" t="s">
        <v>480</v>
      </c>
      <c r="H208" s="235">
        <v>1.585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2.45329</v>
      </c>
      <c r="R208" s="240">
        <f>Q208*H208</f>
        <v>3.88846465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617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618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619</v>
      </c>
      <c r="G210" s="250"/>
      <c r="H210" s="253">
        <v>1.585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78</v>
      </c>
      <c r="AY210" s="259" t="s">
        <v>475</v>
      </c>
    </row>
    <row r="211" s="2" customFormat="1" ht="33" customHeight="1">
      <c r="A211" s="41"/>
      <c r="B211" s="42"/>
      <c r="C211" s="231" t="s">
        <v>620</v>
      </c>
      <c r="D211" s="231" t="s">
        <v>477</v>
      </c>
      <c r="E211" s="232" t="s">
        <v>621</v>
      </c>
      <c r="F211" s="233" t="s">
        <v>622</v>
      </c>
      <c r="G211" s="234" t="s">
        <v>480</v>
      </c>
      <c r="H211" s="235">
        <v>1.585</v>
      </c>
      <c r="I211" s="236"/>
      <c r="J211" s="237">
        <f>ROUND(I211*H211,2)</f>
        <v>0</v>
      </c>
      <c r="K211" s="233" t="s">
        <v>481</v>
      </c>
      <c r="L211" s="47"/>
      <c r="M211" s="238" t="s">
        <v>28</v>
      </c>
      <c r="N211" s="239" t="s">
        <v>45</v>
      </c>
      <c r="O211" s="87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482</v>
      </c>
      <c r="AT211" s="242" t="s">
        <v>477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482</v>
      </c>
      <c r="BM211" s="242" t="s">
        <v>623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624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2" customFormat="1" ht="33" customHeight="1">
      <c r="A213" s="41"/>
      <c r="B213" s="42"/>
      <c r="C213" s="231" t="s">
        <v>625</v>
      </c>
      <c r="D213" s="231" t="s">
        <v>477</v>
      </c>
      <c r="E213" s="232" t="s">
        <v>626</v>
      </c>
      <c r="F213" s="233" t="s">
        <v>627</v>
      </c>
      <c r="G213" s="234" t="s">
        <v>480</v>
      </c>
      <c r="H213" s="235">
        <v>1.585</v>
      </c>
      <c r="I213" s="236"/>
      <c r="J213" s="237">
        <f>ROUND(I213*H213,2)</f>
        <v>0</v>
      </c>
      <c r="K213" s="233" t="s">
        <v>481</v>
      </c>
      <c r="L213" s="47"/>
      <c r="M213" s="238" t="s">
        <v>28</v>
      </c>
      <c r="N213" s="239" t="s">
        <v>45</v>
      </c>
      <c r="O213" s="87"/>
      <c r="P213" s="240">
        <f>O213*H213</f>
        <v>0</v>
      </c>
      <c r="Q213" s="240">
        <v>0.0040400000000000002</v>
      </c>
      <c r="R213" s="240">
        <f>Q213*H213</f>
        <v>0.0064034000000000001</v>
      </c>
      <c r="S213" s="240">
        <v>0</v>
      </c>
      <c r="T213" s="24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42" t="s">
        <v>482</v>
      </c>
      <c r="AT213" s="242" t="s">
        <v>477</v>
      </c>
      <c r="AU213" s="242" t="s">
        <v>82</v>
      </c>
      <c r="AY213" s="20" t="s">
        <v>475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20" t="s">
        <v>78</v>
      </c>
      <c r="BK213" s="243">
        <f>ROUND(I213*H213,2)</f>
        <v>0</v>
      </c>
      <c r="BL213" s="20" t="s">
        <v>482</v>
      </c>
      <c r="BM213" s="242" t="s">
        <v>628</v>
      </c>
    </row>
    <row r="214" s="2" customFormat="1">
      <c r="A214" s="41"/>
      <c r="B214" s="42"/>
      <c r="C214" s="43"/>
      <c r="D214" s="244" t="s">
        <v>484</v>
      </c>
      <c r="E214" s="43"/>
      <c r="F214" s="245" t="s">
        <v>629</v>
      </c>
      <c r="G214" s="43"/>
      <c r="H214" s="43"/>
      <c r="I214" s="151"/>
      <c r="J214" s="43"/>
      <c r="K214" s="43"/>
      <c r="L214" s="47"/>
      <c r="M214" s="246"/>
      <c r="N214" s="24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484</v>
      </c>
      <c r="AU214" s="20" t="s">
        <v>82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619</v>
      </c>
      <c r="G215" s="250"/>
      <c r="H215" s="253">
        <v>1.585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78</v>
      </c>
      <c r="AY215" s="259" t="s">
        <v>475</v>
      </c>
    </row>
    <row r="216" s="2" customFormat="1" ht="21.75" customHeight="1">
      <c r="A216" s="41"/>
      <c r="B216" s="42"/>
      <c r="C216" s="231" t="s">
        <v>630</v>
      </c>
      <c r="D216" s="231" t="s">
        <v>477</v>
      </c>
      <c r="E216" s="232" t="s">
        <v>631</v>
      </c>
      <c r="F216" s="233" t="s">
        <v>632</v>
      </c>
      <c r="G216" s="234" t="s">
        <v>496</v>
      </c>
      <c r="H216" s="235">
        <v>38.060000000000002</v>
      </c>
      <c r="I216" s="236"/>
      <c r="J216" s="237">
        <f>ROUND(I216*H216,2)</f>
        <v>0</v>
      </c>
      <c r="K216" s="233" t="s">
        <v>481</v>
      </c>
      <c r="L216" s="47"/>
      <c r="M216" s="238" t="s">
        <v>28</v>
      </c>
      <c r="N216" s="239" t="s">
        <v>45</v>
      </c>
      <c r="O216" s="87"/>
      <c r="P216" s="240">
        <f>O216*H216</f>
        <v>0</v>
      </c>
      <c r="Q216" s="240">
        <v>0.00046000000000000001</v>
      </c>
      <c r="R216" s="240">
        <f>Q216*H216</f>
        <v>0.017507600000000002</v>
      </c>
      <c r="S216" s="240">
        <v>0</v>
      </c>
      <c r="T216" s="24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42" t="s">
        <v>482</v>
      </c>
      <c r="AT216" s="242" t="s">
        <v>477</v>
      </c>
      <c r="AU216" s="242" t="s">
        <v>82</v>
      </c>
      <c r="AY216" s="20" t="s">
        <v>475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20" t="s">
        <v>78</v>
      </c>
      <c r="BK216" s="243">
        <f>ROUND(I216*H216,2)</f>
        <v>0</v>
      </c>
      <c r="BL216" s="20" t="s">
        <v>482</v>
      </c>
      <c r="BM216" s="242" t="s">
        <v>633</v>
      </c>
    </row>
    <row r="217" s="2" customFormat="1">
      <c r="A217" s="41"/>
      <c r="B217" s="42"/>
      <c r="C217" s="43"/>
      <c r="D217" s="244" t="s">
        <v>484</v>
      </c>
      <c r="E217" s="43"/>
      <c r="F217" s="245" t="s">
        <v>634</v>
      </c>
      <c r="G217" s="43"/>
      <c r="H217" s="43"/>
      <c r="I217" s="151"/>
      <c r="J217" s="43"/>
      <c r="K217" s="43"/>
      <c r="L217" s="47"/>
      <c r="M217" s="246"/>
      <c r="N217" s="247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484</v>
      </c>
      <c r="AU217" s="20" t="s">
        <v>82</v>
      </c>
    </row>
    <row r="218" s="13" customFormat="1">
      <c r="A218" s="13"/>
      <c r="B218" s="249"/>
      <c r="C218" s="250"/>
      <c r="D218" s="244" t="s">
        <v>487</v>
      </c>
      <c r="E218" s="251" t="s">
        <v>28</v>
      </c>
      <c r="F218" s="252" t="s">
        <v>635</v>
      </c>
      <c r="G218" s="250"/>
      <c r="H218" s="253">
        <v>38.060000000000002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9" t="s">
        <v>487</v>
      </c>
      <c r="AU218" s="259" t="s">
        <v>82</v>
      </c>
      <c r="AV218" s="13" t="s">
        <v>82</v>
      </c>
      <c r="AW218" s="13" t="s">
        <v>35</v>
      </c>
      <c r="AX218" s="13" t="s">
        <v>78</v>
      </c>
      <c r="AY218" s="259" t="s">
        <v>475</v>
      </c>
    </row>
    <row r="219" s="2" customFormat="1" ht="33" customHeight="1">
      <c r="A219" s="41"/>
      <c r="B219" s="42"/>
      <c r="C219" s="231" t="s">
        <v>636</v>
      </c>
      <c r="D219" s="231" t="s">
        <v>477</v>
      </c>
      <c r="E219" s="232" t="s">
        <v>637</v>
      </c>
      <c r="F219" s="233" t="s">
        <v>638</v>
      </c>
      <c r="G219" s="234" t="s">
        <v>639</v>
      </c>
      <c r="H219" s="235">
        <v>3.5499999999999998</v>
      </c>
      <c r="I219" s="236"/>
      <c r="J219" s="237">
        <f>ROUND(I219*H219,2)</f>
        <v>0</v>
      </c>
      <c r="K219" s="233" t="s">
        <v>481</v>
      </c>
      <c r="L219" s="47"/>
      <c r="M219" s="238" t="s">
        <v>28</v>
      </c>
      <c r="N219" s="239" t="s">
        <v>45</v>
      </c>
      <c r="O219" s="87"/>
      <c r="P219" s="240">
        <f>O219*H219</f>
        <v>0</v>
      </c>
      <c r="Q219" s="240">
        <v>0.00894</v>
      </c>
      <c r="R219" s="240">
        <f>Q219*H219</f>
        <v>0.031737000000000001</v>
      </c>
      <c r="S219" s="240">
        <v>0</v>
      </c>
      <c r="T219" s="24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42" t="s">
        <v>482</v>
      </c>
      <c r="AT219" s="242" t="s">
        <v>477</v>
      </c>
      <c r="AU219" s="242" t="s">
        <v>82</v>
      </c>
      <c r="AY219" s="20" t="s">
        <v>475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20" t="s">
        <v>78</v>
      </c>
      <c r="BK219" s="243">
        <f>ROUND(I219*H219,2)</f>
        <v>0</v>
      </c>
      <c r="BL219" s="20" t="s">
        <v>482</v>
      </c>
      <c r="BM219" s="242" t="s">
        <v>640</v>
      </c>
    </row>
    <row r="220" s="2" customFormat="1">
      <c r="A220" s="41"/>
      <c r="B220" s="42"/>
      <c r="C220" s="43"/>
      <c r="D220" s="244" t="s">
        <v>484</v>
      </c>
      <c r="E220" s="43"/>
      <c r="F220" s="245" t="s">
        <v>641</v>
      </c>
      <c r="G220" s="43"/>
      <c r="H220" s="43"/>
      <c r="I220" s="151"/>
      <c r="J220" s="43"/>
      <c r="K220" s="43"/>
      <c r="L220" s="47"/>
      <c r="M220" s="246"/>
      <c r="N220" s="24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484</v>
      </c>
      <c r="AU220" s="20" t="s">
        <v>82</v>
      </c>
    </row>
    <row r="221" s="13" customFormat="1">
      <c r="A221" s="13"/>
      <c r="B221" s="249"/>
      <c r="C221" s="250"/>
      <c r="D221" s="244" t="s">
        <v>487</v>
      </c>
      <c r="E221" s="251" t="s">
        <v>28</v>
      </c>
      <c r="F221" s="252" t="s">
        <v>642</v>
      </c>
      <c r="G221" s="250"/>
      <c r="H221" s="253">
        <v>3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9" t="s">
        <v>487</v>
      </c>
      <c r="AU221" s="259" t="s">
        <v>82</v>
      </c>
      <c r="AV221" s="13" t="s">
        <v>82</v>
      </c>
      <c r="AW221" s="13" t="s">
        <v>35</v>
      </c>
      <c r="AX221" s="13" t="s">
        <v>74</v>
      </c>
      <c r="AY221" s="259" t="s">
        <v>475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643</v>
      </c>
      <c r="G222" s="250"/>
      <c r="H222" s="253">
        <v>0.55000000000000004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5" customFormat="1">
      <c r="A223" s="15"/>
      <c r="B223" s="271"/>
      <c r="C223" s="272"/>
      <c r="D223" s="244" t="s">
        <v>487</v>
      </c>
      <c r="E223" s="273" t="s">
        <v>28</v>
      </c>
      <c r="F223" s="274" t="s">
        <v>493</v>
      </c>
      <c r="G223" s="272"/>
      <c r="H223" s="275">
        <v>3.5499999999999998</v>
      </c>
      <c r="I223" s="276"/>
      <c r="J223" s="272"/>
      <c r="K223" s="272"/>
      <c r="L223" s="277"/>
      <c r="M223" s="278"/>
      <c r="N223" s="279"/>
      <c r="O223" s="279"/>
      <c r="P223" s="279"/>
      <c r="Q223" s="279"/>
      <c r="R223" s="279"/>
      <c r="S223" s="279"/>
      <c r="T223" s="280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81" t="s">
        <v>487</v>
      </c>
      <c r="AU223" s="281" t="s">
        <v>82</v>
      </c>
      <c r="AV223" s="15" t="s">
        <v>482</v>
      </c>
      <c r="AW223" s="15" t="s">
        <v>35</v>
      </c>
      <c r="AX223" s="15" t="s">
        <v>78</v>
      </c>
      <c r="AY223" s="281" t="s">
        <v>475</v>
      </c>
    </row>
    <row r="224" s="2" customFormat="1" ht="16.5" customHeight="1">
      <c r="A224" s="41"/>
      <c r="B224" s="42"/>
      <c r="C224" s="282" t="s">
        <v>644</v>
      </c>
      <c r="D224" s="282" t="s">
        <v>516</v>
      </c>
      <c r="E224" s="283" t="s">
        <v>645</v>
      </c>
      <c r="F224" s="284" t="s">
        <v>646</v>
      </c>
      <c r="G224" s="285" t="s">
        <v>639</v>
      </c>
      <c r="H224" s="286">
        <v>3.5499999999999998</v>
      </c>
      <c r="I224" s="287"/>
      <c r="J224" s="288">
        <f>ROUND(I224*H224,2)</f>
        <v>0</v>
      </c>
      <c r="K224" s="284" t="s">
        <v>28</v>
      </c>
      <c r="L224" s="289"/>
      <c r="M224" s="290" t="s">
        <v>28</v>
      </c>
      <c r="N224" s="291" t="s">
        <v>45</v>
      </c>
      <c r="O224" s="87"/>
      <c r="P224" s="240">
        <f>O224*H224</f>
        <v>0</v>
      </c>
      <c r="Q224" s="240">
        <v>0.0011000000000000001</v>
      </c>
      <c r="R224" s="240">
        <f>Q224*H224</f>
        <v>0.0039050000000000001</v>
      </c>
      <c r="S224" s="240">
        <v>0</v>
      </c>
      <c r="T224" s="24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42" t="s">
        <v>519</v>
      </c>
      <c r="AT224" s="242" t="s">
        <v>516</v>
      </c>
      <c r="AU224" s="242" t="s">
        <v>82</v>
      </c>
      <c r="AY224" s="20" t="s">
        <v>475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20" t="s">
        <v>78</v>
      </c>
      <c r="BK224" s="243">
        <f>ROUND(I224*H224,2)</f>
        <v>0</v>
      </c>
      <c r="BL224" s="20" t="s">
        <v>482</v>
      </c>
      <c r="BM224" s="242" t="s">
        <v>647</v>
      </c>
    </row>
    <row r="225" s="2" customFormat="1">
      <c r="A225" s="41"/>
      <c r="B225" s="42"/>
      <c r="C225" s="43"/>
      <c r="D225" s="244" t="s">
        <v>484</v>
      </c>
      <c r="E225" s="43"/>
      <c r="F225" s="245" t="s">
        <v>646</v>
      </c>
      <c r="G225" s="43"/>
      <c r="H225" s="43"/>
      <c r="I225" s="151"/>
      <c r="J225" s="43"/>
      <c r="K225" s="43"/>
      <c r="L225" s="47"/>
      <c r="M225" s="246"/>
      <c r="N225" s="24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484</v>
      </c>
      <c r="AU225" s="20" t="s">
        <v>82</v>
      </c>
    </row>
    <row r="226" s="12" customFormat="1" ht="22.8" customHeight="1">
      <c r="A226" s="12"/>
      <c r="B226" s="215"/>
      <c r="C226" s="216"/>
      <c r="D226" s="217" t="s">
        <v>73</v>
      </c>
      <c r="E226" s="229" t="s">
        <v>292</v>
      </c>
      <c r="F226" s="229" t="s">
        <v>648</v>
      </c>
      <c r="G226" s="216"/>
      <c r="H226" s="216"/>
      <c r="I226" s="219"/>
      <c r="J226" s="230">
        <f>BK226</f>
        <v>0</v>
      </c>
      <c r="K226" s="216"/>
      <c r="L226" s="221"/>
      <c r="M226" s="222"/>
      <c r="N226" s="223"/>
      <c r="O226" s="223"/>
      <c r="P226" s="224">
        <f>SUM(P227:P267)</f>
        <v>0</v>
      </c>
      <c r="Q226" s="223"/>
      <c r="R226" s="224">
        <f>SUM(R227:R267)</f>
        <v>0.32330398999999999</v>
      </c>
      <c r="S226" s="223"/>
      <c r="T226" s="225">
        <f>SUM(T227:T267)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6" t="s">
        <v>78</v>
      </c>
      <c r="AT226" s="227" t="s">
        <v>73</v>
      </c>
      <c r="AU226" s="227" t="s">
        <v>78</v>
      </c>
      <c r="AY226" s="226" t="s">
        <v>475</v>
      </c>
      <c r="BK226" s="228">
        <f>SUM(BK227:BK267)</f>
        <v>0</v>
      </c>
    </row>
    <row r="227" s="2" customFormat="1" ht="21.75" customHeight="1">
      <c r="A227" s="41"/>
      <c r="B227" s="42"/>
      <c r="C227" s="231" t="s">
        <v>649</v>
      </c>
      <c r="D227" s="231" t="s">
        <v>477</v>
      </c>
      <c r="E227" s="232" t="s">
        <v>650</v>
      </c>
      <c r="F227" s="233" t="s">
        <v>651</v>
      </c>
      <c r="G227" s="234" t="s">
        <v>496</v>
      </c>
      <c r="H227" s="235">
        <v>25.516999999999999</v>
      </c>
      <c r="I227" s="236"/>
      <c r="J227" s="237">
        <f>ROUND(I227*H227,2)</f>
        <v>0</v>
      </c>
      <c r="K227" s="233" t="s">
        <v>481</v>
      </c>
      <c r="L227" s="47"/>
      <c r="M227" s="238" t="s">
        <v>28</v>
      </c>
      <c r="N227" s="239" t="s">
        <v>45</v>
      </c>
      <c r="O227" s="87"/>
      <c r="P227" s="240">
        <f>O227*H227</f>
        <v>0</v>
      </c>
      <c r="Q227" s="240">
        <v>0.00046999999999999999</v>
      </c>
      <c r="R227" s="240">
        <f>Q227*H227</f>
        <v>0.01199299</v>
      </c>
      <c r="S227" s="240">
        <v>0</v>
      </c>
      <c r="T227" s="24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42" t="s">
        <v>482</v>
      </c>
      <c r="AT227" s="242" t="s">
        <v>477</v>
      </c>
      <c r="AU227" s="242" t="s">
        <v>82</v>
      </c>
      <c r="AY227" s="20" t="s">
        <v>475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20" t="s">
        <v>78</v>
      </c>
      <c r="BK227" s="243">
        <f>ROUND(I227*H227,2)</f>
        <v>0</v>
      </c>
      <c r="BL227" s="20" t="s">
        <v>482</v>
      </c>
      <c r="BM227" s="242" t="s">
        <v>652</v>
      </c>
    </row>
    <row r="228" s="2" customFormat="1">
      <c r="A228" s="41"/>
      <c r="B228" s="42"/>
      <c r="C228" s="43"/>
      <c r="D228" s="244" t="s">
        <v>484</v>
      </c>
      <c r="E228" s="43"/>
      <c r="F228" s="245" t="s">
        <v>651</v>
      </c>
      <c r="G228" s="43"/>
      <c r="H228" s="43"/>
      <c r="I228" s="151"/>
      <c r="J228" s="43"/>
      <c r="K228" s="43"/>
      <c r="L228" s="47"/>
      <c r="M228" s="246"/>
      <c r="N228" s="24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484</v>
      </c>
      <c r="AU228" s="20" t="s">
        <v>82</v>
      </c>
    </row>
    <row r="229" s="13" customFormat="1">
      <c r="A229" s="13"/>
      <c r="B229" s="249"/>
      <c r="C229" s="250"/>
      <c r="D229" s="244" t="s">
        <v>487</v>
      </c>
      <c r="E229" s="251" t="s">
        <v>28</v>
      </c>
      <c r="F229" s="252" t="s">
        <v>653</v>
      </c>
      <c r="G229" s="250"/>
      <c r="H229" s="253">
        <v>16.637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9" t="s">
        <v>487</v>
      </c>
      <c r="AU229" s="259" t="s">
        <v>82</v>
      </c>
      <c r="AV229" s="13" t="s">
        <v>82</v>
      </c>
      <c r="AW229" s="13" t="s">
        <v>35</v>
      </c>
      <c r="AX229" s="13" t="s">
        <v>74</v>
      </c>
      <c r="AY229" s="259" t="s">
        <v>475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654</v>
      </c>
      <c r="G230" s="250"/>
      <c r="H230" s="253">
        <v>8.8800000000000008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74</v>
      </c>
      <c r="AY230" s="259" t="s">
        <v>475</v>
      </c>
    </row>
    <row r="231" s="15" customFormat="1">
      <c r="A231" s="15"/>
      <c r="B231" s="271"/>
      <c r="C231" s="272"/>
      <c r="D231" s="244" t="s">
        <v>487</v>
      </c>
      <c r="E231" s="273" t="s">
        <v>28</v>
      </c>
      <c r="F231" s="274" t="s">
        <v>493</v>
      </c>
      <c r="G231" s="272"/>
      <c r="H231" s="275">
        <v>25.517000000000003</v>
      </c>
      <c r="I231" s="276"/>
      <c r="J231" s="272"/>
      <c r="K231" s="272"/>
      <c r="L231" s="277"/>
      <c r="M231" s="278"/>
      <c r="N231" s="279"/>
      <c r="O231" s="279"/>
      <c r="P231" s="279"/>
      <c r="Q231" s="279"/>
      <c r="R231" s="279"/>
      <c r="S231" s="279"/>
      <c r="T231" s="280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81" t="s">
        <v>487</v>
      </c>
      <c r="AU231" s="281" t="s">
        <v>82</v>
      </c>
      <c r="AV231" s="15" t="s">
        <v>482</v>
      </c>
      <c r="AW231" s="15" t="s">
        <v>35</v>
      </c>
      <c r="AX231" s="15" t="s">
        <v>78</v>
      </c>
      <c r="AY231" s="281" t="s">
        <v>475</v>
      </c>
    </row>
    <row r="232" s="2" customFormat="1" ht="33" customHeight="1">
      <c r="A232" s="41"/>
      <c r="B232" s="42"/>
      <c r="C232" s="231" t="s">
        <v>655</v>
      </c>
      <c r="D232" s="231" t="s">
        <v>477</v>
      </c>
      <c r="E232" s="232" t="s">
        <v>656</v>
      </c>
      <c r="F232" s="233" t="s">
        <v>657</v>
      </c>
      <c r="G232" s="234" t="s">
        <v>496</v>
      </c>
      <c r="H232" s="235">
        <v>114.84</v>
      </c>
      <c r="I232" s="236"/>
      <c r="J232" s="237">
        <f>ROUND(I232*H232,2)</f>
        <v>0</v>
      </c>
      <c r="K232" s="233" t="s">
        <v>481</v>
      </c>
      <c r="L232" s="47"/>
      <c r="M232" s="238" t="s">
        <v>28</v>
      </c>
      <c r="N232" s="239" t="s">
        <v>45</v>
      </c>
      <c r="O232" s="87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482</v>
      </c>
      <c r="AT232" s="242" t="s">
        <v>477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482</v>
      </c>
      <c r="BM232" s="242" t="s">
        <v>658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659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660</v>
      </c>
      <c r="G234" s="250"/>
      <c r="H234" s="253">
        <v>41.579999999999998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74</v>
      </c>
      <c r="AY234" s="259" t="s">
        <v>475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661</v>
      </c>
      <c r="G235" s="250"/>
      <c r="H235" s="253">
        <v>73.260000000000005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74</v>
      </c>
      <c r="AY235" s="259" t="s">
        <v>475</v>
      </c>
    </row>
    <row r="236" s="15" customFormat="1">
      <c r="A236" s="15"/>
      <c r="B236" s="271"/>
      <c r="C236" s="272"/>
      <c r="D236" s="244" t="s">
        <v>487</v>
      </c>
      <c r="E236" s="273" t="s">
        <v>28</v>
      </c>
      <c r="F236" s="274" t="s">
        <v>493</v>
      </c>
      <c r="G236" s="272"/>
      <c r="H236" s="275">
        <v>114.84</v>
      </c>
      <c r="I236" s="276"/>
      <c r="J236" s="272"/>
      <c r="K236" s="272"/>
      <c r="L236" s="277"/>
      <c r="M236" s="278"/>
      <c r="N236" s="279"/>
      <c r="O236" s="279"/>
      <c r="P236" s="279"/>
      <c r="Q236" s="279"/>
      <c r="R236" s="279"/>
      <c r="S236" s="279"/>
      <c r="T236" s="280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81" t="s">
        <v>487</v>
      </c>
      <c r="AU236" s="281" t="s">
        <v>82</v>
      </c>
      <c r="AV236" s="15" t="s">
        <v>482</v>
      </c>
      <c r="AW236" s="15" t="s">
        <v>35</v>
      </c>
      <c r="AX236" s="15" t="s">
        <v>78</v>
      </c>
      <c r="AY236" s="281" t="s">
        <v>475</v>
      </c>
    </row>
    <row r="237" s="2" customFormat="1" ht="55.5" customHeight="1">
      <c r="A237" s="41"/>
      <c r="B237" s="42"/>
      <c r="C237" s="231" t="s">
        <v>662</v>
      </c>
      <c r="D237" s="231" t="s">
        <v>477</v>
      </c>
      <c r="E237" s="232" t="s">
        <v>663</v>
      </c>
      <c r="F237" s="233" t="s">
        <v>664</v>
      </c>
      <c r="G237" s="234" t="s">
        <v>665</v>
      </c>
      <c r="H237" s="235">
        <v>1</v>
      </c>
      <c r="I237" s="236"/>
      <c r="J237" s="237">
        <f>ROUND(I237*H237,2)</f>
        <v>0</v>
      </c>
      <c r="K237" s="233" t="s">
        <v>28</v>
      </c>
      <c r="L237" s="47"/>
      <c r="M237" s="238" t="s">
        <v>28</v>
      </c>
      <c r="N237" s="239" t="s">
        <v>45</v>
      </c>
      <c r="O237" s="87"/>
      <c r="P237" s="240">
        <f>O237*H237</f>
        <v>0</v>
      </c>
      <c r="Q237" s="240">
        <v>0</v>
      </c>
      <c r="R237" s="240">
        <f>Q237*H237</f>
        <v>0</v>
      </c>
      <c r="S237" s="240">
        <v>0</v>
      </c>
      <c r="T237" s="24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42" t="s">
        <v>482</v>
      </c>
      <c r="AT237" s="242" t="s">
        <v>477</v>
      </c>
      <c r="AU237" s="242" t="s">
        <v>82</v>
      </c>
      <c r="AY237" s="20" t="s">
        <v>475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20" t="s">
        <v>78</v>
      </c>
      <c r="BK237" s="243">
        <f>ROUND(I237*H237,2)</f>
        <v>0</v>
      </c>
      <c r="BL237" s="20" t="s">
        <v>482</v>
      </c>
      <c r="BM237" s="242" t="s">
        <v>666</v>
      </c>
    </row>
    <row r="238" s="2" customFormat="1">
      <c r="A238" s="41"/>
      <c r="B238" s="42"/>
      <c r="C238" s="43"/>
      <c r="D238" s="244" t="s">
        <v>484</v>
      </c>
      <c r="E238" s="43"/>
      <c r="F238" s="245" t="s">
        <v>664</v>
      </c>
      <c r="G238" s="43"/>
      <c r="H238" s="43"/>
      <c r="I238" s="151"/>
      <c r="J238" s="43"/>
      <c r="K238" s="43"/>
      <c r="L238" s="47"/>
      <c r="M238" s="246"/>
      <c r="N238" s="24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484</v>
      </c>
      <c r="AU238" s="20" t="s">
        <v>82</v>
      </c>
    </row>
    <row r="239" s="2" customFormat="1">
      <c r="A239" s="41"/>
      <c r="B239" s="42"/>
      <c r="C239" s="43"/>
      <c r="D239" s="244" t="s">
        <v>485</v>
      </c>
      <c r="E239" s="43"/>
      <c r="F239" s="248" t="s">
        <v>667</v>
      </c>
      <c r="G239" s="43"/>
      <c r="H239" s="43"/>
      <c r="I239" s="151"/>
      <c r="J239" s="43"/>
      <c r="K239" s="43"/>
      <c r="L239" s="47"/>
      <c r="M239" s="246"/>
      <c r="N239" s="24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485</v>
      </c>
      <c r="AU239" s="20" t="s">
        <v>82</v>
      </c>
    </row>
    <row r="240" s="2" customFormat="1" ht="21.75" customHeight="1">
      <c r="A240" s="41"/>
      <c r="B240" s="42"/>
      <c r="C240" s="231" t="s">
        <v>668</v>
      </c>
      <c r="D240" s="231" t="s">
        <v>477</v>
      </c>
      <c r="E240" s="232" t="s">
        <v>669</v>
      </c>
      <c r="F240" s="233" t="s">
        <v>670</v>
      </c>
      <c r="G240" s="234" t="s">
        <v>496</v>
      </c>
      <c r="H240" s="235">
        <v>114.84</v>
      </c>
      <c r="I240" s="236"/>
      <c r="J240" s="237">
        <f>ROUND(I240*H240,2)</f>
        <v>0</v>
      </c>
      <c r="K240" s="233" t="s">
        <v>28</v>
      </c>
      <c r="L240" s="47"/>
      <c r="M240" s="238" t="s">
        <v>28</v>
      </c>
      <c r="N240" s="239" t="s">
        <v>45</v>
      </c>
      <c r="O240" s="87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482</v>
      </c>
      <c r="AT240" s="242" t="s">
        <v>477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671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670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660</v>
      </c>
      <c r="G242" s="250"/>
      <c r="H242" s="253">
        <v>41.579999999999998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74</v>
      </c>
      <c r="AY242" s="259" t="s">
        <v>475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661</v>
      </c>
      <c r="G243" s="250"/>
      <c r="H243" s="253">
        <v>73.260000000000005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5" customFormat="1">
      <c r="A244" s="15"/>
      <c r="B244" s="271"/>
      <c r="C244" s="272"/>
      <c r="D244" s="244" t="s">
        <v>487</v>
      </c>
      <c r="E244" s="273" t="s">
        <v>28</v>
      </c>
      <c r="F244" s="274" t="s">
        <v>493</v>
      </c>
      <c r="G244" s="272"/>
      <c r="H244" s="275">
        <v>114.84</v>
      </c>
      <c r="I244" s="276"/>
      <c r="J244" s="272"/>
      <c r="K244" s="272"/>
      <c r="L244" s="277"/>
      <c r="M244" s="278"/>
      <c r="N244" s="279"/>
      <c r="O244" s="279"/>
      <c r="P244" s="279"/>
      <c r="Q244" s="279"/>
      <c r="R244" s="279"/>
      <c r="S244" s="279"/>
      <c r="T244" s="280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81" t="s">
        <v>487</v>
      </c>
      <c r="AU244" s="281" t="s">
        <v>82</v>
      </c>
      <c r="AV244" s="15" t="s">
        <v>482</v>
      </c>
      <c r="AW244" s="15" t="s">
        <v>35</v>
      </c>
      <c r="AX244" s="15" t="s">
        <v>78</v>
      </c>
      <c r="AY244" s="281" t="s">
        <v>475</v>
      </c>
    </row>
    <row r="245" s="2" customFormat="1" ht="33" customHeight="1">
      <c r="A245" s="41"/>
      <c r="B245" s="42"/>
      <c r="C245" s="231" t="s">
        <v>672</v>
      </c>
      <c r="D245" s="231" t="s">
        <v>477</v>
      </c>
      <c r="E245" s="232" t="s">
        <v>673</v>
      </c>
      <c r="F245" s="233" t="s">
        <v>674</v>
      </c>
      <c r="G245" s="234" t="s">
        <v>496</v>
      </c>
      <c r="H245" s="235">
        <v>114.84</v>
      </c>
      <c r="I245" s="236"/>
      <c r="J245" s="237">
        <f>ROUND(I245*H245,2)</f>
        <v>0</v>
      </c>
      <c r="K245" s="233" t="s">
        <v>481</v>
      </c>
      <c r="L245" s="47"/>
      <c r="M245" s="238" t="s">
        <v>28</v>
      </c>
      <c r="N245" s="239" t="s">
        <v>45</v>
      </c>
      <c r="O245" s="87"/>
      <c r="P245" s="240">
        <f>O245*H245</f>
        <v>0</v>
      </c>
      <c r="Q245" s="240">
        <v>0</v>
      </c>
      <c r="R245" s="240">
        <f>Q245*H245</f>
        <v>0</v>
      </c>
      <c r="S245" s="240">
        <v>0</v>
      </c>
      <c r="T245" s="24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42" t="s">
        <v>482</v>
      </c>
      <c r="AT245" s="242" t="s">
        <v>477</v>
      </c>
      <c r="AU245" s="242" t="s">
        <v>82</v>
      </c>
      <c r="AY245" s="20" t="s">
        <v>475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20" t="s">
        <v>78</v>
      </c>
      <c r="BK245" s="243">
        <f>ROUND(I245*H245,2)</f>
        <v>0</v>
      </c>
      <c r="BL245" s="20" t="s">
        <v>482</v>
      </c>
      <c r="BM245" s="242" t="s">
        <v>675</v>
      </c>
    </row>
    <row r="246" s="2" customFormat="1">
      <c r="A246" s="41"/>
      <c r="B246" s="42"/>
      <c r="C246" s="43"/>
      <c r="D246" s="244" t="s">
        <v>484</v>
      </c>
      <c r="E246" s="43"/>
      <c r="F246" s="245" t="s">
        <v>676</v>
      </c>
      <c r="G246" s="43"/>
      <c r="H246" s="43"/>
      <c r="I246" s="151"/>
      <c r="J246" s="43"/>
      <c r="K246" s="43"/>
      <c r="L246" s="47"/>
      <c r="M246" s="246"/>
      <c r="N246" s="24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484</v>
      </c>
      <c r="AU246" s="20" t="s">
        <v>82</v>
      </c>
    </row>
    <row r="247" s="2" customFormat="1" ht="44.25" customHeight="1">
      <c r="A247" s="41"/>
      <c r="B247" s="42"/>
      <c r="C247" s="231" t="s">
        <v>677</v>
      </c>
      <c r="D247" s="231" t="s">
        <v>477</v>
      </c>
      <c r="E247" s="232" t="s">
        <v>678</v>
      </c>
      <c r="F247" s="233" t="s">
        <v>679</v>
      </c>
      <c r="G247" s="234" t="s">
        <v>496</v>
      </c>
      <c r="H247" s="235">
        <v>32.299999999999997</v>
      </c>
      <c r="I247" s="236"/>
      <c r="J247" s="237">
        <f>ROUND(I247*H247,2)</f>
        <v>0</v>
      </c>
      <c r="K247" s="233" t="s">
        <v>481</v>
      </c>
      <c r="L247" s="47"/>
      <c r="M247" s="238" t="s">
        <v>28</v>
      </c>
      <c r="N247" s="239" t="s">
        <v>45</v>
      </c>
      <c r="O247" s="87"/>
      <c r="P247" s="240">
        <f>O247*H247</f>
        <v>0</v>
      </c>
      <c r="Q247" s="240">
        <v>4.0000000000000003E-05</v>
      </c>
      <c r="R247" s="240">
        <f>Q247*H247</f>
        <v>0.001292</v>
      </c>
      <c r="S247" s="240">
        <v>0</v>
      </c>
      <c r="T247" s="241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42" t="s">
        <v>482</v>
      </c>
      <c r="AT247" s="242" t="s">
        <v>477</v>
      </c>
      <c r="AU247" s="242" t="s">
        <v>82</v>
      </c>
      <c r="AY247" s="20" t="s">
        <v>475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20" t="s">
        <v>78</v>
      </c>
      <c r="BK247" s="243">
        <f>ROUND(I247*H247,2)</f>
        <v>0</v>
      </c>
      <c r="BL247" s="20" t="s">
        <v>482</v>
      </c>
      <c r="BM247" s="242" t="s">
        <v>680</v>
      </c>
    </row>
    <row r="248" s="2" customFormat="1">
      <c r="A248" s="41"/>
      <c r="B248" s="42"/>
      <c r="C248" s="43"/>
      <c r="D248" s="244" t="s">
        <v>484</v>
      </c>
      <c r="E248" s="43"/>
      <c r="F248" s="245" t="s">
        <v>681</v>
      </c>
      <c r="G248" s="43"/>
      <c r="H248" s="43"/>
      <c r="I248" s="151"/>
      <c r="J248" s="43"/>
      <c r="K248" s="43"/>
      <c r="L248" s="47"/>
      <c r="M248" s="246"/>
      <c r="N248" s="24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484</v>
      </c>
      <c r="AU248" s="20" t="s">
        <v>82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682</v>
      </c>
      <c r="G249" s="250"/>
      <c r="H249" s="253">
        <v>32.299999999999997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78</v>
      </c>
      <c r="AY249" s="259" t="s">
        <v>475</v>
      </c>
    </row>
    <row r="250" s="2" customFormat="1" ht="55.5" customHeight="1">
      <c r="A250" s="41"/>
      <c r="B250" s="42"/>
      <c r="C250" s="231" t="s">
        <v>683</v>
      </c>
      <c r="D250" s="231" t="s">
        <v>477</v>
      </c>
      <c r="E250" s="232" t="s">
        <v>684</v>
      </c>
      <c r="F250" s="233" t="s">
        <v>685</v>
      </c>
      <c r="G250" s="234" t="s">
        <v>639</v>
      </c>
      <c r="H250" s="235">
        <v>57.799999999999997</v>
      </c>
      <c r="I250" s="236"/>
      <c r="J250" s="237">
        <f>ROUND(I250*H250,2)</f>
        <v>0</v>
      </c>
      <c r="K250" s="233" t="s">
        <v>481</v>
      </c>
      <c r="L250" s="47"/>
      <c r="M250" s="238" t="s">
        <v>28</v>
      </c>
      <c r="N250" s="239" t="s">
        <v>45</v>
      </c>
      <c r="O250" s="87"/>
      <c r="P250" s="240">
        <f>O250*H250</f>
        <v>0</v>
      </c>
      <c r="Q250" s="240">
        <v>0.0012600000000000001</v>
      </c>
      <c r="R250" s="240">
        <f>Q250*H250</f>
        <v>0.072828000000000004</v>
      </c>
      <c r="S250" s="240">
        <v>0</v>
      </c>
      <c r="T250" s="241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42" t="s">
        <v>482</v>
      </c>
      <c r="AT250" s="242" t="s">
        <v>477</v>
      </c>
      <c r="AU250" s="242" t="s">
        <v>82</v>
      </c>
      <c r="AY250" s="20" t="s">
        <v>475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20" t="s">
        <v>78</v>
      </c>
      <c r="BK250" s="243">
        <f>ROUND(I250*H250,2)</f>
        <v>0</v>
      </c>
      <c r="BL250" s="20" t="s">
        <v>482</v>
      </c>
      <c r="BM250" s="242" t="s">
        <v>686</v>
      </c>
    </row>
    <row r="251" s="2" customFormat="1">
      <c r="A251" s="41"/>
      <c r="B251" s="42"/>
      <c r="C251" s="43"/>
      <c r="D251" s="244" t="s">
        <v>484</v>
      </c>
      <c r="E251" s="43"/>
      <c r="F251" s="245" t="s">
        <v>685</v>
      </c>
      <c r="G251" s="43"/>
      <c r="H251" s="43"/>
      <c r="I251" s="151"/>
      <c r="J251" s="43"/>
      <c r="K251" s="43"/>
      <c r="L251" s="47"/>
      <c r="M251" s="246"/>
      <c r="N251" s="24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484</v>
      </c>
      <c r="AU251" s="20" t="s">
        <v>82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687</v>
      </c>
      <c r="G252" s="250"/>
      <c r="H252" s="253">
        <v>50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74</v>
      </c>
      <c r="AY252" s="259" t="s">
        <v>475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688</v>
      </c>
      <c r="G253" s="250"/>
      <c r="H253" s="253">
        <v>7.7999999999999998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74</v>
      </c>
      <c r="AY253" s="259" t="s">
        <v>475</v>
      </c>
    </row>
    <row r="254" s="15" customFormat="1">
      <c r="A254" s="15"/>
      <c r="B254" s="271"/>
      <c r="C254" s="272"/>
      <c r="D254" s="244" t="s">
        <v>487</v>
      </c>
      <c r="E254" s="273" t="s">
        <v>28</v>
      </c>
      <c r="F254" s="274" t="s">
        <v>493</v>
      </c>
      <c r="G254" s="272"/>
      <c r="H254" s="275">
        <v>57.799999999999997</v>
      </c>
      <c r="I254" s="276"/>
      <c r="J254" s="272"/>
      <c r="K254" s="272"/>
      <c r="L254" s="277"/>
      <c r="M254" s="278"/>
      <c r="N254" s="279"/>
      <c r="O254" s="279"/>
      <c r="P254" s="279"/>
      <c r="Q254" s="279"/>
      <c r="R254" s="279"/>
      <c r="S254" s="279"/>
      <c r="T254" s="280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81" t="s">
        <v>487</v>
      </c>
      <c r="AU254" s="281" t="s">
        <v>82</v>
      </c>
      <c r="AV254" s="15" t="s">
        <v>482</v>
      </c>
      <c r="AW254" s="15" t="s">
        <v>35</v>
      </c>
      <c r="AX254" s="15" t="s">
        <v>78</v>
      </c>
      <c r="AY254" s="281" t="s">
        <v>475</v>
      </c>
    </row>
    <row r="255" s="2" customFormat="1" ht="21.75" customHeight="1">
      <c r="A255" s="41"/>
      <c r="B255" s="42"/>
      <c r="C255" s="231" t="s">
        <v>689</v>
      </c>
      <c r="D255" s="231" t="s">
        <v>477</v>
      </c>
      <c r="E255" s="232" t="s">
        <v>690</v>
      </c>
      <c r="F255" s="233" t="s">
        <v>691</v>
      </c>
      <c r="G255" s="234" t="s">
        <v>496</v>
      </c>
      <c r="H255" s="235">
        <v>204.47499999999999</v>
      </c>
      <c r="I255" s="236"/>
      <c r="J255" s="237">
        <f>ROUND(I255*H255,2)</f>
        <v>0</v>
      </c>
      <c r="K255" s="233" t="s">
        <v>481</v>
      </c>
      <c r="L255" s="47"/>
      <c r="M255" s="238" t="s">
        <v>28</v>
      </c>
      <c r="N255" s="239" t="s">
        <v>45</v>
      </c>
      <c r="O255" s="87"/>
      <c r="P255" s="240">
        <f>O255*H255</f>
        <v>0</v>
      </c>
      <c r="Q255" s="240">
        <v>0.00116</v>
      </c>
      <c r="R255" s="240">
        <f>Q255*H255</f>
        <v>0.23719099999999999</v>
      </c>
      <c r="S255" s="240">
        <v>0</v>
      </c>
      <c r="T255" s="24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42" t="s">
        <v>482</v>
      </c>
      <c r="AT255" s="242" t="s">
        <v>477</v>
      </c>
      <c r="AU255" s="242" t="s">
        <v>82</v>
      </c>
      <c r="AY255" s="20" t="s">
        <v>475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20" t="s">
        <v>78</v>
      </c>
      <c r="BK255" s="243">
        <f>ROUND(I255*H255,2)</f>
        <v>0</v>
      </c>
      <c r="BL255" s="20" t="s">
        <v>482</v>
      </c>
      <c r="BM255" s="242" t="s">
        <v>692</v>
      </c>
    </row>
    <row r="256" s="2" customFormat="1">
      <c r="A256" s="41"/>
      <c r="B256" s="42"/>
      <c r="C256" s="43"/>
      <c r="D256" s="244" t="s">
        <v>484</v>
      </c>
      <c r="E256" s="43"/>
      <c r="F256" s="245" t="s">
        <v>691</v>
      </c>
      <c r="G256" s="43"/>
      <c r="H256" s="43"/>
      <c r="I256" s="151"/>
      <c r="J256" s="43"/>
      <c r="K256" s="43"/>
      <c r="L256" s="47"/>
      <c r="M256" s="246"/>
      <c r="N256" s="24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484</v>
      </c>
      <c r="AU256" s="20" t="s">
        <v>82</v>
      </c>
    </row>
    <row r="257" s="2" customFormat="1">
      <c r="A257" s="41"/>
      <c r="B257" s="42"/>
      <c r="C257" s="43"/>
      <c r="D257" s="244" t="s">
        <v>485</v>
      </c>
      <c r="E257" s="43"/>
      <c r="F257" s="248" t="s">
        <v>693</v>
      </c>
      <c r="G257" s="43"/>
      <c r="H257" s="43"/>
      <c r="I257" s="151"/>
      <c r="J257" s="43"/>
      <c r="K257" s="43"/>
      <c r="L257" s="47"/>
      <c r="M257" s="246"/>
      <c r="N257" s="24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485</v>
      </c>
      <c r="AU257" s="20" t="s">
        <v>82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694</v>
      </c>
      <c r="G258" s="250"/>
      <c r="H258" s="253">
        <v>37.909999999999997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74</v>
      </c>
      <c r="AY258" s="259" t="s">
        <v>475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695</v>
      </c>
      <c r="G259" s="250"/>
      <c r="H259" s="253">
        <v>41.869999999999997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696</v>
      </c>
      <c r="G260" s="250"/>
      <c r="H260" s="253">
        <v>13.48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74</v>
      </c>
      <c r="AY260" s="259" t="s">
        <v>475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697</v>
      </c>
      <c r="G261" s="250"/>
      <c r="H261" s="253">
        <v>17.015000000000001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74</v>
      </c>
      <c r="AY261" s="259" t="s">
        <v>475</v>
      </c>
    </row>
    <row r="262" s="14" customFormat="1">
      <c r="A262" s="14"/>
      <c r="B262" s="260"/>
      <c r="C262" s="261"/>
      <c r="D262" s="244" t="s">
        <v>487</v>
      </c>
      <c r="E262" s="262" t="s">
        <v>28</v>
      </c>
      <c r="F262" s="263" t="s">
        <v>490</v>
      </c>
      <c r="G262" s="261"/>
      <c r="H262" s="264">
        <v>110.27500000000001</v>
      </c>
      <c r="I262" s="265"/>
      <c r="J262" s="261"/>
      <c r="K262" s="261"/>
      <c r="L262" s="266"/>
      <c r="M262" s="267"/>
      <c r="N262" s="268"/>
      <c r="O262" s="268"/>
      <c r="P262" s="268"/>
      <c r="Q262" s="268"/>
      <c r="R262" s="268"/>
      <c r="S262" s="268"/>
      <c r="T262" s="269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70" t="s">
        <v>487</v>
      </c>
      <c r="AU262" s="270" t="s">
        <v>82</v>
      </c>
      <c r="AV262" s="14" t="s">
        <v>90</v>
      </c>
      <c r="AW262" s="14" t="s">
        <v>35</v>
      </c>
      <c r="AX262" s="14" t="s">
        <v>74</v>
      </c>
      <c r="AY262" s="270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698</v>
      </c>
      <c r="G263" s="250"/>
      <c r="H263" s="253">
        <v>24.18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74</v>
      </c>
      <c r="AY263" s="259" t="s">
        <v>475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699</v>
      </c>
      <c r="G264" s="250"/>
      <c r="H264" s="253">
        <v>35.189999999999998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74</v>
      </c>
      <c r="AY264" s="259" t="s">
        <v>475</v>
      </c>
    </row>
    <row r="265" s="14" customFormat="1">
      <c r="A265" s="14"/>
      <c r="B265" s="260"/>
      <c r="C265" s="261"/>
      <c r="D265" s="244" t="s">
        <v>487</v>
      </c>
      <c r="E265" s="262" t="s">
        <v>28</v>
      </c>
      <c r="F265" s="263" t="s">
        <v>490</v>
      </c>
      <c r="G265" s="261"/>
      <c r="H265" s="264">
        <v>59.369999999999997</v>
      </c>
      <c r="I265" s="265"/>
      <c r="J265" s="261"/>
      <c r="K265" s="261"/>
      <c r="L265" s="266"/>
      <c r="M265" s="267"/>
      <c r="N265" s="268"/>
      <c r="O265" s="268"/>
      <c r="P265" s="268"/>
      <c r="Q265" s="268"/>
      <c r="R265" s="268"/>
      <c r="S265" s="268"/>
      <c r="T265" s="269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70" t="s">
        <v>487</v>
      </c>
      <c r="AU265" s="270" t="s">
        <v>82</v>
      </c>
      <c r="AV265" s="14" t="s">
        <v>90</v>
      </c>
      <c r="AW265" s="14" t="s">
        <v>35</v>
      </c>
      <c r="AX265" s="14" t="s">
        <v>74</v>
      </c>
      <c r="AY265" s="270" t="s">
        <v>475</v>
      </c>
    </row>
    <row r="266" s="13" customFormat="1">
      <c r="A266" s="13"/>
      <c r="B266" s="249"/>
      <c r="C266" s="250"/>
      <c r="D266" s="244" t="s">
        <v>487</v>
      </c>
      <c r="E266" s="251" t="s">
        <v>28</v>
      </c>
      <c r="F266" s="252" t="s">
        <v>700</v>
      </c>
      <c r="G266" s="250"/>
      <c r="H266" s="253">
        <v>34.829999999999998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9" t="s">
        <v>487</v>
      </c>
      <c r="AU266" s="259" t="s">
        <v>82</v>
      </c>
      <c r="AV266" s="13" t="s">
        <v>82</v>
      </c>
      <c r="AW266" s="13" t="s">
        <v>35</v>
      </c>
      <c r="AX266" s="13" t="s">
        <v>74</v>
      </c>
      <c r="AY266" s="259" t="s">
        <v>475</v>
      </c>
    </row>
    <row r="267" s="15" customFormat="1">
      <c r="A267" s="15"/>
      <c r="B267" s="271"/>
      <c r="C267" s="272"/>
      <c r="D267" s="244" t="s">
        <v>487</v>
      </c>
      <c r="E267" s="273" t="s">
        <v>28</v>
      </c>
      <c r="F267" s="274" t="s">
        <v>493</v>
      </c>
      <c r="G267" s="272"/>
      <c r="H267" s="275">
        <v>204.47500000000002</v>
      </c>
      <c r="I267" s="276"/>
      <c r="J267" s="272"/>
      <c r="K267" s="272"/>
      <c r="L267" s="277"/>
      <c r="M267" s="278"/>
      <c r="N267" s="279"/>
      <c r="O267" s="279"/>
      <c r="P267" s="279"/>
      <c r="Q267" s="279"/>
      <c r="R267" s="279"/>
      <c r="S267" s="279"/>
      <c r="T267" s="280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81" t="s">
        <v>487</v>
      </c>
      <c r="AU267" s="281" t="s">
        <v>82</v>
      </c>
      <c r="AV267" s="15" t="s">
        <v>482</v>
      </c>
      <c r="AW267" s="15" t="s">
        <v>35</v>
      </c>
      <c r="AX267" s="15" t="s">
        <v>78</v>
      </c>
      <c r="AY267" s="281" t="s">
        <v>475</v>
      </c>
    </row>
    <row r="268" s="12" customFormat="1" ht="22.8" customHeight="1">
      <c r="A268" s="12"/>
      <c r="B268" s="215"/>
      <c r="C268" s="216"/>
      <c r="D268" s="217" t="s">
        <v>73</v>
      </c>
      <c r="E268" s="229" t="s">
        <v>701</v>
      </c>
      <c r="F268" s="229" t="s">
        <v>702</v>
      </c>
      <c r="G268" s="216"/>
      <c r="H268" s="216"/>
      <c r="I268" s="219"/>
      <c r="J268" s="230">
        <f>BK268</f>
        <v>0</v>
      </c>
      <c r="K268" s="216"/>
      <c r="L268" s="221"/>
      <c r="M268" s="222"/>
      <c r="N268" s="223"/>
      <c r="O268" s="223"/>
      <c r="P268" s="224">
        <f>SUM(P269:P270)</f>
        <v>0</v>
      </c>
      <c r="Q268" s="223"/>
      <c r="R268" s="224">
        <f>SUM(R269:R270)</f>
        <v>0</v>
      </c>
      <c r="S268" s="223"/>
      <c r="T268" s="225">
        <f>SUM(T269:T270)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26" t="s">
        <v>78</v>
      </c>
      <c r="AT268" s="227" t="s">
        <v>73</v>
      </c>
      <c r="AU268" s="227" t="s">
        <v>78</v>
      </c>
      <c r="AY268" s="226" t="s">
        <v>475</v>
      </c>
      <c r="BK268" s="228">
        <f>SUM(BK269:BK270)</f>
        <v>0</v>
      </c>
    </row>
    <row r="269" s="2" customFormat="1" ht="66.75" customHeight="1">
      <c r="A269" s="41"/>
      <c r="B269" s="42"/>
      <c r="C269" s="231" t="s">
        <v>703</v>
      </c>
      <c r="D269" s="231" t="s">
        <v>477</v>
      </c>
      <c r="E269" s="232" t="s">
        <v>704</v>
      </c>
      <c r="F269" s="233" t="s">
        <v>705</v>
      </c>
      <c r="G269" s="234" t="s">
        <v>508</v>
      </c>
      <c r="H269" s="235">
        <v>130.041</v>
      </c>
      <c r="I269" s="236"/>
      <c r="J269" s="237">
        <f>ROUND(I269*H269,2)</f>
        <v>0</v>
      </c>
      <c r="K269" s="233" t="s">
        <v>481</v>
      </c>
      <c r="L269" s="47"/>
      <c r="M269" s="238" t="s">
        <v>28</v>
      </c>
      <c r="N269" s="239" t="s">
        <v>45</v>
      </c>
      <c r="O269" s="87"/>
      <c r="P269" s="240">
        <f>O269*H269</f>
        <v>0</v>
      </c>
      <c r="Q269" s="240">
        <v>0</v>
      </c>
      <c r="R269" s="240">
        <f>Q269*H269</f>
        <v>0</v>
      </c>
      <c r="S269" s="240">
        <v>0</v>
      </c>
      <c r="T269" s="24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482</v>
      </c>
      <c r="AT269" s="242" t="s">
        <v>477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482</v>
      </c>
      <c r="BM269" s="242" t="s">
        <v>706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707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12" customFormat="1" ht="25.92" customHeight="1">
      <c r="A271" s="12"/>
      <c r="B271" s="215"/>
      <c r="C271" s="216"/>
      <c r="D271" s="217" t="s">
        <v>73</v>
      </c>
      <c r="E271" s="218" t="s">
        <v>708</v>
      </c>
      <c r="F271" s="218" t="s">
        <v>709</v>
      </c>
      <c r="G271" s="216"/>
      <c r="H271" s="216"/>
      <c r="I271" s="219"/>
      <c r="J271" s="220">
        <f>BK271</f>
        <v>0</v>
      </c>
      <c r="K271" s="216"/>
      <c r="L271" s="221"/>
      <c r="M271" s="222"/>
      <c r="N271" s="223"/>
      <c r="O271" s="223"/>
      <c r="P271" s="224">
        <f>P272+P281+P304+P313+P345</f>
        <v>0</v>
      </c>
      <c r="Q271" s="223"/>
      <c r="R271" s="224">
        <f>R272+R281+R304+R313+R345</f>
        <v>13.331011059999996</v>
      </c>
      <c r="S271" s="223"/>
      <c r="T271" s="225">
        <f>T272+T281+T304+T313+T345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26" t="s">
        <v>82</v>
      </c>
      <c r="AT271" s="227" t="s">
        <v>73</v>
      </c>
      <c r="AU271" s="227" t="s">
        <v>74</v>
      </c>
      <c r="AY271" s="226" t="s">
        <v>475</v>
      </c>
      <c r="BK271" s="228">
        <f>BK272+BK281+BK304+BK313+BK345</f>
        <v>0</v>
      </c>
    </row>
    <row r="272" s="12" customFormat="1" ht="22.8" customHeight="1">
      <c r="A272" s="12"/>
      <c r="B272" s="215"/>
      <c r="C272" s="216"/>
      <c r="D272" s="217" t="s">
        <v>73</v>
      </c>
      <c r="E272" s="229" t="s">
        <v>710</v>
      </c>
      <c r="F272" s="229" t="s">
        <v>711</v>
      </c>
      <c r="G272" s="216"/>
      <c r="H272" s="216"/>
      <c r="I272" s="219"/>
      <c r="J272" s="230">
        <f>BK272</f>
        <v>0</v>
      </c>
      <c r="K272" s="216"/>
      <c r="L272" s="221"/>
      <c r="M272" s="222"/>
      <c r="N272" s="223"/>
      <c r="O272" s="223"/>
      <c r="P272" s="224">
        <f>SUM(P273:P280)</f>
        <v>0</v>
      </c>
      <c r="Q272" s="223"/>
      <c r="R272" s="224">
        <f>SUM(R273:R280)</f>
        <v>0.0031689999999999999</v>
      </c>
      <c r="S272" s="223"/>
      <c r="T272" s="225">
        <f>SUM(T273:T280)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26" t="s">
        <v>82</v>
      </c>
      <c r="AT272" s="227" t="s">
        <v>73</v>
      </c>
      <c r="AU272" s="227" t="s">
        <v>78</v>
      </c>
      <c r="AY272" s="226" t="s">
        <v>475</v>
      </c>
      <c r="BK272" s="228">
        <f>SUM(BK273:BK280)</f>
        <v>0</v>
      </c>
    </row>
    <row r="273" s="2" customFormat="1" ht="21.75" customHeight="1">
      <c r="A273" s="41"/>
      <c r="B273" s="42"/>
      <c r="C273" s="231" t="s">
        <v>712</v>
      </c>
      <c r="D273" s="231" t="s">
        <v>477</v>
      </c>
      <c r="E273" s="232" t="s">
        <v>713</v>
      </c>
      <c r="F273" s="233" t="s">
        <v>714</v>
      </c>
      <c r="G273" s="234" t="s">
        <v>496</v>
      </c>
      <c r="H273" s="235">
        <v>15.845000000000001</v>
      </c>
      <c r="I273" s="236"/>
      <c r="J273" s="237">
        <f>ROUND(I273*H273,2)</f>
        <v>0</v>
      </c>
      <c r="K273" s="233" t="s">
        <v>481</v>
      </c>
      <c r="L273" s="47"/>
      <c r="M273" s="238" t="s">
        <v>28</v>
      </c>
      <c r="N273" s="239" t="s">
        <v>45</v>
      </c>
      <c r="O273" s="87"/>
      <c r="P273" s="240">
        <f>O273*H273</f>
        <v>0</v>
      </c>
      <c r="Q273" s="240">
        <v>0</v>
      </c>
      <c r="R273" s="240">
        <f>Q273*H273</f>
        <v>0</v>
      </c>
      <c r="S273" s="240">
        <v>0</v>
      </c>
      <c r="T273" s="241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42" t="s">
        <v>567</v>
      </c>
      <c r="AT273" s="242" t="s">
        <v>477</v>
      </c>
      <c r="AU273" s="242" t="s">
        <v>82</v>
      </c>
      <c r="AY273" s="20" t="s">
        <v>475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20" t="s">
        <v>78</v>
      </c>
      <c r="BK273" s="243">
        <f>ROUND(I273*H273,2)</f>
        <v>0</v>
      </c>
      <c r="BL273" s="20" t="s">
        <v>567</v>
      </c>
      <c r="BM273" s="242" t="s">
        <v>715</v>
      </c>
    </row>
    <row r="274" s="2" customFormat="1">
      <c r="A274" s="41"/>
      <c r="B274" s="42"/>
      <c r="C274" s="43"/>
      <c r="D274" s="244" t="s">
        <v>484</v>
      </c>
      <c r="E274" s="43"/>
      <c r="F274" s="245" t="s">
        <v>714</v>
      </c>
      <c r="G274" s="43"/>
      <c r="H274" s="43"/>
      <c r="I274" s="151"/>
      <c r="J274" s="43"/>
      <c r="K274" s="43"/>
      <c r="L274" s="47"/>
      <c r="M274" s="246"/>
      <c r="N274" s="24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484</v>
      </c>
      <c r="AU274" s="20" t="s">
        <v>82</v>
      </c>
    </row>
    <row r="275" s="13" customFormat="1">
      <c r="A275" s="13"/>
      <c r="B275" s="249"/>
      <c r="C275" s="250"/>
      <c r="D275" s="244" t="s">
        <v>487</v>
      </c>
      <c r="E275" s="251" t="s">
        <v>28</v>
      </c>
      <c r="F275" s="252" t="s">
        <v>716</v>
      </c>
      <c r="G275" s="250"/>
      <c r="H275" s="253">
        <v>15.845000000000001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9" t="s">
        <v>487</v>
      </c>
      <c r="AU275" s="259" t="s">
        <v>82</v>
      </c>
      <c r="AV275" s="13" t="s">
        <v>82</v>
      </c>
      <c r="AW275" s="13" t="s">
        <v>35</v>
      </c>
      <c r="AX275" s="13" t="s">
        <v>78</v>
      </c>
      <c r="AY275" s="259" t="s">
        <v>475</v>
      </c>
    </row>
    <row r="276" s="2" customFormat="1" ht="16.5" customHeight="1">
      <c r="A276" s="41"/>
      <c r="B276" s="42"/>
      <c r="C276" s="282" t="s">
        <v>717</v>
      </c>
      <c r="D276" s="282" t="s">
        <v>516</v>
      </c>
      <c r="E276" s="283" t="s">
        <v>718</v>
      </c>
      <c r="F276" s="284" t="s">
        <v>719</v>
      </c>
      <c r="G276" s="285" t="s">
        <v>720</v>
      </c>
      <c r="H276" s="286">
        <v>3.169</v>
      </c>
      <c r="I276" s="287"/>
      <c r="J276" s="288">
        <f>ROUND(I276*H276,2)</f>
        <v>0</v>
      </c>
      <c r="K276" s="284" t="s">
        <v>481</v>
      </c>
      <c r="L276" s="289"/>
      <c r="M276" s="290" t="s">
        <v>28</v>
      </c>
      <c r="N276" s="291" t="s">
        <v>45</v>
      </c>
      <c r="O276" s="87"/>
      <c r="P276" s="240">
        <f>O276*H276</f>
        <v>0</v>
      </c>
      <c r="Q276" s="240">
        <v>0.001</v>
      </c>
      <c r="R276" s="240">
        <f>Q276*H276</f>
        <v>0.0031689999999999999</v>
      </c>
      <c r="S276" s="240">
        <v>0</v>
      </c>
      <c r="T276" s="241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42" t="s">
        <v>649</v>
      </c>
      <c r="AT276" s="242" t="s">
        <v>516</v>
      </c>
      <c r="AU276" s="242" t="s">
        <v>82</v>
      </c>
      <c r="AY276" s="20" t="s">
        <v>475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20" t="s">
        <v>78</v>
      </c>
      <c r="BK276" s="243">
        <f>ROUND(I276*H276,2)</f>
        <v>0</v>
      </c>
      <c r="BL276" s="20" t="s">
        <v>567</v>
      </c>
      <c r="BM276" s="242" t="s">
        <v>721</v>
      </c>
    </row>
    <row r="277" s="2" customFormat="1">
      <c r="A277" s="41"/>
      <c r="B277" s="42"/>
      <c r="C277" s="43"/>
      <c r="D277" s="244" t="s">
        <v>484</v>
      </c>
      <c r="E277" s="43"/>
      <c r="F277" s="245" t="s">
        <v>719</v>
      </c>
      <c r="G277" s="43"/>
      <c r="H277" s="43"/>
      <c r="I277" s="151"/>
      <c r="J277" s="43"/>
      <c r="K277" s="43"/>
      <c r="L277" s="47"/>
      <c r="M277" s="246"/>
      <c r="N277" s="247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484</v>
      </c>
      <c r="AU277" s="20" t="s">
        <v>82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722</v>
      </c>
      <c r="G278" s="250"/>
      <c r="H278" s="253">
        <v>3.169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78</v>
      </c>
      <c r="AY278" s="259" t="s">
        <v>475</v>
      </c>
    </row>
    <row r="279" s="2" customFormat="1" ht="44.25" customHeight="1">
      <c r="A279" s="41"/>
      <c r="B279" s="42"/>
      <c r="C279" s="231" t="s">
        <v>723</v>
      </c>
      <c r="D279" s="231" t="s">
        <v>477</v>
      </c>
      <c r="E279" s="232" t="s">
        <v>724</v>
      </c>
      <c r="F279" s="233" t="s">
        <v>725</v>
      </c>
      <c r="G279" s="234" t="s">
        <v>508</v>
      </c>
      <c r="H279" s="235">
        <v>0.0030000000000000001</v>
      </c>
      <c r="I279" s="236"/>
      <c r="J279" s="237">
        <f>ROUND(I279*H279,2)</f>
        <v>0</v>
      </c>
      <c r="K279" s="233" t="s">
        <v>481</v>
      </c>
      <c r="L279" s="47"/>
      <c r="M279" s="238" t="s">
        <v>28</v>
      </c>
      <c r="N279" s="239" t="s">
        <v>45</v>
      </c>
      <c r="O279" s="87"/>
      <c r="P279" s="240">
        <f>O279*H279</f>
        <v>0</v>
      </c>
      <c r="Q279" s="240">
        <v>0</v>
      </c>
      <c r="R279" s="240">
        <f>Q279*H279</f>
        <v>0</v>
      </c>
      <c r="S279" s="240">
        <v>0</v>
      </c>
      <c r="T279" s="241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42" t="s">
        <v>567</v>
      </c>
      <c r="AT279" s="242" t="s">
        <v>477</v>
      </c>
      <c r="AU279" s="242" t="s">
        <v>82</v>
      </c>
      <c r="AY279" s="20" t="s">
        <v>475</v>
      </c>
      <c r="BE279" s="243">
        <f>IF(N279="základní",J279,0)</f>
        <v>0</v>
      </c>
      <c r="BF279" s="243">
        <f>IF(N279="snížená",J279,0)</f>
        <v>0</v>
      </c>
      <c r="BG279" s="243">
        <f>IF(N279="zákl. přenesená",J279,0)</f>
        <v>0</v>
      </c>
      <c r="BH279" s="243">
        <f>IF(N279="sníž. přenesená",J279,0)</f>
        <v>0</v>
      </c>
      <c r="BI279" s="243">
        <f>IF(N279="nulová",J279,0)</f>
        <v>0</v>
      </c>
      <c r="BJ279" s="20" t="s">
        <v>78</v>
      </c>
      <c r="BK279" s="243">
        <f>ROUND(I279*H279,2)</f>
        <v>0</v>
      </c>
      <c r="BL279" s="20" t="s">
        <v>567</v>
      </c>
      <c r="BM279" s="242" t="s">
        <v>726</v>
      </c>
    </row>
    <row r="280" s="2" customFormat="1">
      <c r="A280" s="41"/>
      <c r="B280" s="42"/>
      <c r="C280" s="43"/>
      <c r="D280" s="244" t="s">
        <v>484</v>
      </c>
      <c r="E280" s="43"/>
      <c r="F280" s="245" t="s">
        <v>727</v>
      </c>
      <c r="G280" s="43"/>
      <c r="H280" s="43"/>
      <c r="I280" s="151"/>
      <c r="J280" s="43"/>
      <c r="K280" s="43"/>
      <c r="L280" s="47"/>
      <c r="M280" s="246"/>
      <c r="N280" s="247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484</v>
      </c>
      <c r="AU280" s="20" t="s">
        <v>82</v>
      </c>
    </row>
    <row r="281" s="12" customFormat="1" ht="22.8" customHeight="1">
      <c r="A281" s="12"/>
      <c r="B281" s="215"/>
      <c r="C281" s="216"/>
      <c r="D281" s="217" t="s">
        <v>73</v>
      </c>
      <c r="E281" s="229" t="s">
        <v>728</v>
      </c>
      <c r="F281" s="229" t="s">
        <v>729</v>
      </c>
      <c r="G281" s="216"/>
      <c r="H281" s="216"/>
      <c r="I281" s="219"/>
      <c r="J281" s="230">
        <f>BK281</f>
        <v>0</v>
      </c>
      <c r="K281" s="216"/>
      <c r="L281" s="221"/>
      <c r="M281" s="222"/>
      <c r="N281" s="223"/>
      <c r="O281" s="223"/>
      <c r="P281" s="224">
        <f>SUM(P282:P303)</f>
        <v>0</v>
      </c>
      <c r="Q281" s="223"/>
      <c r="R281" s="224">
        <f>SUM(R282:R303)</f>
        <v>12.986617739999998</v>
      </c>
      <c r="S281" s="223"/>
      <c r="T281" s="225">
        <f>SUM(T282:T303)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26" t="s">
        <v>82</v>
      </c>
      <c r="AT281" s="227" t="s">
        <v>73</v>
      </c>
      <c r="AU281" s="227" t="s">
        <v>78</v>
      </c>
      <c r="AY281" s="226" t="s">
        <v>475</v>
      </c>
      <c r="BK281" s="228">
        <f>SUM(BK282:BK303)</f>
        <v>0</v>
      </c>
    </row>
    <row r="282" s="2" customFormat="1" ht="44.25" customHeight="1">
      <c r="A282" s="41"/>
      <c r="B282" s="42"/>
      <c r="C282" s="231" t="s">
        <v>730</v>
      </c>
      <c r="D282" s="231" t="s">
        <v>477</v>
      </c>
      <c r="E282" s="232" t="s">
        <v>731</v>
      </c>
      <c r="F282" s="233" t="s">
        <v>732</v>
      </c>
      <c r="G282" s="234" t="s">
        <v>496</v>
      </c>
      <c r="H282" s="235">
        <v>25.516999999999999</v>
      </c>
      <c r="I282" s="236"/>
      <c r="J282" s="237">
        <f>ROUND(I282*H282,2)</f>
        <v>0</v>
      </c>
      <c r="K282" s="233" t="s">
        <v>481</v>
      </c>
      <c r="L282" s="47"/>
      <c r="M282" s="238" t="s">
        <v>28</v>
      </c>
      <c r="N282" s="239" t="s">
        <v>45</v>
      </c>
      <c r="O282" s="87"/>
      <c r="P282" s="240">
        <f>O282*H282</f>
        <v>0</v>
      </c>
      <c r="Q282" s="240">
        <v>0.00022000000000000001</v>
      </c>
      <c r="R282" s="240">
        <f>Q282*H282</f>
        <v>0.0056137399999999999</v>
      </c>
      <c r="S282" s="240">
        <v>0</v>
      </c>
      <c r="T282" s="241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42" t="s">
        <v>567</v>
      </c>
      <c r="AT282" s="242" t="s">
        <v>477</v>
      </c>
      <c r="AU282" s="242" t="s">
        <v>82</v>
      </c>
      <c r="AY282" s="20" t="s">
        <v>475</v>
      </c>
      <c r="BE282" s="243">
        <f>IF(N282="základní",J282,0)</f>
        <v>0</v>
      </c>
      <c r="BF282" s="243">
        <f>IF(N282="snížená",J282,0)</f>
        <v>0</v>
      </c>
      <c r="BG282" s="243">
        <f>IF(N282="zákl. přenesená",J282,0)</f>
        <v>0</v>
      </c>
      <c r="BH282" s="243">
        <f>IF(N282="sníž. přenesená",J282,0)</f>
        <v>0</v>
      </c>
      <c r="BI282" s="243">
        <f>IF(N282="nulová",J282,0)</f>
        <v>0</v>
      </c>
      <c r="BJ282" s="20" t="s">
        <v>78</v>
      </c>
      <c r="BK282" s="243">
        <f>ROUND(I282*H282,2)</f>
        <v>0</v>
      </c>
      <c r="BL282" s="20" t="s">
        <v>567</v>
      </c>
      <c r="BM282" s="242" t="s">
        <v>733</v>
      </c>
    </row>
    <row r="283" s="2" customFormat="1">
      <c r="A283" s="41"/>
      <c r="B283" s="42"/>
      <c r="C283" s="43"/>
      <c r="D283" s="244" t="s">
        <v>484</v>
      </c>
      <c r="E283" s="43"/>
      <c r="F283" s="245" t="s">
        <v>734</v>
      </c>
      <c r="G283" s="43"/>
      <c r="H283" s="43"/>
      <c r="I283" s="151"/>
      <c r="J283" s="43"/>
      <c r="K283" s="43"/>
      <c r="L283" s="47"/>
      <c r="M283" s="246"/>
      <c r="N283" s="247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484</v>
      </c>
      <c r="AU283" s="20" t="s">
        <v>82</v>
      </c>
    </row>
    <row r="284" s="13" customFormat="1">
      <c r="A284" s="13"/>
      <c r="B284" s="249"/>
      <c r="C284" s="250"/>
      <c r="D284" s="244" t="s">
        <v>487</v>
      </c>
      <c r="E284" s="251" t="s">
        <v>28</v>
      </c>
      <c r="F284" s="252" t="s">
        <v>735</v>
      </c>
      <c r="G284" s="250"/>
      <c r="H284" s="253">
        <v>16.637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9" t="s">
        <v>487</v>
      </c>
      <c r="AU284" s="259" t="s">
        <v>82</v>
      </c>
      <c r="AV284" s="13" t="s">
        <v>82</v>
      </c>
      <c r="AW284" s="13" t="s">
        <v>35</v>
      </c>
      <c r="AX284" s="13" t="s">
        <v>74</v>
      </c>
      <c r="AY284" s="259" t="s">
        <v>475</v>
      </c>
    </row>
    <row r="285" s="13" customFormat="1">
      <c r="A285" s="13"/>
      <c r="B285" s="249"/>
      <c r="C285" s="250"/>
      <c r="D285" s="244" t="s">
        <v>487</v>
      </c>
      <c r="E285" s="251" t="s">
        <v>28</v>
      </c>
      <c r="F285" s="252" t="s">
        <v>736</v>
      </c>
      <c r="G285" s="250"/>
      <c r="H285" s="253">
        <v>8.8800000000000008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9" t="s">
        <v>487</v>
      </c>
      <c r="AU285" s="259" t="s">
        <v>82</v>
      </c>
      <c r="AV285" s="13" t="s">
        <v>82</v>
      </c>
      <c r="AW285" s="13" t="s">
        <v>35</v>
      </c>
      <c r="AX285" s="13" t="s">
        <v>74</v>
      </c>
      <c r="AY285" s="259" t="s">
        <v>475</v>
      </c>
    </row>
    <row r="286" s="15" customFormat="1">
      <c r="A286" s="15"/>
      <c r="B286" s="271"/>
      <c r="C286" s="272"/>
      <c r="D286" s="244" t="s">
        <v>487</v>
      </c>
      <c r="E286" s="273" t="s">
        <v>28</v>
      </c>
      <c r="F286" s="274" t="s">
        <v>493</v>
      </c>
      <c r="G286" s="272"/>
      <c r="H286" s="275">
        <v>25.517000000000003</v>
      </c>
      <c r="I286" s="276"/>
      <c r="J286" s="272"/>
      <c r="K286" s="272"/>
      <c r="L286" s="277"/>
      <c r="M286" s="278"/>
      <c r="N286" s="279"/>
      <c r="O286" s="279"/>
      <c r="P286" s="279"/>
      <c r="Q286" s="279"/>
      <c r="R286" s="279"/>
      <c r="S286" s="279"/>
      <c r="T286" s="280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81" t="s">
        <v>487</v>
      </c>
      <c r="AU286" s="281" t="s">
        <v>82</v>
      </c>
      <c r="AV286" s="15" t="s">
        <v>482</v>
      </c>
      <c r="AW286" s="15" t="s">
        <v>35</v>
      </c>
      <c r="AX286" s="15" t="s">
        <v>78</v>
      </c>
      <c r="AY286" s="281" t="s">
        <v>475</v>
      </c>
    </row>
    <row r="287" s="2" customFormat="1" ht="21.75" customHeight="1">
      <c r="A287" s="41"/>
      <c r="B287" s="42"/>
      <c r="C287" s="282" t="s">
        <v>737</v>
      </c>
      <c r="D287" s="282" t="s">
        <v>516</v>
      </c>
      <c r="E287" s="283" t="s">
        <v>738</v>
      </c>
      <c r="F287" s="284" t="s">
        <v>739</v>
      </c>
      <c r="G287" s="285" t="s">
        <v>720</v>
      </c>
      <c r="H287" s="286">
        <v>51.033999999999999</v>
      </c>
      <c r="I287" s="287"/>
      <c r="J287" s="288">
        <f>ROUND(I287*H287,2)</f>
        <v>0</v>
      </c>
      <c r="K287" s="284" t="s">
        <v>481</v>
      </c>
      <c r="L287" s="289"/>
      <c r="M287" s="290" t="s">
        <v>28</v>
      </c>
      <c r="N287" s="291" t="s">
        <v>45</v>
      </c>
      <c r="O287" s="87"/>
      <c r="P287" s="240">
        <f>O287*H287</f>
        <v>0</v>
      </c>
      <c r="Q287" s="240">
        <v>0.001</v>
      </c>
      <c r="R287" s="240">
        <f>Q287*H287</f>
        <v>0.051034000000000003</v>
      </c>
      <c r="S287" s="240">
        <v>0</v>
      </c>
      <c r="T287" s="241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42" t="s">
        <v>649</v>
      </c>
      <c r="AT287" s="242" t="s">
        <v>516</v>
      </c>
      <c r="AU287" s="242" t="s">
        <v>82</v>
      </c>
      <c r="AY287" s="20" t="s">
        <v>475</v>
      </c>
      <c r="BE287" s="243">
        <f>IF(N287="základní",J287,0)</f>
        <v>0</v>
      </c>
      <c r="BF287" s="243">
        <f>IF(N287="snížená",J287,0)</f>
        <v>0</v>
      </c>
      <c r="BG287" s="243">
        <f>IF(N287="zákl. přenesená",J287,0)</f>
        <v>0</v>
      </c>
      <c r="BH287" s="243">
        <f>IF(N287="sníž. přenesená",J287,0)</f>
        <v>0</v>
      </c>
      <c r="BI287" s="243">
        <f>IF(N287="nulová",J287,0)</f>
        <v>0</v>
      </c>
      <c r="BJ287" s="20" t="s">
        <v>78</v>
      </c>
      <c r="BK287" s="243">
        <f>ROUND(I287*H287,2)</f>
        <v>0</v>
      </c>
      <c r="BL287" s="20" t="s">
        <v>567</v>
      </c>
      <c r="BM287" s="242" t="s">
        <v>740</v>
      </c>
    </row>
    <row r="288" s="2" customFormat="1">
      <c r="A288" s="41"/>
      <c r="B288" s="42"/>
      <c r="C288" s="43"/>
      <c r="D288" s="244" t="s">
        <v>484</v>
      </c>
      <c r="E288" s="43"/>
      <c r="F288" s="245" t="s">
        <v>739</v>
      </c>
      <c r="G288" s="43"/>
      <c r="H288" s="43"/>
      <c r="I288" s="151"/>
      <c r="J288" s="43"/>
      <c r="K288" s="43"/>
      <c r="L288" s="47"/>
      <c r="M288" s="246"/>
      <c r="N288" s="247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484</v>
      </c>
      <c r="AU288" s="20" t="s">
        <v>82</v>
      </c>
    </row>
    <row r="289" s="13" customFormat="1">
      <c r="A289" s="13"/>
      <c r="B289" s="249"/>
      <c r="C289" s="250"/>
      <c r="D289" s="244" t="s">
        <v>487</v>
      </c>
      <c r="E289" s="251" t="s">
        <v>28</v>
      </c>
      <c r="F289" s="252" t="s">
        <v>741</v>
      </c>
      <c r="G289" s="250"/>
      <c r="H289" s="253">
        <v>51.033999999999999</v>
      </c>
      <c r="I289" s="254"/>
      <c r="J289" s="250"/>
      <c r="K289" s="250"/>
      <c r="L289" s="255"/>
      <c r="M289" s="256"/>
      <c r="N289" s="257"/>
      <c r="O289" s="257"/>
      <c r="P289" s="257"/>
      <c r="Q289" s="257"/>
      <c r="R289" s="257"/>
      <c r="S289" s="257"/>
      <c r="T289" s="258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9" t="s">
        <v>487</v>
      </c>
      <c r="AU289" s="259" t="s">
        <v>82</v>
      </c>
      <c r="AV289" s="13" t="s">
        <v>82</v>
      </c>
      <c r="AW289" s="13" t="s">
        <v>35</v>
      </c>
      <c r="AX289" s="13" t="s">
        <v>78</v>
      </c>
      <c r="AY289" s="259" t="s">
        <v>475</v>
      </c>
    </row>
    <row r="290" s="2" customFormat="1" ht="33" customHeight="1">
      <c r="A290" s="41"/>
      <c r="B290" s="42"/>
      <c r="C290" s="231" t="s">
        <v>742</v>
      </c>
      <c r="D290" s="231" t="s">
        <v>477</v>
      </c>
      <c r="E290" s="232" t="s">
        <v>743</v>
      </c>
      <c r="F290" s="233" t="s">
        <v>744</v>
      </c>
      <c r="G290" s="234" t="s">
        <v>496</v>
      </c>
      <c r="H290" s="235">
        <v>15.845000000000001</v>
      </c>
      <c r="I290" s="236"/>
      <c r="J290" s="237">
        <f>ROUND(I290*H290,2)</f>
        <v>0</v>
      </c>
      <c r="K290" s="233" t="s">
        <v>481</v>
      </c>
      <c r="L290" s="47"/>
      <c r="M290" s="238" t="s">
        <v>28</v>
      </c>
      <c r="N290" s="239" t="s">
        <v>45</v>
      </c>
      <c r="O290" s="87"/>
      <c r="P290" s="240">
        <f>O290*H290</f>
        <v>0</v>
      </c>
      <c r="Q290" s="240">
        <v>0</v>
      </c>
      <c r="R290" s="240">
        <f>Q290*H290</f>
        <v>0</v>
      </c>
      <c r="S290" s="240">
        <v>0</v>
      </c>
      <c r="T290" s="241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42" t="s">
        <v>567</v>
      </c>
      <c r="AT290" s="242" t="s">
        <v>477</v>
      </c>
      <c r="AU290" s="242" t="s">
        <v>82</v>
      </c>
      <c r="AY290" s="20" t="s">
        <v>475</v>
      </c>
      <c r="BE290" s="243">
        <f>IF(N290="základní",J290,0)</f>
        <v>0</v>
      </c>
      <c r="BF290" s="243">
        <f>IF(N290="snížená",J290,0)</f>
        <v>0</v>
      </c>
      <c r="BG290" s="243">
        <f>IF(N290="zákl. přenesená",J290,0)</f>
        <v>0</v>
      </c>
      <c r="BH290" s="243">
        <f>IF(N290="sníž. přenesená",J290,0)</f>
        <v>0</v>
      </c>
      <c r="BI290" s="243">
        <f>IF(N290="nulová",J290,0)</f>
        <v>0</v>
      </c>
      <c r="BJ290" s="20" t="s">
        <v>78</v>
      </c>
      <c r="BK290" s="243">
        <f>ROUND(I290*H290,2)</f>
        <v>0</v>
      </c>
      <c r="BL290" s="20" t="s">
        <v>567</v>
      </c>
      <c r="BM290" s="242" t="s">
        <v>745</v>
      </c>
    </row>
    <row r="291" s="2" customFormat="1">
      <c r="A291" s="41"/>
      <c r="B291" s="42"/>
      <c r="C291" s="43"/>
      <c r="D291" s="244" t="s">
        <v>484</v>
      </c>
      <c r="E291" s="43"/>
      <c r="F291" s="245" t="s">
        <v>744</v>
      </c>
      <c r="G291" s="43"/>
      <c r="H291" s="43"/>
      <c r="I291" s="151"/>
      <c r="J291" s="43"/>
      <c r="K291" s="43"/>
      <c r="L291" s="47"/>
      <c r="M291" s="246"/>
      <c r="N291" s="247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484</v>
      </c>
      <c r="AU291" s="20" t="s">
        <v>82</v>
      </c>
    </row>
    <row r="292" s="13" customFormat="1">
      <c r="A292" s="13"/>
      <c r="B292" s="249"/>
      <c r="C292" s="250"/>
      <c r="D292" s="244" t="s">
        <v>487</v>
      </c>
      <c r="E292" s="251" t="s">
        <v>28</v>
      </c>
      <c r="F292" s="252" t="s">
        <v>746</v>
      </c>
      <c r="G292" s="250"/>
      <c r="H292" s="253">
        <v>15.845000000000001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9" t="s">
        <v>487</v>
      </c>
      <c r="AU292" s="259" t="s">
        <v>82</v>
      </c>
      <c r="AV292" s="13" t="s">
        <v>82</v>
      </c>
      <c r="AW292" s="13" t="s">
        <v>35</v>
      </c>
      <c r="AX292" s="13" t="s">
        <v>78</v>
      </c>
      <c r="AY292" s="259" t="s">
        <v>475</v>
      </c>
    </row>
    <row r="293" s="2" customFormat="1" ht="16.5" customHeight="1">
      <c r="A293" s="41"/>
      <c r="B293" s="42"/>
      <c r="C293" s="282" t="s">
        <v>747</v>
      </c>
      <c r="D293" s="282" t="s">
        <v>516</v>
      </c>
      <c r="E293" s="283" t="s">
        <v>748</v>
      </c>
      <c r="F293" s="284" t="s">
        <v>749</v>
      </c>
      <c r="G293" s="285" t="s">
        <v>508</v>
      </c>
      <c r="H293" s="286">
        <v>12.929</v>
      </c>
      <c r="I293" s="287"/>
      <c r="J293" s="288">
        <f>ROUND(I293*H293,2)</f>
        <v>0</v>
      </c>
      <c r="K293" s="284" t="s">
        <v>481</v>
      </c>
      <c r="L293" s="289"/>
      <c r="M293" s="290" t="s">
        <v>28</v>
      </c>
      <c r="N293" s="291" t="s">
        <v>45</v>
      </c>
      <c r="O293" s="87"/>
      <c r="P293" s="240">
        <f>O293*H293</f>
        <v>0</v>
      </c>
      <c r="Q293" s="240">
        <v>1</v>
      </c>
      <c r="R293" s="240">
        <f>Q293*H293</f>
        <v>12.929</v>
      </c>
      <c r="S293" s="240">
        <v>0</v>
      </c>
      <c r="T293" s="241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42" t="s">
        <v>649</v>
      </c>
      <c r="AT293" s="242" t="s">
        <v>516</v>
      </c>
      <c r="AU293" s="242" t="s">
        <v>82</v>
      </c>
      <c r="AY293" s="20" t="s">
        <v>475</v>
      </c>
      <c r="BE293" s="243">
        <f>IF(N293="základní",J293,0)</f>
        <v>0</v>
      </c>
      <c r="BF293" s="243">
        <f>IF(N293="snížená",J293,0)</f>
        <v>0</v>
      </c>
      <c r="BG293" s="243">
        <f>IF(N293="zákl. přenesená",J293,0)</f>
        <v>0</v>
      </c>
      <c r="BH293" s="243">
        <f>IF(N293="sníž. přenesená",J293,0)</f>
        <v>0</v>
      </c>
      <c r="BI293" s="243">
        <f>IF(N293="nulová",J293,0)</f>
        <v>0</v>
      </c>
      <c r="BJ293" s="20" t="s">
        <v>78</v>
      </c>
      <c r="BK293" s="243">
        <f>ROUND(I293*H293,2)</f>
        <v>0</v>
      </c>
      <c r="BL293" s="20" t="s">
        <v>567</v>
      </c>
      <c r="BM293" s="242" t="s">
        <v>750</v>
      </c>
    </row>
    <row r="294" s="2" customFormat="1">
      <c r="A294" s="41"/>
      <c r="B294" s="42"/>
      <c r="C294" s="43"/>
      <c r="D294" s="244" t="s">
        <v>484</v>
      </c>
      <c r="E294" s="43"/>
      <c r="F294" s="245" t="s">
        <v>749</v>
      </c>
      <c r="G294" s="43"/>
      <c r="H294" s="43"/>
      <c r="I294" s="151"/>
      <c r="J294" s="43"/>
      <c r="K294" s="43"/>
      <c r="L294" s="47"/>
      <c r="M294" s="246"/>
      <c r="N294" s="24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484</v>
      </c>
      <c r="AU294" s="20" t="s">
        <v>82</v>
      </c>
    </row>
    <row r="295" s="13" customFormat="1">
      <c r="A295" s="13"/>
      <c r="B295" s="249"/>
      <c r="C295" s="250"/>
      <c r="D295" s="244" t="s">
        <v>487</v>
      </c>
      <c r="E295" s="251" t="s">
        <v>28</v>
      </c>
      <c r="F295" s="252" t="s">
        <v>751</v>
      </c>
      <c r="G295" s="250"/>
      <c r="H295" s="253">
        <v>12.929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9" t="s">
        <v>487</v>
      </c>
      <c r="AU295" s="259" t="s">
        <v>82</v>
      </c>
      <c r="AV295" s="13" t="s">
        <v>82</v>
      </c>
      <c r="AW295" s="13" t="s">
        <v>35</v>
      </c>
      <c r="AX295" s="13" t="s">
        <v>78</v>
      </c>
      <c r="AY295" s="259" t="s">
        <v>475</v>
      </c>
    </row>
    <row r="296" s="2" customFormat="1" ht="33" customHeight="1">
      <c r="A296" s="41"/>
      <c r="B296" s="42"/>
      <c r="C296" s="231" t="s">
        <v>752</v>
      </c>
      <c r="D296" s="231" t="s">
        <v>477</v>
      </c>
      <c r="E296" s="232" t="s">
        <v>753</v>
      </c>
      <c r="F296" s="233" t="s">
        <v>754</v>
      </c>
      <c r="G296" s="234" t="s">
        <v>550</v>
      </c>
      <c r="H296" s="235">
        <v>1</v>
      </c>
      <c r="I296" s="236"/>
      <c r="J296" s="237">
        <f>ROUND(I296*H296,2)</f>
        <v>0</v>
      </c>
      <c r="K296" s="233" t="s">
        <v>481</v>
      </c>
      <c r="L296" s="47"/>
      <c r="M296" s="238" t="s">
        <v>28</v>
      </c>
      <c r="N296" s="239" t="s">
        <v>45</v>
      </c>
      <c r="O296" s="87"/>
      <c r="P296" s="240">
        <f>O296*H296</f>
        <v>0</v>
      </c>
      <c r="Q296" s="240">
        <v>6.9999999999999994E-05</v>
      </c>
      <c r="R296" s="240">
        <f>Q296*H296</f>
        <v>6.9999999999999994E-05</v>
      </c>
      <c r="S296" s="240">
        <v>0</v>
      </c>
      <c r="T296" s="241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42" t="s">
        <v>567</v>
      </c>
      <c r="AT296" s="242" t="s">
        <v>477</v>
      </c>
      <c r="AU296" s="242" t="s">
        <v>82</v>
      </c>
      <c r="AY296" s="20" t="s">
        <v>475</v>
      </c>
      <c r="BE296" s="243">
        <f>IF(N296="základní",J296,0)</f>
        <v>0</v>
      </c>
      <c r="BF296" s="243">
        <f>IF(N296="snížená",J296,0)</f>
        <v>0</v>
      </c>
      <c r="BG296" s="243">
        <f>IF(N296="zákl. přenesená",J296,0)</f>
        <v>0</v>
      </c>
      <c r="BH296" s="243">
        <f>IF(N296="sníž. přenesená",J296,0)</f>
        <v>0</v>
      </c>
      <c r="BI296" s="243">
        <f>IF(N296="nulová",J296,0)</f>
        <v>0</v>
      </c>
      <c r="BJ296" s="20" t="s">
        <v>78</v>
      </c>
      <c r="BK296" s="243">
        <f>ROUND(I296*H296,2)</f>
        <v>0</v>
      </c>
      <c r="BL296" s="20" t="s">
        <v>567</v>
      </c>
      <c r="BM296" s="242" t="s">
        <v>755</v>
      </c>
    </row>
    <row r="297" s="2" customFormat="1">
      <c r="A297" s="41"/>
      <c r="B297" s="42"/>
      <c r="C297" s="43"/>
      <c r="D297" s="244" t="s">
        <v>484</v>
      </c>
      <c r="E297" s="43"/>
      <c r="F297" s="245" t="s">
        <v>756</v>
      </c>
      <c r="G297" s="43"/>
      <c r="H297" s="43"/>
      <c r="I297" s="151"/>
      <c r="J297" s="43"/>
      <c r="K297" s="43"/>
      <c r="L297" s="47"/>
      <c r="M297" s="246"/>
      <c r="N297" s="247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484</v>
      </c>
      <c r="AU297" s="20" t="s">
        <v>82</v>
      </c>
    </row>
    <row r="298" s="13" customFormat="1">
      <c r="A298" s="13"/>
      <c r="B298" s="249"/>
      <c r="C298" s="250"/>
      <c r="D298" s="244" t="s">
        <v>487</v>
      </c>
      <c r="E298" s="251" t="s">
        <v>28</v>
      </c>
      <c r="F298" s="252" t="s">
        <v>757</v>
      </c>
      <c r="G298" s="250"/>
      <c r="H298" s="253">
        <v>1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9" t="s">
        <v>487</v>
      </c>
      <c r="AU298" s="259" t="s">
        <v>82</v>
      </c>
      <c r="AV298" s="13" t="s">
        <v>82</v>
      </c>
      <c r="AW298" s="13" t="s">
        <v>35</v>
      </c>
      <c r="AX298" s="13" t="s">
        <v>78</v>
      </c>
      <c r="AY298" s="259" t="s">
        <v>475</v>
      </c>
    </row>
    <row r="299" s="2" customFormat="1" ht="21.75" customHeight="1">
      <c r="A299" s="41"/>
      <c r="B299" s="42"/>
      <c r="C299" s="282" t="s">
        <v>758</v>
      </c>
      <c r="D299" s="282" t="s">
        <v>516</v>
      </c>
      <c r="E299" s="283" t="s">
        <v>759</v>
      </c>
      <c r="F299" s="284" t="s">
        <v>760</v>
      </c>
      <c r="G299" s="285" t="s">
        <v>550</v>
      </c>
      <c r="H299" s="286">
        <v>1</v>
      </c>
      <c r="I299" s="287"/>
      <c r="J299" s="288">
        <f>ROUND(I299*H299,2)</f>
        <v>0</v>
      </c>
      <c r="K299" s="284" t="s">
        <v>481</v>
      </c>
      <c r="L299" s="289"/>
      <c r="M299" s="290" t="s">
        <v>28</v>
      </c>
      <c r="N299" s="291" t="s">
        <v>45</v>
      </c>
      <c r="O299" s="87"/>
      <c r="P299" s="240">
        <f>O299*H299</f>
        <v>0</v>
      </c>
      <c r="Q299" s="240">
        <v>0.00089999999999999998</v>
      </c>
      <c r="R299" s="240">
        <f>Q299*H299</f>
        <v>0.00089999999999999998</v>
      </c>
      <c r="S299" s="240">
        <v>0</v>
      </c>
      <c r="T299" s="241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42" t="s">
        <v>649</v>
      </c>
      <c r="AT299" s="242" t="s">
        <v>516</v>
      </c>
      <c r="AU299" s="242" t="s">
        <v>82</v>
      </c>
      <c r="AY299" s="20" t="s">
        <v>475</v>
      </c>
      <c r="BE299" s="243">
        <f>IF(N299="základní",J299,0)</f>
        <v>0</v>
      </c>
      <c r="BF299" s="243">
        <f>IF(N299="snížená",J299,0)</f>
        <v>0</v>
      </c>
      <c r="BG299" s="243">
        <f>IF(N299="zákl. přenesená",J299,0)</f>
        <v>0</v>
      </c>
      <c r="BH299" s="243">
        <f>IF(N299="sníž. přenesená",J299,0)</f>
        <v>0</v>
      </c>
      <c r="BI299" s="243">
        <f>IF(N299="nulová",J299,0)</f>
        <v>0</v>
      </c>
      <c r="BJ299" s="20" t="s">
        <v>78</v>
      </c>
      <c r="BK299" s="243">
        <f>ROUND(I299*H299,2)</f>
        <v>0</v>
      </c>
      <c r="BL299" s="20" t="s">
        <v>567</v>
      </c>
      <c r="BM299" s="242" t="s">
        <v>761</v>
      </c>
    </row>
    <row r="300" s="2" customFormat="1">
      <c r="A300" s="41"/>
      <c r="B300" s="42"/>
      <c r="C300" s="43"/>
      <c r="D300" s="244" t="s">
        <v>484</v>
      </c>
      <c r="E300" s="43"/>
      <c r="F300" s="245" t="s">
        <v>760</v>
      </c>
      <c r="G300" s="43"/>
      <c r="H300" s="43"/>
      <c r="I300" s="151"/>
      <c r="J300" s="43"/>
      <c r="K300" s="43"/>
      <c r="L300" s="47"/>
      <c r="M300" s="246"/>
      <c r="N300" s="247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484</v>
      </c>
      <c r="AU300" s="20" t="s">
        <v>82</v>
      </c>
    </row>
    <row r="301" s="2" customFormat="1">
      <c r="A301" s="41"/>
      <c r="B301" s="42"/>
      <c r="C301" s="43"/>
      <c r="D301" s="244" t="s">
        <v>485</v>
      </c>
      <c r="E301" s="43"/>
      <c r="F301" s="248" t="s">
        <v>762</v>
      </c>
      <c r="G301" s="43"/>
      <c r="H301" s="43"/>
      <c r="I301" s="151"/>
      <c r="J301" s="43"/>
      <c r="K301" s="43"/>
      <c r="L301" s="47"/>
      <c r="M301" s="246"/>
      <c r="N301" s="247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485</v>
      </c>
      <c r="AU301" s="20" t="s">
        <v>82</v>
      </c>
    </row>
    <row r="302" s="2" customFormat="1" ht="33" customHeight="1">
      <c r="A302" s="41"/>
      <c r="B302" s="42"/>
      <c r="C302" s="231" t="s">
        <v>763</v>
      </c>
      <c r="D302" s="231" t="s">
        <v>477</v>
      </c>
      <c r="E302" s="232" t="s">
        <v>764</v>
      </c>
      <c r="F302" s="233" t="s">
        <v>765</v>
      </c>
      <c r="G302" s="234" t="s">
        <v>508</v>
      </c>
      <c r="H302" s="235">
        <v>12.987</v>
      </c>
      <c r="I302" s="236"/>
      <c r="J302" s="237">
        <f>ROUND(I302*H302,2)</f>
        <v>0</v>
      </c>
      <c r="K302" s="233" t="s">
        <v>481</v>
      </c>
      <c r="L302" s="47"/>
      <c r="M302" s="238" t="s">
        <v>28</v>
      </c>
      <c r="N302" s="239" t="s">
        <v>45</v>
      </c>
      <c r="O302" s="87"/>
      <c r="P302" s="240">
        <f>O302*H302</f>
        <v>0</v>
      </c>
      <c r="Q302" s="240">
        <v>0</v>
      </c>
      <c r="R302" s="240">
        <f>Q302*H302</f>
        <v>0</v>
      </c>
      <c r="S302" s="240">
        <v>0</v>
      </c>
      <c r="T302" s="241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42" t="s">
        <v>567</v>
      </c>
      <c r="AT302" s="242" t="s">
        <v>477</v>
      </c>
      <c r="AU302" s="242" t="s">
        <v>82</v>
      </c>
      <c r="AY302" s="20" t="s">
        <v>475</v>
      </c>
      <c r="BE302" s="243">
        <f>IF(N302="základní",J302,0)</f>
        <v>0</v>
      </c>
      <c r="BF302" s="243">
        <f>IF(N302="snížená",J302,0)</f>
        <v>0</v>
      </c>
      <c r="BG302" s="243">
        <f>IF(N302="zákl. přenesená",J302,0)</f>
        <v>0</v>
      </c>
      <c r="BH302" s="243">
        <f>IF(N302="sníž. přenesená",J302,0)</f>
        <v>0</v>
      </c>
      <c r="BI302" s="243">
        <f>IF(N302="nulová",J302,0)</f>
        <v>0</v>
      </c>
      <c r="BJ302" s="20" t="s">
        <v>78</v>
      </c>
      <c r="BK302" s="243">
        <f>ROUND(I302*H302,2)</f>
        <v>0</v>
      </c>
      <c r="BL302" s="20" t="s">
        <v>567</v>
      </c>
      <c r="BM302" s="242" t="s">
        <v>766</v>
      </c>
    </row>
    <row r="303" s="2" customFormat="1">
      <c r="A303" s="41"/>
      <c r="B303" s="42"/>
      <c r="C303" s="43"/>
      <c r="D303" s="244" t="s">
        <v>484</v>
      </c>
      <c r="E303" s="43"/>
      <c r="F303" s="245" t="s">
        <v>765</v>
      </c>
      <c r="G303" s="43"/>
      <c r="H303" s="43"/>
      <c r="I303" s="151"/>
      <c r="J303" s="43"/>
      <c r="K303" s="43"/>
      <c r="L303" s="47"/>
      <c r="M303" s="246"/>
      <c r="N303" s="247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484</v>
      </c>
      <c r="AU303" s="20" t="s">
        <v>82</v>
      </c>
    </row>
    <row r="304" s="12" customFormat="1" ht="22.8" customHeight="1">
      <c r="A304" s="12"/>
      <c r="B304" s="215"/>
      <c r="C304" s="216"/>
      <c r="D304" s="217" t="s">
        <v>73</v>
      </c>
      <c r="E304" s="229" t="s">
        <v>767</v>
      </c>
      <c r="F304" s="229" t="s">
        <v>768</v>
      </c>
      <c r="G304" s="216"/>
      <c r="H304" s="216"/>
      <c r="I304" s="219"/>
      <c r="J304" s="230">
        <f>BK304</f>
        <v>0</v>
      </c>
      <c r="K304" s="216"/>
      <c r="L304" s="221"/>
      <c r="M304" s="222"/>
      <c r="N304" s="223"/>
      <c r="O304" s="223"/>
      <c r="P304" s="224">
        <f>SUM(P305:P312)</f>
        <v>0</v>
      </c>
      <c r="Q304" s="223"/>
      <c r="R304" s="224">
        <f>SUM(R305:R312)</f>
        <v>0.040000000000000001</v>
      </c>
      <c r="S304" s="223"/>
      <c r="T304" s="225">
        <f>SUM(T305:T312)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26" t="s">
        <v>82</v>
      </c>
      <c r="AT304" s="227" t="s">
        <v>73</v>
      </c>
      <c r="AU304" s="227" t="s">
        <v>78</v>
      </c>
      <c r="AY304" s="226" t="s">
        <v>475</v>
      </c>
      <c r="BK304" s="228">
        <f>SUM(BK305:BK312)</f>
        <v>0</v>
      </c>
    </row>
    <row r="305" s="2" customFormat="1" ht="33" customHeight="1">
      <c r="A305" s="41"/>
      <c r="B305" s="42"/>
      <c r="C305" s="231" t="s">
        <v>769</v>
      </c>
      <c r="D305" s="231" t="s">
        <v>477</v>
      </c>
      <c r="E305" s="232" t="s">
        <v>770</v>
      </c>
      <c r="F305" s="233" t="s">
        <v>771</v>
      </c>
      <c r="G305" s="234" t="s">
        <v>550</v>
      </c>
      <c r="H305" s="235">
        <v>2</v>
      </c>
      <c r="I305" s="236"/>
      <c r="J305" s="237">
        <f>ROUND(I305*H305,2)</f>
        <v>0</v>
      </c>
      <c r="K305" s="233" t="s">
        <v>481</v>
      </c>
      <c r="L305" s="47"/>
      <c r="M305" s="238" t="s">
        <v>28</v>
      </c>
      <c r="N305" s="239" t="s">
        <v>45</v>
      </c>
      <c r="O305" s="87"/>
      <c r="P305" s="240">
        <f>O305*H305</f>
        <v>0</v>
      </c>
      <c r="Q305" s="240">
        <v>0</v>
      </c>
      <c r="R305" s="240">
        <f>Q305*H305</f>
        <v>0</v>
      </c>
      <c r="S305" s="240">
        <v>0</v>
      </c>
      <c r="T305" s="241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42" t="s">
        <v>567</v>
      </c>
      <c r="AT305" s="242" t="s">
        <v>477</v>
      </c>
      <c r="AU305" s="242" t="s">
        <v>82</v>
      </c>
      <c r="AY305" s="20" t="s">
        <v>475</v>
      </c>
      <c r="BE305" s="243">
        <f>IF(N305="základní",J305,0)</f>
        <v>0</v>
      </c>
      <c r="BF305" s="243">
        <f>IF(N305="snížená",J305,0)</f>
        <v>0</v>
      </c>
      <c r="BG305" s="243">
        <f>IF(N305="zákl. přenesená",J305,0)</f>
        <v>0</v>
      </c>
      <c r="BH305" s="243">
        <f>IF(N305="sníž. přenesená",J305,0)</f>
        <v>0</v>
      </c>
      <c r="BI305" s="243">
        <f>IF(N305="nulová",J305,0)</f>
        <v>0</v>
      </c>
      <c r="BJ305" s="20" t="s">
        <v>78</v>
      </c>
      <c r="BK305" s="243">
        <f>ROUND(I305*H305,2)</f>
        <v>0</v>
      </c>
      <c r="BL305" s="20" t="s">
        <v>567</v>
      </c>
      <c r="BM305" s="242" t="s">
        <v>772</v>
      </c>
    </row>
    <row r="306" s="2" customFormat="1">
      <c r="A306" s="41"/>
      <c r="B306" s="42"/>
      <c r="C306" s="43"/>
      <c r="D306" s="244" t="s">
        <v>484</v>
      </c>
      <c r="E306" s="43"/>
      <c r="F306" s="245" t="s">
        <v>773</v>
      </c>
      <c r="G306" s="43"/>
      <c r="H306" s="43"/>
      <c r="I306" s="151"/>
      <c r="J306" s="43"/>
      <c r="K306" s="43"/>
      <c r="L306" s="47"/>
      <c r="M306" s="246"/>
      <c r="N306" s="247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484</v>
      </c>
      <c r="AU306" s="20" t="s">
        <v>82</v>
      </c>
    </row>
    <row r="307" s="13" customFormat="1">
      <c r="A307" s="13"/>
      <c r="B307" s="249"/>
      <c r="C307" s="250"/>
      <c r="D307" s="244" t="s">
        <v>487</v>
      </c>
      <c r="E307" s="251" t="s">
        <v>28</v>
      </c>
      <c r="F307" s="252" t="s">
        <v>774</v>
      </c>
      <c r="G307" s="250"/>
      <c r="H307" s="253">
        <v>2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9" t="s">
        <v>487</v>
      </c>
      <c r="AU307" s="259" t="s">
        <v>82</v>
      </c>
      <c r="AV307" s="13" t="s">
        <v>82</v>
      </c>
      <c r="AW307" s="13" t="s">
        <v>35</v>
      </c>
      <c r="AX307" s="13" t="s">
        <v>78</v>
      </c>
      <c r="AY307" s="259" t="s">
        <v>475</v>
      </c>
    </row>
    <row r="308" s="2" customFormat="1" ht="21.75" customHeight="1">
      <c r="A308" s="41"/>
      <c r="B308" s="42"/>
      <c r="C308" s="282" t="s">
        <v>775</v>
      </c>
      <c r="D308" s="282" t="s">
        <v>516</v>
      </c>
      <c r="E308" s="283" t="s">
        <v>776</v>
      </c>
      <c r="F308" s="284" t="s">
        <v>777</v>
      </c>
      <c r="G308" s="285" t="s">
        <v>550</v>
      </c>
      <c r="H308" s="286">
        <v>2</v>
      </c>
      <c r="I308" s="287"/>
      <c r="J308" s="288">
        <f>ROUND(I308*H308,2)</f>
        <v>0</v>
      </c>
      <c r="K308" s="284" t="s">
        <v>28</v>
      </c>
      <c r="L308" s="289"/>
      <c r="M308" s="290" t="s">
        <v>28</v>
      </c>
      <c r="N308" s="291" t="s">
        <v>45</v>
      </c>
      <c r="O308" s="87"/>
      <c r="P308" s="240">
        <f>O308*H308</f>
        <v>0</v>
      </c>
      <c r="Q308" s="240">
        <v>0.02</v>
      </c>
      <c r="R308" s="240">
        <f>Q308*H308</f>
        <v>0.040000000000000001</v>
      </c>
      <c r="S308" s="240">
        <v>0</v>
      </c>
      <c r="T308" s="241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42" t="s">
        <v>649</v>
      </c>
      <c r="AT308" s="242" t="s">
        <v>516</v>
      </c>
      <c r="AU308" s="242" t="s">
        <v>82</v>
      </c>
      <c r="AY308" s="20" t="s">
        <v>475</v>
      </c>
      <c r="BE308" s="243">
        <f>IF(N308="základní",J308,0)</f>
        <v>0</v>
      </c>
      <c r="BF308" s="243">
        <f>IF(N308="snížená",J308,0)</f>
        <v>0</v>
      </c>
      <c r="BG308" s="243">
        <f>IF(N308="zákl. přenesená",J308,0)</f>
        <v>0</v>
      </c>
      <c r="BH308" s="243">
        <f>IF(N308="sníž. přenesená",J308,0)</f>
        <v>0</v>
      </c>
      <c r="BI308" s="243">
        <f>IF(N308="nulová",J308,0)</f>
        <v>0</v>
      </c>
      <c r="BJ308" s="20" t="s">
        <v>78</v>
      </c>
      <c r="BK308" s="243">
        <f>ROUND(I308*H308,2)</f>
        <v>0</v>
      </c>
      <c r="BL308" s="20" t="s">
        <v>567</v>
      </c>
      <c r="BM308" s="242" t="s">
        <v>778</v>
      </c>
    </row>
    <row r="309" s="2" customFormat="1">
      <c r="A309" s="41"/>
      <c r="B309" s="42"/>
      <c r="C309" s="43"/>
      <c r="D309" s="244" t="s">
        <v>484</v>
      </c>
      <c r="E309" s="43"/>
      <c r="F309" s="245" t="s">
        <v>777</v>
      </c>
      <c r="G309" s="43"/>
      <c r="H309" s="43"/>
      <c r="I309" s="151"/>
      <c r="J309" s="43"/>
      <c r="K309" s="43"/>
      <c r="L309" s="47"/>
      <c r="M309" s="246"/>
      <c r="N309" s="247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484</v>
      </c>
      <c r="AU309" s="20" t="s">
        <v>82</v>
      </c>
    </row>
    <row r="310" s="2" customFormat="1">
      <c r="A310" s="41"/>
      <c r="B310" s="42"/>
      <c r="C310" s="43"/>
      <c r="D310" s="244" t="s">
        <v>485</v>
      </c>
      <c r="E310" s="43"/>
      <c r="F310" s="248" t="s">
        <v>779</v>
      </c>
      <c r="G310" s="43"/>
      <c r="H310" s="43"/>
      <c r="I310" s="151"/>
      <c r="J310" s="43"/>
      <c r="K310" s="43"/>
      <c r="L310" s="47"/>
      <c r="M310" s="246"/>
      <c r="N310" s="247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485</v>
      </c>
      <c r="AU310" s="20" t="s">
        <v>82</v>
      </c>
    </row>
    <row r="311" s="2" customFormat="1" ht="44.25" customHeight="1">
      <c r="A311" s="41"/>
      <c r="B311" s="42"/>
      <c r="C311" s="231" t="s">
        <v>780</v>
      </c>
      <c r="D311" s="231" t="s">
        <v>477</v>
      </c>
      <c r="E311" s="232" t="s">
        <v>781</v>
      </c>
      <c r="F311" s="233" t="s">
        <v>782</v>
      </c>
      <c r="G311" s="234" t="s">
        <v>508</v>
      </c>
      <c r="H311" s="235">
        <v>0.040000000000000001</v>
      </c>
      <c r="I311" s="236"/>
      <c r="J311" s="237">
        <f>ROUND(I311*H311,2)</f>
        <v>0</v>
      </c>
      <c r="K311" s="233" t="s">
        <v>481</v>
      </c>
      <c r="L311" s="47"/>
      <c r="M311" s="238" t="s">
        <v>28</v>
      </c>
      <c r="N311" s="239" t="s">
        <v>45</v>
      </c>
      <c r="O311" s="87"/>
      <c r="P311" s="240">
        <f>O311*H311</f>
        <v>0</v>
      </c>
      <c r="Q311" s="240">
        <v>0</v>
      </c>
      <c r="R311" s="240">
        <f>Q311*H311</f>
        <v>0</v>
      </c>
      <c r="S311" s="240">
        <v>0</v>
      </c>
      <c r="T311" s="241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42" t="s">
        <v>567</v>
      </c>
      <c r="AT311" s="242" t="s">
        <v>477</v>
      </c>
      <c r="AU311" s="242" t="s">
        <v>82</v>
      </c>
      <c r="AY311" s="20" t="s">
        <v>475</v>
      </c>
      <c r="BE311" s="243">
        <f>IF(N311="základní",J311,0)</f>
        <v>0</v>
      </c>
      <c r="BF311" s="243">
        <f>IF(N311="snížená",J311,0)</f>
        <v>0</v>
      </c>
      <c r="BG311" s="243">
        <f>IF(N311="zákl. přenesená",J311,0)</f>
        <v>0</v>
      </c>
      <c r="BH311" s="243">
        <f>IF(N311="sníž. přenesená",J311,0)</f>
        <v>0</v>
      </c>
      <c r="BI311" s="243">
        <f>IF(N311="nulová",J311,0)</f>
        <v>0</v>
      </c>
      <c r="BJ311" s="20" t="s">
        <v>78</v>
      </c>
      <c r="BK311" s="243">
        <f>ROUND(I311*H311,2)</f>
        <v>0</v>
      </c>
      <c r="BL311" s="20" t="s">
        <v>567</v>
      </c>
      <c r="BM311" s="242" t="s">
        <v>783</v>
      </c>
    </row>
    <row r="312" s="2" customFormat="1">
      <c r="A312" s="41"/>
      <c r="B312" s="42"/>
      <c r="C312" s="43"/>
      <c r="D312" s="244" t="s">
        <v>484</v>
      </c>
      <c r="E312" s="43"/>
      <c r="F312" s="245" t="s">
        <v>782</v>
      </c>
      <c r="G312" s="43"/>
      <c r="H312" s="43"/>
      <c r="I312" s="151"/>
      <c r="J312" s="43"/>
      <c r="K312" s="43"/>
      <c r="L312" s="47"/>
      <c r="M312" s="246"/>
      <c r="N312" s="247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484</v>
      </c>
      <c r="AU312" s="20" t="s">
        <v>82</v>
      </c>
    </row>
    <row r="313" s="12" customFormat="1" ht="22.8" customHeight="1">
      <c r="A313" s="12"/>
      <c r="B313" s="215"/>
      <c r="C313" s="216"/>
      <c r="D313" s="217" t="s">
        <v>73</v>
      </c>
      <c r="E313" s="229" t="s">
        <v>784</v>
      </c>
      <c r="F313" s="229" t="s">
        <v>785</v>
      </c>
      <c r="G313" s="216"/>
      <c r="H313" s="216"/>
      <c r="I313" s="219"/>
      <c r="J313" s="230">
        <f>BK313</f>
        <v>0</v>
      </c>
      <c r="K313" s="216"/>
      <c r="L313" s="221"/>
      <c r="M313" s="222"/>
      <c r="N313" s="223"/>
      <c r="O313" s="223"/>
      <c r="P313" s="224">
        <f>SUM(P314:P344)</f>
        <v>0</v>
      </c>
      <c r="Q313" s="223"/>
      <c r="R313" s="224">
        <f>SUM(R314:R344)</f>
        <v>0.18130631999999999</v>
      </c>
      <c r="S313" s="223"/>
      <c r="T313" s="225">
        <f>SUM(T314:T344)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26" t="s">
        <v>82</v>
      </c>
      <c r="AT313" s="227" t="s">
        <v>73</v>
      </c>
      <c r="AU313" s="227" t="s">
        <v>78</v>
      </c>
      <c r="AY313" s="226" t="s">
        <v>475</v>
      </c>
      <c r="BK313" s="228">
        <f>SUM(BK314:BK344)</f>
        <v>0</v>
      </c>
    </row>
    <row r="314" s="2" customFormat="1" ht="16.5" customHeight="1">
      <c r="A314" s="41"/>
      <c r="B314" s="42"/>
      <c r="C314" s="231" t="s">
        <v>786</v>
      </c>
      <c r="D314" s="231" t="s">
        <v>477</v>
      </c>
      <c r="E314" s="232" t="s">
        <v>787</v>
      </c>
      <c r="F314" s="233" t="s">
        <v>788</v>
      </c>
      <c r="G314" s="234" t="s">
        <v>496</v>
      </c>
      <c r="H314" s="235">
        <v>14.52</v>
      </c>
      <c r="I314" s="236"/>
      <c r="J314" s="237">
        <f>ROUND(I314*H314,2)</f>
        <v>0</v>
      </c>
      <c r="K314" s="233" t="s">
        <v>481</v>
      </c>
      <c r="L314" s="47"/>
      <c r="M314" s="238" t="s">
        <v>28</v>
      </c>
      <c r="N314" s="239" t="s">
        <v>45</v>
      </c>
      <c r="O314" s="87"/>
      <c r="P314" s="240">
        <f>O314*H314</f>
        <v>0</v>
      </c>
      <c r="Q314" s="240">
        <v>0</v>
      </c>
      <c r="R314" s="240">
        <f>Q314*H314</f>
        <v>0</v>
      </c>
      <c r="S314" s="240">
        <v>0</v>
      </c>
      <c r="T314" s="241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42" t="s">
        <v>567</v>
      </c>
      <c r="AT314" s="242" t="s">
        <v>477</v>
      </c>
      <c r="AU314" s="242" t="s">
        <v>82</v>
      </c>
      <c r="AY314" s="20" t="s">
        <v>475</v>
      </c>
      <c r="BE314" s="243">
        <f>IF(N314="základní",J314,0)</f>
        <v>0</v>
      </c>
      <c r="BF314" s="243">
        <f>IF(N314="snížená",J314,0)</f>
        <v>0</v>
      </c>
      <c r="BG314" s="243">
        <f>IF(N314="zákl. přenesená",J314,0)</f>
        <v>0</v>
      </c>
      <c r="BH314" s="243">
        <f>IF(N314="sníž. přenesená",J314,0)</f>
        <v>0</v>
      </c>
      <c r="BI314" s="243">
        <f>IF(N314="nulová",J314,0)</f>
        <v>0</v>
      </c>
      <c r="BJ314" s="20" t="s">
        <v>78</v>
      </c>
      <c r="BK314" s="243">
        <f>ROUND(I314*H314,2)</f>
        <v>0</v>
      </c>
      <c r="BL314" s="20" t="s">
        <v>567</v>
      </c>
      <c r="BM314" s="242" t="s">
        <v>789</v>
      </c>
    </row>
    <row r="315" s="2" customFormat="1">
      <c r="A315" s="41"/>
      <c r="B315" s="42"/>
      <c r="C315" s="43"/>
      <c r="D315" s="244" t="s">
        <v>484</v>
      </c>
      <c r="E315" s="43"/>
      <c r="F315" s="245" t="s">
        <v>788</v>
      </c>
      <c r="G315" s="43"/>
      <c r="H315" s="43"/>
      <c r="I315" s="151"/>
      <c r="J315" s="43"/>
      <c r="K315" s="43"/>
      <c r="L315" s="47"/>
      <c r="M315" s="246"/>
      <c r="N315" s="24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484</v>
      </c>
      <c r="AU315" s="20" t="s">
        <v>82</v>
      </c>
    </row>
    <row r="316" s="13" customFormat="1">
      <c r="A316" s="13"/>
      <c r="B316" s="249"/>
      <c r="C316" s="250"/>
      <c r="D316" s="244" t="s">
        <v>487</v>
      </c>
      <c r="E316" s="251" t="s">
        <v>28</v>
      </c>
      <c r="F316" s="252" t="s">
        <v>790</v>
      </c>
      <c r="G316" s="250"/>
      <c r="H316" s="253">
        <v>14.52</v>
      </c>
      <c r="I316" s="254"/>
      <c r="J316" s="250"/>
      <c r="K316" s="250"/>
      <c r="L316" s="255"/>
      <c r="M316" s="256"/>
      <c r="N316" s="257"/>
      <c r="O316" s="257"/>
      <c r="P316" s="257"/>
      <c r="Q316" s="257"/>
      <c r="R316" s="257"/>
      <c r="S316" s="257"/>
      <c r="T316" s="258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9" t="s">
        <v>487</v>
      </c>
      <c r="AU316" s="259" t="s">
        <v>82</v>
      </c>
      <c r="AV316" s="13" t="s">
        <v>82</v>
      </c>
      <c r="AW316" s="13" t="s">
        <v>35</v>
      </c>
      <c r="AX316" s="13" t="s">
        <v>78</v>
      </c>
      <c r="AY316" s="259" t="s">
        <v>475</v>
      </c>
    </row>
    <row r="317" s="2" customFormat="1" ht="21.75" customHeight="1">
      <c r="A317" s="41"/>
      <c r="B317" s="42"/>
      <c r="C317" s="282" t="s">
        <v>791</v>
      </c>
      <c r="D317" s="282" t="s">
        <v>516</v>
      </c>
      <c r="E317" s="283" t="s">
        <v>792</v>
      </c>
      <c r="F317" s="284" t="s">
        <v>793</v>
      </c>
      <c r="G317" s="285" t="s">
        <v>496</v>
      </c>
      <c r="H317" s="286">
        <v>17.423999999999999</v>
      </c>
      <c r="I317" s="287"/>
      <c r="J317" s="288">
        <f>ROUND(I317*H317,2)</f>
        <v>0</v>
      </c>
      <c r="K317" s="284" t="s">
        <v>481</v>
      </c>
      <c r="L317" s="289"/>
      <c r="M317" s="290" t="s">
        <v>28</v>
      </c>
      <c r="N317" s="291" t="s">
        <v>45</v>
      </c>
      <c r="O317" s="87"/>
      <c r="P317" s="240">
        <f>O317*H317</f>
        <v>0</v>
      </c>
      <c r="Q317" s="240">
        <v>0.00038000000000000002</v>
      </c>
      <c r="R317" s="240">
        <f>Q317*H317</f>
        <v>0.0066211200000000003</v>
      </c>
      <c r="S317" s="240">
        <v>0</v>
      </c>
      <c r="T317" s="241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42" t="s">
        <v>649</v>
      </c>
      <c r="AT317" s="242" t="s">
        <v>516</v>
      </c>
      <c r="AU317" s="242" t="s">
        <v>82</v>
      </c>
      <c r="AY317" s="20" t="s">
        <v>475</v>
      </c>
      <c r="BE317" s="243">
        <f>IF(N317="základní",J317,0)</f>
        <v>0</v>
      </c>
      <c r="BF317" s="243">
        <f>IF(N317="snížená",J317,0)</f>
        <v>0</v>
      </c>
      <c r="BG317" s="243">
        <f>IF(N317="zákl. přenesená",J317,0)</f>
        <v>0</v>
      </c>
      <c r="BH317" s="243">
        <f>IF(N317="sníž. přenesená",J317,0)</f>
        <v>0</v>
      </c>
      <c r="BI317" s="243">
        <f>IF(N317="nulová",J317,0)</f>
        <v>0</v>
      </c>
      <c r="BJ317" s="20" t="s">
        <v>78</v>
      </c>
      <c r="BK317" s="243">
        <f>ROUND(I317*H317,2)</f>
        <v>0</v>
      </c>
      <c r="BL317" s="20" t="s">
        <v>567</v>
      </c>
      <c r="BM317" s="242" t="s">
        <v>794</v>
      </c>
    </row>
    <row r="318" s="2" customFormat="1">
      <c r="A318" s="41"/>
      <c r="B318" s="42"/>
      <c r="C318" s="43"/>
      <c r="D318" s="244" t="s">
        <v>484</v>
      </c>
      <c r="E318" s="43"/>
      <c r="F318" s="245" t="s">
        <v>793</v>
      </c>
      <c r="G318" s="43"/>
      <c r="H318" s="43"/>
      <c r="I318" s="151"/>
      <c r="J318" s="43"/>
      <c r="K318" s="43"/>
      <c r="L318" s="47"/>
      <c r="M318" s="246"/>
      <c r="N318" s="247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484</v>
      </c>
      <c r="AU318" s="20" t="s">
        <v>82</v>
      </c>
    </row>
    <row r="319" s="2" customFormat="1">
      <c r="A319" s="41"/>
      <c r="B319" s="42"/>
      <c r="C319" s="43"/>
      <c r="D319" s="244" t="s">
        <v>485</v>
      </c>
      <c r="E319" s="43"/>
      <c r="F319" s="248" t="s">
        <v>795</v>
      </c>
      <c r="G319" s="43"/>
      <c r="H319" s="43"/>
      <c r="I319" s="151"/>
      <c r="J319" s="43"/>
      <c r="K319" s="43"/>
      <c r="L319" s="47"/>
      <c r="M319" s="246"/>
      <c r="N319" s="247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485</v>
      </c>
      <c r="AU319" s="20" t="s">
        <v>82</v>
      </c>
    </row>
    <row r="320" s="13" customFormat="1">
      <c r="A320" s="13"/>
      <c r="B320" s="249"/>
      <c r="C320" s="250"/>
      <c r="D320" s="244" t="s">
        <v>487</v>
      </c>
      <c r="E320" s="251" t="s">
        <v>28</v>
      </c>
      <c r="F320" s="252" t="s">
        <v>796</v>
      </c>
      <c r="G320" s="250"/>
      <c r="H320" s="253">
        <v>17.423999999999999</v>
      </c>
      <c r="I320" s="254"/>
      <c r="J320" s="250"/>
      <c r="K320" s="250"/>
      <c r="L320" s="255"/>
      <c r="M320" s="256"/>
      <c r="N320" s="257"/>
      <c r="O320" s="257"/>
      <c r="P320" s="257"/>
      <c r="Q320" s="257"/>
      <c r="R320" s="257"/>
      <c r="S320" s="257"/>
      <c r="T320" s="258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9" t="s">
        <v>487</v>
      </c>
      <c r="AU320" s="259" t="s">
        <v>82</v>
      </c>
      <c r="AV320" s="13" t="s">
        <v>82</v>
      </c>
      <c r="AW320" s="13" t="s">
        <v>35</v>
      </c>
      <c r="AX320" s="13" t="s">
        <v>78</v>
      </c>
      <c r="AY320" s="259" t="s">
        <v>475</v>
      </c>
    </row>
    <row r="321" s="2" customFormat="1" ht="44.25" customHeight="1">
      <c r="A321" s="41"/>
      <c r="B321" s="42"/>
      <c r="C321" s="231" t="s">
        <v>797</v>
      </c>
      <c r="D321" s="231" t="s">
        <v>477</v>
      </c>
      <c r="E321" s="232" t="s">
        <v>798</v>
      </c>
      <c r="F321" s="233" t="s">
        <v>799</v>
      </c>
      <c r="G321" s="234" t="s">
        <v>496</v>
      </c>
      <c r="H321" s="235">
        <v>14.880000000000001</v>
      </c>
      <c r="I321" s="236"/>
      <c r="J321" s="237">
        <f>ROUND(I321*H321,2)</f>
        <v>0</v>
      </c>
      <c r="K321" s="233" t="s">
        <v>481</v>
      </c>
      <c r="L321" s="47"/>
      <c r="M321" s="238" t="s">
        <v>28</v>
      </c>
      <c r="N321" s="239" t="s">
        <v>45</v>
      </c>
      <c r="O321" s="87"/>
      <c r="P321" s="240">
        <f>O321*H321</f>
        <v>0</v>
      </c>
      <c r="Q321" s="240">
        <v>0.0068399999999999997</v>
      </c>
      <c r="R321" s="240">
        <f>Q321*H321</f>
        <v>0.1017792</v>
      </c>
      <c r="S321" s="240">
        <v>0</v>
      </c>
      <c r="T321" s="241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42" t="s">
        <v>567</v>
      </c>
      <c r="AT321" s="242" t="s">
        <v>477</v>
      </c>
      <c r="AU321" s="242" t="s">
        <v>82</v>
      </c>
      <c r="AY321" s="20" t="s">
        <v>475</v>
      </c>
      <c r="BE321" s="243">
        <f>IF(N321="základní",J321,0)</f>
        <v>0</v>
      </c>
      <c r="BF321" s="243">
        <f>IF(N321="snížená",J321,0)</f>
        <v>0</v>
      </c>
      <c r="BG321" s="243">
        <f>IF(N321="zákl. přenesená",J321,0)</f>
        <v>0</v>
      </c>
      <c r="BH321" s="243">
        <f>IF(N321="sníž. přenesená",J321,0)</f>
        <v>0</v>
      </c>
      <c r="BI321" s="243">
        <f>IF(N321="nulová",J321,0)</f>
        <v>0</v>
      </c>
      <c r="BJ321" s="20" t="s">
        <v>78</v>
      </c>
      <c r="BK321" s="243">
        <f>ROUND(I321*H321,2)</f>
        <v>0</v>
      </c>
      <c r="BL321" s="20" t="s">
        <v>567</v>
      </c>
      <c r="BM321" s="242" t="s">
        <v>800</v>
      </c>
    </row>
    <row r="322" s="2" customFormat="1">
      <c r="A322" s="41"/>
      <c r="B322" s="42"/>
      <c r="C322" s="43"/>
      <c r="D322" s="244" t="s">
        <v>484</v>
      </c>
      <c r="E322" s="43"/>
      <c r="F322" s="245" t="s">
        <v>799</v>
      </c>
      <c r="G322" s="43"/>
      <c r="H322" s="43"/>
      <c r="I322" s="151"/>
      <c r="J322" s="43"/>
      <c r="K322" s="43"/>
      <c r="L322" s="47"/>
      <c r="M322" s="246"/>
      <c r="N322" s="247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484</v>
      </c>
      <c r="AU322" s="20" t="s">
        <v>82</v>
      </c>
    </row>
    <row r="323" s="13" customFormat="1">
      <c r="A323" s="13"/>
      <c r="B323" s="249"/>
      <c r="C323" s="250"/>
      <c r="D323" s="244" t="s">
        <v>487</v>
      </c>
      <c r="E323" s="251" t="s">
        <v>28</v>
      </c>
      <c r="F323" s="252" t="s">
        <v>801</v>
      </c>
      <c r="G323" s="250"/>
      <c r="H323" s="253">
        <v>14.880000000000001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9" t="s">
        <v>487</v>
      </c>
      <c r="AU323" s="259" t="s">
        <v>82</v>
      </c>
      <c r="AV323" s="13" t="s">
        <v>82</v>
      </c>
      <c r="AW323" s="13" t="s">
        <v>35</v>
      </c>
      <c r="AX323" s="13" t="s">
        <v>78</v>
      </c>
      <c r="AY323" s="259" t="s">
        <v>475</v>
      </c>
    </row>
    <row r="324" s="2" customFormat="1" ht="21.75" customHeight="1">
      <c r="A324" s="41"/>
      <c r="B324" s="42"/>
      <c r="C324" s="231" t="s">
        <v>802</v>
      </c>
      <c r="D324" s="231" t="s">
        <v>477</v>
      </c>
      <c r="E324" s="232" t="s">
        <v>803</v>
      </c>
      <c r="F324" s="233" t="s">
        <v>804</v>
      </c>
      <c r="G324" s="234" t="s">
        <v>639</v>
      </c>
      <c r="H324" s="235">
        <v>3.5499999999999998</v>
      </c>
      <c r="I324" s="236"/>
      <c r="J324" s="237">
        <f>ROUND(I324*H324,2)</f>
        <v>0</v>
      </c>
      <c r="K324" s="233" t="s">
        <v>481</v>
      </c>
      <c r="L324" s="47"/>
      <c r="M324" s="238" t="s">
        <v>28</v>
      </c>
      <c r="N324" s="239" t="s">
        <v>45</v>
      </c>
      <c r="O324" s="87"/>
      <c r="P324" s="240">
        <f>O324*H324</f>
        <v>0</v>
      </c>
      <c r="Q324" s="240">
        <v>4.0000000000000003E-05</v>
      </c>
      <c r="R324" s="240">
        <f>Q324*H324</f>
        <v>0.00014200000000000001</v>
      </c>
      <c r="S324" s="240">
        <v>0</v>
      </c>
      <c r="T324" s="241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42" t="s">
        <v>567</v>
      </c>
      <c r="AT324" s="242" t="s">
        <v>477</v>
      </c>
      <c r="AU324" s="242" t="s">
        <v>82</v>
      </c>
      <c r="AY324" s="20" t="s">
        <v>475</v>
      </c>
      <c r="BE324" s="243">
        <f>IF(N324="základní",J324,0)</f>
        <v>0</v>
      </c>
      <c r="BF324" s="243">
        <f>IF(N324="snížená",J324,0)</f>
        <v>0</v>
      </c>
      <c r="BG324" s="243">
        <f>IF(N324="zákl. přenesená",J324,0)</f>
        <v>0</v>
      </c>
      <c r="BH324" s="243">
        <f>IF(N324="sníž. přenesená",J324,0)</f>
        <v>0</v>
      </c>
      <c r="BI324" s="243">
        <f>IF(N324="nulová",J324,0)</f>
        <v>0</v>
      </c>
      <c r="BJ324" s="20" t="s">
        <v>78</v>
      </c>
      <c r="BK324" s="243">
        <f>ROUND(I324*H324,2)</f>
        <v>0</v>
      </c>
      <c r="BL324" s="20" t="s">
        <v>567</v>
      </c>
      <c r="BM324" s="242" t="s">
        <v>805</v>
      </c>
    </row>
    <row r="325" s="2" customFormat="1">
      <c r="A325" s="41"/>
      <c r="B325" s="42"/>
      <c r="C325" s="43"/>
      <c r="D325" s="244" t="s">
        <v>484</v>
      </c>
      <c r="E325" s="43"/>
      <c r="F325" s="245" t="s">
        <v>804</v>
      </c>
      <c r="G325" s="43"/>
      <c r="H325" s="43"/>
      <c r="I325" s="151"/>
      <c r="J325" s="43"/>
      <c r="K325" s="43"/>
      <c r="L325" s="47"/>
      <c r="M325" s="246"/>
      <c r="N325" s="247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484</v>
      </c>
      <c r="AU325" s="20" t="s">
        <v>82</v>
      </c>
    </row>
    <row r="326" s="13" customFormat="1">
      <c r="A326" s="13"/>
      <c r="B326" s="249"/>
      <c r="C326" s="250"/>
      <c r="D326" s="244" t="s">
        <v>487</v>
      </c>
      <c r="E326" s="251" t="s">
        <v>28</v>
      </c>
      <c r="F326" s="252" t="s">
        <v>642</v>
      </c>
      <c r="G326" s="250"/>
      <c r="H326" s="253">
        <v>3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9" t="s">
        <v>487</v>
      </c>
      <c r="AU326" s="259" t="s">
        <v>82</v>
      </c>
      <c r="AV326" s="13" t="s">
        <v>82</v>
      </c>
      <c r="AW326" s="13" t="s">
        <v>35</v>
      </c>
      <c r="AX326" s="13" t="s">
        <v>74</v>
      </c>
      <c r="AY326" s="259" t="s">
        <v>475</v>
      </c>
    </row>
    <row r="327" s="13" customFormat="1">
      <c r="A327" s="13"/>
      <c r="B327" s="249"/>
      <c r="C327" s="250"/>
      <c r="D327" s="244" t="s">
        <v>487</v>
      </c>
      <c r="E327" s="251" t="s">
        <v>28</v>
      </c>
      <c r="F327" s="252" t="s">
        <v>643</v>
      </c>
      <c r="G327" s="250"/>
      <c r="H327" s="253">
        <v>0.55000000000000004</v>
      </c>
      <c r="I327" s="254"/>
      <c r="J327" s="250"/>
      <c r="K327" s="250"/>
      <c r="L327" s="255"/>
      <c r="M327" s="256"/>
      <c r="N327" s="257"/>
      <c r="O327" s="257"/>
      <c r="P327" s="257"/>
      <c r="Q327" s="257"/>
      <c r="R327" s="257"/>
      <c r="S327" s="257"/>
      <c r="T327" s="258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9" t="s">
        <v>487</v>
      </c>
      <c r="AU327" s="259" t="s">
        <v>82</v>
      </c>
      <c r="AV327" s="13" t="s">
        <v>82</v>
      </c>
      <c r="AW327" s="13" t="s">
        <v>35</v>
      </c>
      <c r="AX327" s="13" t="s">
        <v>74</v>
      </c>
      <c r="AY327" s="259" t="s">
        <v>475</v>
      </c>
    </row>
    <row r="328" s="15" customFormat="1">
      <c r="A328" s="15"/>
      <c r="B328" s="271"/>
      <c r="C328" s="272"/>
      <c r="D328" s="244" t="s">
        <v>487</v>
      </c>
      <c r="E328" s="273" t="s">
        <v>28</v>
      </c>
      <c r="F328" s="274" t="s">
        <v>493</v>
      </c>
      <c r="G328" s="272"/>
      <c r="H328" s="275">
        <v>3.5499999999999998</v>
      </c>
      <c r="I328" s="276"/>
      <c r="J328" s="272"/>
      <c r="K328" s="272"/>
      <c r="L328" s="277"/>
      <c r="M328" s="278"/>
      <c r="N328" s="279"/>
      <c r="O328" s="279"/>
      <c r="P328" s="279"/>
      <c r="Q328" s="279"/>
      <c r="R328" s="279"/>
      <c r="S328" s="279"/>
      <c r="T328" s="280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81" t="s">
        <v>487</v>
      </c>
      <c r="AU328" s="281" t="s">
        <v>82</v>
      </c>
      <c r="AV328" s="15" t="s">
        <v>482</v>
      </c>
      <c r="AW328" s="15" t="s">
        <v>35</v>
      </c>
      <c r="AX328" s="15" t="s">
        <v>78</v>
      </c>
      <c r="AY328" s="281" t="s">
        <v>475</v>
      </c>
    </row>
    <row r="329" s="2" customFormat="1" ht="16.5" customHeight="1">
      <c r="A329" s="41"/>
      <c r="B329" s="42"/>
      <c r="C329" s="282" t="s">
        <v>806</v>
      </c>
      <c r="D329" s="282" t="s">
        <v>516</v>
      </c>
      <c r="E329" s="283" t="s">
        <v>807</v>
      </c>
      <c r="F329" s="284" t="s">
        <v>808</v>
      </c>
      <c r="G329" s="285" t="s">
        <v>508</v>
      </c>
      <c r="H329" s="286">
        <v>0.0070000000000000001</v>
      </c>
      <c r="I329" s="287"/>
      <c r="J329" s="288">
        <f>ROUND(I329*H329,2)</f>
        <v>0</v>
      </c>
      <c r="K329" s="284" t="s">
        <v>481</v>
      </c>
      <c r="L329" s="289"/>
      <c r="M329" s="290" t="s">
        <v>28</v>
      </c>
      <c r="N329" s="291" t="s">
        <v>45</v>
      </c>
      <c r="O329" s="87"/>
      <c r="P329" s="240">
        <f>O329*H329</f>
        <v>0</v>
      </c>
      <c r="Q329" s="240">
        <v>1</v>
      </c>
      <c r="R329" s="240">
        <f>Q329*H329</f>
        <v>0.0070000000000000001</v>
      </c>
      <c r="S329" s="240">
        <v>0</v>
      </c>
      <c r="T329" s="241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42" t="s">
        <v>649</v>
      </c>
      <c r="AT329" s="242" t="s">
        <v>516</v>
      </c>
      <c r="AU329" s="242" t="s">
        <v>82</v>
      </c>
      <c r="AY329" s="20" t="s">
        <v>475</v>
      </c>
      <c r="BE329" s="243">
        <f>IF(N329="základní",J329,0)</f>
        <v>0</v>
      </c>
      <c r="BF329" s="243">
        <f>IF(N329="snížená",J329,0)</f>
        <v>0</v>
      </c>
      <c r="BG329" s="243">
        <f>IF(N329="zákl. přenesená",J329,0)</f>
        <v>0</v>
      </c>
      <c r="BH329" s="243">
        <f>IF(N329="sníž. přenesená",J329,0)</f>
        <v>0</v>
      </c>
      <c r="BI329" s="243">
        <f>IF(N329="nulová",J329,0)</f>
        <v>0</v>
      </c>
      <c r="BJ329" s="20" t="s">
        <v>78</v>
      </c>
      <c r="BK329" s="243">
        <f>ROUND(I329*H329,2)</f>
        <v>0</v>
      </c>
      <c r="BL329" s="20" t="s">
        <v>567</v>
      </c>
      <c r="BM329" s="242" t="s">
        <v>809</v>
      </c>
    </row>
    <row r="330" s="2" customFormat="1">
      <c r="A330" s="41"/>
      <c r="B330" s="42"/>
      <c r="C330" s="43"/>
      <c r="D330" s="244" t="s">
        <v>484</v>
      </c>
      <c r="E330" s="43"/>
      <c r="F330" s="245" t="s">
        <v>808</v>
      </c>
      <c r="G330" s="43"/>
      <c r="H330" s="43"/>
      <c r="I330" s="151"/>
      <c r="J330" s="43"/>
      <c r="K330" s="43"/>
      <c r="L330" s="47"/>
      <c r="M330" s="246"/>
      <c r="N330" s="247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484</v>
      </c>
      <c r="AU330" s="20" t="s">
        <v>82</v>
      </c>
    </row>
    <row r="331" s="13" customFormat="1">
      <c r="A331" s="13"/>
      <c r="B331" s="249"/>
      <c r="C331" s="250"/>
      <c r="D331" s="244" t="s">
        <v>487</v>
      </c>
      <c r="E331" s="251" t="s">
        <v>28</v>
      </c>
      <c r="F331" s="252" t="s">
        <v>810</v>
      </c>
      <c r="G331" s="250"/>
      <c r="H331" s="253">
        <v>0.0070000000000000001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9" t="s">
        <v>487</v>
      </c>
      <c r="AU331" s="259" t="s">
        <v>82</v>
      </c>
      <c r="AV331" s="13" t="s">
        <v>82</v>
      </c>
      <c r="AW331" s="13" t="s">
        <v>35</v>
      </c>
      <c r="AX331" s="13" t="s">
        <v>78</v>
      </c>
      <c r="AY331" s="259" t="s">
        <v>475</v>
      </c>
    </row>
    <row r="332" s="2" customFormat="1" ht="33" customHeight="1">
      <c r="A332" s="41"/>
      <c r="B332" s="42"/>
      <c r="C332" s="231" t="s">
        <v>811</v>
      </c>
      <c r="D332" s="231" t="s">
        <v>477</v>
      </c>
      <c r="E332" s="232" t="s">
        <v>812</v>
      </c>
      <c r="F332" s="233" t="s">
        <v>813</v>
      </c>
      <c r="G332" s="234" t="s">
        <v>550</v>
      </c>
      <c r="H332" s="235">
        <v>6</v>
      </c>
      <c r="I332" s="236"/>
      <c r="J332" s="237">
        <f>ROUND(I332*H332,2)</f>
        <v>0</v>
      </c>
      <c r="K332" s="233" t="s">
        <v>481</v>
      </c>
      <c r="L332" s="47"/>
      <c r="M332" s="238" t="s">
        <v>28</v>
      </c>
      <c r="N332" s="239" t="s">
        <v>45</v>
      </c>
      <c r="O332" s="87"/>
      <c r="P332" s="240">
        <f>O332*H332</f>
        <v>0</v>
      </c>
      <c r="Q332" s="240">
        <v>0</v>
      </c>
      <c r="R332" s="240">
        <f>Q332*H332</f>
        <v>0</v>
      </c>
      <c r="S332" s="240">
        <v>0</v>
      </c>
      <c r="T332" s="241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42" t="s">
        <v>567</v>
      </c>
      <c r="AT332" s="242" t="s">
        <v>477</v>
      </c>
      <c r="AU332" s="242" t="s">
        <v>82</v>
      </c>
      <c r="AY332" s="20" t="s">
        <v>475</v>
      </c>
      <c r="BE332" s="243">
        <f>IF(N332="základní",J332,0)</f>
        <v>0</v>
      </c>
      <c r="BF332" s="243">
        <f>IF(N332="snížená",J332,0)</f>
        <v>0</v>
      </c>
      <c r="BG332" s="243">
        <f>IF(N332="zákl. přenesená",J332,0)</f>
        <v>0</v>
      </c>
      <c r="BH332" s="243">
        <f>IF(N332="sníž. přenesená",J332,0)</f>
        <v>0</v>
      </c>
      <c r="BI332" s="243">
        <f>IF(N332="nulová",J332,0)</f>
        <v>0</v>
      </c>
      <c r="BJ332" s="20" t="s">
        <v>78</v>
      </c>
      <c r="BK332" s="243">
        <f>ROUND(I332*H332,2)</f>
        <v>0</v>
      </c>
      <c r="BL332" s="20" t="s">
        <v>567</v>
      </c>
      <c r="BM332" s="242" t="s">
        <v>814</v>
      </c>
    </row>
    <row r="333" s="2" customFormat="1">
      <c r="A333" s="41"/>
      <c r="B333" s="42"/>
      <c r="C333" s="43"/>
      <c r="D333" s="244" t="s">
        <v>484</v>
      </c>
      <c r="E333" s="43"/>
      <c r="F333" s="245" t="s">
        <v>813</v>
      </c>
      <c r="G333" s="43"/>
      <c r="H333" s="43"/>
      <c r="I333" s="151"/>
      <c r="J333" s="43"/>
      <c r="K333" s="43"/>
      <c r="L333" s="47"/>
      <c r="M333" s="246"/>
      <c r="N333" s="247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484</v>
      </c>
      <c r="AU333" s="20" t="s">
        <v>82</v>
      </c>
    </row>
    <row r="334" s="13" customFormat="1">
      <c r="A334" s="13"/>
      <c r="B334" s="249"/>
      <c r="C334" s="250"/>
      <c r="D334" s="244" t="s">
        <v>487</v>
      </c>
      <c r="E334" s="251" t="s">
        <v>28</v>
      </c>
      <c r="F334" s="252" t="s">
        <v>815</v>
      </c>
      <c r="G334" s="250"/>
      <c r="H334" s="253">
        <v>4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9" t="s">
        <v>487</v>
      </c>
      <c r="AU334" s="259" t="s">
        <v>82</v>
      </c>
      <c r="AV334" s="13" t="s">
        <v>82</v>
      </c>
      <c r="AW334" s="13" t="s">
        <v>35</v>
      </c>
      <c r="AX334" s="13" t="s">
        <v>74</v>
      </c>
      <c r="AY334" s="259" t="s">
        <v>475</v>
      </c>
    </row>
    <row r="335" s="13" customFormat="1">
      <c r="A335" s="13"/>
      <c r="B335" s="249"/>
      <c r="C335" s="250"/>
      <c r="D335" s="244" t="s">
        <v>487</v>
      </c>
      <c r="E335" s="251" t="s">
        <v>28</v>
      </c>
      <c r="F335" s="252" t="s">
        <v>816</v>
      </c>
      <c r="G335" s="250"/>
      <c r="H335" s="253">
        <v>2</v>
      </c>
      <c r="I335" s="254"/>
      <c r="J335" s="250"/>
      <c r="K335" s="250"/>
      <c r="L335" s="255"/>
      <c r="M335" s="256"/>
      <c r="N335" s="257"/>
      <c r="O335" s="257"/>
      <c r="P335" s="257"/>
      <c r="Q335" s="257"/>
      <c r="R335" s="257"/>
      <c r="S335" s="257"/>
      <c r="T335" s="258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9" t="s">
        <v>487</v>
      </c>
      <c r="AU335" s="259" t="s">
        <v>82</v>
      </c>
      <c r="AV335" s="13" t="s">
        <v>82</v>
      </c>
      <c r="AW335" s="13" t="s">
        <v>35</v>
      </c>
      <c r="AX335" s="13" t="s">
        <v>74</v>
      </c>
      <c r="AY335" s="259" t="s">
        <v>475</v>
      </c>
    </row>
    <row r="336" s="15" customFormat="1">
      <c r="A336" s="15"/>
      <c r="B336" s="271"/>
      <c r="C336" s="272"/>
      <c r="D336" s="244" t="s">
        <v>487</v>
      </c>
      <c r="E336" s="273" t="s">
        <v>28</v>
      </c>
      <c r="F336" s="274" t="s">
        <v>493</v>
      </c>
      <c r="G336" s="272"/>
      <c r="H336" s="275">
        <v>6</v>
      </c>
      <c r="I336" s="276"/>
      <c r="J336" s="272"/>
      <c r="K336" s="272"/>
      <c r="L336" s="277"/>
      <c r="M336" s="278"/>
      <c r="N336" s="279"/>
      <c r="O336" s="279"/>
      <c r="P336" s="279"/>
      <c r="Q336" s="279"/>
      <c r="R336" s="279"/>
      <c r="S336" s="279"/>
      <c r="T336" s="280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81" t="s">
        <v>487</v>
      </c>
      <c r="AU336" s="281" t="s">
        <v>82</v>
      </c>
      <c r="AV336" s="15" t="s">
        <v>482</v>
      </c>
      <c r="AW336" s="15" t="s">
        <v>35</v>
      </c>
      <c r="AX336" s="15" t="s">
        <v>78</v>
      </c>
      <c r="AY336" s="281" t="s">
        <v>475</v>
      </c>
    </row>
    <row r="337" s="2" customFormat="1" ht="33" customHeight="1">
      <c r="A337" s="41"/>
      <c r="B337" s="42"/>
      <c r="C337" s="231" t="s">
        <v>817</v>
      </c>
      <c r="D337" s="231" t="s">
        <v>477</v>
      </c>
      <c r="E337" s="232" t="s">
        <v>818</v>
      </c>
      <c r="F337" s="233" t="s">
        <v>819</v>
      </c>
      <c r="G337" s="234" t="s">
        <v>639</v>
      </c>
      <c r="H337" s="235">
        <v>16.399999999999999</v>
      </c>
      <c r="I337" s="236"/>
      <c r="J337" s="237">
        <f>ROUND(I337*H337,2)</f>
        <v>0</v>
      </c>
      <c r="K337" s="233" t="s">
        <v>481</v>
      </c>
      <c r="L337" s="47"/>
      <c r="M337" s="238" t="s">
        <v>28</v>
      </c>
      <c r="N337" s="239" t="s">
        <v>45</v>
      </c>
      <c r="O337" s="87"/>
      <c r="P337" s="240">
        <f>O337*H337</f>
        <v>0</v>
      </c>
      <c r="Q337" s="240">
        <v>0.0040099999999999997</v>
      </c>
      <c r="R337" s="240">
        <f>Q337*H337</f>
        <v>0.065763999999999989</v>
      </c>
      <c r="S337" s="240">
        <v>0</v>
      </c>
      <c r="T337" s="241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42" t="s">
        <v>567</v>
      </c>
      <c r="AT337" s="242" t="s">
        <v>477</v>
      </c>
      <c r="AU337" s="242" t="s">
        <v>82</v>
      </c>
      <c r="AY337" s="20" t="s">
        <v>475</v>
      </c>
      <c r="BE337" s="243">
        <f>IF(N337="základní",J337,0)</f>
        <v>0</v>
      </c>
      <c r="BF337" s="243">
        <f>IF(N337="snížená",J337,0)</f>
        <v>0</v>
      </c>
      <c r="BG337" s="243">
        <f>IF(N337="zákl. přenesená",J337,0)</f>
        <v>0</v>
      </c>
      <c r="BH337" s="243">
        <f>IF(N337="sníž. přenesená",J337,0)</f>
        <v>0</v>
      </c>
      <c r="BI337" s="243">
        <f>IF(N337="nulová",J337,0)</f>
        <v>0</v>
      </c>
      <c r="BJ337" s="20" t="s">
        <v>78</v>
      </c>
      <c r="BK337" s="243">
        <f>ROUND(I337*H337,2)</f>
        <v>0</v>
      </c>
      <c r="BL337" s="20" t="s">
        <v>567</v>
      </c>
      <c r="BM337" s="242" t="s">
        <v>820</v>
      </c>
    </row>
    <row r="338" s="2" customFormat="1">
      <c r="A338" s="41"/>
      <c r="B338" s="42"/>
      <c r="C338" s="43"/>
      <c r="D338" s="244" t="s">
        <v>484</v>
      </c>
      <c r="E338" s="43"/>
      <c r="F338" s="245" t="s">
        <v>819</v>
      </c>
      <c r="G338" s="43"/>
      <c r="H338" s="43"/>
      <c r="I338" s="151"/>
      <c r="J338" s="43"/>
      <c r="K338" s="43"/>
      <c r="L338" s="47"/>
      <c r="M338" s="246"/>
      <c r="N338" s="247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484</v>
      </c>
      <c r="AU338" s="20" t="s">
        <v>82</v>
      </c>
    </row>
    <row r="339" s="13" customFormat="1">
      <c r="A339" s="13"/>
      <c r="B339" s="249"/>
      <c r="C339" s="250"/>
      <c r="D339" s="244" t="s">
        <v>487</v>
      </c>
      <c r="E339" s="251" t="s">
        <v>28</v>
      </c>
      <c r="F339" s="252" t="s">
        <v>821</v>
      </c>
      <c r="G339" s="250"/>
      <c r="H339" s="253">
        <v>16.399999999999999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9" t="s">
        <v>487</v>
      </c>
      <c r="AU339" s="259" t="s">
        <v>82</v>
      </c>
      <c r="AV339" s="13" t="s">
        <v>82</v>
      </c>
      <c r="AW339" s="13" t="s">
        <v>35</v>
      </c>
      <c r="AX339" s="13" t="s">
        <v>78</v>
      </c>
      <c r="AY339" s="259" t="s">
        <v>475</v>
      </c>
    </row>
    <row r="340" s="2" customFormat="1" ht="44.25" customHeight="1">
      <c r="A340" s="41"/>
      <c r="B340" s="42"/>
      <c r="C340" s="231" t="s">
        <v>822</v>
      </c>
      <c r="D340" s="231" t="s">
        <v>477</v>
      </c>
      <c r="E340" s="232" t="s">
        <v>823</v>
      </c>
      <c r="F340" s="233" t="s">
        <v>824</v>
      </c>
      <c r="G340" s="234" t="s">
        <v>550</v>
      </c>
      <c r="H340" s="235">
        <v>5</v>
      </c>
      <c r="I340" s="236"/>
      <c r="J340" s="237">
        <f>ROUND(I340*H340,2)</f>
        <v>0</v>
      </c>
      <c r="K340" s="233" t="s">
        <v>481</v>
      </c>
      <c r="L340" s="47"/>
      <c r="M340" s="238" t="s">
        <v>28</v>
      </c>
      <c r="N340" s="239" t="s">
        <v>45</v>
      </c>
      <c r="O340" s="87"/>
      <c r="P340" s="240">
        <f>O340*H340</f>
        <v>0</v>
      </c>
      <c r="Q340" s="240">
        <v>0</v>
      </c>
      <c r="R340" s="240">
        <f>Q340*H340</f>
        <v>0</v>
      </c>
      <c r="S340" s="240">
        <v>0</v>
      </c>
      <c r="T340" s="241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42" t="s">
        <v>567</v>
      </c>
      <c r="AT340" s="242" t="s">
        <v>477</v>
      </c>
      <c r="AU340" s="242" t="s">
        <v>82</v>
      </c>
      <c r="AY340" s="20" t="s">
        <v>475</v>
      </c>
      <c r="BE340" s="243">
        <f>IF(N340="základní",J340,0)</f>
        <v>0</v>
      </c>
      <c r="BF340" s="243">
        <f>IF(N340="snížená",J340,0)</f>
        <v>0</v>
      </c>
      <c r="BG340" s="243">
        <f>IF(N340="zákl. přenesená",J340,0)</f>
        <v>0</v>
      </c>
      <c r="BH340" s="243">
        <f>IF(N340="sníž. přenesená",J340,0)</f>
        <v>0</v>
      </c>
      <c r="BI340" s="243">
        <f>IF(N340="nulová",J340,0)</f>
        <v>0</v>
      </c>
      <c r="BJ340" s="20" t="s">
        <v>78</v>
      </c>
      <c r="BK340" s="243">
        <f>ROUND(I340*H340,2)</f>
        <v>0</v>
      </c>
      <c r="BL340" s="20" t="s">
        <v>567</v>
      </c>
      <c r="BM340" s="242" t="s">
        <v>825</v>
      </c>
    </row>
    <row r="341" s="2" customFormat="1">
      <c r="A341" s="41"/>
      <c r="B341" s="42"/>
      <c r="C341" s="43"/>
      <c r="D341" s="244" t="s">
        <v>484</v>
      </c>
      <c r="E341" s="43"/>
      <c r="F341" s="245" t="s">
        <v>824</v>
      </c>
      <c r="G341" s="43"/>
      <c r="H341" s="43"/>
      <c r="I341" s="151"/>
      <c r="J341" s="43"/>
      <c r="K341" s="43"/>
      <c r="L341" s="47"/>
      <c r="M341" s="246"/>
      <c r="N341" s="247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484</v>
      </c>
      <c r="AU341" s="20" t="s">
        <v>82</v>
      </c>
    </row>
    <row r="342" s="13" customFormat="1">
      <c r="A342" s="13"/>
      <c r="B342" s="249"/>
      <c r="C342" s="250"/>
      <c r="D342" s="244" t="s">
        <v>487</v>
      </c>
      <c r="E342" s="251" t="s">
        <v>28</v>
      </c>
      <c r="F342" s="252" t="s">
        <v>826</v>
      </c>
      <c r="G342" s="250"/>
      <c r="H342" s="253">
        <v>5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9" t="s">
        <v>487</v>
      </c>
      <c r="AU342" s="259" t="s">
        <v>82</v>
      </c>
      <c r="AV342" s="13" t="s">
        <v>82</v>
      </c>
      <c r="AW342" s="13" t="s">
        <v>35</v>
      </c>
      <c r="AX342" s="13" t="s">
        <v>78</v>
      </c>
      <c r="AY342" s="259" t="s">
        <v>475</v>
      </c>
    </row>
    <row r="343" s="2" customFormat="1" ht="33" customHeight="1">
      <c r="A343" s="41"/>
      <c r="B343" s="42"/>
      <c r="C343" s="231" t="s">
        <v>827</v>
      </c>
      <c r="D343" s="231" t="s">
        <v>477</v>
      </c>
      <c r="E343" s="232" t="s">
        <v>828</v>
      </c>
      <c r="F343" s="233" t="s">
        <v>829</v>
      </c>
      <c r="G343" s="234" t="s">
        <v>508</v>
      </c>
      <c r="H343" s="235">
        <v>0.18099999999999999</v>
      </c>
      <c r="I343" s="236"/>
      <c r="J343" s="237">
        <f>ROUND(I343*H343,2)</f>
        <v>0</v>
      </c>
      <c r="K343" s="233" t="s">
        <v>481</v>
      </c>
      <c r="L343" s="47"/>
      <c r="M343" s="238" t="s">
        <v>28</v>
      </c>
      <c r="N343" s="239" t="s">
        <v>45</v>
      </c>
      <c r="O343" s="87"/>
      <c r="P343" s="240">
        <f>O343*H343</f>
        <v>0</v>
      </c>
      <c r="Q343" s="240">
        <v>0</v>
      </c>
      <c r="R343" s="240">
        <f>Q343*H343</f>
        <v>0</v>
      </c>
      <c r="S343" s="240">
        <v>0</v>
      </c>
      <c r="T343" s="241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42" t="s">
        <v>567</v>
      </c>
      <c r="AT343" s="242" t="s">
        <v>477</v>
      </c>
      <c r="AU343" s="242" t="s">
        <v>82</v>
      </c>
      <c r="AY343" s="20" t="s">
        <v>475</v>
      </c>
      <c r="BE343" s="243">
        <f>IF(N343="základní",J343,0)</f>
        <v>0</v>
      </c>
      <c r="BF343" s="243">
        <f>IF(N343="snížená",J343,0)</f>
        <v>0</v>
      </c>
      <c r="BG343" s="243">
        <f>IF(N343="zákl. přenesená",J343,0)</f>
        <v>0</v>
      </c>
      <c r="BH343" s="243">
        <f>IF(N343="sníž. přenesená",J343,0)</f>
        <v>0</v>
      </c>
      <c r="BI343" s="243">
        <f>IF(N343="nulová",J343,0)</f>
        <v>0</v>
      </c>
      <c r="BJ343" s="20" t="s">
        <v>78</v>
      </c>
      <c r="BK343" s="243">
        <f>ROUND(I343*H343,2)</f>
        <v>0</v>
      </c>
      <c r="BL343" s="20" t="s">
        <v>567</v>
      </c>
      <c r="BM343" s="242" t="s">
        <v>830</v>
      </c>
    </row>
    <row r="344" s="2" customFormat="1">
      <c r="A344" s="41"/>
      <c r="B344" s="42"/>
      <c r="C344" s="43"/>
      <c r="D344" s="244" t="s">
        <v>484</v>
      </c>
      <c r="E344" s="43"/>
      <c r="F344" s="245" t="s">
        <v>829</v>
      </c>
      <c r="G344" s="43"/>
      <c r="H344" s="43"/>
      <c r="I344" s="151"/>
      <c r="J344" s="43"/>
      <c r="K344" s="43"/>
      <c r="L344" s="47"/>
      <c r="M344" s="246"/>
      <c r="N344" s="247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484</v>
      </c>
      <c r="AU344" s="20" t="s">
        <v>82</v>
      </c>
    </row>
    <row r="345" s="12" customFormat="1" ht="22.8" customHeight="1">
      <c r="A345" s="12"/>
      <c r="B345" s="215"/>
      <c r="C345" s="216"/>
      <c r="D345" s="217" t="s">
        <v>73</v>
      </c>
      <c r="E345" s="229" t="s">
        <v>831</v>
      </c>
      <c r="F345" s="229" t="s">
        <v>832</v>
      </c>
      <c r="G345" s="216"/>
      <c r="H345" s="216"/>
      <c r="I345" s="219"/>
      <c r="J345" s="230">
        <f>BK345</f>
        <v>0</v>
      </c>
      <c r="K345" s="216"/>
      <c r="L345" s="221"/>
      <c r="M345" s="222"/>
      <c r="N345" s="223"/>
      <c r="O345" s="223"/>
      <c r="P345" s="224">
        <f>SUM(P346:P398)</f>
        <v>0</v>
      </c>
      <c r="Q345" s="223"/>
      <c r="R345" s="224">
        <f>SUM(R346:R398)</f>
        <v>0.119918</v>
      </c>
      <c r="S345" s="223"/>
      <c r="T345" s="225">
        <f>SUM(T346:T398)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26" t="s">
        <v>82</v>
      </c>
      <c r="AT345" s="227" t="s">
        <v>73</v>
      </c>
      <c r="AU345" s="227" t="s">
        <v>78</v>
      </c>
      <c r="AY345" s="226" t="s">
        <v>475</v>
      </c>
      <c r="BK345" s="228">
        <f>SUM(BK346:BK398)</f>
        <v>0</v>
      </c>
    </row>
    <row r="346" s="2" customFormat="1" ht="44.25" customHeight="1">
      <c r="A346" s="41"/>
      <c r="B346" s="42"/>
      <c r="C346" s="231" t="s">
        <v>833</v>
      </c>
      <c r="D346" s="231" t="s">
        <v>477</v>
      </c>
      <c r="E346" s="232" t="s">
        <v>834</v>
      </c>
      <c r="F346" s="233" t="s">
        <v>835</v>
      </c>
      <c r="G346" s="234" t="s">
        <v>496</v>
      </c>
      <c r="H346" s="235">
        <v>3.6000000000000001</v>
      </c>
      <c r="I346" s="236"/>
      <c r="J346" s="237">
        <f>ROUND(I346*H346,2)</f>
        <v>0</v>
      </c>
      <c r="K346" s="233" t="s">
        <v>481</v>
      </c>
      <c r="L346" s="47"/>
      <c r="M346" s="238" t="s">
        <v>28</v>
      </c>
      <c r="N346" s="239" t="s">
        <v>45</v>
      </c>
      <c r="O346" s="87"/>
      <c r="P346" s="240">
        <f>O346*H346</f>
        <v>0</v>
      </c>
      <c r="Q346" s="240">
        <v>0.00033</v>
      </c>
      <c r="R346" s="240">
        <f>Q346*H346</f>
        <v>0.001188</v>
      </c>
      <c r="S346" s="240">
        <v>0</v>
      </c>
      <c r="T346" s="241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42" t="s">
        <v>567</v>
      </c>
      <c r="AT346" s="242" t="s">
        <v>477</v>
      </c>
      <c r="AU346" s="242" t="s">
        <v>82</v>
      </c>
      <c r="AY346" s="20" t="s">
        <v>475</v>
      </c>
      <c r="BE346" s="243">
        <f>IF(N346="základní",J346,0)</f>
        <v>0</v>
      </c>
      <c r="BF346" s="243">
        <f>IF(N346="snížená",J346,0)</f>
        <v>0</v>
      </c>
      <c r="BG346" s="243">
        <f>IF(N346="zákl. přenesená",J346,0)</f>
        <v>0</v>
      </c>
      <c r="BH346" s="243">
        <f>IF(N346="sníž. přenesená",J346,0)</f>
        <v>0</v>
      </c>
      <c r="BI346" s="243">
        <f>IF(N346="nulová",J346,0)</f>
        <v>0</v>
      </c>
      <c r="BJ346" s="20" t="s">
        <v>78</v>
      </c>
      <c r="BK346" s="243">
        <f>ROUND(I346*H346,2)</f>
        <v>0</v>
      </c>
      <c r="BL346" s="20" t="s">
        <v>567</v>
      </c>
      <c r="BM346" s="242" t="s">
        <v>836</v>
      </c>
    </row>
    <row r="347" s="2" customFormat="1">
      <c r="A347" s="41"/>
      <c r="B347" s="42"/>
      <c r="C347" s="43"/>
      <c r="D347" s="244" t="s">
        <v>484</v>
      </c>
      <c r="E347" s="43"/>
      <c r="F347" s="245" t="s">
        <v>837</v>
      </c>
      <c r="G347" s="43"/>
      <c r="H347" s="43"/>
      <c r="I347" s="151"/>
      <c r="J347" s="43"/>
      <c r="K347" s="43"/>
      <c r="L347" s="47"/>
      <c r="M347" s="246"/>
      <c r="N347" s="247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484</v>
      </c>
      <c r="AU347" s="20" t="s">
        <v>82</v>
      </c>
    </row>
    <row r="348" s="13" customFormat="1">
      <c r="A348" s="13"/>
      <c r="B348" s="249"/>
      <c r="C348" s="250"/>
      <c r="D348" s="244" t="s">
        <v>487</v>
      </c>
      <c r="E348" s="251" t="s">
        <v>28</v>
      </c>
      <c r="F348" s="252" t="s">
        <v>838</v>
      </c>
      <c r="G348" s="250"/>
      <c r="H348" s="253">
        <v>3.6000000000000001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9" t="s">
        <v>487</v>
      </c>
      <c r="AU348" s="259" t="s">
        <v>82</v>
      </c>
      <c r="AV348" s="13" t="s">
        <v>82</v>
      </c>
      <c r="AW348" s="13" t="s">
        <v>35</v>
      </c>
      <c r="AX348" s="13" t="s">
        <v>78</v>
      </c>
      <c r="AY348" s="259" t="s">
        <v>475</v>
      </c>
    </row>
    <row r="349" s="2" customFormat="1" ht="21.75" customHeight="1">
      <c r="A349" s="41"/>
      <c r="B349" s="42"/>
      <c r="C349" s="282" t="s">
        <v>839</v>
      </c>
      <c r="D349" s="282" t="s">
        <v>516</v>
      </c>
      <c r="E349" s="283" t="s">
        <v>840</v>
      </c>
      <c r="F349" s="284" t="s">
        <v>841</v>
      </c>
      <c r="G349" s="285" t="s">
        <v>496</v>
      </c>
      <c r="H349" s="286">
        <v>3.6000000000000001</v>
      </c>
      <c r="I349" s="287"/>
      <c r="J349" s="288">
        <f>ROUND(I349*H349,2)</f>
        <v>0</v>
      </c>
      <c r="K349" s="284" t="s">
        <v>481</v>
      </c>
      <c r="L349" s="289"/>
      <c r="M349" s="290" t="s">
        <v>28</v>
      </c>
      <c r="N349" s="291" t="s">
        <v>45</v>
      </c>
      <c r="O349" s="87"/>
      <c r="P349" s="240">
        <f>O349*H349</f>
        <v>0</v>
      </c>
      <c r="Q349" s="240">
        <v>0.019859999999999999</v>
      </c>
      <c r="R349" s="240">
        <f>Q349*H349</f>
        <v>0.071496000000000004</v>
      </c>
      <c r="S349" s="240">
        <v>0</v>
      </c>
      <c r="T349" s="241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42" t="s">
        <v>649</v>
      </c>
      <c r="AT349" s="242" t="s">
        <v>516</v>
      </c>
      <c r="AU349" s="242" t="s">
        <v>82</v>
      </c>
      <c r="AY349" s="20" t="s">
        <v>475</v>
      </c>
      <c r="BE349" s="243">
        <f>IF(N349="základní",J349,0)</f>
        <v>0</v>
      </c>
      <c r="BF349" s="243">
        <f>IF(N349="snížená",J349,0)</f>
        <v>0</v>
      </c>
      <c r="BG349" s="243">
        <f>IF(N349="zákl. přenesená",J349,0)</f>
        <v>0</v>
      </c>
      <c r="BH349" s="243">
        <f>IF(N349="sníž. přenesená",J349,0)</f>
        <v>0</v>
      </c>
      <c r="BI349" s="243">
        <f>IF(N349="nulová",J349,0)</f>
        <v>0</v>
      </c>
      <c r="BJ349" s="20" t="s">
        <v>78</v>
      </c>
      <c r="BK349" s="243">
        <f>ROUND(I349*H349,2)</f>
        <v>0</v>
      </c>
      <c r="BL349" s="20" t="s">
        <v>567</v>
      </c>
      <c r="BM349" s="242" t="s">
        <v>842</v>
      </c>
    </row>
    <row r="350" s="2" customFormat="1">
      <c r="A350" s="41"/>
      <c r="B350" s="42"/>
      <c r="C350" s="43"/>
      <c r="D350" s="244" t="s">
        <v>484</v>
      </c>
      <c r="E350" s="43"/>
      <c r="F350" s="245" t="s">
        <v>841</v>
      </c>
      <c r="G350" s="43"/>
      <c r="H350" s="43"/>
      <c r="I350" s="151"/>
      <c r="J350" s="43"/>
      <c r="K350" s="43"/>
      <c r="L350" s="47"/>
      <c r="M350" s="246"/>
      <c r="N350" s="247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484</v>
      </c>
      <c r="AU350" s="20" t="s">
        <v>82</v>
      </c>
    </row>
    <row r="351" s="2" customFormat="1">
      <c r="A351" s="41"/>
      <c r="B351" s="42"/>
      <c r="C351" s="43"/>
      <c r="D351" s="244" t="s">
        <v>485</v>
      </c>
      <c r="E351" s="43"/>
      <c r="F351" s="248" t="s">
        <v>843</v>
      </c>
      <c r="G351" s="43"/>
      <c r="H351" s="43"/>
      <c r="I351" s="151"/>
      <c r="J351" s="43"/>
      <c r="K351" s="43"/>
      <c r="L351" s="47"/>
      <c r="M351" s="246"/>
      <c r="N351" s="247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485</v>
      </c>
      <c r="AU351" s="20" t="s">
        <v>82</v>
      </c>
    </row>
    <row r="352" s="2" customFormat="1" ht="21.75" customHeight="1">
      <c r="A352" s="41"/>
      <c r="B352" s="42"/>
      <c r="C352" s="231" t="s">
        <v>844</v>
      </c>
      <c r="D352" s="231" t="s">
        <v>477</v>
      </c>
      <c r="E352" s="232" t="s">
        <v>845</v>
      </c>
      <c r="F352" s="233" t="s">
        <v>846</v>
      </c>
      <c r="G352" s="234" t="s">
        <v>550</v>
      </c>
      <c r="H352" s="235">
        <v>1</v>
      </c>
      <c r="I352" s="236"/>
      <c r="J352" s="237">
        <f>ROUND(I352*H352,2)</f>
        <v>0</v>
      </c>
      <c r="K352" s="233" t="s">
        <v>481</v>
      </c>
      <c r="L352" s="47"/>
      <c r="M352" s="238" t="s">
        <v>28</v>
      </c>
      <c r="N352" s="239" t="s">
        <v>45</v>
      </c>
      <c r="O352" s="87"/>
      <c r="P352" s="240">
        <f>O352*H352</f>
        <v>0</v>
      </c>
      <c r="Q352" s="240">
        <v>0</v>
      </c>
      <c r="R352" s="240">
        <f>Q352*H352</f>
        <v>0</v>
      </c>
      <c r="S352" s="240">
        <v>0</v>
      </c>
      <c r="T352" s="241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42" t="s">
        <v>567</v>
      </c>
      <c r="AT352" s="242" t="s">
        <v>477</v>
      </c>
      <c r="AU352" s="242" t="s">
        <v>82</v>
      </c>
      <c r="AY352" s="20" t="s">
        <v>475</v>
      </c>
      <c r="BE352" s="243">
        <f>IF(N352="základní",J352,0)</f>
        <v>0</v>
      </c>
      <c r="BF352" s="243">
        <f>IF(N352="snížená",J352,0)</f>
        <v>0</v>
      </c>
      <c r="BG352" s="243">
        <f>IF(N352="zákl. přenesená",J352,0)</f>
        <v>0</v>
      </c>
      <c r="BH352" s="243">
        <f>IF(N352="sníž. přenesená",J352,0)</f>
        <v>0</v>
      </c>
      <c r="BI352" s="243">
        <f>IF(N352="nulová",J352,0)</f>
        <v>0</v>
      </c>
      <c r="BJ352" s="20" t="s">
        <v>78</v>
      </c>
      <c r="BK352" s="243">
        <f>ROUND(I352*H352,2)</f>
        <v>0</v>
      </c>
      <c r="BL352" s="20" t="s">
        <v>567</v>
      </c>
      <c r="BM352" s="242" t="s">
        <v>847</v>
      </c>
    </row>
    <row r="353" s="2" customFormat="1">
      <c r="A353" s="41"/>
      <c r="B353" s="42"/>
      <c r="C353" s="43"/>
      <c r="D353" s="244" t="s">
        <v>484</v>
      </c>
      <c r="E353" s="43"/>
      <c r="F353" s="245" t="s">
        <v>848</v>
      </c>
      <c r="G353" s="43"/>
      <c r="H353" s="43"/>
      <c r="I353" s="151"/>
      <c r="J353" s="43"/>
      <c r="K353" s="43"/>
      <c r="L353" s="47"/>
      <c r="M353" s="246"/>
      <c r="N353" s="247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484</v>
      </c>
      <c r="AU353" s="20" t="s">
        <v>82</v>
      </c>
    </row>
    <row r="354" s="13" customFormat="1">
      <c r="A354" s="13"/>
      <c r="B354" s="249"/>
      <c r="C354" s="250"/>
      <c r="D354" s="244" t="s">
        <v>487</v>
      </c>
      <c r="E354" s="251" t="s">
        <v>28</v>
      </c>
      <c r="F354" s="252" t="s">
        <v>849</v>
      </c>
      <c r="G354" s="250"/>
      <c r="H354" s="253">
        <v>1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9" t="s">
        <v>487</v>
      </c>
      <c r="AU354" s="259" t="s">
        <v>82</v>
      </c>
      <c r="AV354" s="13" t="s">
        <v>82</v>
      </c>
      <c r="AW354" s="13" t="s">
        <v>35</v>
      </c>
      <c r="AX354" s="13" t="s">
        <v>78</v>
      </c>
      <c r="AY354" s="259" t="s">
        <v>475</v>
      </c>
    </row>
    <row r="355" s="2" customFormat="1" ht="33" customHeight="1">
      <c r="A355" s="41"/>
      <c r="B355" s="42"/>
      <c r="C355" s="282" t="s">
        <v>850</v>
      </c>
      <c r="D355" s="282" t="s">
        <v>516</v>
      </c>
      <c r="E355" s="283" t="s">
        <v>851</v>
      </c>
      <c r="F355" s="284" t="s">
        <v>852</v>
      </c>
      <c r="G355" s="285" t="s">
        <v>550</v>
      </c>
      <c r="H355" s="286">
        <v>1</v>
      </c>
      <c r="I355" s="287"/>
      <c r="J355" s="288">
        <f>ROUND(I355*H355,2)</f>
        <v>0</v>
      </c>
      <c r="K355" s="284" t="s">
        <v>28</v>
      </c>
      <c r="L355" s="289"/>
      <c r="M355" s="290" t="s">
        <v>28</v>
      </c>
      <c r="N355" s="291" t="s">
        <v>45</v>
      </c>
      <c r="O355" s="87"/>
      <c r="P355" s="240">
        <f>O355*H355</f>
        <v>0</v>
      </c>
      <c r="Q355" s="240">
        <v>0.023</v>
      </c>
      <c r="R355" s="240">
        <f>Q355*H355</f>
        <v>0.023</v>
      </c>
      <c r="S355" s="240">
        <v>0</v>
      </c>
      <c r="T355" s="241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42" t="s">
        <v>649</v>
      </c>
      <c r="AT355" s="242" t="s">
        <v>516</v>
      </c>
      <c r="AU355" s="242" t="s">
        <v>82</v>
      </c>
      <c r="AY355" s="20" t="s">
        <v>475</v>
      </c>
      <c r="BE355" s="243">
        <f>IF(N355="základní",J355,0)</f>
        <v>0</v>
      </c>
      <c r="BF355" s="243">
        <f>IF(N355="snížená",J355,0)</f>
        <v>0</v>
      </c>
      <c r="BG355" s="243">
        <f>IF(N355="zákl. přenesená",J355,0)</f>
        <v>0</v>
      </c>
      <c r="BH355" s="243">
        <f>IF(N355="sníž. přenesená",J355,0)</f>
        <v>0</v>
      </c>
      <c r="BI355" s="243">
        <f>IF(N355="nulová",J355,0)</f>
        <v>0</v>
      </c>
      <c r="BJ355" s="20" t="s">
        <v>78</v>
      </c>
      <c r="BK355" s="243">
        <f>ROUND(I355*H355,2)</f>
        <v>0</v>
      </c>
      <c r="BL355" s="20" t="s">
        <v>567</v>
      </c>
      <c r="BM355" s="242" t="s">
        <v>853</v>
      </c>
    </row>
    <row r="356" s="2" customFormat="1">
      <c r="A356" s="41"/>
      <c r="B356" s="42"/>
      <c r="C356" s="43"/>
      <c r="D356" s="244" t="s">
        <v>484</v>
      </c>
      <c r="E356" s="43"/>
      <c r="F356" s="245" t="s">
        <v>852</v>
      </c>
      <c r="G356" s="43"/>
      <c r="H356" s="43"/>
      <c r="I356" s="151"/>
      <c r="J356" s="43"/>
      <c r="K356" s="43"/>
      <c r="L356" s="47"/>
      <c r="M356" s="246"/>
      <c r="N356" s="247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484</v>
      </c>
      <c r="AU356" s="20" t="s">
        <v>82</v>
      </c>
    </row>
    <row r="357" s="2" customFormat="1">
      <c r="A357" s="41"/>
      <c r="B357" s="42"/>
      <c r="C357" s="43"/>
      <c r="D357" s="244" t="s">
        <v>485</v>
      </c>
      <c r="E357" s="43"/>
      <c r="F357" s="248" t="s">
        <v>854</v>
      </c>
      <c r="G357" s="43"/>
      <c r="H357" s="43"/>
      <c r="I357" s="151"/>
      <c r="J357" s="43"/>
      <c r="K357" s="43"/>
      <c r="L357" s="47"/>
      <c r="M357" s="246"/>
      <c r="N357" s="247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485</v>
      </c>
      <c r="AU357" s="20" t="s">
        <v>82</v>
      </c>
    </row>
    <row r="358" s="2" customFormat="1" ht="16.5" customHeight="1">
      <c r="A358" s="41"/>
      <c r="B358" s="42"/>
      <c r="C358" s="231" t="s">
        <v>855</v>
      </c>
      <c r="D358" s="231" t="s">
        <v>477</v>
      </c>
      <c r="E358" s="232" t="s">
        <v>856</v>
      </c>
      <c r="F358" s="233" t="s">
        <v>857</v>
      </c>
      <c r="G358" s="234" t="s">
        <v>496</v>
      </c>
      <c r="H358" s="235">
        <v>3.6000000000000001</v>
      </c>
      <c r="I358" s="236"/>
      <c r="J358" s="237">
        <f>ROUND(I358*H358,2)</f>
        <v>0</v>
      </c>
      <c r="K358" s="233" t="s">
        <v>481</v>
      </c>
      <c r="L358" s="47"/>
      <c r="M358" s="238" t="s">
        <v>28</v>
      </c>
      <c r="N358" s="239" t="s">
        <v>45</v>
      </c>
      <c r="O358" s="87"/>
      <c r="P358" s="240">
        <f>O358*H358</f>
        <v>0</v>
      </c>
      <c r="Q358" s="240">
        <v>0.00038000000000000002</v>
      </c>
      <c r="R358" s="240">
        <f>Q358*H358</f>
        <v>0.0013680000000000001</v>
      </c>
      <c r="S358" s="240">
        <v>0</v>
      </c>
      <c r="T358" s="241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42" t="s">
        <v>567</v>
      </c>
      <c r="AT358" s="242" t="s">
        <v>477</v>
      </c>
      <c r="AU358" s="242" t="s">
        <v>82</v>
      </c>
      <c r="AY358" s="20" t="s">
        <v>475</v>
      </c>
      <c r="BE358" s="243">
        <f>IF(N358="základní",J358,0)</f>
        <v>0</v>
      </c>
      <c r="BF358" s="243">
        <f>IF(N358="snížená",J358,0)</f>
        <v>0</v>
      </c>
      <c r="BG358" s="243">
        <f>IF(N358="zákl. přenesená",J358,0)</f>
        <v>0</v>
      </c>
      <c r="BH358" s="243">
        <f>IF(N358="sníž. přenesená",J358,0)</f>
        <v>0</v>
      </c>
      <c r="BI358" s="243">
        <f>IF(N358="nulová",J358,0)</f>
        <v>0</v>
      </c>
      <c r="BJ358" s="20" t="s">
        <v>78</v>
      </c>
      <c r="BK358" s="243">
        <f>ROUND(I358*H358,2)</f>
        <v>0</v>
      </c>
      <c r="BL358" s="20" t="s">
        <v>567</v>
      </c>
      <c r="BM358" s="242" t="s">
        <v>858</v>
      </c>
    </row>
    <row r="359" s="2" customFormat="1">
      <c r="A359" s="41"/>
      <c r="B359" s="42"/>
      <c r="C359" s="43"/>
      <c r="D359" s="244" t="s">
        <v>484</v>
      </c>
      <c r="E359" s="43"/>
      <c r="F359" s="245" t="s">
        <v>857</v>
      </c>
      <c r="G359" s="43"/>
      <c r="H359" s="43"/>
      <c r="I359" s="151"/>
      <c r="J359" s="43"/>
      <c r="K359" s="43"/>
      <c r="L359" s="47"/>
      <c r="M359" s="246"/>
      <c r="N359" s="247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484</v>
      </c>
      <c r="AU359" s="20" t="s">
        <v>82</v>
      </c>
    </row>
    <row r="360" s="13" customFormat="1">
      <c r="A360" s="13"/>
      <c r="B360" s="249"/>
      <c r="C360" s="250"/>
      <c r="D360" s="244" t="s">
        <v>487</v>
      </c>
      <c r="E360" s="251" t="s">
        <v>28</v>
      </c>
      <c r="F360" s="252" t="s">
        <v>859</v>
      </c>
      <c r="G360" s="250"/>
      <c r="H360" s="253">
        <v>3.6000000000000001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9" t="s">
        <v>487</v>
      </c>
      <c r="AU360" s="259" t="s">
        <v>82</v>
      </c>
      <c r="AV360" s="13" t="s">
        <v>82</v>
      </c>
      <c r="AW360" s="13" t="s">
        <v>35</v>
      </c>
      <c r="AX360" s="13" t="s">
        <v>78</v>
      </c>
      <c r="AY360" s="259" t="s">
        <v>475</v>
      </c>
    </row>
    <row r="361" s="2" customFormat="1" ht="21.75" customHeight="1">
      <c r="A361" s="41"/>
      <c r="B361" s="42"/>
      <c r="C361" s="282" t="s">
        <v>860</v>
      </c>
      <c r="D361" s="282" t="s">
        <v>516</v>
      </c>
      <c r="E361" s="283" t="s">
        <v>861</v>
      </c>
      <c r="F361" s="284" t="s">
        <v>862</v>
      </c>
      <c r="G361" s="285" t="s">
        <v>496</v>
      </c>
      <c r="H361" s="286">
        <v>3.6000000000000001</v>
      </c>
      <c r="I361" s="287"/>
      <c r="J361" s="288">
        <f>ROUND(I361*H361,2)</f>
        <v>0</v>
      </c>
      <c r="K361" s="284" t="s">
        <v>28</v>
      </c>
      <c r="L361" s="289"/>
      <c r="M361" s="290" t="s">
        <v>28</v>
      </c>
      <c r="N361" s="291" t="s">
        <v>45</v>
      </c>
      <c r="O361" s="87"/>
      <c r="P361" s="240">
        <f>O361*H361</f>
        <v>0</v>
      </c>
      <c r="Q361" s="240">
        <v>0</v>
      </c>
      <c r="R361" s="240">
        <f>Q361*H361</f>
        <v>0</v>
      </c>
      <c r="S361" s="240">
        <v>0</v>
      </c>
      <c r="T361" s="241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42" t="s">
        <v>649</v>
      </c>
      <c r="AT361" s="242" t="s">
        <v>516</v>
      </c>
      <c r="AU361" s="242" t="s">
        <v>82</v>
      </c>
      <c r="AY361" s="20" t="s">
        <v>475</v>
      </c>
      <c r="BE361" s="243">
        <f>IF(N361="základní",J361,0)</f>
        <v>0</v>
      </c>
      <c r="BF361" s="243">
        <f>IF(N361="snížená",J361,0)</f>
        <v>0</v>
      </c>
      <c r="BG361" s="243">
        <f>IF(N361="zákl. přenesená",J361,0)</f>
        <v>0</v>
      </c>
      <c r="BH361" s="243">
        <f>IF(N361="sníž. přenesená",J361,0)</f>
        <v>0</v>
      </c>
      <c r="BI361" s="243">
        <f>IF(N361="nulová",J361,0)</f>
        <v>0</v>
      </c>
      <c r="BJ361" s="20" t="s">
        <v>78</v>
      </c>
      <c r="BK361" s="243">
        <f>ROUND(I361*H361,2)</f>
        <v>0</v>
      </c>
      <c r="BL361" s="20" t="s">
        <v>567</v>
      </c>
      <c r="BM361" s="242" t="s">
        <v>863</v>
      </c>
    </row>
    <row r="362" s="2" customFormat="1">
      <c r="A362" s="41"/>
      <c r="B362" s="42"/>
      <c r="C362" s="43"/>
      <c r="D362" s="244" t="s">
        <v>484</v>
      </c>
      <c r="E362" s="43"/>
      <c r="F362" s="245" t="s">
        <v>862</v>
      </c>
      <c r="G362" s="43"/>
      <c r="H362" s="43"/>
      <c r="I362" s="151"/>
      <c r="J362" s="43"/>
      <c r="K362" s="43"/>
      <c r="L362" s="47"/>
      <c r="M362" s="246"/>
      <c r="N362" s="247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484</v>
      </c>
      <c r="AU362" s="20" t="s">
        <v>82</v>
      </c>
    </row>
    <row r="363" s="2" customFormat="1">
      <c r="A363" s="41"/>
      <c r="B363" s="42"/>
      <c r="C363" s="43"/>
      <c r="D363" s="244" t="s">
        <v>485</v>
      </c>
      <c r="E363" s="43"/>
      <c r="F363" s="248" t="s">
        <v>864</v>
      </c>
      <c r="G363" s="43"/>
      <c r="H363" s="43"/>
      <c r="I363" s="151"/>
      <c r="J363" s="43"/>
      <c r="K363" s="43"/>
      <c r="L363" s="47"/>
      <c r="M363" s="246"/>
      <c r="N363" s="247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485</v>
      </c>
      <c r="AU363" s="20" t="s">
        <v>82</v>
      </c>
    </row>
    <row r="364" s="2" customFormat="1" ht="16.5" customHeight="1">
      <c r="A364" s="41"/>
      <c r="B364" s="42"/>
      <c r="C364" s="231" t="s">
        <v>865</v>
      </c>
      <c r="D364" s="231" t="s">
        <v>477</v>
      </c>
      <c r="E364" s="232" t="s">
        <v>866</v>
      </c>
      <c r="F364" s="233" t="s">
        <v>867</v>
      </c>
      <c r="G364" s="234" t="s">
        <v>639</v>
      </c>
      <c r="H364" s="235">
        <v>36.399999999999999</v>
      </c>
      <c r="I364" s="236"/>
      <c r="J364" s="237">
        <f>ROUND(I364*H364,2)</f>
        <v>0</v>
      </c>
      <c r="K364" s="233" t="s">
        <v>481</v>
      </c>
      <c r="L364" s="47"/>
      <c r="M364" s="238" t="s">
        <v>28</v>
      </c>
      <c r="N364" s="239" t="s">
        <v>45</v>
      </c>
      <c r="O364" s="87"/>
      <c r="P364" s="240">
        <f>O364*H364</f>
        <v>0</v>
      </c>
      <c r="Q364" s="240">
        <v>0</v>
      </c>
      <c r="R364" s="240">
        <f>Q364*H364</f>
        <v>0</v>
      </c>
      <c r="S364" s="240">
        <v>0</v>
      </c>
      <c r="T364" s="241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42" t="s">
        <v>567</v>
      </c>
      <c r="AT364" s="242" t="s">
        <v>477</v>
      </c>
      <c r="AU364" s="242" t="s">
        <v>82</v>
      </c>
      <c r="AY364" s="20" t="s">
        <v>475</v>
      </c>
      <c r="BE364" s="243">
        <f>IF(N364="základní",J364,0)</f>
        <v>0</v>
      </c>
      <c r="BF364" s="243">
        <f>IF(N364="snížená",J364,0)</f>
        <v>0</v>
      </c>
      <c r="BG364" s="243">
        <f>IF(N364="zákl. přenesená",J364,0)</f>
        <v>0</v>
      </c>
      <c r="BH364" s="243">
        <f>IF(N364="sníž. přenesená",J364,0)</f>
        <v>0</v>
      </c>
      <c r="BI364" s="243">
        <f>IF(N364="nulová",J364,0)</f>
        <v>0</v>
      </c>
      <c r="BJ364" s="20" t="s">
        <v>78</v>
      </c>
      <c r="BK364" s="243">
        <f>ROUND(I364*H364,2)</f>
        <v>0</v>
      </c>
      <c r="BL364" s="20" t="s">
        <v>567</v>
      </c>
      <c r="BM364" s="242" t="s">
        <v>868</v>
      </c>
    </row>
    <row r="365" s="2" customFormat="1">
      <c r="A365" s="41"/>
      <c r="B365" s="42"/>
      <c r="C365" s="43"/>
      <c r="D365" s="244" t="s">
        <v>484</v>
      </c>
      <c r="E365" s="43"/>
      <c r="F365" s="245" t="s">
        <v>869</v>
      </c>
      <c r="G365" s="43"/>
      <c r="H365" s="43"/>
      <c r="I365" s="151"/>
      <c r="J365" s="43"/>
      <c r="K365" s="43"/>
      <c r="L365" s="47"/>
      <c r="M365" s="246"/>
      <c r="N365" s="247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484</v>
      </c>
      <c r="AU365" s="20" t="s">
        <v>82</v>
      </c>
    </row>
    <row r="366" s="13" customFormat="1">
      <c r="A366" s="13"/>
      <c r="B366" s="249"/>
      <c r="C366" s="250"/>
      <c r="D366" s="244" t="s">
        <v>487</v>
      </c>
      <c r="E366" s="251" t="s">
        <v>28</v>
      </c>
      <c r="F366" s="252" t="s">
        <v>870</v>
      </c>
      <c r="G366" s="250"/>
      <c r="H366" s="253">
        <v>10.800000000000001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9" t="s">
        <v>487</v>
      </c>
      <c r="AU366" s="259" t="s">
        <v>82</v>
      </c>
      <c r="AV366" s="13" t="s">
        <v>82</v>
      </c>
      <c r="AW366" s="13" t="s">
        <v>35</v>
      </c>
      <c r="AX366" s="13" t="s">
        <v>74</v>
      </c>
      <c r="AY366" s="259" t="s">
        <v>475</v>
      </c>
    </row>
    <row r="367" s="13" customFormat="1">
      <c r="A367" s="13"/>
      <c r="B367" s="249"/>
      <c r="C367" s="250"/>
      <c r="D367" s="244" t="s">
        <v>487</v>
      </c>
      <c r="E367" s="251" t="s">
        <v>28</v>
      </c>
      <c r="F367" s="252" t="s">
        <v>871</v>
      </c>
      <c r="G367" s="250"/>
      <c r="H367" s="253">
        <v>10.800000000000001</v>
      </c>
      <c r="I367" s="254"/>
      <c r="J367" s="250"/>
      <c r="K367" s="250"/>
      <c r="L367" s="255"/>
      <c r="M367" s="256"/>
      <c r="N367" s="257"/>
      <c r="O367" s="257"/>
      <c r="P367" s="257"/>
      <c r="Q367" s="257"/>
      <c r="R367" s="257"/>
      <c r="S367" s="257"/>
      <c r="T367" s="258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9" t="s">
        <v>487</v>
      </c>
      <c r="AU367" s="259" t="s">
        <v>82</v>
      </c>
      <c r="AV367" s="13" t="s">
        <v>82</v>
      </c>
      <c r="AW367" s="13" t="s">
        <v>35</v>
      </c>
      <c r="AX367" s="13" t="s">
        <v>74</v>
      </c>
      <c r="AY367" s="259" t="s">
        <v>475</v>
      </c>
    </row>
    <row r="368" s="14" customFormat="1">
      <c r="A368" s="14"/>
      <c r="B368" s="260"/>
      <c r="C368" s="261"/>
      <c r="D368" s="244" t="s">
        <v>487</v>
      </c>
      <c r="E368" s="262" t="s">
        <v>28</v>
      </c>
      <c r="F368" s="263" t="s">
        <v>490</v>
      </c>
      <c r="G368" s="261"/>
      <c r="H368" s="264">
        <v>21.600000000000001</v>
      </c>
      <c r="I368" s="265"/>
      <c r="J368" s="261"/>
      <c r="K368" s="261"/>
      <c r="L368" s="266"/>
      <c r="M368" s="267"/>
      <c r="N368" s="268"/>
      <c r="O368" s="268"/>
      <c r="P368" s="268"/>
      <c r="Q368" s="268"/>
      <c r="R368" s="268"/>
      <c r="S368" s="268"/>
      <c r="T368" s="269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70" t="s">
        <v>487</v>
      </c>
      <c r="AU368" s="270" t="s">
        <v>82</v>
      </c>
      <c r="AV368" s="14" t="s">
        <v>90</v>
      </c>
      <c r="AW368" s="14" t="s">
        <v>35</v>
      </c>
      <c r="AX368" s="14" t="s">
        <v>74</v>
      </c>
      <c r="AY368" s="270" t="s">
        <v>475</v>
      </c>
    </row>
    <row r="369" s="13" customFormat="1">
      <c r="A369" s="13"/>
      <c r="B369" s="249"/>
      <c r="C369" s="250"/>
      <c r="D369" s="244" t="s">
        <v>487</v>
      </c>
      <c r="E369" s="251" t="s">
        <v>28</v>
      </c>
      <c r="F369" s="252" t="s">
        <v>872</v>
      </c>
      <c r="G369" s="250"/>
      <c r="H369" s="253">
        <v>2.2000000000000002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9" t="s">
        <v>487</v>
      </c>
      <c r="AU369" s="259" t="s">
        <v>82</v>
      </c>
      <c r="AV369" s="13" t="s">
        <v>82</v>
      </c>
      <c r="AW369" s="13" t="s">
        <v>35</v>
      </c>
      <c r="AX369" s="13" t="s">
        <v>74</v>
      </c>
      <c r="AY369" s="259" t="s">
        <v>475</v>
      </c>
    </row>
    <row r="370" s="13" customFormat="1">
      <c r="A370" s="13"/>
      <c r="B370" s="249"/>
      <c r="C370" s="250"/>
      <c r="D370" s="244" t="s">
        <v>487</v>
      </c>
      <c r="E370" s="251" t="s">
        <v>28</v>
      </c>
      <c r="F370" s="252" t="s">
        <v>873</v>
      </c>
      <c r="G370" s="250"/>
      <c r="H370" s="253">
        <v>2.2000000000000002</v>
      </c>
      <c r="I370" s="254"/>
      <c r="J370" s="250"/>
      <c r="K370" s="250"/>
      <c r="L370" s="255"/>
      <c r="M370" s="256"/>
      <c r="N370" s="257"/>
      <c r="O370" s="257"/>
      <c r="P370" s="257"/>
      <c r="Q370" s="257"/>
      <c r="R370" s="257"/>
      <c r="S370" s="257"/>
      <c r="T370" s="258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9" t="s">
        <v>487</v>
      </c>
      <c r="AU370" s="259" t="s">
        <v>82</v>
      </c>
      <c r="AV370" s="13" t="s">
        <v>82</v>
      </c>
      <c r="AW370" s="13" t="s">
        <v>35</v>
      </c>
      <c r="AX370" s="13" t="s">
        <v>74</v>
      </c>
      <c r="AY370" s="259" t="s">
        <v>475</v>
      </c>
    </row>
    <row r="371" s="14" customFormat="1">
      <c r="A371" s="14"/>
      <c r="B371" s="260"/>
      <c r="C371" s="261"/>
      <c r="D371" s="244" t="s">
        <v>487</v>
      </c>
      <c r="E371" s="262" t="s">
        <v>28</v>
      </c>
      <c r="F371" s="263" t="s">
        <v>490</v>
      </c>
      <c r="G371" s="261"/>
      <c r="H371" s="264">
        <v>4.4000000000000004</v>
      </c>
      <c r="I371" s="265"/>
      <c r="J371" s="261"/>
      <c r="K371" s="261"/>
      <c r="L371" s="266"/>
      <c r="M371" s="267"/>
      <c r="N371" s="268"/>
      <c r="O371" s="268"/>
      <c r="P371" s="268"/>
      <c r="Q371" s="268"/>
      <c r="R371" s="268"/>
      <c r="S371" s="268"/>
      <c r="T371" s="269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70" t="s">
        <v>487</v>
      </c>
      <c r="AU371" s="270" t="s">
        <v>82</v>
      </c>
      <c r="AV371" s="14" t="s">
        <v>90</v>
      </c>
      <c r="AW371" s="14" t="s">
        <v>35</v>
      </c>
      <c r="AX371" s="14" t="s">
        <v>74</v>
      </c>
      <c r="AY371" s="270" t="s">
        <v>475</v>
      </c>
    </row>
    <row r="372" s="13" customFormat="1">
      <c r="A372" s="13"/>
      <c r="B372" s="249"/>
      <c r="C372" s="250"/>
      <c r="D372" s="244" t="s">
        <v>487</v>
      </c>
      <c r="E372" s="251" t="s">
        <v>28</v>
      </c>
      <c r="F372" s="252" t="s">
        <v>874</v>
      </c>
      <c r="G372" s="250"/>
      <c r="H372" s="253">
        <v>5.2000000000000002</v>
      </c>
      <c r="I372" s="254"/>
      <c r="J372" s="250"/>
      <c r="K372" s="250"/>
      <c r="L372" s="255"/>
      <c r="M372" s="256"/>
      <c r="N372" s="257"/>
      <c r="O372" s="257"/>
      <c r="P372" s="257"/>
      <c r="Q372" s="257"/>
      <c r="R372" s="257"/>
      <c r="S372" s="257"/>
      <c r="T372" s="258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9" t="s">
        <v>487</v>
      </c>
      <c r="AU372" s="259" t="s">
        <v>82</v>
      </c>
      <c r="AV372" s="13" t="s">
        <v>82</v>
      </c>
      <c r="AW372" s="13" t="s">
        <v>35</v>
      </c>
      <c r="AX372" s="13" t="s">
        <v>74</v>
      </c>
      <c r="AY372" s="259" t="s">
        <v>475</v>
      </c>
    </row>
    <row r="373" s="13" customFormat="1">
      <c r="A373" s="13"/>
      <c r="B373" s="249"/>
      <c r="C373" s="250"/>
      <c r="D373" s="244" t="s">
        <v>487</v>
      </c>
      <c r="E373" s="251" t="s">
        <v>28</v>
      </c>
      <c r="F373" s="252" t="s">
        <v>875</v>
      </c>
      <c r="G373" s="250"/>
      <c r="H373" s="253">
        <v>5.2000000000000002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9" t="s">
        <v>487</v>
      </c>
      <c r="AU373" s="259" t="s">
        <v>82</v>
      </c>
      <c r="AV373" s="13" t="s">
        <v>82</v>
      </c>
      <c r="AW373" s="13" t="s">
        <v>35</v>
      </c>
      <c r="AX373" s="13" t="s">
        <v>74</v>
      </c>
      <c r="AY373" s="259" t="s">
        <v>475</v>
      </c>
    </row>
    <row r="374" s="15" customFormat="1">
      <c r="A374" s="15"/>
      <c r="B374" s="271"/>
      <c r="C374" s="272"/>
      <c r="D374" s="244" t="s">
        <v>487</v>
      </c>
      <c r="E374" s="273" t="s">
        <v>28</v>
      </c>
      <c r="F374" s="274" t="s">
        <v>493</v>
      </c>
      <c r="G374" s="272"/>
      <c r="H374" s="275">
        <v>36.399999999999999</v>
      </c>
      <c r="I374" s="276"/>
      <c r="J374" s="272"/>
      <c r="K374" s="272"/>
      <c r="L374" s="277"/>
      <c r="M374" s="278"/>
      <c r="N374" s="279"/>
      <c r="O374" s="279"/>
      <c r="P374" s="279"/>
      <c r="Q374" s="279"/>
      <c r="R374" s="279"/>
      <c r="S374" s="279"/>
      <c r="T374" s="280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T374" s="281" t="s">
        <v>487</v>
      </c>
      <c r="AU374" s="281" t="s">
        <v>82</v>
      </c>
      <c r="AV374" s="15" t="s">
        <v>482</v>
      </c>
      <c r="AW374" s="15" t="s">
        <v>35</v>
      </c>
      <c r="AX374" s="15" t="s">
        <v>78</v>
      </c>
      <c r="AY374" s="281" t="s">
        <v>475</v>
      </c>
    </row>
    <row r="375" s="2" customFormat="1" ht="21.75" customHeight="1">
      <c r="A375" s="41"/>
      <c r="B375" s="42"/>
      <c r="C375" s="282" t="s">
        <v>876</v>
      </c>
      <c r="D375" s="282" t="s">
        <v>516</v>
      </c>
      <c r="E375" s="283" t="s">
        <v>877</v>
      </c>
      <c r="F375" s="284" t="s">
        <v>878</v>
      </c>
      <c r="G375" s="285" t="s">
        <v>639</v>
      </c>
      <c r="H375" s="286">
        <v>18.199999999999999</v>
      </c>
      <c r="I375" s="287"/>
      <c r="J375" s="288">
        <f>ROUND(I375*H375,2)</f>
        <v>0</v>
      </c>
      <c r="K375" s="284" t="s">
        <v>481</v>
      </c>
      <c r="L375" s="289"/>
      <c r="M375" s="290" t="s">
        <v>28</v>
      </c>
      <c r="N375" s="291" t="s">
        <v>45</v>
      </c>
      <c r="O375" s="87"/>
      <c r="P375" s="240">
        <f>O375*H375</f>
        <v>0</v>
      </c>
      <c r="Q375" s="240">
        <v>0.00027999999999999998</v>
      </c>
      <c r="R375" s="240">
        <f>Q375*H375</f>
        <v>0.005095999999999999</v>
      </c>
      <c r="S375" s="240">
        <v>0</v>
      </c>
      <c r="T375" s="241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42" t="s">
        <v>649</v>
      </c>
      <c r="AT375" s="242" t="s">
        <v>516</v>
      </c>
      <c r="AU375" s="242" t="s">
        <v>82</v>
      </c>
      <c r="AY375" s="20" t="s">
        <v>475</v>
      </c>
      <c r="BE375" s="243">
        <f>IF(N375="základní",J375,0)</f>
        <v>0</v>
      </c>
      <c r="BF375" s="243">
        <f>IF(N375="snížená",J375,0)</f>
        <v>0</v>
      </c>
      <c r="BG375" s="243">
        <f>IF(N375="zákl. přenesená",J375,0)</f>
        <v>0</v>
      </c>
      <c r="BH375" s="243">
        <f>IF(N375="sníž. přenesená",J375,0)</f>
        <v>0</v>
      </c>
      <c r="BI375" s="243">
        <f>IF(N375="nulová",J375,0)</f>
        <v>0</v>
      </c>
      <c r="BJ375" s="20" t="s">
        <v>78</v>
      </c>
      <c r="BK375" s="243">
        <f>ROUND(I375*H375,2)</f>
        <v>0</v>
      </c>
      <c r="BL375" s="20" t="s">
        <v>567</v>
      </c>
      <c r="BM375" s="242" t="s">
        <v>879</v>
      </c>
    </row>
    <row r="376" s="2" customFormat="1">
      <c r="A376" s="41"/>
      <c r="B376" s="42"/>
      <c r="C376" s="43"/>
      <c r="D376" s="244" t="s">
        <v>484</v>
      </c>
      <c r="E376" s="43"/>
      <c r="F376" s="245" t="s">
        <v>878</v>
      </c>
      <c r="G376" s="43"/>
      <c r="H376" s="43"/>
      <c r="I376" s="151"/>
      <c r="J376" s="43"/>
      <c r="K376" s="43"/>
      <c r="L376" s="47"/>
      <c r="M376" s="246"/>
      <c r="N376" s="247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484</v>
      </c>
      <c r="AU376" s="20" t="s">
        <v>82</v>
      </c>
    </row>
    <row r="377" s="13" customFormat="1">
      <c r="A377" s="13"/>
      <c r="B377" s="249"/>
      <c r="C377" s="250"/>
      <c r="D377" s="244" t="s">
        <v>487</v>
      </c>
      <c r="E377" s="251" t="s">
        <v>28</v>
      </c>
      <c r="F377" s="252" t="s">
        <v>870</v>
      </c>
      <c r="G377" s="250"/>
      <c r="H377" s="253">
        <v>10.800000000000001</v>
      </c>
      <c r="I377" s="254"/>
      <c r="J377" s="250"/>
      <c r="K377" s="250"/>
      <c r="L377" s="255"/>
      <c r="M377" s="256"/>
      <c r="N377" s="257"/>
      <c r="O377" s="257"/>
      <c r="P377" s="257"/>
      <c r="Q377" s="257"/>
      <c r="R377" s="257"/>
      <c r="S377" s="257"/>
      <c r="T377" s="258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9" t="s">
        <v>487</v>
      </c>
      <c r="AU377" s="259" t="s">
        <v>82</v>
      </c>
      <c r="AV377" s="13" t="s">
        <v>82</v>
      </c>
      <c r="AW377" s="13" t="s">
        <v>35</v>
      </c>
      <c r="AX377" s="13" t="s">
        <v>74</v>
      </c>
      <c r="AY377" s="259" t="s">
        <v>475</v>
      </c>
    </row>
    <row r="378" s="14" customFormat="1">
      <c r="A378" s="14"/>
      <c r="B378" s="260"/>
      <c r="C378" s="261"/>
      <c r="D378" s="244" t="s">
        <v>487</v>
      </c>
      <c r="E378" s="262" t="s">
        <v>28</v>
      </c>
      <c r="F378" s="263" t="s">
        <v>490</v>
      </c>
      <c r="G378" s="261"/>
      <c r="H378" s="264">
        <v>10.800000000000001</v>
      </c>
      <c r="I378" s="265"/>
      <c r="J378" s="261"/>
      <c r="K378" s="261"/>
      <c r="L378" s="266"/>
      <c r="M378" s="267"/>
      <c r="N378" s="268"/>
      <c r="O378" s="268"/>
      <c r="P378" s="268"/>
      <c r="Q378" s="268"/>
      <c r="R378" s="268"/>
      <c r="S378" s="268"/>
      <c r="T378" s="269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70" t="s">
        <v>487</v>
      </c>
      <c r="AU378" s="270" t="s">
        <v>82</v>
      </c>
      <c r="AV378" s="14" t="s">
        <v>90</v>
      </c>
      <c r="AW378" s="14" t="s">
        <v>35</v>
      </c>
      <c r="AX378" s="14" t="s">
        <v>74</v>
      </c>
      <c r="AY378" s="270" t="s">
        <v>475</v>
      </c>
    </row>
    <row r="379" s="13" customFormat="1">
      <c r="A379" s="13"/>
      <c r="B379" s="249"/>
      <c r="C379" s="250"/>
      <c r="D379" s="244" t="s">
        <v>487</v>
      </c>
      <c r="E379" s="251" t="s">
        <v>28</v>
      </c>
      <c r="F379" s="252" t="s">
        <v>872</v>
      </c>
      <c r="G379" s="250"/>
      <c r="H379" s="253">
        <v>2.2000000000000002</v>
      </c>
      <c r="I379" s="254"/>
      <c r="J379" s="250"/>
      <c r="K379" s="250"/>
      <c r="L379" s="255"/>
      <c r="M379" s="256"/>
      <c r="N379" s="257"/>
      <c r="O379" s="257"/>
      <c r="P379" s="257"/>
      <c r="Q379" s="257"/>
      <c r="R379" s="257"/>
      <c r="S379" s="257"/>
      <c r="T379" s="258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9" t="s">
        <v>487</v>
      </c>
      <c r="AU379" s="259" t="s">
        <v>82</v>
      </c>
      <c r="AV379" s="13" t="s">
        <v>82</v>
      </c>
      <c r="AW379" s="13" t="s">
        <v>35</v>
      </c>
      <c r="AX379" s="13" t="s">
        <v>74</v>
      </c>
      <c r="AY379" s="259" t="s">
        <v>475</v>
      </c>
    </row>
    <row r="380" s="14" customFormat="1">
      <c r="A380" s="14"/>
      <c r="B380" s="260"/>
      <c r="C380" s="261"/>
      <c r="D380" s="244" t="s">
        <v>487</v>
      </c>
      <c r="E380" s="262" t="s">
        <v>28</v>
      </c>
      <c r="F380" s="263" t="s">
        <v>490</v>
      </c>
      <c r="G380" s="261"/>
      <c r="H380" s="264">
        <v>2.2000000000000002</v>
      </c>
      <c r="I380" s="265"/>
      <c r="J380" s="261"/>
      <c r="K380" s="261"/>
      <c r="L380" s="266"/>
      <c r="M380" s="267"/>
      <c r="N380" s="268"/>
      <c r="O380" s="268"/>
      <c r="P380" s="268"/>
      <c r="Q380" s="268"/>
      <c r="R380" s="268"/>
      <c r="S380" s="268"/>
      <c r="T380" s="269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70" t="s">
        <v>487</v>
      </c>
      <c r="AU380" s="270" t="s">
        <v>82</v>
      </c>
      <c r="AV380" s="14" t="s">
        <v>90</v>
      </c>
      <c r="AW380" s="14" t="s">
        <v>35</v>
      </c>
      <c r="AX380" s="14" t="s">
        <v>74</v>
      </c>
      <c r="AY380" s="270" t="s">
        <v>475</v>
      </c>
    </row>
    <row r="381" s="13" customFormat="1">
      <c r="A381" s="13"/>
      <c r="B381" s="249"/>
      <c r="C381" s="250"/>
      <c r="D381" s="244" t="s">
        <v>487</v>
      </c>
      <c r="E381" s="251" t="s">
        <v>28</v>
      </c>
      <c r="F381" s="252" t="s">
        <v>874</v>
      </c>
      <c r="G381" s="250"/>
      <c r="H381" s="253">
        <v>5.2000000000000002</v>
      </c>
      <c r="I381" s="254"/>
      <c r="J381" s="250"/>
      <c r="K381" s="250"/>
      <c r="L381" s="255"/>
      <c r="M381" s="256"/>
      <c r="N381" s="257"/>
      <c r="O381" s="257"/>
      <c r="P381" s="257"/>
      <c r="Q381" s="257"/>
      <c r="R381" s="257"/>
      <c r="S381" s="257"/>
      <c r="T381" s="258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9" t="s">
        <v>487</v>
      </c>
      <c r="AU381" s="259" t="s">
        <v>82</v>
      </c>
      <c r="AV381" s="13" t="s">
        <v>82</v>
      </c>
      <c r="AW381" s="13" t="s">
        <v>35</v>
      </c>
      <c r="AX381" s="13" t="s">
        <v>74</v>
      </c>
      <c r="AY381" s="259" t="s">
        <v>475</v>
      </c>
    </row>
    <row r="382" s="15" customFormat="1">
      <c r="A382" s="15"/>
      <c r="B382" s="271"/>
      <c r="C382" s="272"/>
      <c r="D382" s="244" t="s">
        <v>487</v>
      </c>
      <c r="E382" s="273" t="s">
        <v>28</v>
      </c>
      <c r="F382" s="274" t="s">
        <v>493</v>
      </c>
      <c r="G382" s="272"/>
      <c r="H382" s="275">
        <v>18.199999999999999</v>
      </c>
      <c r="I382" s="276"/>
      <c r="J382" s="272"/>
      <c r="K382" s="272"/>
      <c r="L382" s="277"/>
      <c r="M382" s="278"/>
      <c r="N382" s="279"/>
      <c r="O382" s="279"/>
      <c r="P382" s="279"/>
      <c r="Q382" s="279"/>
      <c r="R382" s="279"/>
      <c r="S382" s="279"/>
      <c r="T382" s="280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81" t="s">
        <v>487</v>
      </c>
      <c r="AU382" s="281" t="s">
        <v>82</v>
      </c>
      <c r="AV382" s="15" t="s">
        <v>482</v>
      </c>
      <c r="AW382" s="15" t="s">
        <v>35</v>
      </c>
      <c r="AX382" s="15" t="s">
        <v>78</v>
      </c>
      <c r="AY382" s="281" t="s">
        <v>475</v>
      </c>
    </row>
    <row r="383" s="2" customFormat="1" ht="21.75" customHeight="1">
      <c r="A383" s="41"/>
      <c r="B383" s="42"/>
      <c r="C383" s="282" t="s">
        <v>880</v>
      </c>
      <c r="D383" s="282" t="s">
        <v>516</v>
      </c>
      <c r="E383" s="283" t="s">
        <v>881</v>
      </c>
      <c r="F383" s="284" t="s">
        <v>882</v>
      </c>
      <c r="G383" s="285" t="s">
        <v>639</v>
      </c>
      <c r="H383" s="286">
        <v>18.199999999999999</v>
      </c>
      <c r="I383" s="287"/>
      <c r="J383" s="288">
        <f>ROUND(I383*H383,2)</f>
        <v>0</v>
      </c>
      <c r="K383" s="284" t="s">
        <v>481</v>
      </c>
      <c r="L383" s="289"/>
      <c r="M383" s="290" t="s">
        <v>28</v>
      </c>
      <c r="N383" s="291" t="s">
        <v>45</v>
      </c>
      <c r="O383" s="87"/>
      <c r="P383" s="240">
        <f>O383*H383</f>
        <v>0</v>
      </c>
      <c r="Q383" s="240">
        <v>0.00035</v>
      </c>
      <c r="R383" s="240">
        <f>Q383*H383</f>
        <v>0.0063699999999999998</v>
      </c>
      <c r="S383" s="240">
        <v>0</v>
      </c>
      <c r="T383" s="241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42" t="s">
        <v>649</v>
      </c>
      <c r="AT383" s="242" t="s">
        <v>516</v>
      </c>
      <c r="AU383" s="242" t="s">
        <v>82</v>
      </c>
      <c r="AY383" s="20" t="s">
        <v>475</v>
      </c>
      <c r="BE383" s="243">
        <f>IF(N383="základní",J383,0)</f>
        <v>0</v>
      </c>
      <c r="BF383" s="243">
        <f>IF(N383="snížená",J383,0)</f>
        <v>0</v>
      </c>
      <c r="BG383" s="243">
        <f>IF(N383="zákl. přenesená",J383,0)</f>
        <v>0</v>
      </c>
      <c r="BH383" s="243">
        <f>IF(N383="sníž. přenesená",J383,0)</f>
        <v>0</v>
      </c>
      <c r="BI383" s="243">
        <f>IF(N383="nulová",J383,0)</f>
        <v>0</v>
      </c>
      <c r="BJ383" s="20" t="s">
        <v>78</v>
      </c>
      <c r="BK383" s="243">
        <f>ROUND(I383*H383,2)</f>
        <v>0</v>
      </c>
      <c r="BL383" s="20" t="s">
        <v>567</v>
      </c>
      <c r="BM383" s="242" t="s">
        <v>883</v>
      </c>
    </row>
    <row r="384" s="2" customFormat="1">
      <c r="A384" s="41"/>
      <c r="B384" s="42"/>
      <c r="C384" s="43"/>
      <c r="D384" s="244" t="s">
        <v>484</v>
      </c>
      <c r="E384" s="43"/>
      <c r="F384" s="245" t="s">
        <v>882</v>
      </c>
      <c r="G384" s="43"/>
      <c r="H384" s="43"/>
      <c r="I384" s="151"/>
      <c r="J384" s="43"/>
      <c r="K384" s="43"/>
      <c r="L384" s="47"/>
      <c r="M384" s="246"/>
      <c r="N384" s="247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484</v>
      </c>
      <c r="AU384" s="20" t="s">
        <v>82</v>
      </c>
    </row>
    <row r="385" s="13" customFormat="1">
      <c r="A385" s="13"/>
      <c r="B385" s="249"/>
      <c r="C385" s="250"/>
      <c r="D385" s="244" t="s">
        <v>487</v>
      </c>
      <c r="E385" s="251" t="s">
        <v>28</v>
      </c>
      <c r="F385" s="252" t="s">
        <v>871</v>
      </c>
      <c r="G385" s="250"/>
      <c r="H385" s="253">
        <v>10.800000000000001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9" t="s">
        <v>487</v>
      </c>
      <c r="AU385" s="259" t="s">
        <v>82</v>
      </c>
      <c r="AV385" s="13" t="s">
        <v>82</v>
      </c>
      <c r="AW385" s="13" t="s">
        <v>35</v>
      </c>
      <c r="AX385" s="13" t="s">
        <v>74</v>
      </c>
      <c r="AY385" s="259" t="s">
        <v>475</v>
      </c>
    </row>
    <row r="386" s="14" customFormat="1">
      <c r="A386" s="14"/>
      <c r="B386" s="260"/>
      <c r="C386" s="261"/>
      <c r="D386" s="244" t="s">
        <v>487</v>
      </c>
      <c r="E386" s="262" t="s">
        <v>28</v>
      </c>
      <c r="F386" s="263" t="s">
        <v>490</v>
      </c>
      <c r="G386" s="261"/>
      <c r="H386" s="264">
        <v>10.800000000000001</v>
      </c>
      <c r="I386" s="265"/>
      <c r="J386" s="261"/>
      <c r="K386" s="261"/>
      <c r="L386" s="266"/>
      <c r="M386" s="267"/>
      <c r="N386" s="268"/>
      <c r="O386" s="268"/>
      <c r="P386" s="268"/>
      <c r="Q386" s="268"/>
      <c r="R386" s="268"/>
      <c r="S386" s="268"/>
      <c r="T386" s="269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70" t="s">
        <v>487</v>
      </c>
      <c r="AU386" s="270" t="s">
        <v>82</v>
      </c>
      <c r="AV386" s="14" t="s">
        <v>90</v>
      </c>
      <c r="AW386" s="14" t="s">
        <v>35</v>
      </c>
      <c r="AX386" s="14" t="s">
        <v>74</v>
      </c>
      <c r="AY386" s="270" t="s">
        <v>475</v>
      </c>
    </row>
    <row r="387" s="13" customFormat="1">
      <c r="A387" s="13"/>
      <c r="B387" s="249"/>
      <c r="C387" s="250"/>
      <c r="D387" s="244" t="s">
        <v>487</v>
      </c>
      <c r="E387" s="251" t="s">
        <v>28</v>
      </c>
      <c r="F387" s="252" t="s">
        <v>873</v>
      </c>
      <c r="G387" s="250"/>
      <c r="H387" s="253">
        <v>2.2000000000000002</v>
      </c>
      <c r="I387" s="254"/>
      <c r="J387" s="250"/>
      <c r="K387" s="250"/>
      <c r="L387" s="255"/>
      <c r="M387" s="256"/>
      <c r="N387" s="257"/>
      <c r="O387" s="257"/>
      <c r="P387" s="257"/>
      <c r="Q387" s="257"/>
      <c r="R387" s="257"/>
      <c r="S387" s="257"/>
      <c r="T387" s="258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9" t="s">
        <v>487</v>
      </c>
      <c r="AU387" s="259" t="s">
        <v>82</v>
      </c>
      <c r="AV387" s="13" t="s">
        <v>82</v>
      </c>
      <c r="AW387" s="13" t="s">
        <v>35</v>
      </c>
      <c r="AX387" s="13" t="s">
        <v>74</v>
      </c>
      <c r="AY387" s="259" t="s">
        <v>475</v>
      </c>
    </row>
    <row r="388" s="14" customFormat="1">
      <c r="A388" s="14"/>
      <c r="B388" s="260"/>
      <c r="C388" s="261"/>
      <c r="D388" s="244" t="s">
        <v>487</v>
      </c>
      <c r="E388" s="262" t="s">
        <v>28</v>
      </c>
      <c r="F388" s="263" t="s">
        <v>490</v>
      </c>
      <c r="G388" s="261"/>
      <c r="H388" s="264">
        <v>2.2000000000000002</v>
      </c>
      <c r="I388" s="265"/>
      <c r="J388" s="261"/>
      <c r="K388" s="261"/>
      <c r="L388" s="266"/>
      <c r="M388" s="267"/>
      <c r="N388" s="268"/>
      <c r="O388" s="268"/>
      <c r="P388" s="268"/>
      <c r="Q388" s="268"/>
      <c r="R388" s="268"/>
      <c r="S388" s="268"/>
      <c r="T388" s="269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70" t="s">
        <v>487</v>
      </c>
      <c r="AU388" s="270" t="s">
        <v>82</v>
      </c>
      <c r="AV388" s="14" t="s">
        <v>90</v>
      </c>
      <c r="AW388" s="14" t="s">
        <v>35</v>
      </c>
      <c r="AX388" s="14" t="s">
        <v>74</v>
      </c>
      <c r="AY388" s="270" t="s">
        <v>475</v>
      </c>
    </row>
    <row r="389" s="13" customFormat="1">
      <c r="A389" s="13"/>
      <c r="B389" s="249"/>
      <c r="C389" s="250"/>
      <c r="D389" s="244" t="s">
        <v>487</v>
      </c>
      <c r="E389" s="251" t="s">
        <v>28</v>
      </c>
      <c r="F389" s="252" t="s">
        <v>875</v>
      </c>
      <c r="G389" s="250"/>
      <c r="H389" s="253">
        <v>5.2000000000000002</v>
      </c>
      <c r="I389" s="254"/>
      <c r="J389" s="250"/>
      <c r="K389" s="250"/>
      <c r="L389" s="255"/>
      <c r="M389" s="256"/>
      <c r="N389" s="257"/>
      <c r="O389" s="257"/>
      <c r="P389" s="257"/>
      <c r="Q389" s="257"/>
      <c r="R389" s="257"/>
      <c r="S389" s="257"/>
      <c r="T389" s="258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9" t="s">
        <v>487</v>
      </c>
      <c r="AU389" s="259" t="s">
        <v>82</v>
      </c>
      <c r="AV389" s="13" t="s">
        <v>82</v>
      </c>
      <c r="AW389" s="13" t="s">
        <v>35</v>
      </c>
      <c r="AX389" s="13" t="s">
        <v>74</v>
      </c>
      <c r="AY389" s="259" t="s">
        <v>475</v>
      </c>
    </row>
    <row r="390" s="15" customFormat="1">
      <c r="A390" s="15"/>
      <c r="B390" s="271"/>
      <c r="C390" s="272"/>
      <c r="D390" s="244" t="s">
        <v>487</v>
      </c>
      <c r="E390" s="273" t="s">
        <v>28</v>
      </c>
      <c r="F390" s="274" t="s">
        <v>493</v>
      </c>
      <c r="G390" s="272"/>
      <c r="H390" s="275">
        <v>18.199999999999999</v>
      </c>
      <c r="I390" s="276"/>
      <c r="J390" s="272"/>
      <c r="K390" s="272"/>
      <c r="L390" s="277"/>
      <c r="M390" s="278"/>
      <c r="N390" s="279"/>
      <c r="O390" s="279"/>
      <c r="P390" s="279"/>
      <c r="Q390" s="279"/>
      <c r="R390" s="279"/>
      <c r="S390" s="279"/>
      <c r="T390" s="280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81" t="s">
        <v>487</v>
      </c>
      <c r="AU390" s="281" t="s">
        <v>82</v>
      </c>
      <c r="AV390" s="15" t="s">
        <v>482</v>
      </c>
      <c r="AW390" s="15" t="s">
        <v>35</v>
      </c>
      <c r="AX390" s="15" t="s">
        <v>78</v>
      </c>
      <c r="AY390" s="281" t="s">
        <v>475</v>
      </c>
    </row>
    <row r="391" s="2" customFormat="1" ht="21.75" customHeight="1">
      <c r="A391" s="41"/>
      <c r="B391" s="42"/>
      <c r="C391" s="231" t="s">
        <v>884</v>
      </c>
      <c r="D391" s="231" t="s">
        <v>477</v>
      </c>
      <c r="E391" s="232" t="s">
        <v>885</v>
      </c>
      <c r="F391" s="233" t="s">
        <v>886</v>
      </c>
      <c r="G391" s="234" t="s">
        <v>720</v>
      </c>
      <c r="H391" s="235">
        <v>20</v>
      </c>
      <c r="I391" s="236"/>
      <c r="J391" s="237">
        <f>ROUND(I391*H391,2)</f>
        <v>0</v>
      </c>
      <c r="K391" s="233" t="s">
        <v>481</v>
      </c>
      <c r="L391" s="47"/>
      <c r="M391" s="238" t="s">
        <v>28</v>
      </c>
      <c r="N391" s="239" t="s">
        <v>45</v>
      </c>
      <c r="O391" s="87"/>
      <c r="P391" s="240">
        <f>O391*H391</f>
        <v>0</v>
      </c>
      <c r="Q391" s="240">
        <v>6.9999999999999994E-05</v>
      </c>
      <c r="R391" s="240">
        <f>Q391*H391</f>
        <v>0.0013999999999999998</v>
      </c>
      <c r="S391" s="240">
        <v>0</v>
      </c>
      <c r="T391" s="241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42" t="s">
        <v>567</v>
      </c>
      <c r="AT391" s="242" t="s">
        <v>477</v>
      </c>
      <c r="AU391" s="242" t="s">
        <v>82</v>
      </c>
      <c r="AY391" s="20" t="s">
        <v>475</v>
      </c>
      <c r="BE391" s="243">
        <f>IF(N391="základní",J391,0)</f>
        <v>0</v>
      </c>
      <c r="BF391" s="243">
        <f>IF(N391="snížená",J391,0)</f>
        <v>0</v>
      </c>
      <c r="BG391" s="243">
        <f>IF(N391="zákl. přenesená",J391,0)</f>
        <v>0</v>
      </c>
      <c r="BH391" s="243">
        <f>IF(N391="sníž. přenesená",J391,0)</f>
        <v>0</v>
      </c>
      <c r="BI391" s="243">
        <f>IF(N391="nulová",J391,0)</f>
        <v>0</v>
      </c>
      <c r="BJ391" s="20" t="s">
        <v>78</v>
      </c>
      <c r="BK391" s="243">
        <f>ROUND(I391*H391,2)</f>
        <v>0</v>
      </c>
      <c r="BL391" s="20" t="s">
        <v>567</v>
      </c>
      <c r="BM391" s="242" t="s">
        <v>887</v>
      </c>
    </row>
    <row r="392" s="2" customFormat="1">
      <c r="A392" s="41"/>
      <c r="B392" s="42"/>
      <c r="C392" s="43"/>
      <c r="D392" s="244" t="s">
        <v>484</v>
      </c>
      <c r="E392" s="43"/>
      <c r="F392" s="245" t="s">
        <v>888</v>
      </c>
      <c r="G392" s="43"/>
      <c r="H392" s="43"/>
      <c r="I392" s="151"/>
      <c r="J392" s="43"/>
      <c r="K392" s="43"/>
      <c r="L392" s="47"/>
      <c r="M392" s="246"/>
      <c r="N392" s="247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484</v>
      </c>
      <c r="AU392" s="20" t="s">
        <v>82</v>
      </c>
    </row>
    <row r="393" s="13" customFormat="1">
      <c r="A393" s="13"/>
      <c r="B393" s="249"/>
      <c r="C393" s="250"/>
      <c r="D393" s="244" t="s">
        <v>487</v>
      </c>
      <c r="E393" s="251" t="s">
        <v>28</v>
      </c>
      <c r="F393" s="252" t="s">
        <v>889</v>
      </c>
      <c r="G393" s="250"/>
      <c r="H393" s="253">
        <v>20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9" t="s">
        <v>487</v>
      </c>
      <c r="AU393" s="259" t="s">
        <v>82</v>
      </c>
      <c r="AV393" s="13" t="s">
        <v>82</v>
      </c>
      <c r="AW393" s="13" t="s">
        <v>35</v>
      </c>
      <c r="AX393" s="13" t="s">
        <v>78</v>
      </c>
      <c r="AY393" s="259" t="s">
        <v>475</v>
      </c>
    </row>
    <row r="394" s="2" customFormat="1" ht="33" customHeight="1">
      <c r="A394" s="41"/>
      <c r="B394" s="42"/>
      <c r="C394" s="282" t="s">
        <v>890</v>
      </c>
      <c r="D394" s="282" t="s">
        <v>516</v>
      </c>
      <c r="E394" s="283" t="s">
        <v>891</v>
      </c>
      <c r="F394" s="284" t="s">
        <v>892</v>
      </c>
      <c r="G394" s="285" t="s">
        <v>550</v>
      </c>
      <c r="H394" s="286">
        <v>2</v>
      </c>
      <c r="I394" s="287"/>
      <c r="J394" s="288">
        <f>ROUND(I394*H394,2)</f>
        <v>0</v>
      </c>
      <c r="K394" s="284" t="s">
        <v>28</v>
      </c>
      <c r="L394" s="289"/>
      <c r="M394" s="290" t="s">
        <v>28</v>
      </c>
      <c r="N394" s="291" t="s">
        <v>45</v>
      </c>
      <c r="O394" s="87"/>
      <c r="P394" s="240">
        <f>O394*H394</f>
        <v>0</v>
      </c>
      <c r="Q394" s="240">
        <v>0.0050000000000000001</v>
      </c>
      <c r="R394" s="240">
        <f>Q394*H394</f>
        <v>0.01</v>
      </c>
      <c r="S394" s="240">
        <v>0</v>
      </c>
      <c r="T394" s="241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42" t="s">
        <v>649</v>
      </c>
      <c r="AT394" s="242" t="s">
        <v>516</v>
      </c>
      <c r="AU394" s="242" t="s">
        <v>82</v>
      </c>
      <c r="AY394" s="20" t="s">
        <v>475</v>
      </c>
      <c r="BE394" s="243">
        <f>IF(N394="základní",J394,0)</f>
        <v>0</v>
      </c>
      <c r="BF394" s="243">
        <f>IF(N394="snížená",J394,0)</f>
        <v>0</v>
      </c>
      <c r="BG394" s="243">
        <f>IF(N394="zákl. přenesená",J394,0)</f>
        <v>0</v>
      </c>
      <c r="BH394" s="243">
        <f>IF(N394="sníž. přenesená",J394,0)</f>
        <v>0</v>
      </c>
      <c r="BI394" s="243">
        <f>IF(N394="nulová",J394,0)</f>
        <v>0</v>
      </c>
      <c r="BJ394" s="20" t="s">
        <v>78</v>
      </c>
      <c r="BK394" s="243">
        <f>ROUND(I394*H394,2)</f>
        <v>0</v>
      </c>
      <c r="BL394" s="20" t="s">
        <v>567</v>
      </c>
      <c r="BM394" s="242" t="s">
        <v>893</v>
      </c>
    </row>
    <row r="395" s="2" customFormat="1">
      <c r="A395" s="41"/>
      <c r="B395" s="42"/>
      <c r="C395" s="43"/>
      <c r="D395" s="244" t="s">
        <v>484</v>
      </c>
      <c r="E395" s="43"/>
      <c r="F395" s="245" t="s">
        <v>892</v>
      </c>
      <c r="G395" s="43"/>
      <c r="H395" s="43"/>
      <c r="I395" s="151"/>
      <c r="J395" s="43"/>
      <c r="K395" s="43"/>
      <c r="L395" s="47"/>
      <c r="M395" s="246"/>
      <c r="N395" s="247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484</v>
      </c>
      <c r="AU395" s="20" t="s">
        <v>82</v>
      </c>
    </row>
    <row r="396" s="13" customFormat="1">
      <c r="A396" s="13"/>
      <c r="B396" s="249"/>
      <c r="C396" s="250"/>
      <c r="D396" s="244" t="s">
        <v>487</v>
      </c>
      <c r="E396" s="251" t="s">
        <v>28</v>
      </c>
      <c r="F396" s="252" t="s">
        <v>894</v>
      </c>
      <c r="G396" s="250"/>
      <c r="H396" s="253">
        <v>2</v>
      </c>
      <c r="I396" s="254"/>
      <c r="J396" s="250"/>
      <c r="K396" s="250"/>
      <c r="L396" s="255"/>
      <c r="M396" s="256"/>
      <c r="N396" s="257"/>
      <c r="O396" s="257"/>
      <c r="P396" s="257"/>
      <c r="Q396" s="257"/>
      <c r="R396" s="257"/>
      <c r="S396" s="257"/>
      <c r="T396" s="258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9" t="s">
        <v>487</v>
      </c>
      <c r="AU396" s="259" t="s">
        <v>82</v>
      </c>
      <c r="AV396" s="13" t="s">
        <v>82</v>
      </c>
      <c r="AW396" s="13" t="s">
        <v>35</v>
      </c>
      <c r="AX396" s="13" t="s">
        <v>78</v>
      </c>
      <c r="AY396" s="259" t="s">
        <v>475</v>
      </c>
    </row>
    <row r="397" s="2" customFormat="1" ht="33" customHeight="1">
      <c r="A397" s="41"/>
      <c r="B397" s="42"/>
      <c r="C397" s="231" t="s">
        <v>895</v>
      </c>
      <c r="D397" s="231" t="s">
        <v>477</v>
      </c>
      <c r="E397" s="232" t="s">
        <v>896</v>
      </c>
      <c r="F397" s="233" t="s">
        <v>897</v>
      </c>
      <c r="G397" s="234" t="s">
        <v>508</v>
      </c>
      <c r="H397" s="235">
        <v>0.12</v>
      </c>
      <c r="I397" s="236"/>
      <c r="J397" s="237">
        <f>ROUND(I397*H397,2)</f>
        <v>0</v>
      </c>
      <c r="K397" s="233" t="s">
        <v>481</v>
      </c>
      <c r="L397" s="47"/>
      <c r="M397" s="238" t="s">
        <v>28</v>
      </c>
      <c r="N397" s="239" t="s">
        <v>45</v>
      </c>
      <c r="O397" s="87"/>
      <c r="P397" s="240">
        <f>O397*H397</f>
        <v>0</v>
      </c>
      <c r="Q397" s="240">
        <v>0</v>
      </c>
      <c r="R397" s="240">
        <f>Q397*H397</f>
        <v>0</v>
      </c>
      <c r="S397" s="240">
        <v>0</v>
      </c>
      <c r="T397" s="241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42" t="s">
        <v>567</v>
      </c>
      <c r="AT397" s="242" t="s">
        <v>477</v>
      </c>
      <c r="AU397" s="242" t="s">
        <v>82</v>
      </c>
      <c r="AY397" s="20" t="s">
        <v>475</v>
      </c>
      <c r="BE397" s="243">
        <f>IF(N397="základní",J397,0)</f>
        <v>0</v>
      </c>
      <c r="BF397" s="243">
        <f>IF(N397="snížená",J397,0)</f>
        <v>0</v>
      </c>
      <c r="BG397" s="243">
        <f>IF(N397="zákl. přenesená",J397,0)</f>
        <v>0</v>
      </c>
      <c r="BH397" s="243">
        <f>IF(N397="sníž. přenesená",J397,0)</f>
        <v>0</v>
      </c>
      <c r="BI397" s="243">
        <f>IF(N397="nulová",J397,0)</f>
        <v>0</v>
      </c>
      <c r="BJ397" s="20" t="s">
        <v>78</v>
      </c>
      <c r="BK397" s="243">
        <f>ROUND(I397*H397,2)</f>
        <v>0</v>
      </c>
      <c r="BL397" s="20" t="s">
        <v>567</v>
      </c>
      <c r="BM397" s="242" t="s">
        <v>898</v>
      </c>
    </row>
    <row r="398" s="2" customFormat="1">
      <c r="A398" s="41"/>
      <c r="B398" s="42"/>
      <c r="C398" s="43"/>
      <c r="D398" s="244" t="s">
        <v>484</v>
      </c>
      <c r="E398" s="43"/>
      <c r="F398" s="245" t="s">
        <v>899</v>
      </c>
      <c r="G398" s="43"/>
      <c r="H398" s="43"/>
      <c r="I398" s="151"/>
      <c r="J398" s="43"/>
      <c r="K398" s="43"/>
      <c r="L398" s="47"/>
      <c r="M398" s="246"/>
      <c r="N398" s="247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484</v>
      </c>
      <c r="AU398" s="20" t="s">
        <v>82</v>
      </c>
    </row>
    <row r="399" s="12" customFormat="1" ht="25.92" customHeight="1">
      <c r="A399" s="12"/>
      <c r="B399" s="215"/>
      <c r="C399" s="216"/>
      <c r="D399" s="217" t="s">
        <v>73</v>
      </c>
      <c r="E399" s="218" t="s">
        <v>516</v>
      </c>
      <c r="F399" s="218" t="s">
        <v>900</v>
      </c>
      <c r="G399" s="216"/>
      <c r="H399" s="216"/>
      <c r="I399" s="219"/>
      <c r="J399" s="220">
        <f>BK399</f>
        <v>0</v>
      </c>
      <c r="K399" s="216"/>
      <c r="L399" s="221"/>
      <c r="M399" s="222"/>
      <c r="N399" s="223"/>
      <c r="O399" s="223"/>
      <c r="P399" s="224">
        <f>P400</f>
        <v>0</v>
      </c>
      <c r="Q399" s="223"/>
      <c r="R399" s="224">
        <f>R400</f>
        <v>0.017920000000000002</v>
      </c>
      <c r="S399" s="223"/>
      <c r="T399" s="225">
        <f>T400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26" t="s">
        <v>90</v>
      </c>
      <c r="AT399" s="227" t="s">
        <v>73</v>
      </c>
      <c r="AU399" s="227" t="s">
        <v>74</v>
      </c>
      <c r="AY399" s="226" t="s">
        <v>475</v>
      </c>
      <c r="BK399" s="228">
        <f>BK400</f>
        <v>0</v>
      </c>
    </row>
    <row r="400" s="12" customFormat="1" ht="22.8" customHeight="1">
      <c r="A400" s="12"/>
      <c r="B400" s="215"/>
      <c r="C400" s="216"/>
      <c r="D400" s="217" t="s">
        <v>73</v>
      </c>
      <c r="E400" s="229" t="s">
        <v>901</v>
      </c>
      <c r="F400" s="229" t="s">
        <v>902</v>
      </c>
      <c r="G400" s="216"/>
      <c r="H400" s="216"/>
      <c r="I400" s="219"/>
      <c r="J400" s="230">
        <f>BK400</f>
        <v>0</v>
      </c>
      <c r="K400" s="216"/>
      <c r="L400" s="221"/>
      <c r="M400" s="222"/>
      <c r="N400" s="223"/>
      <c r="O400" s="223"/>
      <c r="P400" s="224">
        <f>SUM(P401:P411)</f>
        <v>0</v>
      </c>
      <c r="Q400" s="223"/>
      <c r="R400" s="224">
        <f>SUM(R401:R411)</f>
        <v>0.017920000000000002</v>
      </c>
      <c r="S400" s="223"/>
      <c r="T400" s="225">
        <f>SUM(T401:T411)</f>
        <v>0</v>
      </c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R400" s="226" t="s">
        <v>90</v>
      </c>
      <c r="AT400" s="227" t="s">
        <v>73</v>
      </c>
      <c r="AU400" s="227" t="s">
        <v>78</v>
      </c>
      <c r="AY400" s="226" t="s">
        <v>475</v>
      </c>
      <c r="BK400" s="228">
        <f>SUM(BK401:BK411)</f>
        <v>0</v>
      </c>
    </row>
    <row r="401" s="2" customFormat="1" ht="21.75" customHeight="1">
      <c r="A401" s="41"/>
      <c r="B401" s="42"/>
      <c r="C401" s="231" t="s">
        <v>903</v>
      </c>
      <c r="D401" s="231" t="s">
        <v>477</v>
      </c>
      <c r="E401" s="232" t="s">
        <v>904</v>
      </c>
      <c r="F401" s="233" t="s">
        <v>905</v>
      </c>
      <c r="G401" s="234" t="s">
        <v>550</v>
      </c>
      <c r="H401" s="235">
        <v>1</v>
      </c>
      <c r="I401" s="236"/>
      <c r="J401" s="237">
        <f>ROUND(I401*H401,2)</f>
        <v>0</v>
      </c>
      <c r="K401" s="233" t="s">
        <v>906</v>
      </c>
      <c r="L401" s="47"/>
      <c r="M401" s="238" t="s">
        <v>28</v>
      </c>
      <c r="N401" s="239" t="s">
        <v>45</v>
      </c>
      <c r="O401" s="87"/>
      <c r="P401" s="240">
        <f>O401*H401</f>
        <v>0</v>
      </c>
      <c r="Q401" s="240">
        <v>0.0012899999999999999</v>
      </c>
      <c r="R401" s="240">
        <f>Q401*H401</f>
        <v>0.0012899999999999999</v>
      </c>
      <c r="S401" s="240">
        <v>0</v>
      </c>
      <c r="T401" s="241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42" t="s">
        <v>839</v>
      </c>
      <c r="AT401" s="242" t="s">
        <v>477</v>
      </c>
      <c r="AU401" s="242" t="s">
        <v>82</v>
      </c>
      <c r="AY401" s="20" t="s">
        <v>475</v>
      </c>
      <c r="BE401" s="243">
        <f>IF(N401="základní",J401,0)</f>
        <v>0</v>
      </c>
      <c r="BF401" s="243">
        <f>IF(N401="snížená",J401,0)</f>
        <v>0</v>
      </c>
      <c r="BG401" s="243">
        <f>IF(N401="zákl. přenesená",J401,0)</f>
        <v>0</v>
      </c>
      <c r="BH401" s="243">
        <f>IF(N401="sníž. přenesená",J401,0)</f>
        <v>0</v>
      </c>
      <c r="BI401" s="243">
        <f>IF(N401="nulová",J401,0)</f>
        <v>0</v>
      </c>
      <c r="BJ401" s="20" t="s">
        <v>78</v>
      </c>
      <c r="BK401" s="243">
        <f>ROUND(I401*H401,2)</f>
        <v>0</v>
      </c>
      <c r="BL401" s="20" t="s">
        <v>839</v>
      </c>
      <c r="BM401" s="242" t="s">
        <v>907</v>
      </c>
    </row>
    <row r="402" s="2" customFormat="1">
      <c r="A402" s="41"/>
      <c r="B402" s="42"/>
      <c r="C402" s="43"/>
      <c r="D402" s="244" t="s">
        <v>484</v>
      </c>
      <c r="E402" s="43"/>
      <c r="F402" s="245" t="s">
        <v>905</v>
      </c>
      <c r="G402" s="43"/>
      <c r="H402" s="43"/>
      <c r="I402" s="151"/>
      <c r="J402" s="43"/>
      <c r="K402" s="43"/>
      <c r="L402" s="47"/>
      <c r="M402" s="246"/>
      <c r="N402" s="247"/>
      <c r="O402" s="87"/>
      <c r="P402" s="87"/>
      <c r="Q402" s="87"/>
      <c r="R402" s="87"/>
      <c r="S402" s="87"/>
      <c r="T402" s="88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T402" s="20" t="s">
        <v>484</v>
      </c>
      <c r="AU402" s="20" t="s">
        <v>82</v>
      </c>
    </row>
    <row r="403" s="13" customFormat="1">
      <c r="A403" s="13"/>
      <c r="B403" s="249"/>
      <c r="C403" s="250"/>
      <c r="D403" s="244" t="s">
        <v>487</v>
      </c>
      <c r="E403" s="251" t="s">
        <v>28</v>
      </c>
      <c r="F403" s="252" t="s">
        <v>908</v>
      </c>
      <c r="G403" s="250"/>
      <c r="H403" s="253">
        <v>1</v>
      </c>
      <c r="I403" s="254"/>
      <c r="J403" s="250"/>
      <c r="K403" s="250"/>
      <c r="L403" s="255"/>
      <c r="M403" s="256"/>
      <c r="N403" s="257"/>
      <c r="O403" s="257"/>
      <c r="P403" s="257"/>
      <c r="Q403" s="257"/>
      <c r="R403" s="257"/>
      <c r="S403" s="257"/>
      <c r="T403" s="258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9" t="s">
        <v>487</v>
      </c>
      <c r="AU403" s="259" t="s">
        <v>82</v>
      </c>
      <c r="AV403" s="13" t="s">
        <v>82</v>
      </c>
      <c r="AW403" s="13" t="s">
        <v>35</v>
      </c>
      <c r="AX403" s="13" t="s">
        <v>78</v>
      </c>
      <c r="AY403" s="259" t="s">
        <v>475</v>
      </c>
    </row>
    <row r="404" s="2" customFormat="1" ht="33" customHeight="1">
      <c r="A404" s="41"/>
      <c r="B404" s="42"/>
      <c r="C404" s="282" t="s">
        <v>909</v>
      </c>
      <c r="D404" s="282" t="s">
        <v>516</v>
      </c>
      <c r="E404" s="283" t="s">
        <v>910</v>
      </c>
      <c r="F404" s="284" t="s">
        <v>911</v>
      </c>
      <c r="G404" s="285" t="s">
        <v>550</v>
      </c>
      <c r="H404" s="286">
        <v>1</v>
      </c>
      <c r="I404" s="287"/>
      <c r="J404" s="288">
        <f>ROUND(I404*H404,2)</f>
        <v>0</v>
      </c>
      <c r="K404" s="284" t="s">
        <v>28</v>
      </c>
      <c r="L404" s="289"/>
      <c r="M404" s="290" t="s">
        <v>28</v>
      </c>
      <c r="N404" s="291" t="s">
        <v>45</v>
      </c>
      <c r="O404" s="87"/>
      <c r="P404" s="240">
        <f>O404*H404</f>
        <v>0</v>
      </c>
      <c r="Q404" s="240">
        <v>0.014999999999999999</v>
      </c>
      <c r="R404" s="240">
        <f>Q404*H404</f>
        <v>0.014999999999999999</v>
      </c>
      <c r="S404" s="240">
        <v>0</v>
      </c>
      <c r="T404" s="241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42" t="s">
        <v>912</v>
      </c>
      <c r="AT404" s="242" t="s">
        <v>516</v>
      </c>
      <c r="AU404" s="242" t="s">
        <v>82</v>
      </c>
      <c r="AY404" s="20" t="s">
        <v>475</v>
      </c>
      <c r="BE404" s="243">
        <f>IF(N404="základní",J404,0)</f>
        <v>0</v>
      </c>
      <c r="BF404" s="243">
        <f>IF(N404="snížená",J404,0)</f>
        <v>0</v>
      </c>
      <c r="BG404" s="243">
        <f>IF(N404="zákl. přenesená",J404,0)</f>
        <v>0</v>
      </c>
      <c r="BH404" s="243">
        <f>IF(N404="sníž. přenesená",J404,0)</f>
        <v>0</v>
      </c>
      <c r="BI404" s="243">
        <f>IF(N404="nulová",J404,0)</f>
        <v>0</v>
      </c>
      <c r="BJ404" s="20" t="s">
        <v>78</v>
      </c>
      <c r="BK404" s="243">
        <f>ROUND(I404*H404,2)</f>
        <v>0</v>
      </c>
      <c r="BL404" s="20" t="s">
        <v>839</v>
      </c>
      <c r="BM404" s="242" t="s">
        <v>913</v>
      </c>
    </row>
    <row r="405" s="2" customFormat="1">
      <c r="A405" s="41"/>
      <c r="B405" s="42"/>
      <c r="C405" s="43"/>
      <c r="D405" s="244" t="s">
        <v>484</v>
      </c>
      <c r="E405" s="43"/>
      <c r="F405" s="245" t="s">
        <v>911</v>
      </c>
      <c r="G405" s="43"/>
      <c r="H405" s="43"/>
      <c r="I405" s="151"/>
      <c r="J405" s="43"/>
      <c r="K405" s="43"/>
      <c r="L405" s="47"/>
      <c r="M405" s="246"/>
      <c r="N405" s="247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484</v>
      </c>
      <c r="AU405" s="20" t="s">
        <v>82</v>
      </c>
    </row>
    <row r="406" s="2" customFormat="1" ht="16.5" customHeight="1">
      <c r="A406" s="41"/>
      <c r="B406" s="42"/>
      <c r="C406" s="231" t="s">
        <v>914</v>
      </c>
      <c r="D406" s="231" t="s">
        <v>477</v>
      </c>
      <c r="E406" s="232" t="s">
        <v>915</v>
      </c>
      <c r="F406" s="233" t="s">
        <v>916</v>
      </c>
      <c r="G406" s="234" t="s">
        <v>550</v>
      </c>
      <c r="H406" s="235">
        <v>2</v>
      </c>
      <c r="I406" s="236"/>
      <c r="J406" s="237">
        <f>ROUND(I406*H406,2)</f>
        <v>0</v>
      </c>
      <c r="K406" s="233" t="s">
        <v>906</v>
      </c>
      <c r="L406" s="47"/>
      <c r="M406" s="238" t="s">
        <v>28</v>
      </c>
      <c r="N406" s="239" t="s">
        <v>45</v>
      </c>
      <c r="O406" s="87"/>
      <c r="P406" s="240">
        <f>O406*H406</f>
        <v>0</v>
      </c>
      <c r="Q406" s="240">
        <v>0.00014999999999999999</v>
      </c>
      <c r="R406" s="240">
        <f>Q406*H406</f>
        <v>0.00029999999999999997</v>
      </c>
      <c r="S406" s="240">
        <v>0</v>
      </c>
      <c r="T406" s="241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42" t="s">
        <v>839</v>
      </c>
      <c r="AT406" s="242" t="s">
        <v>477</v>
      </c>
      <c r="AU406" s="242" t="s">
        <v>82</v>
      </c>
      <c r="AY406" s="20" t="s">
        <v>475</v>
      </c>
      <c r="BE406" s="243">
        <f>IF(N406="základní",J406,0)</f>
        <v>0</v>
      </c>
      <c r="BF406" s="243">
        <f>IF(N406="snížená",J406,0)</f>
        <v>0</v>
      </c>
      <c r="BG406" s="243">
        <f>IF(N406="zákl. přenesená",J406,0)</f>
        <v>0</v>
      </c>
      <c r="BH406" s="243">
        <f>IF(N406="sníž. přenesená",J406,0)</f>
        <v>0</v>
      </c>
      <c r="BI406" s="243">
        <f>IF(N406="nulová",J406,0)</f>
        <v>0</v>
      </c>
      <c r="BJ406" s="20" t="s">
        <v>78</v>
      </c>
      <c r="BK406" s="243">
        <f>ROUND(I406*H406,2)</f>
        <v>0</v>
      </c>
      <c r="BL406" s="20" t="s">
        <v>839</v>
      </c>
      <c r="BM406" s="242" t="s">
        <v>917</v>
      </c>
    </row>
    <row r="407" s="2" customFormat="1">
      <c r="A407" s="41"/>
      <c r="B407" s="42"/>
      <c r="C407" s="43"/>
      <c r="D407" s="244" t="s">
        <v>484</v>
      </c>
      <c r="E407" s="43"/>
      <c r="F407" s="245" t="s">
        <v>916</v>
      </c>
      <c r="G407" s="43"/>
      <c r="H407" s="43"/>
      <c r="I407" s="151"/>
      <c r="J407" s="43"/>
      <c r="K407" s="43"/>
      <c r="L407" s="47"/>
      <c r="M407" s="246"/>
      <c r="N407" s="247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484</v>
      </c>
      <c r="AU407" s="20" t="s">
        <v>82</v>
      </c>
    </row>
    <row r="408" s="13" customFormat="1">
      <c r="A408" s="13"/>
      <c r="B408" s="249"/>
      <c r="C408" s="250"/>
      <c r="D408" s="244" t="s">
        <v>487</v>
      </c>
      <c r="E408" s="251" t="s">
        <v>28</v>
      </c>
      <c r="F408" s="252" t="s">
        <v>918</v>
      </c>
      <c r="G408" s="250"/>
      <c r="H408" s="253">
        <v>2</v>
      </c>
      <c r="I408" s="254"/>
      <c r="J408" s="250"/>
      <c r="K408" s="250"/>
      <c r="L408" s="255"/>
      <c r="M408" s="256"/>
      <c r="N408" s="257"/>
      <c r="O408" s="257"/>
      <c r="P408" s="257"/>
      <c r="Q408" s="257"/>
      <c r="R408" s="257"/>
      <c r="S408" s="257"/>
      <c r="T408" s="258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9" t="s">
        <v>487</v>
      </c>
      <c r="AU408" s="259" t="s">
        <v>82</v>
      </c>
      <c r="AV408" s="13" t="s">
        <v>82</v>
      </c>
      <c r="AW408" s="13" t="s">
        <v>35</v>
      </c>
      <c r="AX408" s="13" t="s">
        <v>78</v>
      </c>
      <c r="AY408" s="259" t="s">
        <v>475</v>
      </c>
    </row>
    <row r="409" s="2" customFormat="1" ht="16.5" customHeight="1">
      <c r="A409" s="41"/>
      <c r="B409" s="42"/>
      <c r="C409" s="231" t="s">
        <v>919</v>
      </c>
      <c r="D409" s="231" t="s">
        <v>477</v>
      </c>
      <c r="E409" s="232" t="s">
        <v>920</v>
      </c>
      <c r="F409" s="233" t="s">
        <v>921</v>
      </c>
      <c r="G409" s="234" t="s">
        <v>550</v>
      </c>
      <c r="H409" s="235">
        <v>1</v>
      </c>
      <c r="I409" s="236"/>
      <c r="J409" s="237">
        <f>ROUND(I409*H409,2)</f>
        <v>0</v>
      </c>
      <c r="K409" s="233" t="s">
        <v>906</v>
      </c>
      <c r="L409" s="47"/>
      <c r="M409" s="238" t="s">
        <v>28</v>
      </c>
      <c r="N409" s="239" t="s">
        <v>45</v>
      </c>
      <c r="O409" s="87"/>
      <c r="P409" s="240">
        <f>O409*H409</f>
        <v>0</v>
      </c>
      <c r="Q409" s="240">
        <v>0.00133</v>
      </c>
      <c r="R409" s="240">
        <f>Q409*H409</f>
        <v>0.00133</v>
      </c>
      <c r="S409" s="240">
        <v>0</v>
      </c>
      <c r="T409" s="241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42" t="s">
        <v>839</v>
      </c>
      <c r="AT409" s="242" t="s">
        <v>477</v>
      </c>
      <c r="AU409" s="242" t="s">
        <v>82</v>
      </c>
      <c r="AY409" s="20" t="s">
        <v>475</v>
      </c>
      <c r="BE409" s="243">
        <f>IF(N409="základní",J409,0)</f>
        <v>0</v>
      </c>
      <c r="BF409" s="243">
        <f>IF(N409="snížená",J409,0)</f>
        <v>0</v>
      </c>
      <c r="BG409" s="243">
        <f>IF(N409="zákl. přenesená",J409,0)</f>
        <v>0</v>
      </c>
      <c r="BH409" s="243">
        <f>IF(N409="sníž. přenesená",J409,0)</f>
        <v>0</v>
      </c>
      <c r="BI409" s="243">
        <f>IF(N409="nulová",J409,0)</f>
        <v>0</v>
      </c>
      <c r="BJ409" s="20" t="s">
        <v>78</v>
      </c>
      <c r="BK409" s="243">
        <f>ROUND(I409*H409,2)</f>
        <v>0</v>
      </c>
      <c r="BL409" s="20" t="s">
        <v>839</v>
      </c>
      <c r="BM409" s="242" t="s">
        <v>922</v>
      </c>
    </row>
    <row r="410" s="2" customFormat="1">
      <c r="A410" s="41"/>
      <c r="B410" s="42"/>
      <c r="C410" s="43"/>
      <c r="D410" s="244" t="s">
        <v>484</v>
      </c>
      <c r="E410" s="43"/>
      <c r="F410" s="245" t="s">
        <v>921</v>
      </c>
      <c r="G410" s="43"/>
      <c r="H410" s="43"/>
      <c r="I410" s="151"/>
      <c r="J410" s="43"/>
      <c r="K410" s="43"/>
      <c r="L410" s="47"/>
      <c r="M410" s="246"/>
      <c r="N410" s="247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484</v>
      </c>
      <c r="AU410" s="20" t="s">
        <v>82</v>
      </c>
    </row>
    <row r="411" s="13" customFormat="1">
      <c r="A411" s="13"/>
      <c r="B411" s="249"/>
      <c r="C411" s="250"/>
      <c r="D411" s="244" t="s">
        <v>487</v>
      </c>
      <c r="E411" s="251" t="s">
        <v>28</v>
      </c>
      <c r="F411" s="252" t="s">
        <v>908</v>
      </c>
      <c r="G411" s="250"/>
      <c r="H411" s="253">
        <v>1</v>
      </c>
      <c r="I411" s="254"/>
      <c r="J411" s="250"/>
      <c r="K411" s="250"/>
      <c r="L411" s="255"/>
      <c r="M411" s="292"/>
      <c r="N411" s="293"/>
      <c r="O411" s="293"/>
      <c r="P411" s="293"/>
      <c r="Q411" s="293"/>
      <c r="R411" s="293"/>
      <c r="S411" s="293"/>
      <c r="T411" s="294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9" t="s">
        <v>487</v>
      </c>
      <c r="AU411" s="259" t="s">
        <v>82</v>
      </c>
      <c r="AV411" s="13" t="s">
        <v>82</v>
      </c>
      <c r="AW411" s="13" t="s">
        <v>35</v>
      </c>
      <c r="AX411" s="13" t="s">
        <v>78</v>
      </c>
      <c r="AY411" s="259" t="s">
        <v>475</v>
      </c>
    </row>
    <row r="412" s="2" customFormat="1" ht="6.96" customHeight="1">
      <c r="A412" s="41"/>
      <c r="B412" s="62"/>
      <c r="C412" s="63"/>
      <c r="D412" s="63"/>
      <c r="E412" s="63"/>
      <c r="F412" s="63"/>
      <c r="G412" s="63"/>
      <c r="H412" s="63"/>
      <c r="I412" s="179"/>
      <c r="J412" s="63"/>
      <c r="K412" s="63"/>
      <c r="L412" s="47"/>
      <c r="M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</row>
  </sheetData>
  <sheetProtection sheet="1" autoFilter="0" formatColumns="0" formatRows="0" objects="1" scenarios="1" spinCount="100000" saltValue="WMyVI5KnvUMc3NdXEfxzJMYu0snhK/2rKevRTfq2uIxlT2vRQQQld5xZDaqUHiKnyzDRqnLStfojhpxpwmK+ew==" hashValue="EU0LXExLNfXU2Qd3l3/lesEwJBiGL8Q/LjZLfbJ2O7ncUzR1aC+KfTmY4+FiHCTunStxpvKmDour7mz2Uq82Dg==" algorithmName="SHA-512" password="C429"/>
  <autoFilter ref="C104:K41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1:H91"/>
    <mergeCell ref="E95:H95"/>
    <mergeCell ref="E93:H93"/>
    <mergeCell ref="E97:H9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3465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ROUND((SUM(BE98:BE242)),  2)</f>
        <v>0</v>
      </c>
      <c r="G37" s="41"/>
      <c r="H37" s="41"/>
      <c r="I37" s="168">
        <v>0.20999999999999999</v>
      </c>
      <c r="J37" s="167">
        <f>ROUND(((SUM(BE98:BE242))*I37),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ROUND((SUM(BF98:BF242)),  2)</f>
        <v>0</v>
      </c>
      <c r="G38" s="41"/>
      <c r="H38" s="41"/>
      <c r="I38" s="168">
        <v>0.14999999999999999</v>
      </c>
      <c r="J38" s="167">
        <f>ROUND(((SUM(BF98:BF242))*I38),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ROUND((SUM(BG98:BG242)),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ROUND((SUM(BH98:BH242)),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ROUND((SUM(BI98:BI242)),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01.01.20 - Převádění vody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447</v>
      </c>
      <c r="E70" s="199"/>
      <c r="F70" s="199"/>
      <c r="G70" s="199"/>
      <c r="H70" s="199"/>
      <c r="I70" s="200"/>
      <c r="J70" s="201">
        <f>J180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J196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J214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1909</v>
      </c>
      <c r="E73" s="199"/>
      <c r="F73" s="199"/>
      <c r="G73" s="199"/>
      <c r="H73" s="199"/>
      <c r="I73" s="200"/>
      <c r="J73" s="201">
        <f>J233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J240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436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438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>SO 01.01.20 - Převádění vody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Skuteč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118.47095116892001</v>
      </c>
      <c r="S98" s="99"/>
      <c r="T98" s="213">
        <f>T99</f>
        <v>1002.8573480000001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P100+P180+P196+P214+P233+P240</f>
        <v>0</v>
      </c>
      <c r="Q99" s="223"/>
      <c r="R99" s="224">
        <f>R100+R180+R196+R214+R233+R240</f>
        <v>118.47095116892001</v>
      </c>
      <c r="S99" s="223"/>
      <c r="T99" s="225">
        <f>T100+T180+T196+T214+T233+T240</f>
        <v>1002.8573480000001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BK100+BK180+BK196+BK214+BK233+BK240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SUM(P101:P179)</f>
        <v>0</v>
      </c>
      <c r="Q100" s="223"/>
      <c r="R100" s="224">
        <f>SUM(R101:R179)</f>
        <v>1.6954577900000001</v>
      </c>
      <c r="S100" s="223"/>
      <c r="T100" s="225">
        <f>SUM(T101:T179)</f>
        <v>819.50700000000006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SUM(BK101:BK179)</f>
        <v>0</v>
      </c>
    </row>
    <row r="101" s="2" customFormat="1" ht="44.25" customHeight="1">
      <c r="A101" s="41"/>
      <c r="B101" s="42"/>
      <c r="C101" s="231" t="s">
        <v>78</v>
      </c>
      <c r="D101" s="231" t="s">
        <v>477</v>
      </c>
      <c r="E101" s="232" t="s">
        <v>3466</v>
      </c>
      <c r="F101" s="233" t="s">
        <v>3467</v>
      </c>
      <c r="G101" s="234" t="s">
        <v>496</v>
      </c>
      <c r="H101" s="235">
        <v>532.44000000000005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0.32500000000000001</v>
      </c>
      <c r="T101" s="241">
        <f>S101*H101</f>
        <v>173.04300000000004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3468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3467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3469</v>
      </c>
      <c r="G103" s="250"/>
      <c r="H103" s="253">
        <v>342.72000000000003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3470</v>
      </c>
      <c r="G104" s="250"/>
      <c r="H104" s="253">
        <v>189.72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5" customFormat="1">
      <c r="A105" s="15"/>
      <c r="B105" s="271"/>
      <c r="C105" s="272"/>
      <c r="D105" s="244" t="s">
        <v>487</v>
      </c>
      <c r="E105" s="273" t="s">
        <v>28</v>
      </c>
      <c r="F105" s="274" t="s">
        <v>493</v>
      </c>
      <c r="G105" s="272"/>
      <c r="H105" s="275">
        <v>532.44000000000005</v>
      </c>
      <c r="I105" s="276"/>
      <c r="J105" s="272"/>
      <c r="K105" s="272"/>
      <c r="L105" s="277"/>
      <c r="M105" s="278"/>
      <c r="N105" s="279"/>
      <c r="O105" s="279"/>
      <c r="P105" s="279"/>
      <c r="Q105" s="279"/>
      <c r="R105" s="279"/>
      <c r="S105" s="279"/>
      <c r="T105" s="280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81" t="s">
        <v>487</v>
      </c>
      <c r="AU105" s="281" t="s">
        <v>82</v>
      </c>
      <c r="AV105" s="15" t="s">
        <v>482</v>
      </c>
      <c r="AW105" s="15" t="s">
        <v>35</v>
      </c>
      <c r="AX105" s="15" t="s">
        <v>78</v>
      </c>
      <c r="AY105" s="281" t="s">
        <v>475</v>
      </c>
    </row>
    <row r="106" s="2" customFormat="1" ht="33" customHeight="1">
      <c r="A106" s="41"/>
      <c r="B106" s="42"/>
      <c r="C106" s="231" t="s">
        <v>82</v>
      </c>
      <c r="D106" s="231" t="s">
        <v>477</v>
      </c>
      <c r="E106" s="232" t="s">
        <v>3471</v>
      </c>
      <c r="F106" s="233" t="s">
        <v>3472</v>
      </c>
      <c r="G106" s="234" t="s">
        <v>480</v>
      </c>
      <c r="H106" s="235">
        <v>355.19999999999999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1.8200000000000001</v>
      </c>
      <c r="T106" s="241">
        <f>S106*H106</f>
        <v>646.46400000000006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3473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3472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3474</v>
      </c>
      <c r="G108" s="250"/>
      <c r="H108" s="253">
        <v>201.59999999999999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3475</v>
      </c>
      <c r="G109" s="250"/>
      <c r="H109" s="253">
        <v>153.59999999999999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5" customFormat="1">
      <c r="A110" s="15"/>
      <c r="B110" s="271"/>
      <c r="C110" s="272"/>
      <c r="D110" s="244" t="s">
        <v>487</v>
      </c>
      <c r="E110" s="273" t="s">
        <v>28</v>
      </c>
      <c r="F110" s="274" t="s">
        <v>493</v>
      </c>
      <c r="G110" s="272"/>
      <c r="H110" s="275">
        <v>355.19999999999999</v>
      </c>
      <c r="I110" s="276"/>
      <c r="J110" s="272"/>
      <c r="K110" s="272"/>
      <c r="L110" s="277"/>
      <c r="M110" s="278"/>
      <c r="N110" s="279"/>
      <c r="O110" s="279"/>
      <c r="P110" s="279"/>
      <c r="Q110" s="279"/>
      <c r="R110" s="279"/>
      <c r="S110" s="279"/>
      <c r="T110" s="280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81" t="s">
        <v>487</v>
      </c>
      <c r="AU110" s="281" t="s">
        <v>82</v>
      </c>
      <c r="AV110" s="15" t="s">
        <v>482</v>
      </c>
      <c r="AW110" s="15" t="s">
        <v>35</v>
      </c>
      <c r="AX110" s="15" t="s">
        <v>78</v>
      </c>
      <c r="AY110" s="281" t="s">
        <v>475</v>
      </c>
    </row>
    <row r="111" s="2" customFormat="1" ht="33" customHeight="1">
      <c r="A111" s="41"/>
      <c r="B111" s="42"/>
      <c r="C111" s="231" t="s">
        <v>90</v>
      </c>
      <c r="D111" s="231" t="s">
        <v>477</v>
      </c>
      <c r="E111" s="232" t="s">
        <v>3104</v>
      </c>
      <c r="F111" s="233" t="s">
        <v>3105</v>
      </c>
      <c r="G111" s="234" t="s">
        <v>480</v>
      </c>
      <c r="H111" s="235">
        <v>976.74000000000001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3476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3107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3477</v>
      </c>
      <c r="G113" s="250"/>
      <c r="H113" s="253">
        <v>88.739999999999995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4" customFormat="1">
      <c r="A114" s="14"/>
      <c r="B114" s="260"/>
      <c r="C114" s="261"/>
      <c r="D114" s="244" t="s">
        <v>487</v>
      </c>
      <c r="E114" s="262" t="s">
        <v>28</v>
      </c>
      <c r="F114" s="263" t="s">
        <v>490</v>
      </c>
      <c r="G114" s="261"/>
      <c r="H114" s="264">
        <v>88.739999999999995</v>
      </c>
      <c r="I114" s="265"/>
      <c r="J114" s="261"/>
      <c r="K114" s="261"/>
      <c r="L114" s="266"/>
      <c r="M114" s="267"/>
      <c r="N114" s="268"/>
      <c r="O114" s="268"/>
      <c r="P114" s="268"/>
      <c r="Q114" s="268"/>
      <c r="R114" s="268"/>
      <c r="S114" s="268"/>
      <c r="T114" s="269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70" t="s">
        <v>487</v>
      </c>
      <c r="AU114" s="270" t="s">
        <v>82</v>
      </c>
      <c r="AV114" s="14" t="s">
        <v>90</v>
      </c>
      <c r="AW114" s="14" t="s">
        <v>35</v>
      </c>
      <c r="AX114" s="14" t="s">
        <v>74</v>
      </c>
      <c r="AY114" s="270" t="s">
        <v>475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3478</v>
      </c>
      <c r="G115" s="250"/>
      <c r="H115" s="253">
        <v>462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3479</v>
      </c>
      <c r="G116" s="250"/>
      <c r="H116" s="253">
        <v>352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74</v>
      </c>
      <c r="AY116" s="259" t="s">
        <v>475</v>
      </c>
    </row>
    <row r="117" s="14" customFormat="1">
      <c r="A117" s="14"/>
      <c r="B117" s="260"/>
      <c r="C117" s="261"/>
      <c r="D117" s="244" t="s">
        <v>487</v>
      </c>
      <c r="E117" s="262" t="s">
        <v>28</v>
      </c>
      <c r="F117" s="263" t="s">
        <v>490</v>
      </c>
      <c r="G117" s="261"/>
      <c r="H117" s="264">
        <v>814</v>
      </c>
      <c r="I117" s="265"/>
      <c r="J117" s="261"/>
      <c r="K117" s="261"/>
      <c r="L117" s="266"/>
      <c r="M117" s="267"/>
      <c r="N117" s="268"/>
      <c r="O117" s="268"/>
      <c r="P117" s="268"/>
      <c r="Q117" s="268"/>
      <c r="R117" s="268"/>
      <c r="S117" s="268"/>
      <c r="T117" s="269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70" t="s">
        <v>487</v>
      </c>
      <c r="AU117" s="270" t="s">
        <v>82</v>
      </c>
      <c r="AV117" s="14" t="s">
        <v>90</v>
      </c>
      <c r="AW117" s="14" t="s">
        <v>35</v>
      </c>
      <c r="AX117" s="14" t="s">
        <v>74</v>
      </c>
      <c r="AY117" s="270" t="s">
        <v>475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3480</v>
      </c>
      <c r="G118" s="250"/>
      <c r="H118" s="253">
        <v>8.4000000000000004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74</v>
      </c>
      <c r="AY118" s="259" t="s">
        <v>475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3481</v>
      </c>
      <c r="G119" s="250"/>
      <c r="H119" s="253">
        <v>6.4000000000000004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74</v>
      </c>
      <c r="AY119" s="259" t="s">
        <v>475</v>
      </c>
    </row>
    <row r="120" s="14" customFormat="1">
      <c r="A120" s="14"/>
      <c r="B120" s="260"/>
      <c r="C120" s="261"/>
      <c r="D120" s="244" t="s">
        <v>487</v>
      </c>
      <c r="E120" s="262" t="s">
        <v>28</v>
      </c>
      <c r="F120" s="263" t="s">
        <v>490</v>
      </c>
      <c r="G120" s="261"/>
      <c r="H120" s="264">
        <v>14.800000000000001</v>
      </c>
      <c r="I120" s="265"/>
      <c r="J120" s="261"/>
      <c r="K120" s="261"/>
      <c r="L120" s="266"/>
      <c r="M120" s="267"/>
      <c r="N120" s="268"/>
      <c r="O120" s="268"/>
      <c r="P120" s="268"/>
      <c r="Q120" s="268"/>
      <c r="R120" s="268"/>
      <c r="S120" s="268"/>
      <c r="T120" s="269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70" t="s">
        <v>487</v>
      </c>
      <c r="AU120" s="270" t="s">
        <v>82</v>
      </c>
      <c r="AV120" s="14" t="s">
        <v>90</v>
      </c>
      <c r="AW120" s="14" t="s">
        <v>35</v>
      </c>
      <c r="AX120" s="14" t="s">
        <v>74</v>
      </c>
      <c r="AY120" s="270" t="s">
        <v>475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3482</v>
      </c>
      <c r="G121" s="250"/>
      <c r="H121" s="253">
        <v>33.600000000000001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3483</v>
      </c>
      <c r="G122" s="250"/>
      <c r="H122" s="253">
        <v>25.600000000000001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5" customFormat="1">
      <c r="A123" s="15"/>
      <c r="B123" s="271"/>
      <c r="C123" s="272"/>
      <c r="D123" s="244" t="s">
        <v>487</v>
      </c>
      <c r="E123" s="273" t="s">
        <v>28</v>
      </c>
      <c r="F123" s="274" t="s">
        <v>493</v>
      </c>
      <c r="G123" s="272"/>
      <c r="H123" s="275">
        <v>976.74000000000001</v>
      </c>
      <c r="I123" s="276"/>
      <c r="J123" s="272"/>
      <c r="K123" s="272"/>
      <c r="L123" s="277"/>
      <c r="M123" s="278"/>
      <c r="N123" s="279"/>
      <c r="O123" s="279"/>
      <c r="P123" s="279"/>
      <c r="Q123" s="279"/>
      <c r="R123" s="279"/>
      <c r="S123" s="279"/>
      <c r="T123" s="280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81" t="s">
        <v>487</v>
      </c>
      <c r="AU123" s="281" t="s">
        <v>82</v>
      </c>
      <c r="AV123" s="15" t="s">
        <v>482</v>
      </c>
      <c r="AW123" s="15" t="s">
        <v>35</v>
      </c>
      <c r="AX123" s="15" t="s">
        <v>78</v>
      </c>
      <c r="AY123" s="281" t="s">
        <v>475</v>
      </c>
    </row>
    <row r="124" s="2" customFormat="1" ht="44.25" customHeight="1">
      <c r="A124" s="41"/>
      <c r="B124" s="42"/>
      <c r="C124" s="231" t="s">
        <v>482</v>
      </c>
      <c r="D124" s="231" t="s">
        <v>477</v>
      </c>
      <c r="E124" s="232" t="s">
        <v>1488</v>
      </c>
      <c r="F124" s="233" t="s">
        <v>1489</v>
      </c>
      <c r="G124" s="234" t="s">
        <v>480</v>
      </c>
      <c r="H124" s="235">
        <v>976.74000000000001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3484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1491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 ht="33" customHeight="1">
      <c r="A126" s="41"/>
      <c r="B126" s="42"/>
      <c r="C126" s="231" t="s">
        <v>186</v>
      </c>
      <c r="D126" s="231" t="s">
        <v>477</v>
      </c>
      <c r="E126" s="232" t="s">
        <v>3485</v>
      </c>
      <c r="F126" s="233" t="s">
        <v>3486</v>
      </c>
      <c r="G126" s="234" t="s">
        <v>480</v>
      </c>
      <c r="H126" s="235">
        <v>2.867</v>
      </c>
      <c r="I126" s="236"/>
      <c r="J126" s="237">
        <f>ROUND(I126*H126,2)</f>
        <v>0</v>
      </c>
      <c r="K126" s="233" t="s">
        <v>481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3487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3488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3489</v>
      </c>
      <c r="G128" s="250"/>
      <c r="H128" s="253">
        <v>2.867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78</v>
      </c>
      <c r="AY128" s="259" t="s">
        <v>475</v>
      </c>
    </row>
    <row r="129" s="2" customFormat="1" ht="21.75" customHeight="1">
      <c r="A129" s="41"/>
      <c r="B129" s="42"/>
      <c r="C129" s="231" t="s">
        <v>204</v>
      </c>
      <c r="D129" s="231" t="s">
        <v>477</v>
      </c>
      <c r="E129" s="232" t="s">
        <v>3490</v>
      </c>
      <c r="F129" s="233" t="s">
        <v>3491</v>
      </c>
      <c r="G129" s="234" t="s">
        <v>480</v>
      </c>
      <c r="H129" s="235">
        <v>2.867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0.041369999999999997</v>
      </c>
      <c r="R129" s="240">
        <f>Q129*H129</f>
        <v>0.11860778999999999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3492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3493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3489</v>
      </c>
      <c r="G131" s="250"/>
      <c r="H131" s="253">
        <v>2.867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16.5" customHeight="1">
      <c r="A132" s="41"/>
      <c r="B132" s="42"/>
      <c r="C132" s="282" t="s">
        <v>522</v>
      </c>
      <c r="D132" s="282" t="s">
        <v>516</v>
      </c>
      <c r="E132" s="283" t="s">
        <v>3494</v>
      </c>
      <c r="F132" s="284" t="s">
        <v>3495</v>
      </c>
      <c r="G132" s="285" t="s">
        <v>480</v>
      </c>
      <c r="H132" s="286">
        <v>2.867</v>
      </c>
      <c r="I132" s="287"/>
      <c r="J132" s="288">
        <f>ROUND(I132*H132,2)</f>
        <v>0</v>
      </c>
      <c r="K132" s="284" t="s">
        <v>481</v>
      </c>
      <c r="L132" s="289"/>
      <c r="M132" s="290" t="s">
        <v>28</v>
      </c>
      <c r="N132" s="291" t="s">
        <v>45</v>
      </c>
      <c r="O132" s="87"/>
      <c r="P132" s="240">
        <f>O132*H132</f>
        <v>0</v>
      </c>
      <c r="Q132" s="240">
        <v>0.55000000000000004</v>
      </c>
      <c r="R132" s="240">
        <f>Q132*H132</f>
        <v>1.5768500000000001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519</v>
      </c>
      <c r="AT132" s="242" t="s">
        <v>516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3496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3495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2" customFormat="1" ht="21.75" customHeight="1">
      <c r="A134" s="41"/>
      <c r="B134" s="42"/>
      <c r="C134" s="231" t="s">
        <v>519</v>
      </c>
      <c r="D134" s="231" t="s">
        <v>477</v>
      </c>
      <c r="E134" s="232" t="s">
        <v>3497</v>
      </c>
      <c r="F134" s="233" t="s">
        <v>3498</v>
      </c>
      <c r="G134" s="234" t="s">
        <v>480</v>
      </c>
      <c r="H134" s="235">
        <v>2.867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3499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3500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3489</v>
      </c>
      <c r="G136" s="250"/>
      <c r="H136" s="253">
        <v>2.867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44.25" customHeight="1">
      <c r="A137" s="41"/>
      <c r="B137" s="42"/>
      <c r="C137" s="231" t="s">
        <v>292</v>
      </c>
      <c r="D137" s="231" t="s">
        <v>477</v>
      </c>
      <c r="E137" s="232" t="s">
        <v>1505</v>
      </c>
      <c r="F137" s="233" t="s">
        <v>1506</v>
      </c>
      <c r="G137" s="234" t="s">
        <v>480</v>
      </c>
      <c r="H137" s="235">
        <v>1835.0799999999999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3501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1508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3502</v>
      </c>
      <c r="G139" s="250"/>
      <c r="H139" s="253">
        <v>177.47999999999999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74</v>
      </c>
      <c r="AY139" s="259" t="s">
        <v>475</v>
      </c>
    </row>
    <row r="140" s="14" customFormat="1">
      <c r="A140" s="14"/>
      <c r="B140" s="260"/>
      <c r="C140" s="261"/>
      <c r="D140" s="244" t="s">
        <v>487</v>
      </c>
      <c r="E140" s="262" t="s">
        <v>28</v>
      </c>
      <c r="F140" s="263" t="s">
        <v>490</v>
      </c>
      <c r="G140" s="261"/>
      <c r="H140" s="264">
        <v>177.47999999999999</v>
      </c>
      <c r="I140" s="265"/>
      <c r="J140" s="261"/>
      <c r="K140" s="261"/>
      <c r="L140" s="266"/>
      <c r="M140" s="267"/>
      <c r="N140" s="268"/>
      <c r="O140" s="268"/>
      <c r="P140" s="268"/>
      <c r="Q140" s="268"/>
      <c r="R140" s="268"/>
      <c r="S140" s="268"/>
      <c r="T140" s="269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70" t="s">
        <v>487</v>
      </c>
      <c r="AU140" s="270" t="s">
        <v>82</v>
      </c>
      <c r="AV140" s="14" t="s">
        <v>90</v>
      </c>
      <c r="AW140" s="14" t="s">
        <v>35</v>
      </c>
      <c r="AX140" s="14" t="s">
        <v>74</v>
      </c>
      <c r="AY140" s="270" t="s">
        <v>475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3503</v>
      </c>
      <c r="G141" s="250"/>
      <c r="H141" s="253">
        <v>924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3504</v>
      </c>
      <c r="G142" s="250"/>
      <c r="H142" s="253">
        <v>704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4" customFormat="1">
      <c r="A143" s="14"/>
      <c r="B143" s="260"/>
      <c r="C143" s="261"/>
      <c r="D143" s="244" t="s">
        <v>487</v>
      </c>
      <c r="E143" s="262" t="s">
        <v>28</v>
      </c>
      <c r="F143" s="263" t="s">
        <v>490</v>
      </c>
      <c r="G143" s="261"/>
      <c r="H143" s="264">
        <v>1628</v>
      </c>
      <c r="I143" s="265"/>
      <c r="J143" s="261"/>
      <c r="K143" s="261"/>
      <c r="L143" s="266"/>
      <c r="M143" s="267"/>
      <c r="N143" s="268"/>
      <c r="O143" s="268"/>
      <c r="P143" s="268"/>
      <c r="Q143" s="268"/>
      <c r="R143" s="268"/>
      <c r="S143" s="268"/>
      <c r="T143" s="269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70" t="s">
        <v>487</v>
      </c>
      <c r="AU143" s="270" t="s">
        <v>82</v>
      </c>
      <c r="AV143" s="14" t="s">
        <v>90</v>
      </c>
      <c r="AW143" s="14" t="s">
        <v>35</v>
      </c>
      <c r="AX143" s="14" t="s">
        <v>74</v>
      </c>
      <c r="AY143" s="270" t="s">
        <v>475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3505</v>
      </c>
      <c r="G144" s="250"/>
      <c r="H144" s="253">
        <v>16.800000000000001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74</v>
      </c>
      <c r="AY144" s="259" t="s">
        <v>475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3506</v>
      </c>
      <c r="G145" s="250"/>
      <c r="H145" s="253">
        <v>12.800000000000001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5" customFormat="1">
      <c r="A146" s="15"/>
      <c r="B146" s="271"/>
      <c r="C146" s="272"/>
      <c r="D146" s="244" t="s">
        <v>487</v>
      </c>
      <c r="E146" s="273" t="s">
        <v>28</v>
      </c>
      <c r="F146" s="274" t="s">
        <v>493</v>
      </c>
      <c r="G146" s="272"/>
      <c r="H146" s="275">
        <v>1835.0799999999999</v>
      </c>
      <c r="I146" s="276"/>
      <c r="J146" s="272"/>
      <c r="K146" s="272"/>
      <c r="L146" s="277"/>
      <c r="M146" s="278"/>
      <c r="N146" s="279"/>
      <c r="O146" s="279"/>
      <c r="P146" s="279"/>
      <c r="Q146" s="279"/>
      <c r="R146" s="279"/>
      <c r="S146" s="279"/>
      <c r="T146" s="280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81" t="s">
        <v>487</v>
      </c>
      <c r="AU146" s="281" t="s">
        <v>82</v>
      </c>
      <c r="AV146" s="15" t="s">
        <v>482</v>
      </c>
      <c r="AW146" s="15" t="s">
        <v>35</v>
      </c>
      <c r="AX146" s="15" t="s">
        <v>78</v>
      </c>
      <c r="AY146" s="281" t="s">
        <v>475</v>
      </c>
    </row>
    <row r="147" s="2" customFormat="1" ht="33" customHeight="1">
      <c r="A147" s="41"/>
      <c r="B147" s="42"/>
      <c r="C147" s="231" t="s">
        <v>332</v>
      </c>
      <c r="D147" s="231" t="s">
        <v>477</v>
      </c>
      <c r="E147" s="232" t="s">
        <v>1522</v>
      </c>
      <c r="F147" s="233" t="s">
        <v>1523</v>
      </c>
      <c r="G147" s="234" t="s">
        <v>480</v>
      </c>
      <c r="H147" s="235">
        <v>917.53999999999996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3507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1525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3508</v>
      </c>
      <c r="G149" s="250"/>
      <c r="H149" s="253">
        <v>88.739999999999995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4" customFormat="1">
      <c r="A150" s="14"/>
      <c r="B150" s="260"/>
      <c r="C150" s="261"/>
      <c r="D150" s="244" t="s">
        <v>487</v>
      </c>
      <c r="E150" s="262" t="s">
        <v>28</v>
      </c>
      <c r="F150" s="263" t="s">
        <v>490</v>
      </c>
      <c r="G150" s="261"/>
      <c r="H150" s="264">
        <v>88.739999999999995</v>
      </c>
      <c r="I150" s="265"/>
      <c r="J150" s="261"/>
      <c r="K150" s="261"/>
      <c r="L150" s="266"/>
      <c r="M150" s="267"/>
      <c r="N150" s="268"/>
      <c r="O150" s="268"/>
      <c r="P150" s="268"/>
      <c r="Q150" s="268"/>
      <c r="R150" s="268"/>
      <c r="S150" s="268"/>
      <c r="T150" s="26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70" t="s">
        <v>487</v>
      </c>
      <c r="AU150" s="270" t="s">
        <v>82</v>
      </c>
      <c r="AV150" s="14" t="s">
        <v>90</v>
      </c>
      <c r="AW150" s="14" t="s">
        <v>35</v>
      </c>
      <c r="AX150" s="14" t="s">
        <v>74</v>
      </c>
      <c r="AY150" s="270" t="s">
        <v>475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3509</v>
      </c>
      <c r="G151" s="250"/>
      <c r="H151" s="253">
        <v>462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74</v>
      </c>
      <c r="AY151" s="259" t="s">
        <v>475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3510</v>
      </c>
      <c r="G152" s="250"/>
      <c r="H152" s="253">
        <v>352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74</v>
      </c>
      <c r="AY152" s="259" t="s">
        <v>475</v>
      </c>
    </row>
    <row r="153" s="14" customFormat="1">
      <c r="A153" s="14"/>
      <c r="B153" s="260"/>
      <c r="C153" s="261"/>
      <c r="D153" s="244" t="s">
        <v>487</v>
      </c>
      <c r="E153" s="262" t="s">
        <v>28</v>
      </c>
      <c r="F153" s="263" t="s">
        <v>490</v>
      </c>
      <c r="G153" s="261"/>
      <c r="H153" s="264">
        <v>814</v>
      </c>
      <c r="I153" s="265"/>
      <c r="J153" s="261"/>
      <c r="K153" s="261"/>
      <c r="L153" s="266"/>
      <c r="M153" s="267"/>
      <c r="N153" s="268"/>
      <c r="O153" s="268"/>
      <c r="P153" s="268"/>
      <c r="Q153" s="268"/>
      <c r="R153" s="268"/>
      <c r="S153" s="268"/>
      <c r="T153" s="269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70" t="s">
        <v>487</v>
      </c>
      <c r="AU153" s="270" t="s">
        <v>82</v>
      </c>
      <c r="AV153" s="14" t="s">
        <v>90</v>
      </c>
      <c r="AW153" s="14" t="s">
        <v>35</v>
      </c>
      <c r="AX153" s="14" t="s">
        <v>74</v>
      </c>
      <c r="AY153" s="270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3511</v>
      </c>
      <c r="G154" s="250"/>
      <c r="H154" s="253">
        <v>8.4000000000000004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3512</v>
      </c>
      <c r="G155" s="250"/>
      <c r="H155" s="253">
        <v>6.4000000000000004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5" customFormat="1">
      <c r="A156" s="15"/>
      <c r="B156" s="271"/>
      <c r="C156" s="272"/>
      <c r="D156" s="244" t="s">
        <v>487</v>
      </c>
      <c r="E156" s="273" t="s">
        <v>28</v>
      </c>
      <c r="F156" s="274" t="s">
        <v>493</v>
      </c>
      <c r="G156" s="272"/>
      <c r="H156" s="275">
        <v>917.53999999999996</v>
      </c>
      <c r="I156" s="276"/>
      <c r="J156" s="272"/>
      <c r="K156" s="272"/>
      <c r="L156" s="277"/>
      <c r="M156" s="278"/>
      <c r="N156" s="279"/>
      <c r="O156" s="279"/>
      <c r="P156" s="279"/>
      <c r="Q156" s="279"/>
      <c r="R156" s="279"/>
      <c r="S156" s="279"/>
      <c r="T156" s="280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81" t="s">
        <v>487</v>
      </c>
      <c r="AU156" s="281" t="s">
        <v>82</v>
      </c>
      <c r="AV156" s="15" t="s">
        <v>482</v>
      </c>
      <c r="AW156" s="15" t="s">
        <v>35</v>
      </c>
      <c r="AX156" s="15" t="s">
        <v>78</v>
      </c>
      <c r="AY156" s="281" t="s">
        <v>475</v>
      </c>
    </row>
    <row r="157" s="2" customFormat="1" ht="21.75" customHeight="1">
      <c r="A157" s="41"/>
      <c r="B157" s="42"/>
      <c r="C157" s="231" t="s">
        <v>341</v>
      </c>
      <c r="D157" s="231" t="s">
        <v>477</v>
      </c>
      <c r="E157" s="232" t="s">
        <v>3513</v>
      </c>
      <c r="F157" s="233" t="s">
        <v>3514</v>
      </c>
      <c r="G157" s="234" t="s">
        <v>480</v>
      </c>
      <c r="H157" s="235">
        <v>88.739999999999995</v>
      </c>
      <c r="I157" s="236"/>
      <c r="J157" s="237">
        <f>ROUND(I157*H157,2)</f>
        <v>0</v>
      </c>
      <c r="K157" s="233" t="s">
        <v>481</v>
      </c>
      <c r="L157" s="47"/>
      <c r="M157" s="238" t="s">
        <v>28</v>
      </c>
      <c r="N157" s="239" t="s">
        <v>45</v>
      </c>
      <c r="O157" s="87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482</v>
      </c>
      <c r="AT157" s="242" t="s">
        <v>477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3515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3516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2" customFormat="1">
      <c r="A159" s="41"/>
      <c r="B159" s="42"/>
      <c r="C159" s="43"/>
      <c r="D159" s="244" t="s">
        <v>485</v>
      </c>
      <c r="E159" s="43"/>
      <c r="F159" s="248" t="s">
        <v>3517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485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3477</v>
      </c>
      <c r="G160" s="250"/>
      <c r="H160" s="253">
        <v>88.739999999999995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78</v>
      </c>
      <c r="AY160" s="259" t="s">
        <v>475</v>
      </c>
    </row>
    <row r="161" s="2" customFormat="1" ht="44.25" customHeight="1">
      <c r="A161" s="41"/>
      <c r="B161" s="42"/>
      <c r="C161" s="231" t="s">
        <v>350</v>
      </c>
      <c r="D161" s="231" t="s">
        <v>477</v>
      </c>
      <c r="E161" s="232" t="s">
        <v>3518</v>
      </c>
      <c r="F161" s="233" t="s">
        <v>3519</v>
      </c>
      <c r="G161" s="234" t="s">
        <v>480</v>
      </c>
      <c r="H161" s="235">
        <v>814</v>
      </c>
      <c r="I161" s="236"/>
      <c r="J161" s="237">
        <f>ROUND(I161*H161,2)</f>
        <v>0</v>
      </c>
      <c r="K161" s="233" t="s">
        <v>481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482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3520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3521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2" customFormat="1">
      <c r="A163" s="41"/>
      <c r="B163" s="42"/>
      <c r="C163" s="43"/>
      <c r="D163" s="244" t="s">
        <v>485</v>
      </c>
      <c r="E163" s="43"/>
      <c r="F163" s="248" t="s">
        <v>3517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485</v>
      </c>
      <c r="AU163" s="20" t="s">
        <v>82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3478</v>
      </c>
      <c r="G164" s="250"/>
      <c r="H164" s="253">
        <v>462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74</v>
      </c>
      <c r="AY164" s="259" t="s">
        <v>475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3479</v>
      </c>
      <c r="G165" s="250"/>
      <c r="H165" s="253">
        <v>352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74</v>
      </c>
      <c r="AY165" s="259" t="s">
        <v>475</v>
      </c>
    </row>
    <row r="166" s="15" customFormat="1">
      <c r="A166" s="15"/>
      <c r="B166" s="271"/>
      <c r="C166" s="272"/>
      <c r="D166" s="244" t="s">
        <v>487</v>
      </c>
      <c r="E166" s="273" t="s">
        <v>28</v>
      </c>
      <c r="F166" s="274" t="s">
        <v>493</v>
      </c>
      <c r="G166" s="272"/>
      <c r="H166" s="275">
        <v>814</v>
      </c>
      <c r="I166" s="276"/>
      <c r="J166" s="272"/>
      <c r="K166" s="272"/>
      <c r="L166" s="277"/>
      <c r="M166" s="278"/>
      <c r="N166" s="279"/>
      <c r="O166" s="279"/>
      <c r="P166" s="279"/>
      <c r="Q166" s="279"/>
      <c r="R166" s="279"/>
      <c r="S166" s="279"/>
      <c r="T166" s="280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81" t="s">
        <v>487</v>
      </c>
      <c r="AU166" s="281" t="s">
        <v>82</v>
      </c>
      <c r="AV166" s="15" t="s">
        <v>482</v>
      </c>
      <c r="AW166" s="15" t="s">
        <v>35</v>
      </c>
      <c r="AX166" s="15" t="s">
        <v>78</v>
      </c>
      <c r="AY166" s="281" t="s">
        <v>475</v>
      </c>
    </row>
    <row r="167" s="2" customFormat="1" ht="33" customHeight="1">
      <c r="A167" s="41"/>
      <c r="B167" s="42"/>
      <c r="C167" s="231" t="s">
        <v>359</v>
      </c>
      <c r="D167" s="231" t="s">
        <v>477</v>
      </c>
      <c r="E167" s="232" t="s">
        <v>3114</v>
      </c>
      <c r="F167" s="233" t="s">
        <v>3115</v>
      </c>
      <c r="G167" s="234" t="s">
        <v>480</v>
      </c>
      <c r="H167" s="235">
        <v>14.800000000000001</v>
      </c>
      <c r="I167" s="236"/>
      <c r="J167" s="237">
        <f>ROUND(I167*H167,2)</f>
        <v>0</v>
      </c>
      <c r="K167" s="233" t="s">
        <v>481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482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3522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3117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2" customFormat="1">
      <c r="A169" s="41"/>
      <c r="B169" s="42"/>
      <c r="C169" s="43"/>
      <c r="D169" s="244" t="s">
        <v>485</v>
      </c>
      <c r="E169" s="43"/>
      <c r="F169" s="248" t="s">
        <v>3517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485</v>
      </c>
      <c r="AU169" s="20" t="s">
        <v>82</v>
      </c>
    </row>
    <row r="170" s="13" customFormat="1">
      <c r="A170" s="13"/>
      <c r="B170" s="249"/>
      <c r="C170" s="250"/>
      <c r="D170" s="244" t="s">
        <v>487</v>
      </c>
      <c r="E170" s="251" t="s">
        <v>28</v>
      </c>
      <c r="F170" s="252" t="s">
        <v>3480</v>
      </c>
      <c r="G170" s="250"/>
      <c r="H170" s="253">
        <v>8.4000000000000004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9" t="s">
        <v>487</v>
      </c>
      <c r="AU170" s="259" t="s">
        <v>82</v>
      </c>
      <c r="AV170" s="13" t="s">
        <v>82</v>
      </c>
      <c r="AW170" s="13" t="s">
        <v>35</v>
      </c>
      <c r="AX170" s="13" t="s">
        <v>74</v>
      </c>
      <c r="AY170" s="259" t="s">
        <v>475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3481</v>
      </c>
      <c r="G171" s="250"/>
      <c r="H171" s="253">
        <v>6.4000000000000004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74</v>
      </c>
      <c r="AY171" s="259" t="s">
        <v>475</v>
      </c>
    </row>
    <row r="172" s="15" customFormat="1">
      <c r="A172" s="15"/>
      <c r="B172" s="271"/>
      <c r="C172" s="272"/>
      <c r="D172" s="244" t="s">
        <v>487</v>
      </c>
      <c r="E172" s="273" t="s">
        <v>28</v>
      </c>
      <c r="F172" s="274" t="s">
        <v>493</v>
      </c>
      <c r="G172" s="272"/>
      <c r="H172" s="275">
        <v>14.800000000000001</v>
      </c>
      <c r="I172" s="276"/>
      <c r="J172" s="272"/>
      <c r="K172" s="272"/>
      <c r="L172" s="277"/>
      <c r="M172" s="278"/>
      <c r="N172" s="279"/>
      <c r="O172" s="279"/>
      <c r="P172" s="279"/>
      <c r="Q172" s="279"/>
      <c r="R172" s="279"/>
      <c r="S172" s="279"/>
      <c r="T172" s="280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81" t="s">
        <v>487</v>
      </c>
      <c r="AU172" s="281" t="s">
        <v>82</v>
      </c>
      <c r="AV172" s="15" t="s">
        <v>482</v>
      </c>
      <c r="AW172" s="15" t="s">
        <v>35</v>
      </c>
      <c r="AX172" s="15" t="s">
        <v>78</v>
      </c>
      <c r="AY172" s="281" t="s">
        <v>475</v>
      </c>
    </row>
    <row r="173" s="2" customFormat="1" ht="66.75" customHeight="1">
      <c r="A173" s="41"/>
      <c r="B173" s="42"/>
      <c r="C173" s="231" t="s">
        <v>557</v>
      </c>
      <c r="D173" s="231" t="s">
        <v>477</v>
      </c>
      <c r="E173" s="232" t="s">
        <v>3523</v>
      </c>
      <c r="F173" s="233" t="s">
        <v>3524</v>
      </c>
      <c r="G173" s="234" t="s">
        <v>665</v>
      </c>
      <c r="H173" s="235">
        <v>1</v>
      </c>
      <c r="I173" s="236"/>
      <c r="J173" s="237">
        <f>ROUND(I173*H173,2)</f>
        <v>0</v>
      </c>
      <c r="K173" s="233" t="s">
        <v>28</v>
      </c>
      <c r="L173" s="47"/>
      <c r="M173" s="238" t="s">
        <v>28</v>
      </c>
      <c r="N173" s="239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482</v>
      </c>
      <c r="AT173" s="242" t="s">
        <v>477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482</v>
      </c>
      <c r="BM173" s="242" t="s">
        <v>3525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3526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2" customFormat="1" ht="21.75" customHeight="1">
      <c r="A175" s="41"/>
      <c r="B175" s="42"/>
      <c r="C175" s="231" t="s">
        <v>8</v>
      </c>
      <c r="D175" s="231" t="s">
        <v>477</v>
      </c>
      <c r="E175" s="232" t="s">
        <v>1553</v>
      </c>
      <c r="F175" s="233" t="s">
        <v>1554</v>
      </c>
      <c r="G175" s="234" t="s">
        <v>480</v>
      </c>
      <c r="H175" s="235">
        <v>59.200000000000003</v>
      </c>
      <c r="I175" s="236"/>
      <c r="J175" s="237">
        <f>ROUND(I175*H175,2)</f>
        <v>0</v>
      </c>
      <c r="K175" s="233" t="s">
        <v>28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3527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1554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3482</v>
      </c>
      <c r="G177" s="250"/>
      <c r="H177" s="253">
        <v>33.600000000000001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3483</v>
      </c>
      <c r="G178" s="250"/>
      <c r="H178" s="253">
        <v>25.600000000000001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5" customFormat="1">
      <c r="A179" s="15"/>
      <c r="B179" s="271"/>
      <c r="C179" s="272"/>
      <c r="D179" s="244" t="s">
        <v>487</v>
      </c>
      <c r="E179" s="273" t="s">
        <v>28</v>
      </c>
      <c r="F179" s="274" t="s">
        <v>493</v>
      </c>
      <c r="G179" s="272"/>
      <c r="H179" s="275">
        <v>59.200000000000003</v>
      </c>
      <c r="I179" s="276"/>
      <c r="J179" s="272"/>
      <c r="K179" s="272"/>
      <c r="L179" s="277"/>
      <c r="M179" s="278"/>
      <c r="N179" s="279"/>
      <c r="O179" s="279"/>
      <c r="P179" s="279"/>
      <c r="Q179" s="279"/>
      <c r="R179" s="279"/>
      <c r="S179" s="279"/>
      <c r="T179" s="280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81" t="s">
        <v>487</v>
      </c>
      <c r="AU179" s="281" t="s">
        <v>82</v>
      </c>
      <c r="AV179" s="15" t="s">
        <v>482</v>
      </c>
      <c r="AW179" s="15" t="s">
        <v>35</v>
      </c>
      <c r="AX179" s="15" t="s">
        <v>78</v>
      </c>
      <c r="AY179" s="281" t="s">
        <v>475</v>
      </c>
    </row>
    <row r="180" s="12" customFormat="1" ht="22.8" customHeight="1">
      <c r="A180" s="12"/>
      <c r="B180" s="215"/>
      <c r="C180" s="216"/>
      <c r="D180" s="217" t="s">
        <v>73</v>
      </c>
      <c r="E180" s="229" t="s">
        <v>90</v>
      </c>
      <c r="F180" s="229" t="s">
        <v>476</v>
      </c>
      <c r="G180" s="216"/>
      <c r="H180" s="216"/>
      <c r="I180" s="219"/>
      <c r="J180" s="230">
        <f>BK180</f>
        <v>0</v>
      </c>
      <c r="K180" s="216"/>
      <c r="L180" s="221"/>
      <c r="M180" s="222"/>
      <c r="N180" s="223"/>
      <c r="O180" s="223"/>
      <c r="P180" s="224">
        <f>SUM(P181:P195)</f>
        <v>0</v>
      </c>
      <c r="Q180" s="223"/>
      <c r="R180" s="224">
        <f>SUM(R181:R195)</f>
        <v>4.4408244000000003</v>
      </c>
      <c r="S180" s="223"/>
      <c r="T180" s="225">
        <f>SUM(T181:T195)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6" t="s">
        <v>78</v>
      </c>
      <c r="AT180" s="227" t="s">
        <v>73</v>
      </c>
      <c r="AU180" s="227" t="s">
        <v>78</v>
      </c>
      <c r="AY180" s="226" t="s">
        <v>475</v>
      </c>
      <c r="BK180" s="228">
        <f>SUM(BK181:BK195)</f>
        <v>0</v>
      </c>
    </row>
    <row r="181" s="2" customFormat="1" ht="21.75" customHeight="1">
      <c r="A181" s="41"/>
      <c r="B181" s="42"/>
      <c r="C181" s="231" t="s">
        <v>567</v>
      </c>
      <c r="D181" s="231" t="s">
        <v>477</v>
      </c>
      <c r="E181" s="232" t="s">
        <v>1654</v>
      </c>
      <c r="F181" s="233" t="s">
        <v>1655</v>
      </c>
      <c r="G181" s="234" t="s">
        <v>480</v>
      </c>
      <c r="H181" s="235">
        <v>73.248000000000005</v>
      </c>
      <c r="I181" s="236"/>
      <c r="J181" s="237">
        <f>ROUND(I181*H181,2)</f>
        <v>0</v>
      </c>
      <c r="K181" s="233" t="s">
        <v>481</v>
      </c>
      <c r="L181" s="47"/>
      <c r="M181" s="238" t="s">
        <v>28</v>
      </c>
      <c r="N181" s="239" t="s">
        <v>45</v>
      </c>
      <c r="O181" s="87"/>
      <c r="P181" s="240">
        <f>O181*H181</f>
        <v>0</v>
      </c>
      <c r="Q181" s="240">
        <v>0.057000000000000002</v>
      </c>
      <c r="R181" s="240">
        <f>Q181*H181</f>
        <v>4.1751360000000002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482</v>
      </c>
      <c r="AT181" s="242" t="s">
        <v>477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3528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1655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2" customFormat="1">
      <c r="A183" s="41"/>
      <c r="B183" s="42"/>
      <c r="C183" s="43"/>
      <c r="D183" s="244" t="s">
        <v>485</v>
      </c>
      <c r="E183" s="43"/>
      <c r="F183" s="248" t="s">
        <v>3529</v>
      </c>
      <c r="G183" s="43"/>
      <c r="H183" s="43"/>
      <c r="I183" s="151"/>
      <c r="J183" s="43"/>
      <c r="K183" s="43"/>
      <c r="L183" s="47"/>
      <c r="M183" s="246"/>
      <c r="N183" s="24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485</v>
      </c>
      <c r="AU183" s="20" t="s">
        <v>82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3530</v>
      </c>
      <c r="G184" s="250"/>
      <c r="H184" s="253">
        <v>73.248000000000005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78</v>
      </c>
      <c r="AY184" s="259" t="s">
        <v>475</v>
      </c>
    </row>
    <row r="185" s="2" customFormat="1" ht="55.5" customHeight="1">
      <c r="A185" s="41"/>
      <c r="B185" s="42"/>
      <c r="C185" s="231" t="s">
        <v>571</v>
      </c>
      <c r="D185" s="231" t="s">
        <v>477</v>
      </c>
      <c r="E185" s="232" t="s">
        <v>3531</v>
      </c>
      <c r="F185" s="233" t="s">
        <v>3313</v>
      </c>
      <c r="G185" s="234" t="s">
        <v>480</v>
      </c>
      <c r="H185" s="235">
        <v>1.6459999999999999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3532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3533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3534</v>
      </c>
      <c r="G187" s="250"/>
      <c r="H187" s="253">
        <v>1.6459999999999999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2" customFormat="1" ht="55.5" customHeight="1">
      <c r="A188" s="41"/>
      <c r="B188" s="42"/>
      <c r="C188" s="231" t="s">
        <v>575</v>
      </c>
      <c r="D188" s="231" t="s">
        <v>477</v>
      </c>
      <c r="E188" s="232" t="s">
        <v>1700</v>
      </c>
      <c r="F188" s="233" t="s">
        <v>1701</v>
      </c>
      <c r="G188" s="234" t="s">
        <v>496</v>
      </c>
      <c r="H188" s="235">
        <v>6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0.00726</v>
      </c>
      <c r="R188" s="240">
        <f>Q188*H188</f>
        <v>0.043560000000000001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3535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1703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3536</v>
      </c>
      <c r="G190" s="250"/>
      <c r="H190" s="253">
        <v>6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2" customFormat="1" ht="55.5" customHeight="1">
      <c r="A191" s="41"/>
      <c r="B191" s="42"/>
      <c r="C191" s="231" t="s">
        <v>579</v>
      </c>
      <c r="D191" s="231" t="s">
        <v>477</v>
      </c>
      <c r="E191" s="232" t="s">
        <v>1705</v>
      </c>
      <c r="F191" s="233" t="s">
        <v>1706</v>
      </c>
      <c r="G191" s="234" t="s">
        <v>496</v>
      </c>
      <c r="H191" s="235">
        <v>6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0.00085999999999999998</v>
      </c>
      <c r="R191" s="240">
        <f>Q191*H191</f>
        <v>0.0051599999999999997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3537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1708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2" customFormat="1" ht="55.5" customHeight="1">
      <c r="A193" s="41"/>
      <c r="B193" s="42"/>
      <c r="C193" s="231" t="s">
        <v>583</v>
      </c>
      <c r="D193" s="231" t="s">
        <v>477</v>
      </c>
      <c r="E193" s="232" t="s">
        <v>2432</v>
      </c>
      <c r="F193" s="233" t="s">
        <v>2433</v>
      </c>
      <c r="G193" s="234" t="s">
        <v>508</v>
      </c>
      <c r="H193" s="235">
        <v>0.19800000000000001</v>
      </c>
      <c r="I193" s="236"/>
      <c r="J193" s="237">
        <f>ROUND(I193*H193,2)</f>
        <v>0</v>
      </c>
      <c r="K193" s="233" t="s">
        <v>481</v>
      </c>
      <c r="L193" s="47"/>
      <c r="M193" s="238" t="s">
        <v>28</v>
      </c>
      <c r="N193" s="239" t="s">
        <v>45</v>
      </c>
      <c r="O193" s="87"/>
      <c r="P193" s="240">
        <f>O193*H193</f>
        <v>0</v>
      </c>
      <c r="Q193" s="240">
        <v>1.0958000000000001</v>
      </c>
      <c r="R193" s="240">
        <f>Q193*H193</f>
        <v>0.21696840000000003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482</v>
      </c>
      <c r="AT193" s="242" t="s">
        <v>477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482</v>
      </c>
      <c r="BM193" s="242" t="s">
        <v>3538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2435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3539</v>
      </c>
      <c r="G195" s="250"/>
      <c r="H195" s="253">
        <v>0.19800000000000001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78</v>
      </c>
      <c r="AY195" s="259" t="s">
        <v>475</v>
      </c>
    </row>
    <row r="196" s="12" customFormat="1" ht="22.8" customHeight="1">
      <c r="A196" s="12"/>
      <c r="B196" s="215"/>
      <c r="C196" s="216"/>
      <c r="D196" s="217" t="s">
        <v>73</v>
      </c>
      <c r="E196" s="229" t="s">
        <v>482</v>
      </c>
      <c r="F196" s="229" t="s">
        <v>547</v>
      </c>
      <c r="G196" s="216"/>
      <c r="H196" s="216"/>
      <c r="I196" s="219"/>
      <c r="J196" s="230">
        <f>BK196</f>
        <v>0</v>
      </c>
      <c r="K196" s="216"/>
      <c r="L196" s="221"/>
      <c r="M196" s="222"/>
      <c r="N196" s="223"/>
      <c r="O196" s="223"/>
      <c r="P196" s="224">
        <f>SUM(P197:P213)</f>
        <v>0</v>
      </c>
      <c r="Q196" s="223"/>
      <c r="R196" s="224">
        <f>SUM(R197:R213)</f>
        <v>111.88800000000001</v>
      </c>
      <c r="S196" s="223"/>
      <c r="T196" s="225">
        <f>SUM(T197:T213)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6" t="s">
        <v>78</v>
      </c>
      <c r="AT196" s="227" t="s">
        <v>73</v>
      </c>
      <c r="AU196" s="227" t="s">
        <v>78</v>
      </c>
      <c r="AY196" s="226" t="s">
        <v>475</v>
      </c>
      <c r="BK196" s="228">
        <f>SUM(BK197:BK213)</f>
        <v>0</v>
      </c>
    </row>
    <row r="197" s="2" customFormat="1" ht="21.75" customHeight="1">
      <c r="A197" s="41"/>
      <c r="B197" s="42"/>
      <c r="C197" s="231" t="s">
        <v>7</v>
      </c>
      <c r="D197" s="231" t="s">
        <v>477</v>
      </c>
      <c r="E197" s="232" t="s">
        <v>3540</v>
      </c>
      <c r="F197" s="233" t="s">
        <v>3541</v>
      </c>
      <c r="G197" s="234" t="s">
        <v>496</v>
      </c>
      <c r="H197" s="235">
        <v>342.72000000000003</v>
      </c>
      <c r="I197" s="236"/>
      <c r="J197" s="237">
        <f>ROUND(I197*H197,2)</f>
        <v>0</v>
      </c>
      <c r="K197" s="233" t="s">
        <v>481</v>
      </c>
      <c r="L197" s="47"/>
      <c r="M197" s="238" t="s">
        <v>28</v>
      </c>
      <c r="N197" s="239" t="s">
        <v>45</v>
      </c>
      <c r="O197" s="87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482</v>
      </c>
      <c r="AT197" s="242" t="s">
        <v>477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482</v>
      </c>
      <c r="BM197" s="242" t="s">
        <v>3542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3543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3469</v>
      </c>
      <c r="G199" s="250"/>
      <c r="H199" s="253">
        <v>342.72000000000003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2" customFormat="1" ht="21.75" customHeight="1">
      <c r="A200" s="41"/>
      <c r="B200" s="42"/>
      <c r="C200" s="231" t="s">
        <v>594</v>
      </c>
      <c r="D200" s="231" t="s">
        <v>477</v>
      </c>
      <c r="E200" s="232" t="s">
        <v>3544</v>
      </c>
      <c r="F200" s="233" t="s">
        <v>3545</v>
      </c>
      <c r="G200" s="234" t="s">
        <v>496</v>
      </c>
      <c r="H200" s="235">
        <v>189.72</v>
      </c>
      <c r="I200" s="236"/>
      <c r="J200" s="237">
        <f>ROUND(I200*H200,2)</f>
        <v>0</v>
      </c>
      <c r="K200" s="233" t="s">
        <v>481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3546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3547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3470</v>
      </c>
      <c r="G202" s="250"/>
      <c r="H202" s="253">
        <v>189.72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78</v>
      </c>
      <c r="AY202" s="259" t="s">
        <v>475</v>
      </c>
    </row>
    <row r="203" s="2" customFormat="1" ht="21.75" customHeight="1">
      <c r="A203" s="41"/>
      <c r="B203" s="42"/>
      <c r="C203" s="231" t="s">
        <v>599</v>
      </c>
      <c r="D203" s="231" t="s">
        <v>477</v>
      </c>
      <c r="E203" s="232" t="s">
        <v>3548</v>
      </c>
      <c r="F203" s="233" t="s">
        <v>3549</v>
      </c>
      <c r="G203" s="234" t="s">
        <v>480</v>
      </c>
      <c r="H203" s="235">
        <v>59.200000000000003</v>
      </c>
      <c r="I203" s="236"/>
      <c r="J203" s="237">
        <f>ROUND(I203*H203,2)</f>
        <v>0</v>
      </c>
      <c r="K203" s="233" t="s">
        <v>481</v>
      </c>
      <c r="L203" s="47"/>
      <c r="M203" s="238" t="s">
        <v>28</v>
      </c>
      <c r="N203" s="239" t="s">
        <v>45</v>
      </c>
      <c r="O203" s="87"/>
      <c r="P203" s="240">
        <f>O203*H203</f>
        <v>0</v>
      </c>
      <c r="Q203" s="240">
        <v>1.8899999999999999</v>
      </c>
      <c r="R203" s="240">
        <f>Q203*H203</f>
        <v>111.88800000000001</v>
      </c>
      <c r="S203" s="240">
        <v>0</v>
      </c>
      <c r="T203" s="24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42" t="s">
        <v>482</v>
      </c>
      <c r="AT203" s="242" t="s">
        <v>477</v>
      </c>
      <c r="AU203" s="242" t="s">
        <v>82</v>
      </c>
      <c r="AY203" s="20" t="s">
        <v>475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20" t="s">
        <v>78</v>
      </c>
      <c r="BK203" s="243">
        <f>ROUND(I203*H203,2)</f>
        <v>0</v>
      </c>
      <c r="BL203" s="20" t="s">
        <v>482</v>
      </c>
      <c r="BM203" s="242" t="s">
        <v>3550</v>
      </c>
    </row>
    <row r="204" s="2" customFormat="1">
      <c r="A204" s="41"/>
      <c r="B204" s="42"/>
      <c r="C204" s="43"/>
      <c r="D204" s="244" t="s">
        <v>484</v>
      </c>
      <c r="E204" s="43"/>
      <c r="F204" s="245" t="s">
        <v>3551</v>
      </c>
      <c r="G204" s="43"/>
      <c r="H204" s="43"/>
      <c r="I204" s="151"/>
      <c r="J204" s="43"/>
      <c r="K204" s="43"/>
      <c r="L204" s="47"/>
      <c r="M204" s="246"/>
      <c r="N204" s="24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484</v>
      </c>
      <c r="AU204" s="20" t="s">
        <v>82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3482</v>
      </c>
      <c r="G205" s="250"/>
      <c r="H205" s="253">
        <v>33.600000000000001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74</v>
      </c>
      <c r="AY205" s="259" t="s">
        <v>475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3483</v>
      </c>
      <c r="G206" s="250"/>
      <c r="H206" s="253">
        <v>25.600000000000001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74</v>
      </c>
      <c r="AY206" s="259" t="s">
        <v>475</v>
      </c>
    </row>
    <row r="207" s="15" customFormat="1">
      <c r="A207" s="15"/>
      <c r="B207" s="271"/>
      <c r="C207" s="272"/>
      <c r="D207" s="244" t="s">
        <v>487</v>
      </c>
      <c r="E207" s="273" t="s">
        <v>28</v>
      </c>
      <c r="F207" s="274" t="s">
        <v>493</v>
      </c>
      <c r="G207" s="272"/>
      <c r="H207" s="275">
        <v>59.200000000000003</v>
      </c>
      <c r="I207" s="276"/>
      <c r="J207" s="272"/>
      <c r="K207" s="272"/>
      <c r="L207" s="277"/>
      <c r="M207" s="278"/>
      <c r="N207" s="279"/>
      <c r="O207" s="279"/>
      <c r="P207" s="279"/>
      <c r="Q207" s="279"/>
      <c r="R207" s="279"/>
      <c r="S207" s="279"/>
      <c r="T207" s="280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81" t="s">
        <v>487</v>
      </c>
      <c r="AU207" s="281" t="s">
        <v>82</v>
      </c>
      <c r="AV207" s="15" t="s">
        <v>482</v>
      </c>
      <c r="AW207" s="15" t="s">
        <v>35</v>
      </c>
      <c r="AX207" s="15" t="s">
        <v>78</v>
      </c>
      <c r="AY207" s="281" t="s">
        <v>475</v>
      </c>
    </row>
    <row r="208" s="2" customFormat="1" ht="33" customHeight="1">
      <c r="A208" s="41"/>
      <c r="B208" s="42"/>
      <c r="C208" s="231" t="s">
        <v>603</v>
      </c>
      <c r="D208" s="231" t="s">
        <v>477</v>
      </c>
      <c r="E208" s="232" t="s">
        <v>3264</v>
      </c>
      <c r="F208" s="233" t="s">
        <v>3265</v>
      </c>
      <c r="G208" s="234" t="s">
        <v>480</v>
      </c>
      <c r="H208" s="235">
        <v>355.19999999999999</v>
      </c>
      <c r="I208" s="236"/>
      <c r="J208" s="237">
        <f>ROUND(I208*H208,2)</f>
        <v>0</v>
      </c>
      <c r="K208" s="233" t="s">
        <v>28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3552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3267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2" customFormat="1">
      <c r="A210" s="41"/>
      <c r="B210" s="42"/>
      <c r="C210" s="43"/>
      <c r="D210" s="244" t="s">
        <v>485</v>
      </c>
      <c r="E210" s="43"/>
      <c r="F210" s="248" t="s">
        <v>3517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485</v>
      </c>
      <c r="AU210" s="20" t="s">
        <v>82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3474</v>
      </c>
      <c r="G211" s="250"/>
      <c r="H211" s="253">
        <v>201.59999999999999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74</v>
      </c>
      <c r="AY211" s="259" t="s">
        <v>475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3475</v>
      </c>
      <c r="G212" s="250"/>
      <c r="H212" s="253">
        <v>153.59999999999999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5" customFormat="1">
      <c r="A213" s="15"/>
      <c r="B213" s="271"/>
      <c r="C213" s="272"/>
      <c r="D213" s="244" t="s">
        <v>487</v>
      </c>
      <c r="E213" s="273" t="s">
        <v>28</v>
      </c>
      <c r="F213" s="274" t="s">
        <v>493</v>
      </c>
      <c r="G213" s="272"/>
      <c r="H213" s="275">
        <v>355.19999999999999</v>
      </c>
      <c r="I213" s="276"/>
      <c r="J213" s="272"/>
      <c r="K213" s="272"/>
      <c r="L213" s="277"/>
      <c r="M213" s="278"/>
      <c r="N213" s="279"/>
      <c r="O213" s="279"/>
      <c r="P213" s="279"/>
      <c r="Q213" s="279"/>
      <c r="R213" s="279"/>
      <c r="S213" s="279"/>
      <c r="T213" s="280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81" t="s">
        <v>487</v>
      </c>
      <c r="AU213" s="281" t="s">
        <v>82</v>
      </c>
      <c r="AV213" s="15" t="s">
        <v>482</v>
      </c>
      <c r="AW213" s="15" t="s">
        <v>35</v>
      </c>
      <c r="AX213" s="15" t="s">
        <v>78</v>
      </c>
      <c r="AY213" s="281" t="s">
        <v>475</v>
      </c>
    </row>
    <row r="214" s="12" customFormat="1" ht="22.8" customHeight="1">
      <c r="A214" s="12"/>
      <c r="B214" s="215"/>
      <c r="C214" s="216"/>
      <c r="D214" s="217" t="s">
        <v>73</v>
      </c>
      <c r="E214" s="229" t="s">
        <v>292</v>
      </c>
      <c r="F214" s="229" t="s">
        <v>648</v>
      </c>
      <c r="G214" s="216"/>
      <c r="H214" s="216"/>
      <c r="I214" s="219"/>
      <c r="J214" s="230">
        <f>BK214</f>
        <v>0</v>
      </c>
      <c r="K214" s="216"/>
      <c r="L214" s="221"/>
      <c r="M214" s="222"/>
      <c r="N214" s="223"/>
      <c r="O214" s="223"/>
      <c r="P214" s="224">
        <f>SUM(P215:P232)</f>
        <v>0</v>
      </c>
      <c r="Q214" s="223"/>
      <c r="R214" s="224">
        <f>SUM(R215:R232)</f>
        <v>0.44666897892000001</v>
      </c>
      <c r="S214" s="223"/>
      <c r="T214" s="225">
        <f>SUM(T215:T232)</f>
        <v>183.35034800000003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6" t="s">
        <v>78</v>
      </c>
      <c r="AT214" s="227" t="s">
        <v>73</v>
      </c>
      <c r="AU214" s="227" t="s">
        <v>78</v>
      </c>
      <c r="AY214" s="226" t="s">
        <v>475</v>
      </c>
      <c r="BK214" s="228">
        <f>SUM(BK215:BK232)</f>
        <v>0</v>
      </c>
    </row>
    <row r="215" s="2" customFormat="1" ht="21.75" customHeight="1">
      <c r="A215" s="41"/>
      <c r="B215" s="42"/>
      <c r="C215" s="231" t="s">
        <v>607</v>
      </c>
      <c r="D215" s="231" t="s">
        <v>477</v>
      </c>
      <c r="E215" s="232" t="s">
        <v>1363</v>
      </c>
      <c r="F215" s="233" t="s">
        <v>1364</v>
      </c>
      <c r="G215" s="234" t="s">
        <v>639</v>
      </c>
      <c r="H215" s="235">
        <v>86.400000000000006</v>
      </c>
      <c r="I215" s="236"/>
      <c r="J215" s="237">
        <f>ROUND(I215*H215,2)</f>
        <v>0</v>
      </c>
      <c r="K215" s="233" t="s">
        <v>481</v>
      </c>
      <c r="L215" s="47"/>
      <c r="M215" s="238" t="s">
        <v>28</v>
      </c>
      <c r="N215" s="239" t="s">
        <v>45</v>
      </c>
      <c r="O215" s="87"/>
      <c r="P215" s="240">
        <f>O215*H215</f>
        <v>0</v>
      </c>
      <c r="Q215" s="240">
        <v>0.00018000000000000001</v>
      </c>
      <c r="R215" s="240">
        <f>Q215*H215</f>
        <v>0.015552000000000002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482</v>
      </c>
      <c r="AT215" s="242" t="s">
        <v>477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482</v>
      </c>
      <c r="BM215" s="242" t="s">
        <v>3553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1366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3554</v>
      </c>
      <c r="G217" s="250"/>
      <c r="H217" s="253">
        <v>86.400000000000006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78</v>
      </c>
      <c r="AY217" s="259" t="s">
        <v>475</v>
      </c>
    </row>
    <row r="218" s="2" customFormat="1" ht="33" customHeight="1">
      <c r="A218" s="41"/>
      <c r="B218" s="42"/>
      <c r="C218" s="231" t="s">
        <v>614</v>
      </c>
      <c r="D218" s="231" t="s">
        <v>477</v>
      </c>
      <c r="E218" s="232" t="s">
        <v>3555</v>
      </c>
      <c r="F218" s="233" t="s">
        <v>3556</v>
      </c>
      <c r="G218" s="234" t="s">
        <v>639</v>
      </c>
      <c r="H218" s="235">
        <v>84.730000000000004</v>
      </c>
      <c r="I218" s="236"/>
      <c r="J218" s="237">
        <f>ROUND(I218*H218,2)</f>
        <v>0</v>
      </c>
      <c r="K218" s="233" t="s">
        <v>481</v>
      </c>
      <c r="L218" s="47"/>
      <c r="M218" s="238" t="s">
        <v>28</v>
      </c>
      <c r="N218" s="239" t="s">
        <v>45</v>
      </c>
      <c r="O218" s="87"/>
      <c r="P218" s="240">
        <f>O218*H218</f>
        <v>0</v>
      </c>
      <c r="Q218" s="240">
        <v>0.00122</v>
      </c>
      <c r="R218" s="240">
        <f>Q218*H218</f>
        <v>0.10337060000000001</v>
      </c>
      <c r="S218" s="240">
        <v>0.001</v>
      </c>
      <c r="T218" s="241">
        <f>S218*H218</f>
        <v>0.08473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482</v>
      </c>
      <c r="AT218" s="242" t="s">
        <v>477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482</v>
      </c>
      <c r="BM218" s="242" t="s">
        <v>3557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3556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13" customFormat="1">
      <c r="A220" s="13"/>
      <c r="B220" s="249"/>
      <c r="C220" s="250"/>
      <c r="D220" s="244" t="s">
        <v>487</v>
      </c>
      <c r="E220" s="251" t="s">
        <v>28</v>
      </c>
      <c r="F220" s="252" t="s">
        <v>3558</v>
      </c>
      <c r="G220" s="250"/>
      <c r="H220" s="253">
        <v>84.730000000000004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9" t="s">
        <v>487</v>
      </c>
      <c r="AU220" s="259" t="s">
        <v>82</v>
      </c>
      <c r="AV220" s="13" t="s">
        <v>82</v>
      </c>
      <c r="AW220" s="13" t="s">
        <v>35</v>
      </c>
      <c r="AX220" s="13" t="s">
        <v>78</v>
      </c>
      <c r="AY220" s="259" t="s">
        <v>475</v>
      </c>
    </row>
    <row r="221" s="2" customFormat="1" ht="16.5" customHeight="1">
      <c r="A221" s="41"/>
      <c r="B221" s="42"/>
      <c r="C221" s="282" t="s">
        <v>620</v>
      </c>
      <c r="D221" s="282" t="s">
        <v>516</v>
      </c>
      <c r="E221" s="283" t="s">
        <v>3559</v>
      </c>
      <c r="F221" s="284" t="s">
        <v>3560</v>
      </c>
      <c r="G221" s="285" t="s">
        <v>639</v>
      </c>
      <c r="H221" s="286">
        <v>84.730000000000004</v>
      </c>
      <c r="I221" s="287"/>
      <c r="J221" s="288">
        <f>ROUND(I221*H221,2)</f>
        <v>0</v>
      </c>
      <c r="K221" s="284" t="s">
        <v>481</v>
      </c>
      <c r="L221" s="289"/>
      <c r="M221" s="290" t="s">
        <v>28</v>
      </c>
      <c r="N221" s="291" t="s">
        <v>45</v>
      </c>
      <c r="O221" s="87"/>
      <c r="P221" s="240">
        <f>O221*H221</f>
        <v>0</v>
      </c>
      <c r="Q221" s="240">
        <v>0.0025000000000000001</v>
      </c>
      <c r="R221" s="240">
        <f>Q221*H221</f>
        <v>0.21182500000000001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519</v>
      </c>
      <c r="AT221" s="242" t="s">
        <v>516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482</v>
      </c>
      <c r="BM221" s="242" t="s">
        <v>3561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3560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2" customFormat="1" ht="16.5" customHeight="1">
      <c r="A223" s="41"/>
      <c r="B223" s="42"/>
      <c r="C223" s="282" t="s">
        <v>625</v>
      </c>
      <c r="D223" s="282" t="s">
        <v>516</v>
      </c>
      <c r="E223" s="283" t="s">
        <v>3562</v>
      </c>
      <c r="F223" s="284" t="s">
        <v>3563</v>
      </c>
      <c r="G223" s="285" t="s">
        <v>3564</v>
      </c>
      <c r="H223" s="286">
        <v>0.73999999999999999</v>
      </c>
      <c r="I223" s="287"/>
      <c r="J223" s="288">
        <f>ROUND(I223*H223,2)</f>
        <v>0</v>
      </c>
      <c r="K223" s="284" t="s">
        <v>481</v>
      </c>
      <c r="L223" s="289"/>
      <c r="M223" s="290" t="s">
        <v>28</v>
      </c>
      <c r="N223" s="291" t="s">
        <v>45</v>
      </c>
      <c r="O223" s="87"/>
      <c r="P223" s="240">
        <f>O223*H223</f>
        <v>0</v>
      </c>
      <c r="Q223" s="240">
        <v>0.0064400000000000004</v>
      </c>
      <c r="R223" s="240">
        <f>Q223*H223</f>
        <v>0.0047656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519</v>
      </c>
      <c r="AT223" s="242" t="s">
        <v>516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3565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3563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3566</v>
      </c>
      <c r="G225" s="250"/>
      <c r="H225" s="253">
        <v>0.73999999999999999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78</v>
      </c>
      <c r="AY225" s="259" t="s">
        <v>475</v>
      </c>
    </row>
    <row r="226" s="2" customFormat="1" ht="16.5" customHeight="1">
      <c r="A226" s="41"/>
      <c r="B226" s="42"/>
      <c r="C226" s="282" t="s">
        <v>630</v>
      </c>
      <c r="D226" s="282" t="s">
        <v>516</v>
      </c>
      <c r="E226" s="283" t="s">
        <v>3567</v>
      </c>
      <c r="F226" s="284" t="s">
        <v>3568</v>
      </c>
      <c r="G226" s="285" t="s">
        <v>3564</v>
      </c>
      <c r="H226" s="286">
        <v>0.73999999999999999</v>
      </c>
      <c r="I226" s="287"/>
      <c r="J226" s="288">
        <f>ROUND(I226*H226,2)</f>
        <v>0</v>
      </c>
      <c r="K226" s="284" t="s">
        <v>481</v>
      </c>
      <c r="L226" s="289"/>
      <c r="M226" s="290" t="s">
        <v>28</v>
      </c>
      <c r="N226" s="291" t="s">
        <v>45</v>
      </c>
      <c r="O226" s="87"/>
      <c r="P226" s="240">
        <f>O226*H226</f>
        <v>0</v>
      </c>
      <c r="Q226" s="240">
        <v>0.00172</v>
      </c>
      <c r="R226" s="240">
        <f>Q226*H226</f>
        <v>0.0012727999999999999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519</v>
      </c>
      <c r="AT226" s="242" t="s">
        <v>516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482</v>
      </c>
      <c r="BM226" s="242" t="s">
        <v>3569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3568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2" customFormat="1" ht="55.5" customHeight="1">
      <c r="A228" s="41"/>
      <c r="B228" s="42"/>
      <c r="C228" s="231" t="s">
        <v>636</v>
      </c>
      <c r="D228" s="231" t="s">
        <v>477</v>
      </c>
      <c r="E228" s="232" t="s">
        <v>3570</v>
      </c>
      <c r="F228" s="233" t="s">
        <v>3571</v>
      </c>
      <c r="G228" s="234" t="s">
        <v>480</v>
      </c>
      <c r="H228" s="235">
        <v>74.894000000000005</v>
      </c>
      <c r="I228" s="236"/>
      <c r="J228" s="237">
        <f>ROUND(I228*H228,2)</f>
        <v>0</v>
      </c>
      <c r="K228" s="233" t="s">
        <v>28</v>
      </c>
      <c r="L228" s="47"/>
      <c r="M228" s="238" t="s">
        <v>28</v>
      </c>
      <c r="N228" s="239" t="s">
        <v>45</v>
      </c>
      <c r="O228" s="87"/>
      <c r="P228" s="240">
        <f>O228*H228</f>
        <v>0</v>
      </c>
      <c r="Q228" s="240">
        <v>0.00146718</v>
      </c>
      <c r="R228" s="240">
        <f>Q228*H228</f>
        <v>0.10988297892000001</v>
      </c>
      <c r="S228" s="240">
        <v>2.4470000000000001</v>
      </c>
      <c r="T228" s="241">
        <f>S228*H228</f>
        <v>183.26561800000002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482</v>
      </c>
      <c r="AT228" s="242" t="s">
        <v>477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3572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3573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3574</v>
      </c>
      <c r="G230" s="250"/>
      <c r="H230" s="253">
        <v>73.248000000000005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74</v>
      </c>
      <c r="AY230" s="259" t="s">
        <v>475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3534</v>
      </c>
      <c r="G231" s="250"/>
      <c r="H231" s="253">
        <v>1.6459999999999999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74</v>
      </c>
      <c r="AY231" s="259" t="s">
        <v>475</v>
      </c>
    </row>
    <row r="232" s="15" customFormat="1">
      <c r="A232" s="15"/>
      <c r="B232" s="271"/>
      <c r="C232" s="272"/>
      <c r="D232" s="244" t="s">
        <v>487</v>
      </c>
      <c r="E232" s="273" t="s">
        <v>28</v>
      </c>
      <c r="F232" s="274" t="s">
        <v>493</v>
      </c>
      <c r="G232" s="272"/>
      <c r="H232" s="275">
        <v>74.894000000000005</v>
      </c>
      <c r="I232" s="276"/>
      <c r="J232" s="272"/>
      <c r="K232" s="272"/>
      <c r="L232" s="277"/>
      <c r="M232" s="278"/>
      <c r="N232" s="279"/>
      <c r="O232" s="279"/>
      <c r="P232" s="279"/>
      <c r="Q232" s="279"/>
      <c r="R232" s="279"/>
      <c r="S232" s="279"/>
      <c r="T232" s="280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81" t="s">
        <v>487</v>
      </c>
      <c r="AU232" s="281" t="s">
        <v>82</v>
      </c>
      <c r="AV232" s="15" t="s">
        <v>482</v>
      </c>
      <c r="AW232" s="15" t="s">
        <v>35</v>
      </c>
      <c r="AX232" s="15" t="s">
        <v>78</v>
      </c>
      <c r="AY232" s="281" t="s">
        <v>475</v>
      </c>
    </row>
    <row r="233" s="12" customFormat="1" ht="22.8" customHeight="1">
      <c r="A233" s="12"/>
      <c r="B233" s="215"/>
      <c r="C233" s="216"/>
      <c r="D233" s="217" t="s">
        <v>73</v>
      </c>
      <c r="E233" s="229" t="s">
        <v>2236</v>
      </c>
      <c r="F233" s="229" t="s">
        <v>2237</v>
      </c>
      <c r="G233" s="216"/>
      <c r="H233" s="216"/>
      <c r="I233" s="219"/>
      <c r="J233" s="230">
        <f>BK233</f>
        <v>0</v>
      </c>
      <c r="K233" s="216"/>
      <c r="L233" s="221"/>
      <c r="M233" s="222"/>
      <c r="N233" s="223"/>
      <c r="O233" s="223"/>
      <c r="P233" s="224">
        <f>SUM(P234:P239)</f>
        <v>0</v>
      </c>
      <c r="Q233" s="223"/>
      <c r="R233" s="224">
        <f>SUM(R234:R239)</f>
        <v>0</v>
      </c>
      <c r="S233" s="223"/>
      <c r="T233" s="225">
        <f>SUM(T234:T239)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26" t="s">
        <v>78</v>
      </c>
      <c r="AT233" s="227" t="s">
        <v>73</v>
      </c>
      <c r="AU233" s="227" t="s">
        <v>78</v>
      </c>
      <c r="AY233" s="226" t="s">
        <v>475</v>
      </c>
      <c r="BK233" s="228">
        <f>SUM(BK234:BK239)</f>
        <v>0</v>
      </c>
    </row>
    <row r="234" s="2" customFormat="1" ht="21.75" customHeight="1">
      <c r="A234" s="41"/>
      <c r="B234" s="42"/>
      <c r="C234" s="231" t="s">
        <v>644</v>
      </c>
      <c r="D234" s="231" t="s">
        <v>477</v>
      </c>
      <c r="E234" s="232" t="s">
        <v>2238</v>
      </c>
      <c r="F234" s="233" t="s">
        <v>2239</v>
      </c>
      <c r="G234" s="234" t="s">
        <v>508</v>
      </c>
      <c r="H234" s="235">
        <v>160.941</v>
      </c>
      <c r="I234" s="236"/>
      <c r="J234" s="237">
        <f>ROUND(I234*H234,2)</f>
        <v>0</v>
      </c>
      <c r="K234" s="233" t="s">
        <v>28</v>
      </c>
      <c r="L234" s="47"/>
      <c r="M234" s="238" t="s">
        <v>28</v>
      </c>
      <c r="N234" s="239" t="s">
        <v>45</v>
      </c>
      <c r="O234" s="87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482</v>
      </c>
      <c r="AT234" s="242" t="s">
        <v>477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482</v>
      </c>
      <c r="BM234" s="242" t="s">
        <v>3575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2239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3576</v>
      </c>
      <c r="G236" s="250"/>
      <c r="H236" s="253">
        <v>4.1159999999999997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3577</v>
      </c>
      <c r="G237" s="250"/>
      <c r="H237" s="253">
        <v>85.680000000000007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3578</v>
      </c>
      <c r="G238" s="250"/>
      <c r="H238" s="253">
        <v>71.144999999999996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74</v>
      </c>
      <c r="AY238" s="259" t="s">
        <v>475</v>
      </c>
    </row>
    <row r="239" s="15" customFormat="1">
      <c r="A239" s="15"/>
      <c r="B239" s="271"/>
      <c r="C239" s="272"/>
      <c r="D239" s="244" t="s">
        <v>487</v>
      </c>
      <c r="E239" s="273" t="s">
        <v>28</v>
      </c>
      <c r="F239" s="274" t="s">
        <v>493</v>
      </c>
      <c r="G239" s="272"/>
      <c r="H239" s="275">
        <v>160.941</v>
      </c>
      <c r="I239" s="276"/>
      <c r="J239" s="272"/>
      <c r="K239" s="272"/>
      <c r="L239" s="277"/>
      <c r="M239" s="278"/>
      <c r="N239" s="279"/>
      <c r="O239" s="279"/>
      <c r="P239" s="279"/>
      <c r="Q239" s="279"/>
      <c r="R239" s="279"/>
      <c r="S239" s="279"/>
      <c r="T239" s="280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81" t="s">
        <v>487</v>
      </c>
      <c r="AU239" s="281" t="s">
        <v>82</v>
      </c>
      <c r="AV239" s="15" t="s">
        <v>482</v>
      </c>
      <c r="AW239" s="15" t="s">
        <v>35</v>
      </c>
      <c r="AX239" s="15" t="s">
        <v>78</v>
      </c>
      <c r="AY239" s="281" t="s">
        <v>475</v>
      </c>
    </row>
    <row r="240" s="12" customFormat="1" ht="22.8" customHeight="1">
      <c r="A240" s="12"/>
      <c r="B240" s="215"/>
      <c r="C240" s="216"/>
      <c r="D240" s="217" t="s">
        <v>73</v>
      </c>
      <c r="E240" s="229" t="s">
        <v>701</v>
      </c>
      <c r="F240" s="229" t="s">
        <v>702</v>
      </c>
      <c r="G240" s="216"/>
      <c r="H240" s="216"/>
      <c r="I240" s="219"/>
      <c r="J240" s="230">
        <f>BK240</f>
        <v>0</v>
      </c>
      <c r="K240" s="216"/>
      <c r="L240" s="221"/>
      <c r="M240" s="222"/>
      <c r="N240" s="223"/>
      <c r="O240" s="223"/>
      <c r="P240" s="224">
        <f>SUM(P241:P242)</f>
        <v>0</v>
      </c>
      <c r="Q240" s="223"/>
      <c r="R240" s="224">
        <f>SUM(R241:R242)</f>
        <v>0</v>
      </c>
      <c r="S240" s="223"/>
      <c r="T240" s="225">
        <f>SUM(T241:T242)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26" t="s">
        <v>78</v>
      </c>
      <c r="AT240" s="227" t="s">
        <v>73</v>
      </c>
      <c r="AU240" s="227" t="s">
        <v>78</v>
      </c>
      <c r="AY240" s="226" t="s">
        <v>475</v>
      </c>
      <c r="BK240" s="228">
        <f>SUM(BK241:BK242)</f>
        <v>0</v>
      </c>
    </row>
    <row r="241" s="2" customFormat="1" ht="21.75" customHeight="1">
      <c r="A241" s="41"/>
      <c r="B241" s="42"/>
      <c r="C241" s="231" t="s">
        <v>649</v>
      </c>
      <c r="D241" s="231" t="s">
        <v>477</v>
      </c>
      <c r="E241" s="232" t="s">
        <v>3390</v>
      </c>
      <c r="F241" s="233" t="s">
        <v>3391</v>
      </c>
      <c r="G241" s="234" t="s">
        <v>508</v>
      </c>
      <c r="H241" s="235">
        <v>118.471</v>
      </c>
      <c r="I241" s="236"/>
      <c r="J241" s="237">
        <f>ROUND(I241*H241,2)</f>
        <v>0</v>
      </c>
      <c r="K241" s="233" t="s">
        <v>481</v>
      </c>
      <c r="L241" s="47"/>
      <c r="M241" s="238" t="s">
        <v>28</v>
      </c>
      <c r="N241" s="239" t="s">
        <v>45</v>
      </c>
      <c r="O241" s="87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42" t="s">
        <v>482</v>
      </c>
      <c r="AT241" s="242" t="s">
        <v>477</v>
      </c>
      <c r="AU241" s="242" t="s">
        <v>82</v>
      </c>
      <c r="AY241" s="20" t="s">
        <v>475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20" t="s">
        <v>78</v>
      </c>
      <c r="BK241" s="243">
        <f>ROUND(I241*H241,2)</f>
        <v>0</v>
      </c>
      <c r="BL241" s="20" t="s">
        <v>482</v>
      </c>
      <c r="BM241" s="242" t="s">
        <v>3579</v>
      </c>
    </row>
    <row r="242" s="2" customFormat="1">
      <c r="A242" s="41"/>
      <c r="B242" s="42"/>
      <c r="C242" s="43"/>
      <c r="D242" s="244" t="s">
        <v>484</v>
      </c>
      <c r="E242" s="43"/>
      <c r="F242" s="245" t="s">
        <v>3393</v>
      </c>
      <c r="G242" s="43"/>
      <c r="H242" s="43"/>
      <c r="I242" s="151"/>
      <c r="J242" s="43"/>
      <c r="K242" s="43"/>
      <c r="L242" s="47"/>
      <c r="M242" s="295"/>
      <c r="N242" s="296"/>
      <c r="O242" s="297"/>
      <c r="P242" s="297"/>
      <c r="Q242" s="297"/>
      <c r="R242" s="297"/>
      <c r="S242" s="297"/>
      <c r="T242" s="29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484</v>
      </c>
      <c r="AU242" s="20" t="s">
        <v>82</v>
      </c>
    </row>
    <row r="243" s="2" customFormat="1" ht="6.96" customHeight="1">
      <c r="A243" s="41"/>
      <c r="B243" s="62"/>
      <c r="C243" s="63"/>
      <c r="D243" s="63"/>
      <c r="E243" s="63"/>
      <c r="F243" s="63"/>
      <c r="G243" s="63"/>
      <c r="H243" s="63"/>
      <c r="I243" s="179"/>
      <c r="J243" s="63"/>
      <c r="K243" s="63"/>
      <c r="L243" s="47"/>
      <c r="M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</row>
  </sheetData>
  <sheetProtection sheet="1" autoFilter="0" formatColumns="0" formatRows="0" objects="1" scenarios="1" spinCount="100000" saltValue="DXls6Zx9Fl/qAeG4wWQHnKWOEYiyi9qjeSmO2xQ4iPx985VzDeB+7G5WyTLAAfbctTpoP5sDW7MxkBYWDYjEYA==" hashValue="5EZqY14oUbItD9wZJw/LIvka5MnK3JvhJxTNQBwZ2TfFTqtCsMBBa5jXJnSe/HwhrxLMmCn3QWRughNpFsTZ1A==" algorithmName="SHA-512" password="C429"/>
  <autoFilter ref="C97:K24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436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3580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28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441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6"/>
      <c r="B29" s="157"/>
      <c r="C29" s="156"/>
      <c r="D29" s="156"/>
      <c r="E29" s="158" t="s">
        <v>28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ROUND(J91,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ROUND((SUM(BE91:BE172)),  2)</f>
        <v>0</v>
      </c>
      <c r="G35" s="41"/>
      <c r="H35" s="41"/>
      <c r="I35" s="168">
        <v>0.20999999999999999</v>
      </c>
      <c r="J35" s="167">
        <f>ROUND(((SUM(BE91:BE172))*I35),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ROUND((SUM(BF91:BF172)),  2)</f>
        <v>0</v>
      </c>
      <c r="G36" s="41"/>
      <c r="H36" s="41"/>
      <c r="I36" s="168">
        <v>0.14999999999999999</v>
      </c>
      <c r="J36" s="167">
        <f>ROUND(((SUM(BF91:BF172))*I36),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ROUND((SUM(BG91:BG172)),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ROUND((SUM(BH91:BH172)),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ROUND((SUM(BI91:BI172)),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436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1.2. - SO 01.2. Základová výpust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Skuteč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J91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J92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924</v>
      </c>
      <c r="E65" s="199"/>
      <c r="F65" s="199"/>
      <c r="G65" s="199"/>
      <c r="H65" s="199"/>
      <c r="I65" s="200"/>
      <c r="J65" s="201">
        <f>J93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447</v>
      </c>
      <c r="E66" s="199"/>
      <c r="F66" s="199"/>
      <c r="G66" s="199"/>
      <c r="H66" s="199"/>
      <c r="I66" s="200"/>
      <c r="J66" s="201">
        <f>J97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2360</v>
      </c>
      <c r="E67" s="199"/>
      <c r="F67" s="199"/>
      <c r="G67" s="199"/>
      <c r="H67" s="199"/>
      <c r="I67" s="200"/>
      <c r="J67" s="201">
        <f>J131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450</v>
      </c>
      <c r="E68" s="199"/>
      <c r="F68" s="199"/>
      <c r="G68" s="199"/>
      <c r="H68" s="199"/>
      <c r="I68" s="200"/>
      <c r="J68" s="201">
        <f>J142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97"/>
      <c r="C69" s="127"/>
      <c r="D69" s="198" t="s">
        <v>451</v>
      </c>
      <c r="E69" s="199"/>
      <c r="F69" s="199"/>
      <c r="G69" s="199"/>
      <c r="H69" s="199"/>
      <c r="I69" s="200"/>
      <c r="J69" s="201">
        <f>J170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83" t="s">
        <v>436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437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1.2. - SO 01.2. Základová výpust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22</v>
      </c>
      <c r="D85" s="43"/>
      <c r="E85" s="43"/>
      <c r="F85" s="30" t="str">
        <f>F14</f>
        <v>Skuteč</v>
      </c>
      <c r="G85" s="43"/>
      <c r="H85" s="43"/>
      <c r="I85" s="154" t="s">
        <v>24</v>
      </c>
      <c r="J85" s="75" t="str">
        <f>IF(J14="","",J14)</f>
        <v>27.8.2019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40.05" customHeight="1">
      <c r="A87" s="41"/>
      <c r="B87" s="42"/>
      <c r="C87" s="35" t="s">
        <v>26</v>
      </c>
      <c r="D87" s="43"/>
      <c r="E87" s="43"/>
      <c r="F87" s="30" t="str">
        <f>E17</f>
        <v>Povodí Labe,státní podnik,Víta Nejedlého 951, HK3</v>
      </c>
      <c r="G87" s="43"/>
      <c r="H87" s="43"/>
      <c r="I87" s="154" t="s">
        <v>33</v>
      </c>
      <c r="J87" s="39" t="str">
        <f>E23</f>
        <v>"Sdružení Kutřín 2016" Šindlar + HG partner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31</v>
      </c>
      <c r="D88" s="43"/>
      <c r="E88" s="43"/>
      <c r="F88" s="30" t="str">
        <f>IF(E20="","",E20)</f>
        <v>Vyplň údaj</v>
      </c>
      <c r="G88" s="43"/>
      <c r="H88" s="43"/>
      <c r="I88" s="154" t="s">
        <v>36</v>
      </c>
      <c r="J88" s="39" t="str">
        <f>E26</f>
        <v xml:space="preserve"> </v>
      </c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203"/>
      <c r="B90" s="204"/>
      <c r="C90" s="205" t="s">
        <v>461</v>
      </c>
      <c r="D90" s="206" t="s">
        <v>59</v>
      </c>
      <c r="E90" s="206" t="s">
        <v>55</v>
      </c>
      <c r="F90" s="206" t="s">
        <v>56</v>
      </c>
      <c r="G90" s="206" t="s">
        <v>462</v>
      </c>
      <c r="H90" s="206" t="s">
        <v>463</v>
      </c>
      <c r="I90" s="207" t="s">
        <v>464</v>
      </c>
      <c r="J90" s="206" t="s">
        <v>444</v>
      </c>
      <c r="K90" s="208" t="s">
        <v>465</v>
      </c>
      <c r="L90" s="209"/>
      <c r="M90" s="95" t="s">
        <v>28</v>
      </c>
      <c r="N90" s="96" t="s">
        <v>44</v>
      </c>
      <c r="O90" s="96" t="s">
        <v>466</v>
      </c>
      <c r="P90" s="96" t="s">
        <v>467</v>
      </c>
      <c r="Q90" s="96" t="s">
        <v>468</v>
      </c>
      <c r="R90" s="96" t="s">
        <v>469</v>
      </c>
      <c r="S90" s="96" t="s">
        <v>470</v>
      </c>
      <c r="T90" s="97" t="s">
        <v>471</v>
      </c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</row>
    <row r="91" s="2" customFormat="1" ht="22.8" customHeight="1">
      <c r="A91" s="41"/>
      <c r="B91" s="42"/>
      <c r="C91" s="102" t="s">
        <v>472</v>
      </c>
      <c r="D91" s="43"/>
      <c r="E91" s="43"/>
      <c r="F91" s="43"/>
      <c r="G91" s="43"/>
      <c r="H91" s="43"/>
      <c r="I91" s="151"/>
      <c r="J91" s="210">
        <f>BK91</f>
        <v>0</v>
      </c>
      <c r="K91" s="43"/>
      <c r="L91" s="47"/>
      <c r="M91" s="98"/>
      <c r="N91" s="211"/>
      <c r="O91" s="99"/>
      <c r="P91" s="212">
        <f>P92</f>
        <v>0</v>
      </c>
      <c r="Q91" s="99"/>
      <c r="R91" s="212">
        <f>R92</f>
        <v>372.75226055000002</v>
      </c>
      <c r="S91" s="99"/>
      <c r="T91" s="213">
        <f>T92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73</v>
      </c>
      <c r="AU91" s="20" t="s">
        <v>445</v>
      </c>
      <c r="BK91" s="214">
        <f>BK92</f>
        <v>0</v>
      </c>
    </row>
    <row r="92" s="12" customFormat="1" ht="25.92" customHeight="1">
      <c r="A92" s="12"/>
      <c r="B92" s="215"/>
      <c r="C92" s="216"/>
      <c r="D92" s="217" t="s">
        <v>73</v>
      </c>
      <c r="E92" s="218" t="s">
        <v>473</v>
      </c>
      <c r="F92" s="218" t="s">
        <v>474</v>
      </c>
      <c r="G92" s="216"/>
      <c r="H92" s="216"/>
      <c r="I92" s="219"/>
      <c r="J92" s="220">
        <f>BK92</f>
        <v>0</v>
      </c>
      <c r="K92" s="216"/>
      <c r="L92" s="221"/>
      <c r="M92" s="222"/>
      <c r="N92" s="223"/>
      <c r="O92" s="223"/>
      <c r="P92" s="224">
        <f>P93+P97+P131+P142+P170</f>
        <v>0</v>
      </c>
      <c r="Q92" s="223"/>
      <c r="R92" s="224">
        <f>R93+R97+R131+R142+R170</f>
        <v>372.75226055000002</v>
      </c>
      <c r="S92" s="223"/>
      <c r="T92" s="225">
        <f>T93+T97+T131+T142+T170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26" t="s">
        <v>78</v>
      </c>
      <c r="AT92" s="227" t="s">
        <v>73</v>
      </c>
      <c r="AU92" s="227" t="s">
        <v>74</v>
      </c>
      <c r="AY92" s="226" t="s">
        <v>475</v>
      </c>
      <c r="BK92" s="228">
        <f>BK93+BK97+BK131+BK142+BK170</f>
        <v>0</v>
      </c>
    </row>
    <row r="93" s="12" customFormat="1" ht="22.8" customHeight="1">
      <c r="A93" s="12"/>
      <c r="B93" s="215"/>
      <c r="C93" s="216"/>
      <c r="D93" s="217" t="s">
        <v>73</v>
      </c>
      <c r="E93" s="229" t="s">
        <v>82</v>
      </c>
      <c r="F93" s="229" t="s">
        <v>925</v>
      </c>
      <c r="G93" s="216"/>
      <c r="H93" s="216"/>
      <c r="I93" s="219"/>
      <c r="J93" s="230">
        <f>BK93</f>
        <v>0</v>
      </c>
      <c r="K93" s="216"/>
      <c r="L93" s="221"/>
      <c r="M93" s="222"/>
      <c r="N93" s="223"/>
      <c r="O93" s="223"/>
      <c r="P93" s="224">
        <f>SUM(P94:P96)</f>
        <v>0</v>
      </c>
      <c r="Q93" s="223"/>
      <c r="R93" s="224">
        <f>SUM(R94:R96)</f>
        <v>0.033599999999999998</v>
      </c>
      <c r="S93" s="223"/>
      <c r="T93" s="225">
        <f>SUM(T94:T96)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26" t="s">
        <v>78</v>
      </c>
      <c r="AT93" s="227" t="s">
        <v>73</v>
      </c>
      <c r="AU93" s="227" t="s">
        <v>78</v>
      </c>
      <c r="AY93" s="226" t="s">
        <v>475</v>
      </c>
      <c r="BK93" s="228">
        <f>SUM(BK94:BK96)</f>
        <v>0</v>
      </c>
    </row>
    <row r="94" s="2" customFormat="1" ht="44.25" customHeight="1">
      <c r="A94" s="41"/>
      <c r="B94" s="42"/>
      <c r="C94" s="231" t="s">
        <v>78</v>
      </c>
      <c r="D94" s="231" t="s">
        <v>477</v>
      </c>
      <c r="E94" s="232" t="s">
        <v>2361</v>
      </c>
      <c r="F94" s="233" t="s">
        <v>2362</v>
      </c>
      <c r="G94" s="234" t="s">
        <v>639</v>
      </c>
      <c r="H94" s="235">
        <v>22.399999999999999</v>
      </c>
      <c r="I94" s="236"/>
      <c r="J94" s="237">
        <f>ROUND(I94*H94,2)</f>
        <v>0</v>
      </c>
      <c r="K94" s="233" t="s">
        <v>481</v>
      </c>
      <c r="L94" s="47"/>
      <c r="M94" s="238" t="s">
        <v>28</v>
      </c>
      <c r="N94" s="239" t="s">
        <v>45</v>
      </c>
      <c r="O94" s="87"/>
      <c r="P94" s="240">
        <f>O94*H94</f>
        <v>0</v>
      </c>
      <c r="Q94" s="240">
        <v>0.0015</v>
      </c>
      <c r="R94" s="240">
        <f>Q94*H94</f>
        <v>0.033599999999999998</v>
      </c>
      <c r="S94" s="240">
        <v>0</v>
      </c>
      <c r="T94" s="241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42" t="s">
        <v>482</v>
      </c>
      <c r="AT94" s="242" t="s">
        <v>477</v>
      </c>
      <c r="AU94" s="242" t="s">
        <v>82</v>
      </c>
      <c r="AY94" s="20" t="s">
        <v>475</v>
      </c>
      <c r="BE94" s="243">
        <f>IF(N94="základní",J94,0)</f>
        <v>0</v>
      </c>
      <c r="BF94" s="243">
        <f>IF(N94="snížená",J94,0)</f>
        <v>0</v>
      </c>
      <c r="BG94" s="243">
        <f>IF(N94="zákl. přenesená",J94,0)</f>
        <v>0</v>
      </c>
      <c r="BH94" s="243">
        <f>IF(N94="sníž. přenesená",J94,0)</f>
        <v>0</v>
      </c>
      <c r="BI94" s="243">
        <f>IF(N94="nulová",J94,0)</f>
        <v>0</v>
      </c>
      <c r="BJ94" s="20" t="s">
        <v>78</v>
      </c>
      <c r="BK94" s="243">
        <f>ROUND(I94*H94,2)</f>
        <v>0</v>
      </c>
      <c r="BL94" s="20" t="s">
        <v>482</v>
      </c>
      <c r="BM94" s="242" t="s">
        <v>3581</v>
      </c>
    </row>
    <row r="95" s="2" customFormat="1">
      <c r="A95" s="41"/>
      <c r="B95" s="42"/>
      <c r="C95" s="43"/>
      <c r="D95" s="244" t="s">
        <v>484</v>
      </c>
      <c r="E95" s="43"/>
      <c r="F95" s="245" t="s">
        <v>2364</v>
      </c>
      <c r="G95" s="43"/>
      <c r="H95" s="43"/>
      <c r="I95" s="151"/>
      <c r="J95" s="43"/>
      <c r="K95" s="43"/>
      <c r="L95" s="47"/>
      <c r="M95" s="246"/>
      <c r="N95" s="24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484</v>
      </c>
      <c r="AU95" s="20" t="s">
        <v>82</v>
      </c>
    </row>
    <row r="96" s="13" customFormat="1">
      <c r="A96" s="13"/>
      <c r="B96" s="249"/>
      <c r="C96" s="250"/>
      <c r="D96" s="244" t="s">
        <v>487</v>
      </c>
      <c r="E96" s="251" t="s">
        <v>28</v>
      </c>
      <c r="F96" s="252" t="s">
        <v>3582</v>
      </c>
      <c r="G96" s="250"/>
      <c r="H96" s="253">
        <v>22.399999999999999</v>
      </c>
      <c r="I96" s="254"/>
      <c r="J96" s="250"/>
      <c r="K96" s="250"/>
      <c r="L96" s="255"/>
      <c r="M96" s="256"/>
      <c r="N96" s="257"/>
      <c r="O96" s="257"/>
      <c r="P96" s="257"/>
      <c r="Q96" s="257"/>
      <c r="R96" s="257"/>
      <c r="S96" s="257"/>
      <c r="T96" s="25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59" t="s">
        <v>487</v>
      </c>
      <c r="AU96" s="259" t="s">
        <v>82</v>
      </c>
      <c r="AV96" s="13" t="s">
        <v>82</v>
      </c>
      <c r="AW96" s="13" t="s">
        <v>35</v>
      </c>
      <c r="AX96" s="13" t="s">
        <v>78</v>
      </c>
      <c r="AY96" s="259" t="s">
        <v>475</v>
      </c>
    </row>
    <row r="97" s="12" customFormat="1" ht="22.8" customHeight="1">
      <c r="A97" s="12"/>
      <c r="B97" s="215"/>
      <c r="C97" s="216"/>
      <c r="D97" s="217" t="s">
        <v>73</v>
      </c>
      <c r="E97" s="229" t="s">
        <v>90</v>
      </c>
      <c r="F97" s="229" t="s">
        <v>476</v>
      </c>
      <c r="G97" s="216"/>
      <c r="H97" s="216"/>
      <c r="I97" s="219"/>
      <c r="J97" s="230">
        <f>BK97</f>
        <v>0</v>
      </c>
      <c r="K97" s="216"/>
      <c r="L97" s="221"/>
      <c r="M97" s="222"/>
      <c r="N97" s="223"/>
      <c r="O97" s="223"/>
      <c r="P97" s="224">
        <f>SUM(P98:P130)</f>
        <v>0</v>
      </c>
      <c r="Q97" s="223"/>
      <c r="R97" s="224">
        <f>SUM(R98:R130)</f>
        <v>371.23609195000006</v>
      </c>
      <c r="S97" s="223"/>
      <c r="T97" s="225">
        <f>SUM(T98:T130)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78</v>
      </c>
      <c r="AT97" s="227" t="s">
        <v>73</v>
      </c>
      <c r="AU97" s="227" t="s">
        <v>78</v>
      </c>
      <c r="AY97" s="226" t="s">
        <v>475</v>
      </c>
      <c r="BK97" s="228">
        <f>SUM(BK98:BK130)</f>
        <v>0</v>
      </c>
    </row>
    <row r="98" s="2" customFormat="1" ht="55.5" customHeight="1">
      <c r="A98" s="41"/>
      <c r="B98" s="42"/>
      <c r="C98" s="231" t="s">
        <v>82</v>
      </c>
      <c r="D98" s="231" t="s">
        <v>477</v>
      </c>
      <c r="E98" s="232" t="s">
        <v>2373</v>
      </c>
      <c r="F98" s="233" t="s">
        <v>2192</v>
      </c>
      <c r="G98" s="234" t="s">
        <v>639</v>
      </c>
      <c r="H98" s="235">
        <v>165.97999999999999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3583</v>
      </c>
    </row>
    <row r="99" s="2" customFormat="1">
      <c r="A99" s="41"/>
      <c r="B99" s="42"/>
      <c r="C99" s="43"/>
      <c r="D99" s="244" t="s">
        <v>484</v>
      </c>
      <c r="E99" s="43"/>
      <c r="F99" s="245" t="s">
        <v>2375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3584</v>
      </c>
      <c r="G100" s="250"/>
      <c r="H100" s="253">
        <v>149.69999999999999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74</v>
      </c>
      <c r="AY100" s="259" t="s">
        <v>475</v>
      </c>
    </row>
    <row r="101" s="14" customFormat="1">
      <c r="A101" s="14"/>
      <c r="B101" s="260"/>
      <c r="C101" s="261"/>
      <c r="D101" s="244" t="s">
        <v>487</v>
      </c>
      <c r="E101" s="262" t="s">
        <v>28</v>
      </c>
      <c r="F101" s="263" t="s">
        <v>490</v>
      </c>
      <c r="G101" s="261"/>
      <c r="H101" s="264">
        <v>149.69999999999999</v>
      </c>
      <c r="I101" s="265"/>
      <c r="J101" s="261"/>
      <c r="K101" s="261"/>
      <c r="L101" s="266"/>
      <c r="M101" s="267"/>
      <c r="N101" s="268"/>
      <c r="O101" s="268"/>
      <c r="P101" s="268"/>
      <c r="Q101" s="268"/>
      <c r="R101" s="268"/>
      <c r="S101" s="268"/>
      <c r="T101" s="269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70" t="s">
        <v>487</v>
      </c>
      <c r="AU101" s="270" t="s">
        <v>82</v>
      </c>
      <c r="AV101" s="14" t="s">
        <v>90</v>
      </c>
      <c r="AW101" s="14" t="s">
        <v>35</v>
      </c>
      <c r="AX101" s="14" t="s">
        <v>74</v>
      </c>
      <c r="AY101" s="270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3585</v>
      </c>
      <c r="G102" s="250"/>
      <c r="H102" s="253">
        <v>16.280000000000001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74</v>
      </c>
      <c r="AY102" s="259" t="s">
        <v>475</v>
      </c>
    </row>
    <row r="103" s="15" customFormat="1">
      <c r="A103" s="15"/>
      <c r="B103" s="271"/>
      <c r="C103" s="272"/>
      <c r="D103" s="244" t="s">
        <v>487</v>
      </c>
      <c r="E103" s="273" t="s">
        <v>28</v>
      </c>
      <c r="F103" s="274" t="s">
        <v>493</v>
      </c>
      <c r="G103" s="272"/>
      <c r="H103" s="275">
        <v>165.97999999999999</v>
      </c>
      <c r="I103" s="276"/>
      <c r="J103" s="272"/>
      <c r="K103" s="272"/>
      <c r="L103" s="277"/>
      <c r="M103" s="278"/>
      <c r="N103" s="279"/>
      <c r="O103" s="279"/>
      <c r="P103" s="279"/>
      <c r="Q103" s="279"/>
      <c r="R103" s="279"/>
      <c r="S103" s="279"/>
      <c r="T103" s="280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81" t="s">
        <v>487</v>
      </c>
      <c r="AU103" s="281" t="s">
        <v>82</v>
      </c>
      <c r="AV103" s="15" t="s">
        <v>482</v>
      </c>
      <c r="AW103" s="15" t="s">
        <v>35</v>
      </c>
      <c r="AX103" s="15" t="s">
        <v>78</v>
      </c>
      <c r="AY103" s="281" t="s">
        <v>475</v>
      </c>
    </row>
    <row r="104" s="2" customFormat="1" ht="16.5" customHeight="1">
      <c r="A104" s="41"/>
      <c r="B104" s="42"/>
      <c r="C104" s="282" t="s">
        <v>90</v>
      </c>
      <c r="D104" s="282" t="s">
        <v>516</v>
      </c>
      <c r="E104" s="283" t="s">
        <v>2392</v>
      </c>
      <c r="F104" s="284" t="s">
        <v>2393</v>
      </c>
      <c r="G104" s="285" t="s">
        <v>550</v>
      </c>
      <c r="H104" s="286">
        <v>1</v>
      </c>
      <c r="I104" s="287"/>
      <c r="J104" s="288">
        <f>ROUND(I104*H104,2)</f>
        <v>0</v>
      </c>
      <c r="K104" s="284" t="s">
        <v>28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0.00069999999999999999</v>
      </c>
      <c r="R104" s="240">
        <f>Q104*H104</f>
        <v>0.00069999999999999999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519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3586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2393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3587</v>
      </c>
      <c r="G106" s="250"/>
      <c r="H106" s="253">
        <v>1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16.5" customHeight="1">
      <c r="A107" s="41"/>
      <c r="B107" s="42"/>
      <c r="C107" s="282" t="s">
        <v>482</v>
      </c>
      <c r="D107" s="282" t="s">
        <v>516</v>
      </c>
      <c r="E107" s="283" t="s">
        <v>2403</v>
      </c>
      <c r="F107" s="284" t="s">
        <v>2404</v>
      </c>
      <c r="G107" s="285" t="s">
        <v>550</v>
      </c>
      <c r="H107" s="286">
        <v>1</v>
      </c>
      <c r="I107" s="287"/>
      <c r="J107" s="288">
        <f>ROUND(I107*H107,2)</f>
        <v>0</v>
      </c>
      <c r="K107" s="284" t="s">
        <v>28</v>
      </c>
      <c r="L107" s="289"/>
      <c r="M107" s="290" t="s">
        <v>28</v>
      </c>
      <c r="N107" s="291" t="s">
        <v>45</v>
      </c>
      <c r="O107" s="87"/>
      <c r="P107" s="240">
        <f>O107*H107</f>
        <v>0</v>
      </c>
      <c r="Q107" s="240">
        <v>0.00040000000000000002</v>
      </c>
      <c r="R107" s="240">
        <f>Q107*H107</f>
        <v>0.00040000000000000002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519</v>
      </c>
      <c r="AT107" s="242" t="s">
        <v>516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3588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2404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 ht="16.5" customHeight="1">
      <c r="A109" s="41"/>
      <c r="B109" s="42"/>
      <c r="C109" s="282" t="s">
        <v>186</v>
      </c>
      <c r="D109" s="282" t="s">
        <v>516</v>
      </c>
      <c r="E109" s="283" t="s">
        <v>2406</v>
      </c>
      <c r="F109" s="284" t="s">
        <v>2407</v>
      </c>
      <c r="G109" s="285" t="s">
        <v>639</v>
      </c>
      <c r="H109" s="286">
        <v>149.69999999999999</v>
      </c>
      <c r="I109" s="287"/>
      <c r="J109" s="288">
        <f>ROUND(I109*H109,2)</f>
        <v>0</v>
      </c>
      <c r="K109" s="284" t="s">
        <v>481</v>
      </c>
      <c r="L109" s="289"/>
      <c r="M109" s="290" t="s">
        <v>28</v>
      </c>
      <c r="N109" s="291" t="s">
        <v>45</v>
      </c>
      <c r="O109" s="87"/>
      <c r="P109" s="240">
        <f>O109*H109</f>
        <v>0</v>
      </c>
      <c r="Q109" s="240">
        <v>0.00032000000000000003</v>
      </c>
      <c r="R109" s="240">
        <f>Q109*H109</f>
        <v>0.047904000000000002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519</v>
      </c>
      <c r="AT109" s="242" t="s">
        <v>516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3589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2407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3584</v>
      </c>
      <c r="G111" s="250"/>
      <c r="H111" s="253">
        <v>149.69999999999999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16.5" customHeight="1">
      <c r="A112" s="41"/>
      <c r="B112" s="42"/>
      <c r="C112" s="282" t="s">
        <v>204</v>
      </c>
      <c r="D112" s="282" t="s">
        <v>516</v>
      </c>
      <c r="E112" s="283" t="s">
        <v>2410</v>
      </c>
      <c r="F112" s="284" t="s">
        <v>2411</v>
      </c>
      <c r="G112" s="285" t="s">
        <v>639</v>
      </c>
      <c r="H112" s="286">
        <v>16.280000000000001</v>
      </c>
      <c r="I112" s="287"/>
      <c r="J112" s="288">
        <f>ROUND(I112*H112,2)</f>
        <v>0</v>
      </c>
      <c r="K112" s="284" t="s">
        <v>481</v>
      </c>
      <c r="L112" s="289"/>
      <c r="M112" s="290" t="s">
        <v>28</v>
      </c>
      <c r="N112" s="291" t="s">
        <v>45</v>
      </c>
      <c r="O112" s="87"/>
      <c r="P112" s="240">
        <f>O112*H112</f>
        <v>0</v>
      </c>
      <c r="Q112" s="240">
        <v>0.00072000000000000005</v>
      </c>
      <c r="R112" s="240">
        <f>Q112*H112</f>
        <v>0.011721600000000002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519</v>
      </c>
      <c r="AT112" s="242" t="s">
        <v>516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3590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2411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3585</v>
      </c>
      <c r="G114" s="250"/>
      <c r="H114" s="253">
        <v>16.280000000000001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55.5" customHeight="1">
      <c r="A115" s="41"/>
      <c r="B115" s="42"/>
      <c r="C115" s="231" t="s">
        <v>522</v>
      </c>
      <c r="D115" s="231" t="s">
        <v>477</v>
      </c>
      <c r="E115" s="232" t="s">
        <v>3312</v>
      </c>
      <c r="F115" s="233" t="s">
        <v>3313</v>
      </c>
      <c r="G115" s="234" t="s">
        <v>480</v>
      </c>
      <c r="H115" s="235">
        <v>2665.54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3591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3315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>
      <c r="A117" s="41"/>
      <c r="B117" s="42"/>
      <c r="C117" s="43"/>
      <c r="D117" s="244" t="s">
        <v>485</v>
      </c>
      <c r="E117" s="43"/>
      <c r="F117" s="248" t="s">
        <v>2423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485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3592</v>
      </c>
      <c r="G118" s="250"/>
      <c r="H118" s="253">
        <v>2665.54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55.5" customHeight="1">
      <c r="A119" s="41"/>
      <c r="B119" s="42"/>
      <c r="C119" s="231" t="s">
        <v>519</v>
      </c>
      <c r="D119" s="231" t="s">
        <v>477</v>
      </c>
      <c r="E119" s="232" t="s">
        <v>2432</v>
      </c>
      <c r="F119" s="233" t="s">
        <v>2433</v>
      </c>
      <c r="G119" s="234" t="s">
        <v>508</v>
      </c>
      <c r="H119" s="235">
        <v>95.959000000000003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1.0958000000000001</v>
      </c>
      <c r="R119" s="240">
        <f>Q119*H119</f>
        <v>105.15187220000001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3593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2435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3594</v>
      </c>
      <c r="G121" s="250"/>
      <c r="H121" s="253">
        <v>95.959000000000003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55.5" customHeight="1">
      <c r="A122" s="41"/>
      <c r="B122" s="42"/>
      <c r="C122" s="231" t="s">
        <v>292</v>
      </c>
      <c r="D122" s="231" t="s">
        <v>477</v>
      </c>
      <c r="E122" s="232" t="s">
        <v>2437</v>
      </c>
      <c r="F122" s="233" t="s">
        <v>2438</v>
      </c>
      <c r="G122" s="234" t="s">
        <v>508</v>
      </c>
      <c r="H122" s="235">
        <v>223.905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1.0563100000000001</v>
      </c>
      <c r="R122" s="240">
        <f>Q122*H122</f>
        <v>236.51309055000002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3595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2440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3596</v>
      </c>
      <c r="G124" s="250"/>
      <c r="H124" s="253">
        <v>223.905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78</v>
      </c>
      <c r="AY124" s="259" t="s">
        <v>475</v>
      </c>
    </row>
    <row r="125" s="2" customFormat="1" ht="44.25" customHeight="1">
      <c r="A125" s="41"/>
      <c r="B125" s="42"/>
      <c r="C125" s="231" t="s">
        <v>332</v>
      </c>
      <c r="D125" s="231" t="s">
        <v>477</v>
      </c>
      <c r="E125" s="232" t="s">
        <v>2442</v>
      </c>
      <c r="F125" s="233" t="s">
        <v>3597</v>
      </c>
      <c r="G125" s="234" t="s">
        <v>496</v>
      </c>
      <c r="H125" s="235">
        <v>966.29999999999995</v>
      </c>
      <c r="I125" s="236"/>
      <c r="J125" s="237">
        <f>ROUND(I125*H125,2)</f>
        <v>0</v>
      </c>
      <c r="K125" s="233" t="s">
        <v>28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0.010619999999999999</v>
      </c>
      <c r="R125" s="240">
        <f>Q125*H125</f>
        <v>10.262105999999999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3598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3599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3600</v>
      </c>
      <c r="G127" s="250"/>
      <c r="H127" s="253">
        <v>966.29999999999995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2" customFormat="1" ht="33" customHeight="1">
      <c r="A128" s="41"/>
      <c r="B128" s="42"/>
      <c r="C128" s="231" t="s">
        <v>341</v>
      </c>
      <c r="D128" s="231" t="s">
        <v>477</v>
      </c>
      <c r="E128" s="232" t="s">
        <v>2453</v>
      </c>
      <c r="F128" s="233" t="s">
        <v>2454</v>
      </c>
      <c r="G128" s="234" t="s">
        <v>496</v>
      </c>
      <c r="H128" s="235">
        <v>2370.48</v>
      </c>
      <c r="I128" s="236"/>
      <c r="J128" s="237">
        <f>ROUND(I128*H128,2)</f>
        <v>0</v>
      </c>
      <c r="K128" s="233" t="s">
        <v>28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0.0081200000000000005</v>
      </c>
      <c r="R128" s="240">
        <f>Q128*H128</f>
        <v>19.248297600000001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3601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2454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3602</v>
      </c>
      <c r="G130" s="250"/>
      <c r="H130" s="253">
        <v>2370.48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12" customFormat="1" ht="22.8" customHeight="1">
      <c r="A131" s="12"/>
      <c r="B131" s="215"/>
      <c r="C131" s="216"/>
      <c r="D131" s="217" t="s">
        <v>73</v>
      </c>
      <c r="E131" s="229" t="s">
        <v>519</v>
      </c>
      <c r="F131" s="229" t="s">
        <v>2464</v>
      </c>
      <c r="G131" s="216"/>
      <c r="H131" s="216"/>
      <c r="I131" s="219"/>
      <c r="J131" s="230">
        <f>BK131</f>
        <v>0</v>
      </c>
      <c r="K131" s="216"/>
      <c r="L131" s="221"/>
      <c r="M131" s="222"/>
      <c r="N131" s="223"/>
      <c r="O131" s="223"/>
      <c r="P131" s="224">
        <f>SUM(P132:P141)</f>
        <v>0</v>
      </c>
      <c r="Q131" s="223"/>
      <c r="R131" s="224">
        <f>SUM(R132:R141)</f>
        <v>0.90353599999999989</v>
      </c>
      <c r="S131" s="223"/>
      <c r="T131" s="225">
        <f>SUM(T132:T141)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6" t="s">
        <v>78</v>
      </c>
      <c r="AT131" s="227" t="s">
        <v>73</v>
      </c>
      <c r="AU131" s="227" t="s">
        <v>78</v>
      </c>
      <c r="AY131" s="226" t="s">
        <v>475</v>
      </c>
      <c r="BK131" s="228">
        <f>SUM(BK132:BK141)</f>
        <v>0</v>
      </c>
    </row>
    <row r="132" s="2" customFormat="1" ht="21.75" customHeight="1">
      <c r="A132" s="41"/>
      <c r="B132" s="42"/>
      <c r="C132" s="231" t="s">
        <v>350</v>
      </c>
      <c r="D132" s="231" t="s">
        <v>477</v>
      </c>
      <c r="E132" s="232" t="s">
        <v>2465</v>
      </c>
      <c r="F132" s="233" t="s">
        <v>2466</v>
      </c>
      <c r="G132" s="234" t="s">
        <v>639</v>
      </c>
      <c r="H132" s="235">
        <v>20.199999999999999</v>
      </c>
      <c r="I132" s="236"/>
      <c r="J132" s="237">
        <f>ROUND(I132*H132,2)</f>
        <v>0</v>
      </c>
      <c r="K132" s="233" t="s">
        <v>481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6.0000000000000002E-05</v>
      </c>
      <c r="R132" s="240">
        <f>Q132*H132</f>
        <v>0.001212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482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3603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2466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3604</v>
      </c>
      <c r="G134" s="250"/>
      <c r="H134" s="253">
        <v>20.199999999999999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78</v>
      </c>
      <c r="AY134" s="259" t="s">
        <v>475</v>
      </c>
    </row>
    <row r="135" s="2" customFormat="1" ht="21.75" customHeight="1">
      <c r="A135" s="41"/>
      <c r="B135" s="42"/>
      <c r="C135" s="231" t="s">
        <v>359</v>
      </c>
      <c r="D135" s="231" t="s">
        <v>477</v>
      </c>
      <c r="E135" s="232" t="s">
        <v>2469</v>
      </c>
      <c r="F135" s="233" t="s">
        <v>2470</v>
      </c>
      <c r="G135" s="234" t="s">
        <v>665</v>
      </c>
      <c r="H135" s="235">
        <v>1</v>
      </c>
      <c r="I135" s="236"/>
      <c r="J135" s="237">
        <f>ROUND(I135*H135,2)</f>
        <v>0</v>
      </c>
      <c r="K135" s="233" t="s">
        <v>28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3605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2470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2" customFormat="1" ht="16.5" customHeight="1">
      <c r="A137" s="41"/>
      <c r="B137" s="42"/>
      <c r="C137" s="231" t="s">
        <v>557</v>
      </c>
      <c r="D137" s="231" t="s">
        <v>477</v>
      </c>
      <c r="E137" s="232" t="s">
        <v>2472</v>
      </c>
      <c r="F137" s="233" t="s">
        <v>2473</v>
      </c>
      <c r="G137" s="234" t="s">
        <v>550</v>
      </c>
      <c r="H137" s="235">
        <v>1</v>
      </c>
      <c r="I137" s="236"/>
      <c r="J137" s="237">
        <f>ROUND(I137*H137,2)</f>
        <v>0</v>
      </c>
      <c r="K137" s="233" t="s">
        <v>28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0.36662</v>
      </c>
      <c r="R137" s="240">
        <f>Q137*H137</f>
        <v>0.36662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3606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2473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2475</v>
      </c>
      <c r="G139" s="250"/>
      <c r="H139" s="253">
        <v>1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21.75" customHeight="1">
      <c r="A140" s="41"/>
      <c r="B140" s="42"/>
      <c r="C140" s="282" t="s">
        <v>8</v>
      </c>
      <c r="D140" s="282" t="s">
        <v>516</v>
      </c>
      <c r="E140" s="283" t="s">
        <v>2476</v>
      </c>
      <c r="F140" s="284" t="s">
        <v>2477</v>
      </c>
      <c r="G140" s="285" t="s">
        <v>639</v>
      </c>
      <c r="H140" s="286">
        <v>20.199999999999999</v>
      </c>
      <c r="I140" s="287"/>
      <c r="J140" s="288">
        <f>ROUND(I140*H140,2)</f>
        <v>0</v>
      </c>
      <c r="K140" s="284" t="s">
        <v>481</v>
      </c>
      <c r="L140" s="289"/>
      <c r="M140" s="290" t="s">
        <v>28</v>
      </c>
      <c r="N140" s="291" t="s">
        <v>45</v>
      </c>
      <c r="O140" s="87"/>
      <c r="P140" s="240">
        <f>O140*H140</f>
        <v>0</v>
      </c>
      <c r="Q140" s="240">
        <v>0.026519999999999998</v>
      </c>
      <c r="R140" s="240">
        <f>Q140*H140</f>
        <v>0.53570399999999996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519</v>
      </c>
      <c r="AT140" s="242" t="s">
        <v>516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3607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2477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2" customFormat="1" ht="22.8" customHeight="1">
      <c r="A142" s="12"/>
      <c r="B142" s="215"/>
      <c r="C142" s="216"/>
      <c r="D142" s="217" t="s">
        <v>73</v>
      </c>
      <c r="E142" s="229" t="s">
        <v>292</v>
      </c>
      <c r="F142" s="229" t="s">
        <v>648</v>
      </c>
      <c r="G142" s="216"/>
      <c r="H142" s="216"/>
      <c r="I142" s="219"/>
      <c r="J142" s="230">
        <f>BK142</f>
        <v>0</v>
      </c>
      <c r="K142" s="216"/>
      <c r="L142" s="221"/>
      <c r="M142" s="222"/>
      <c r="N142" s="223"/>
      <c r="O142" s="223"/>
      <c r="P142" s="224">
        <f>SUM(P143:P169)</f>
        <v>0</v>
      </c>
      <c r="Q142" s="223"/>
      <c r="R142" s="224">
        <f>SUM(R143:R169)</f>
        <v>0.57903260000000001</v>
      </c>
      <c r="S142" s="223"/>
      <c r="T142" s="225">
        <f>SUM(T143:T169)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6" t="s">
        <v>78</v>
      </c>
      <c r="AT142" s="227" t="s">
        <v>73</v>
      </c>
      <c r="AU142" s="227" t="s">
        <v>78</v>
      </c>
      <c r="AY142" s="226" t="s">
        <v>475</v>
      </c>
      <c r="BK142" s="228">
        <f>SUM(BK143:BK169)</f>
        <v>0</v>
      </c>
    </row>
    <row r="143" s="2" customFormat="1" ht="21.75" customHeight="1">
      <c r="A143" s="41"/>
      <c r="B143" s="42"/>
      <c r="C143" s="231" t="s">
        <v>567</v>
      </c>
      <c r="D143" s="231" t="s">
        <v>477</v>
      </c>
      <c r="E143" s="232" t="s">
        <v>2480</v>
      </c>
      <c r="F143" s="233" t="s">
        <v>2481</v>
      </c>
      <c r="G143" s="234" t="s">
        <v>639</v>
      </c>
      <c r="H143" s="235">
        <v>149.69999999999999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0.00167</v>
      </c>
      <c r="R143" s="240">
        <f>Q143*H143</f>
        <v>0.249999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3608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2483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>
      <c r="A145" s="41"/>
      <c r="B145" s="42"/>
      <c r="C145" s="43"/>
      <c r="D145" s="244" t="s">
        <v>485</v>
      </c>
      <c r="E145" s="43"/>
      <c r="F145" s="248" t="s">
        <v>2484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485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3609</v>
      </c>
      <c r="G146" s="250"/>
      <c r="H146" s="253">
        <v>149.69999999999999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78</v>
      </c>
      <c r="AY146" s="259" t="s">
        <v>475</v>
      </c>
    </row>
    <row r="147" s="2" customFormat="1" ht="21.75" customHeight="1">
      <c r="A147" s="41"/>
      <c r="B147" s="42"/>
      <c r="C147" s="231" t="s">
        <v>571</v>
      </c>
      <c r="D147" s="231" t="s">
        <v>477</v>
      </c>
      <c r="E147" s="232" t="s">
        <v>1803</v>
      </c>
      <c r="F147" s="233" t="s">
        <v>1804</v>
      </c>
      <c r="G147" s="234" t="s">
        <v>639</v>
      </c>
      <c r="H147" s="235">
        <v>72.290000000000006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0.0020799999999999998</v>
      </c>
      <c r="R147" s="240">
        <f>Q147*H147</f>
        <v>0.1503632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3610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1806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3611</v>
      </c>
      <c r="G149" s="250"/>
      <c r="H149" s="253">
        <v>39.380000000000003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4" customFormat="1">
      <c r="A150" s="14"/>
      <c r="B150" s="260"/>
      <c r="C150" s="261"/>
      <c r="D150" s="244" t="s">
        <v>487</v>
      </c>
      <c r="E150" s="262" t="s">
        <v>28</v>
      </c>
      <c r="F150" s="263" t="s">
        <v>490</v>
      </c>
      <c r="G150" s="261"/>
      <c r="H150" s="264">
        <v>39.380000000000003</v>
      </c>
      <c r="I150" s="265"/>
      <c r="J150" s="261"/>
      <c r="K150" s="261"/>
      <c r="L150" s="266"/>
      <c r="M150" s="267"/>
      <c r="N150" s="268"/>
      <c r="O150" s="268"/>
      <c r="P150" s="268"/>
      <c r="Q150" s="268"/>
      <c r="R150" s="268"/>
      <c r="S150" s="268"/>
      <c r="T150" s="26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70" t="s">
        <v>487</v>
      </c>
      <c r="AU150" s="270" t="s">
        <v>82</v>
      </c>
      <c r="AV150" s="14" t="s">
        <v>90</v>
      </c>
      <c r="AW150" s="14" t="s">
        <v>35</v>
      </c>
      <c r="AX150" s="14" t="s">
        <v>74</v>
      </c>
      <c r="AY150" s="270" t="s">
        <v>475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3612</v>
      </c>
      <c r="G151" s="250"/>
      <c r="H151" s="253">
        <v>8.5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74</v>
      </c>
      <c r="AY151" s="259" t="s">
        <v>475</v>
      </c>
    </row>
    <row r="152" s="14" customFormat="1">
      <c r="A152" s="14"/>
      <c r="B152" s="260"/>
      <c r="C152" s="261"/>
      <c r="D152" s="244" t="s">
        <v>487</v>
      </c>
      <c r="E152" s="262" t="s">
        <v>28</v>
      </c>
      <c r="F152" s="263" t="s">
        <v>490</v>
      </c>
      <c r="G152" s="261"/>
      <c r="H152" s="264">
        <v>8.5</v>
      </c>
      <c r="I152" s="265"/>
      <c r="J152" s="261"/>
      <c r="K152" s="261"/>
      <c r="L152" s="266"/>
      <c r="M152" s="267"/>
      <c r="N152" s="268"/>
      <c r="O152" s="268"/>
      <c r="P152" s="268"/>
      <c r="Q152" s="268"/>
      <c r="R152" s="268"/>
      <c r="S152" s="268"/>
      <c r="T152" s="269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70" t="s">
        <v>487</v>
      </c>
      <c r="AU152" s="270" t="s">
        <v>82</v>
      </c>
      <c r="AV152" s="14" t="s">
        <v>90</v>
      </c>
      <c r="AW152" s="14" t="s">
        <v>35</v>
      </c>
      <c r="AX152" s="14" t="s">
        <v>74</v>
      </c>
      <c r="AY152" s="270" t="s">
        <v>475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3613</v>
      </c>
      <c r="G153" s="250"/>
      <c r="H153" s="253">
        <v>24.41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5" customFormat="1">
      <c r="A154" s="15"/>
      <c r="B154" s="271"/>
      <c r="C154" s="272"/>
      <c r="D154" s="244" t="s">
        <v>487</v>
      </c>
      <c r="E154" s="273" t="s">
        <v>28</v>
      </c>
      <c r="F154" s="274" t="s">
        <v>493</v>
      </c>
      <c r="G154" s="272"/>
      <c r="H154" s="275">
        <v>72.290000000000006</v>
      </c>
      <c r="I154" s="276"/>
      <c r="J154" s="272"/>
      <c r="K154" s="272"/>
      <c r="L154" s="277"/>
      <c r="M154" s="278"/>
      <c r="N154" s="279"/>
      <c r="O154" s="279"/>
      <c r="P154" s="279"/>
      <c r="Q154" s="279"/>
      <c r="R154" s="279"/>
      <c r="S154" s="279"/>
      <c r="T154" s="280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81" t="s">
        <v>487</v>
      </c>
      <c r="AU154" s="281" t="s">
        <v>82</v>
      </c>
      <c r="AV154" s="15" t="s">
        <v>482</v>
      </c>
      <c r="AW154" s="15" t="s">
        <v>35</v>
      </c>
      <c r="AX154" s="15" t="s">
        <v>78</v>
      </c>
      <c r="AY154" s="281" t="s">
        <v>475</v>
      </c>
    </row>
    <row r="155" s="2" customFormat="1" ht="44.25" customHeight="1">
      <c r="A155" s="41"/>
      <c r="B155" s="42"/>
      <c r="C155" s="231" t="s">
        <v>575</v>
      </c>
      <c r="D155" s="231" t="s">
        <v>477</v>
      </c>
      <c r="E155" s="232" t="s">
        <v>2523</v>
      </c>
      <c r="F155" s="233" t="s">
        <v>2524</v>
      </c>
      <c r="G155" s="234" t="s">
        <v>496</v>
      </c>
      <c r="H155" s="235">
        <v>730.53599999999994</v>
      </c>
      <c r="I155" s="236"/>
      <c r="J155" s="237">
        <f>ROUND(I155*H155,2)</f>
        <v>0</v>
      </c>
      <c r="K155" s="233" t="s">
        <v>481</v>
      </c>
      <c r="L155" s="47"/>
      <c r="M155" s="238" t="s">
        <v>28</v>
      </c>
      <c r="N155" s="239" t="s">
        <v>45</v>
      </c>
      <c r="O155" s="87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482</v>
      </c>
      <c r="AT155" s="242" t="s">
        <v>477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482</v>
      </c>
      <c r="BM155" s="242" t="s">
        <v>3614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2526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3615</v>
      </c>
      <c r="G157" s="250"/>
      <c r="H157" s="253">
        <v>730.53599999999994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78</v>
      </c>
      <c r="AY157" s="259" t="s">
        <v>475</v>
      </c>
    </row>
    <row r="158" s="2" customFormat="1" ht="44.25" customHeight="1">
      <c r="A158" s="41"/>
      <c r="B158" s="42"/>
      <c r="C158" s="231" t="s">
        <v>579</v>
      </c>
      <c r="D158" s="231" t="s">
        <v>477</v>
      </c>
      <c r="E158" s="232" t="s">
        <v>669</v>
      </c>
      <c r="F158" s="233" t="s">
        <v>2559</v>
      </c>
      <c r="G158" s="234" t="s">
        <v>496</v>
      </c>
      <c r="H158" s="235">
        <v>730.53599999999994</v>
      </c>
      <c r="I158" s="236"/>
      <c r="J158" s="237">
        <f>ROUND(I158*H158,2)</f>
        <v>0</v>
      </c>
      <c r="K158" s="233" t="s">
        <v>28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482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3616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2561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2532</v>
      </c>
      <c r="G160" s="250"/>
      <c r="H160" s="253">
        <v>730.53599999999994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78</v>
      </c>
      <c r="AY160" s="259" t="s">
        <v>475</v>
      </c>
    </row>
    <row r="161" s="2" customFormat="1" ht="44.25" customHeight="1">
      <c r="A161" s="41"/>
      <c r="B161" s="42"/>
      <c r="C161" s="231" t="s">
        <v>583</v>
      </c>
      <c r="D161" s="231" t="s">
        <v>477</v>
      </c>
      <c r="E161" s="232" t="s">
        <v>2562</v>
      </c>
      <c r="F161" s="233" t="s">
        <v>2563</v>
      </c>
      <c r="G161" s="234" t="s">
        <v>496</v>
      </c>
      <c r="H161" s="235">
        <v>730.53599999999994</v>
      </c>
      <c r="I161" s="236"/>
      <c r="J161" s="237">
        <f>ROUND(I161*H161,2)</f>
        <v>0</v>
      </c>
      <c r="K161" s="233" t="s">
        <v>481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482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3617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2565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2" customFormat="1" ht="21.75" customHeight="1">
      <c r="A163" s="41"/>
      <c r="B163" s="42"/>
      <c r="C163" s="231" t="s">
        <v>7</v>
      </c>
      <c r="D163" s="231" t="s">
        <v>477</v>
      </c>
      <c r="E163" s="232" t="s">
        <v>2535</v>
      </c>
      <c r="F163" s="233" t="s">
        <v>2536</v>
      </c>
      <c r="G163" s="234" t="s">
        <v>496</v>
      </c>
      <c r="H163" s="235">
        <v>60.399999999999999</v>
      </c>
      <c r="I163" s="236"/>
      <c r="J163" s="237">
        <f>ROUND(I163*H163,2)</f>
        <v>0</v>
      </c>
      <c r="K163" s="233" t="s">
        <v>28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0.00095</v>
      </c>
      <c r="R163" s="240">
        <f>Q163*H163</f>
        <v>0.05738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3618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2536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2" customFormat="1">
      <c r="A165" s="41"/>
      <c r="B165" s="42"/>
      <c r="C165" s="43"/>
      <c r="D165" s="244" t="s">
        <v>485</v>
      </c>
      <c r="E165" s="43"/>
      <c r="F165" s="248" t="s">
        <v>3619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485</v>
      </c>
      <c r="AU165" s="20" t="s">
        <v>82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3620</v>
      </c>
      <c r="G166" s="250"/>
      <c r="H166" s="253">
        <v>60.399999999999999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78</v>
      </c>
      <c r="AY166" s="259" t="s">
        <v>475</v>
      </c>
    </row>
    <row r="167" s="2" customFormat="1" ht="33" customHeight="1">
      <c r="A167" s="41"/>
      <c r="B167" s="42"/>
      <c r="C167" s="231" t="s">
        <v>594</v>
      </c>
      <c r="D167" s="231" t="s">
        <v>477</v>
      </c>
      <c r="E167" s="232" t="s">
        <v>2547</v>
      </c>
      <c r="F167" s="233" t="s">
        <v>2548</v>
      </c>
      <c r="G167" s="234" t="s">
        <v>639</v>
      </c>
      <c r="H167" s="235">
        <v>39.380000000000003</v>
      </c>
      <c r="I167" s="236"/>
      <c r="J167" s="237">
        <f>ROUND(I167*H167,2)</f>
        <v>0</v>
      </c>
      <c r="K167" s="233" t="s">
        <v>28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0.0030799999999999998</v>
      </c>
      <c r="R167" s="240">
        <f>Q167*H167</f>
        <v>0.12129040000000001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482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3621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2550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3622</v>
      </c>
      <c r="G169" s="250"/>
      <c r="H169" s="253">
        <v>39.380000000000003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78</v>
      </c>
      <c r="AY169" s="259" t="s">
        <v>475</v>
      </c>
    </row>
    <row r="170" s="12" customFormat="1" ht="22.8" customHeight="1">
      <c r="A170" s="12"/>
      <c r="B170" s="215"/>
      <c r="C170" s="216"/>
      <c r="D170" s="217" t="s">
        <v>73</v>
      </c>
      <c r="E170" s="229" t="s">
        <v>701</v>
      </c>
      <c r="F170" s="229" t="s">
        <v>702</v>
      </c>
      <c r="G170" s="216"/>
      <c r="H170" s="216"/>
      <c r="I170" s="219"/>
      <c r="J170" s="230">
        <f>BK170</f>
        <v>0</v>
      </c>
      <c r="K170" s="216"/>
      <c r="L170" s="221"/>
      <c r="M170" s="222"/>
      <c r="N170" s="223"/>
      <c r="O170" s="223"/>
      <c r="P170" s="224">
        <f>SUM(P171:P172)</f>
        <v>0</v>
      </c>
      <c r="Q170" s="223"/>
      <c r="R170" s="224">
        <f>SUM(R171:R172)</f>
        <v>0</v>
      </c>
      <c r="S170" s="223"/>
      <c r="T170" s="225">
        <f>SUM(T171:T172)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6" t="s">
        <v>78</v>
      </c>
      <c r="AT170" s="227" t="s">
        <v>73</v>
      </c>
      <c r="AU170" s="227" t="s">
        <v>78</v>
      </c>
      <c r="AY170" s="226" t="s">
        <v>475</v>
      </c>
      <c r="BK170" s="228">
        <f>SUM(BK171:BK172)</f>
        <v>0</v>
      </c>
    </row>
    <row r="171" s="2" customFormat="1" ht="33" customHeight="1">
      <c r="A171" s="41"/>
      <c r="B171" s="42"/>
      <c r="C171" s="231" t="s">
        <v>599</v>
      </c>
      <c r="D171" s="231" t="s">
        <v>477</v>
      </c>
      <c r="E171" s="232" t="s">
        <v>1904</v>
      </c>
      <c r="F171" s="233" t="s">
        <v>1905</v>
      </c>
      <c r="G171" s="234" t="s">
        <v>508</v>
      </c>
      <c r="H171" s="235">
        <v>372.75200000000001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3623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1907</v>
      </c>
      <c r="G172" s="43"/>
      <c r="H172" s="43"/>
      <c r="I172" s="151"/>
      <c r="J172" s="43"/>
      <c r="K172" s="43"/>
      <c r="L172" s="47"/>
      <c r="M172" s="295"/>
      <c r="N172" s="296"/>
      <c r="O172" s="297"/>
      <c r="P172" s="297"/>
      <c r="Q172" s="297"/>
      <c r="R172" s="297"/>
      <c r="S172" s="297"/>
      <c r="T172" s="29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2" customFormat="1" ht="6.96" customHeight="1">
      <c r="A173" s="41"/>
      <c r="B173" s="62"/>
      <c r="C173" s="63"/>
      <c r="D173" s="63"/>
      <c r="E173" s="63"/>
      <c r="F173" s="63"/>
      <c r="G173" s="63"/>
      <c r="H173" s="63"/>
      <c r="I173" s="179"/>
      <c r="J173" s="63"/>
      <c r="K173" s="63"/>
      <c r="L173" s="47"/>
      <c r="M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</row>
  </sheetData>
  <sheetProtection sheet="1" autoFilter="0" formatColumns="0" formatRows="0" objects="1" scenarios="1" spinCount="100000" saltValue="yNcCUvsKjQXHP1e6/MJQIG4HU06z5Y1n0Wk8cdm86DLDBwZwwA3/vDcE4Gr8OIT+vuRe+LyeMiVw6lihfw7EVw==" hashValue="jcqwTNuJGFKDLvyxrS/sJlinL0Bq2noKirn3sQq0hHtYz242vi1UrzOypT7+LmJDFQ2Y4qMhlVOW6KpFrtKHZw==" algorithmName="SHA-512" password="C429"/>
  <autoFilter ref="C90:K17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436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3624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ROUND(J91,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ROUND((SUM(BE91:BE393)),  2)</f>
        <v>0</v>
      </c>
      <c r="G35" s="41"/>
      <c r="H35" s="41"/>
      <c r="I35" s="168">
        <v>0.20999999999999999</v>
      </c>
      <c r="J35" s="167">
        <f>ROUND(((SUM(BE91:BE393))*I35),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ROUND((SUM(BF91:BF393)),  2)</f>
        <v>0</v>
      </c>
      <c r="G36" s="41"/>
      <c r="H36" s="41"/>
      <c r="I36" s="168">
        <v>0.14999999999999999</v>
      </c>
      <c r="J36" s="167">
        <f>ROUND(((SUM(BF91:BF393))*I36),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ROUND((SUM(BG91:BG393)),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ROUND((SUM(BH91:BH393)),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ROUND((SUM(BI91:BI393)),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436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1.3. - SO 01.3. Bezpečnostní přeliv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J91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J92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J93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447</v>
      </c>
      <c r="E66" s="199"/>
      <c r="F66" s="199"/>
      <c r="G66" s="199"/>
      <c r="H66" s="199"/>
      <c r="I66" s="200"/>
      <c r="J66" s="201">
        <f>J157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448</v>
      </c>
      <c r="E67" s="199"/>
      <c r="F67" s="199"/>
      <c r="G67" s="199"/>
      <c r="H67" s="199"/>
      <c r="I67" s="200"/>
      <c r="J67" s="201">
        <f>J272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450</v>
      </c>
      <c r="E68" s="199"/>
      <c r="F68" s="199"/>
      <c r="G68" s="199"/>
      <c r="H68" s="199"/>
      <c r="I68" s="200"/>
      <c r="J68" s="201">
        <f>J339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97"/>
      <c r="C69" s="127"/>
      <c r="D69" s="198" t="s">
        <v>451</v>
      </c>
      <c r="E69" s="199"/>
      <c r="F69" s="199"/>
      <c r="G69" s="199"/>
      <c r="H69" s="199"/>
      <c r="I69" s="200"/>
      <c r="J69" s="201">
        <f>J391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83" t="s">
        <v>436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437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1.3. - SO 01.3. Bezpečnostní přeliv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22</v>
      </c>
      <c r="D85" s="43"/>
      <c r="E85" s="43"/>
      <c r="F85" s="30" t="str">
        <f>F14</f>
        <v>k.ú. Perálec,Hněvětice,Miřetín,Č.Rybná</v>
      </c>
      <c r="G85" s="43"/>
      <c r="H85" s="43"/>
      <c r="I85" s="154" t="s">
        <v>24</v>
      </c>
      <c r="J85" s="75" t="str">
        <f>IF(J14="","",J14)</f>
        <v>27.8.2019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40.05" customHeight="1">
      <c r="A87" s="41"/>
      <c r="B87" s="42"/>
      <c r="C87" s="35" t="s">
        <v>26</v>
      </c>
      <c r="D87" s="43"/>
      <c r="E87" s="43"/>
      <c r="F87" s="30" t="str">
        <f>E17</f>
        <v>Povodí Labe,státní podnik,Víta Nejedlého 951, HK3</v>
      </c>
      <c r="G87" s="43"/>
      <c r="H87" s="43"/>
      <c r="I87" s="154" t="s">
        <v>33</v>
      </c>
      <c r="J87" s="39" t="str">
        <f>E23</f>
        <v>"Sdružení Kutřín 2016" Šindlar + HG partner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31</v>
      </c>
      <c r="D88" s="43"/>
      <c r="E88" s="43"/>
      <c r="F88" s="30" t="str">
        <f>IF(E20="","",E20)</f>
        <v>Vyplň údaj</v>
      </c>
      <c r="G88" s="43"/>
      <c r="H88" s="43"/>
      <c r="I88" s="154" t="s">
        <v>36</v>
      </c>
      <c r="J88" s="39" t="str">
        <f>E26</f>
        <v xml:space="preserve"> </v>
      </c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203"/>
      <c r="B90" s="204"/>
      <c r="C90" s="205" t="s">
        <v>461</v>
      </c>
      <c r="D90" s="206" t="s">
        <v>59</v>
      </c>
      <c r="E90" s="206" t="s">
        <v>55</v>
      </c>
      <c r="F90" s="206" t="s">
        <v>56</v>
      </c>
      <c r="G90" s="206" t="s">
        <v>462</v>
      </c>
      <c r="H90" s="206" t="s">
        <v>463</v>
      </c>
      <c r="I90" s="207" t="s">
        <v>464</v>
      </c>
      <c r="J90" s="206" t="s">
        <v>444</v>
      </c>
      <c r="K90" s="208" t="s">
        <v>465</v>
      </c>
      <c r="L90" s="209"/>
      <c r="M90" s="95" t="s">
        <v>28</v>
      </c>
      <c r="N90" s="96" t="s">
        <v>44</v>
      </c>
      <c r="O90" s="96" t="s">
        <v>466</v>
      </c>
      <c r="P90" s="96" t="s">
        <v>467</v>
      </c>
      <c r="Q90" s="96" t="s">
        <v>468</v>
      </c>
      <c r="R90" s="96" t="s">
        <v>469</v>
      </c>
      <c r="S90" s="96" t="s">
        <v>470</v>
      </c>
      <c r="T90" s="97" t="s">
        <v>471</v>
      </c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</row>
    <row r="91" s="2" customFormat="1" ht="22.8" customHeight="1">
      <c r="A91" s="41"/>
      <c r="B91" s="42"/>
      <c r="C91" s="102" t="s">
        <v>472</v>
      </c>
      <c r="D91" s="43"/>
      <c r="E91" s="43"/>
      <c r="F91" s="43"/>
      <c r="G91" s="43"/>
      <c r="H91" s="43"/>
      <c r="I91" s="151"/>
      <c r="J91" s="210">
        <f>BK91</f>
        <v>0</v>
      </c>
      <c r="K91" s="43"/>
      <c r="L91" s="47"/>
      <c r="M91" s="98"/>
      <c r="N91" s="211"/>
      <c r="O91" s="99"/>
      <c r="P91" s="212">
        <f>P92</f>
        <v>0</v>
      </c>
      <c r="Q91" s="99"/>
      <c r="R91" s="212">
        <f>R92</f>
        <v>811.17081242856</v>
      </c>
      <c r="S91" s="99"/>
      <c r="T91" s="213">
        <f>T92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73</v>
      </c>
      <c r="AU91" s="20" t="s">
        <v>445</v>
      </c>
      <c r="BK91" s="214">
        <f>BK92</f>
        <v>0</v>
      </c>
    </row>
    <row r="92" s="12" customFormat="1" ht="25.92" customHeight="1">
      <c r="A92" s="12"/>
      <c r="B92" s="215"/>
      <c r="C92" s="216"/>
      <c r="D92" s="217" t="s">
        <v>73</v>
      </c>
      <c r="E92" s="218" t="s">
        <v>473</v>
      </c>
      <c r="F92" s="218" t="s">
        <v>474</v>
      </c>
      <c r="G92" s="216"/>
      <c r="H92" s="216"/>
      <c r="I92" s="219"/>
      <c r="J92" s="220">
        <f>BK92</f>
        <v>0</v>
      </c>
      <c r="K92" s="216"/>
      <c r="L92" s="221"/>
      <c r="M92" s="222"/>
      <c r="N92" s="223"/>
      <c r="O92" s="223"/>
      <c r="P92" s="224">
        <f>P93+P157+P272+P339+P391</f>
        <v>0</v>
      </c>
      <c r="Q92" s="223"/>
      <c r="R92" s="224">
        <f>R93+R157+R272+R339+R391</f>
        <v>811.17081242856</v>
      </c>
      <c r="S92" s="223"/>
      <c r="T92" s="225">
        <f>T93+T157+T272+T339+T391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26" t="s">
        <v>78</v>
      </c>
      <c r="AT92" s="227" t="s">
        <v>73</v>
      </c>
      <c r="AU92" s="227" t="s">
        <v>74</v>
      </c>
      <c r="AY92" s="226" t="s">
        <v>475</v>
      </c>
      <c r="BK92" s="228">
        <f>BK93+BK157+BK272+BK339+BK391</f>
        <v>0</v>
      </c>
    </row>
    <row r="93" s="12" customFormat="1" ht="22.8" customHeight="1">
      <c r="A93" s="12"/>
      <c r="B93" s="215"/>
      <c r="C93" s="216"/>
      <c r="D93" s="217" t="s">
        <v>73</v>
      </c>
      <c r="E93" s="229" t="s">
        <v>78</v>
      </c>
      <c r="F93" s="229" t="s">
        <v>393</v>
      </c>
      <c r="G93" s="216"/>
      <c r="H93" s="216"/>
      <c r="I93" s="219"/>
      <c r="J93" s="230">
        <f>BK93</f>
        <v>0</v>
      </c>
      <c r="K93" s="216"/>
      <c r="L93" s="221"/>
      <c r="M93" s="222"/>
      <c r="N93" s="223"/>
      <c r="O93" s="223"/>
      <c r="P93" s="224">
        <f>SUM(P94:P156)</f>
        <v>0</v>
      </c>
      <c r="Q93" s="223"/>
      <c r="R93" s="224">
        <f>SUM(R94:R156)</f>
        <v>0</v>
      </c>
      <c r="S93" s="223"/>
      <c r="T93" s="225">
        <f>SUM(T94:T156)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26" t="s">
        <v>78</v>
      </c>
      <c r="AT93" s="227" t="s">
        <v>73</v>
      </c>
      <c r="AU93" s="227" t="s">
        <v>78</v>
      </c>
      <c r="AY93" s="226" t="s">
        <v>475</v>
      </c>
      <c r="BK93" s="228">
        <f>SUM(BK94:BK156)</f>
        <v>0</v>
      </c>
    </row>
    <row r="94" s="2" customFormat="1" ht="44.25" customHeight="1">
      <c r="A94" s="41"/>
      <c r="B94" s="42"/>
      <c r="C94" s="231" t="s">
        <v>78</v>
      </c>
      <c r="D94" s="231" t="s">
        <v>477</v>
      </c>
      <c r="E94" s="232" t="s">
        <v>1446</v>
      </c>
      <c r="F94" s="233" t="s">
        <v>1447</v>
      </c>
      <c r="G94" s="234" t="s">
        <v>480</v>
      </c>
      <c r="H94" s="235">
        <v>7183.8000000000002</v>
      </c>
      <c r="I94" s="236"/>
      <c r="J94" s="237">
        <f>ROUND(I94*H94,2)</f>
        <v>0</v>
      </c>
      <c r="K94" s="233" t="s">
        <v>481</v>
      </c>
      <c r="L94" s="47"/>
      <c r="M94" s="238" t="s">
        <v>28</v>
      </c>
      <c r="N94" s="239" t="s">
        <v>45</v>
      </c>
      <c r="O94" s="87"/>
      <c r="P94" s="240">
        <f>O94*H94</f>
        <v>0</v>
      </c>
      <c r="Q94" s="240">
        <v>0</v>
      </c>
      <c r="R94" s="240">
        <f>Q94*H94</f>
        <v>0</v>
      </c>
      <c r="S94" s="240">
        <v>0</v>
      </c>
      <c r="T94" s="241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42" t="s">
        <v>482</v>
      </c>
      <c r="AT94" s="242" t="s">
        <v>477</v>
      </c>
      <c r="AU94" s="242" t="s">
        <v>82</v>
      </c>
      <c r="AY94" s="20" t="s">
        <v>475</v>
      </c>
      <c r="BE94" s="243">
        <f>IF(N94="základní",J94,0)</f>
        <v>0</v>
      </c>
      <c r="BF94" s="243">
        <f>IF(N94="snížená",J94,0)</f>
        <v>0</v>
      </c>
      <c r="BG94" s="243">
        <f>IF(N94="zákl. přenesená",J94,0)</f>
        <v>0</v>
      </c>
      <c r="BH94" s="243">
        <f>IF(N94="sníž. přenesená",J94,0)</f>
        <v>0</v>
      </c>
      <c r="BI94" s="243">
        <f>IF(N94="nulová",J94,0)</f>
        <v>0</v>
      </c>
      <c r="BJ94" s="20" t="s">
        <v>78</v>
      </c>
      <c r="BK94" s="243">
        <f>ROUND(I94*H94,2)</f>
        <v>0</v>
      </c>
      <c r="BL94" s="20" t="s">
        <v>482</v>
      </c>
      <c r="BM94" s="242" t="s">
        <v>3625</v>
      </c>
    </row>
    <row r="95" s="2" customFormat="1">
      <c r="A95" s="41"/>
      <c r="B95" s="42"/>
      <c r="C95" s="43"/>
      <c r="D95" s="244" t="s">
        <v>484</v>
      </c>
      <c r="E95" s="43"/>
      <c r="F95" s="245" t="s">
        <v>1447</v>
      </c>
      <c r="G95" s="43"/>
      <c r="H95" s="43"/>
      <c r="I95" s="151"/>
      <c r="J95" s="43"/>
      <c r="K95" s="43"/>
      <c r="L95" s="47"/>
      <c r="M95" s="246"/>
      <c r="N95" s="24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484</v>
      </c>
      <c r="AU95" s="20" t="s">
        <v>82</v>
      </c>
    </row>
    <row r="96" s="13" customFormat="1">
      <c r="A96" s="13"/>
      <c r="B96" s="249"/>
      <c r="C96" s="250"/>
      <c r="D96" s="244" t="s">
        <v>487</v>
      </c>
      <c r="E96" s="251" t="s">
        <v>28</v>
      </c>
      <c r="F96" s="252" t="s">
        <v>3626</v>
      </c>
      <c r="G96" s="250"/>
      <c r="H96" s="253">
        <v>2665.8000000000002</v>
      </c>
      <c r="I96" s="254"/>
      <c r="J96" s="250"/>
      <c r="K96" s="250"/>
      <c r="L96" s="255"/>
      <c r="M96" s="256"/>
      <c r="N96" s="257"/>
      <c r="O96" s="257"/>
      <c r="P96" s="257"/>
      <c r="Q96" s="257"/>
      <c r="R96" s="257"/>
      <c r="S96" s="257"/>
      <c r="T96" s="25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59" t="s">
        <v>487</v>
      </c>
      <c r="AU96" s="259" t="s">
        <v>82</v>
      </c>
      <c r="AV96" s="13" t="s">
        <v>82</v>
      </c>
      <c r="AW96" s="13" t="s">
        <v>35</v>
      </c>
      <c r="AX96" s="13" t="s">
        <v>74</v>
      </c>
      <c r="AY96" s="259" t="s">
        <v>475</v>
      </c>
    </row>
    <row r="97" s="13" customFormat="1">
      <c r="A97" s="13"/>
      <c r="B97" s="249"/>
      <c r="C97" s="250"/>
      <c r="D97" s="244" t="s">
        <v>487</v>
      </c>
      <c r="E97" s="251" t="s">
        <v>28</v>
      </c>
      <c r="F97" s="252" t="s">
        <v>3627</v>
      </c>
      <c r="G97" s="250"/>
      <c r="H97" s="253">
        <v>3162.5999999999999</v>
      </c>
      <c r="I97" s="254"/>
      <c r="J97" s="250"/>
      <c r="K97" s="250"/>
      <c r="L97" s="255"/>
      <c r="M97" s="256"/>
      <c r="N97" s="257"/>
      <c r="O97" s="257"/>
      <c r="P97" s="257"/>
      <c r="Q97" s="257"/>
      <c r="R97" s="257"/>
      <c r="S97" s="257"/>
      <c r="T97" s="25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59" t="s">
        <v>487</v>
      </c>
      <c r="AU97" s="259" t="s">
        <v>82</v>
      </c>
      <c r="AV97" s="13" t="s">
        <v>82</v>
      </c>
      <c r="AW97" s="13" t="s">
        <v>35</v>
      </c>
      <c r="AX97" s="13" t="s">
        <v>74</v>
      </c>
      <c r="AY97" s="259" t="s">
        <v>475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3628</v>
      </c>
      <c r="G98" s="250"/>
      <c r="H98" s="253">
        <v>1355.4000000000001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74</v>
      </c>
      <c r="AY98" s="259" t="s">
        <v>475</v>
      </c>
    </row>
    <row r="99" s="15" customFormat="1">
      <c r="A99" s="15"/>
      <c r="B99" s="271"/>
      <c r="C99" s="272"/>
      <c r="D99" s="244" t="s">
        <v>487</v>
      </c>
      <c r="E99" s="273" t="s">
        <v>28</v>
      </c>
      <c r="F99" s="274" t="s">
        <v>493</v>
      </c>
      <c r="G99" s="272"/>
      <c r="H99" s="275">
        <v>7183.7999999999993</v>
      </c>
      <c r="I99" s="276"/>
      <c r="J99" s="272"/>
      <c r="K99" s="272"/>
      <c r="L99" s="277"/>
      <c r="M99" s="278"/>
      <c r="N99" s="279"/>
      <c r="O99" s="279"/>
      <c r="P99" s="279"/>
      <c r="Q99" s="279"/>
      <c r="R99" s="279"/>
      <c r="S99" s="279"/>
      <c r="T99" s="280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81" t="s">
        <v>487</v>
      </c>
      <c r="AU99" s="281" t="s">
        <v>82</v>
      </c>
      <c r="AV99" s="15" t="s">
        <v>482</v>
      </c>
      <c r="AW99" s="15" t="s">
        <v>35</v>
      </c>
      <c r="AX99" s="15" t="s">
        <v>78</v>
      </c>
      <c r="AY99" s="281" t="s">
        <v>475</v>
      </c>
    </row>
    <row r="100" s="2" customFormat="1" ht="21.75" customHeight="1">
      <c r="A100" s="41"/>
      <c r="B100" s="42"/>
      <c r="C100" s="231" t="s">
        <v>82</v>
      </c>
      <c r="D100" s="231" t="s">
        <v>477</v>
      </c>
      <c r="E100" s="232" t="s">
        <v>3629</v>
      </c>
      <c r="F100" s="233" t="s">
        <v>3630</v>
      </c>
      <c r="G100" s="234" t="s">
        <v>3147</v>
      </c>
      <c r="H100" s="235">
        <v>720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482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482</v>
      </c>
      <c r="BM100" s="242" t="s">
        <v>3631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3630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3632</v>
      </c>
      <c r="G102" s="250"/>
      <c r="H102" s="253">
        <v>720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44.25" customHeight="1">
      <c r="A103" s="41"/>
      <c r="B103" s="42"/>
      <c r="C103" s="231" t="s">
        <v>90</v>
      </c>
      <c r="D103" s="231" t="s">
        <v>477</v>
      </c>
      <c r="E103" s="232" t="s">
        <v>3633</v>
      </c>
      <c r="F103" s="233" t="s">
        <v>3634</v>
      </c>
      <c r="G103" s="234" t="s">
        <v>480</v>
      </c>
      <c r="H103" s="235">
        <v>453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3635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3636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3637</v>
      </c>
      <c r="G105" s="250"/>
      <c r="H105" s="253">
        <v>453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33" customHeight="1">
      <c r="A106" s="41"/>
      <c r="B106" s="42"/>
      <c r="C106" s="231" t="s">
        <v>482</v>
      </c>
      <c r="D106" s="231" t="s">
        <v>477</v>
      </c>
      <c r="E106" s="232" t="s">
        <v>1459</v>
      </c>
      <c r="F106" s="233" t="s">
        <v>1460</v>
      </c>
      <c r="G106" s="234" t="s">
        <v>480</v>
      </c>
      <c r="H106" s="235">
        <v>3162.5999999999999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3638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1462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3639</v>
      </c>
      <c r="G108" s="250"/>
      <c r="H108" s="253">
        <v>3162.5999999999999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44.25" customHeight="1">
      <c r="A109" s="41"/>
      <c r="B109" s="42"/>
      <c r="C109" s="231" t="s">
        <v>186</v>
      </c>
      <c r="D109" s="231" t="s">
        <v>477</v>
      </c>
      <c r="E109" s="232" t="s">
        <v>1463</v>
      </c>
      <c r="F109" s="233" t="s">
        <v>1464</v>
      </c>
      <c r="G109" s="234" t="s">
        <v>480</v>
      </c>
      <c r="H109" s="235">
        <v>3162.5999999999999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3640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1466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3639</v>
      </c>
      <c r="G111" s="250"/>
      <c r="H111" s="253">
        <v>3162.5999999999999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33" customHeight="1">
      <c r="A112" s="41"/>
      <c r="B112" s="42"/>
      <c r="C112" s="231" t="s">
        <v>204</v>
      </c>
      <c r="D112" s="231" t="s">
        <v>477</v>
      </c>
      <c r="E112" s="232" t="s">
        <v>1467</v>
      </c>
      <c r="F112" s="233" t="s">
        <v>1468</v>
      </c>
      <c r="G112" s="234" t="s">
        <v>480</v>
      </c>
      <c r="H112" s="235">
        <v>1355.4000000000001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3641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1470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3642</v>
      </c>
      <c r="G114" s="250"/>
      <c r="H114" s="253">
        <v>1355.4000000000001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44.25" customHeight="1">
      <c r="A115" s="41"/>
      <c r="B115" s="42"/>
      <c r="C115" s="231" t="s">
        <v>522</v>
      </c>
      <c r="D115" s="231" t="s">
        <v>477</v>
      </c>
      <c r="E115" s="232" t="s">
        <v>1472</v>
      </c>
      <c r="F115" s="233" t="s">
        <v>1473</v>
      </c>
      <c r="G115" s="234" t="s">
        <v>480</v>
      </c>
      <c r="H115" s="235">
        <v>1355.4000000000001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3643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1475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3642</v>
      </c>
      <c r="G117" s="250"/>
      <c r="H117" s="253">
        <v>1355.4000000000001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33" customHeight="1">
      <c r="A118" s="41"/>
      <c r="B118" s="42"/>
      <c r="C118" s="231" t="s">
        <v>519</v>
      </c>
      <c r="D118" s="231" t="s">
        <v>477</v>
      </c>
      <c r="E118" s="232" t="s">
        <v>3644</v>
      </c>
      <c r="F118" s="233" t="s">
        <v>3645</v>
      </c>
      <c r="G118" s="234" t="s">
        <v>480</v>
      </c>
      <c r="H118" s="235">
        <v>5767.1999999999998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3646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3645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3647</v>
      </c>
      <c r="G120" s="250"/>
      <c r="H120" s="253">
        <v>6220.1999999999998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3648</v>
      </c>
      <c r="G121" s="250"/>
      <c r="H121" s="253">
        <v>-453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5" customFormat="1">
      <c r="A122" s="15"/>
      <c r="B122" s="271"/>
      <c r="C122" s="272"/>
      <c r="D122" s="244" t="s">
        <v>487</v>
      </c>
      <c r="E122" s="273" t="s">
        <v>28</v>
      </c>
      <c r="F122" s="274" t="s">
        <v>493</v>
      </c>
      <c r="G122" s="272"/>
      <c r="H122" s="275">
        <v>5767.1999999999998</v>
      </c>
      <c r="I122" s="276"/>
      <c r="J122" s="272"/>
      <c r="K122" s="272"/>
      <c r="L122" s="277"/>
      <c r="M122" s="278"/>
      <c r="N122" s="279"/>
      <c r="O122" s="279"/>
      <c r="P122" s="279"/>
      <c r="Q122" s="279"/>
      <c r="R122" s="279"/>
      <c r="S122" s="279"/>
      <c r="T122" s="280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81" t="s">
        <v>487</v>
      </c>
      <c r="AU122" s="281" t="s">
        <v>82</v>
      </c>
      <c r="AV122" s="15" t="s">
        <v>482</v>
      </c>
      <c r="AW122" s="15" t="s">
        <v>35</v>
      </c>
      <c r="AX122" s="15" t="s">
        <v>78</v>
      </c>
      <c r="AY122" s="281" t="s">
        <v>475</v>
      </c>
    </row>
    <row r="123" s="2" customFormat="1" ht="33" customHeight="1">
      <c r="A123" s="41"/>
      <c r="B123" s="42"/>
      <c r="C123" s="231" t="s">
        <v>292</v>
      </c>
      <c r="D123" s="231" t="s">
        <v>477</v>
      </c>
      <c r="E123" s="232" t="s">
        <v>3649</v>
      </c>
      <c r="F123" s="233" t="s">
        <v>3650</v>
      </c>
      <c r="G123" s="234" t="s">
        <v>480</v>
      </c>
      <c r="H123" s="235">
        <v>2665.8000000000002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3651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3650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3652</v>
      </c>
      <c r="G125" s="250"/>
      <c r="H125" s="253">
        <v>2665.8000000000002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78</v>
      </c>
      <c r="AY125" s="259" t="s">
        <v>475</v>
      </c>
    </row>
    <row r="126" s="2" customFormat="1" ht="44.25" customHeight="1">
      <c r="A126" s="41"/>
      <c r="B126" s="42"/>
      <c r="C126" s="231" t="s">
        <v>332</v>
      </c>
      <c r="D126" s="231" t="s">
        <v>477</v>
      </c>
      <c r="E126" s="232" t="s">
        <v>3653</v>
      </c>
      <c r="F126" s="233" t="s">
        <v>3654</v>
      </c>
      <c r="G126" s="234" t="s">
        <v>480</v>
      </c>
      <c r="H126" s="235">
        <v>173.01599999999999</v>
      </c>
      <c r="I126" s="236"/>
      <c r="J126" s="237">
        <f>ROUND(I126*H126,2)</f>
        <v>0</v>
      </c>
      <c r="K126" s="233" t="s">
        <v>481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3655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3656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3657</v>
      </c>
      <c r="G128" s="250"/>
      <c r="H128" s="253">
        <v>173.01599999999999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78</v>
      </c>
      <c r="AY128" s="259" t="s">
        <v>475</v>
      </c>
    </row>
    <row r="129" s="2" customFormat="1" ht="44.25" customHeight="1">
      <c r="A129" s="41"/>
      <c r="B129" s="42"/>
      <c r="C129" s="231" t="s">
        <v>341</v>
      </c>
      <c r="D129" s="231" t="s">
        <v>477</v>
      </c>
      <c r="E129" s="232" t="s">
        <v>3658</v>
      </c>
      <c r="F129" s="233" t="s">
        <v>3659</v>
      </c>
      <c r="G129" s="234" t="s">
        <v>480</v>
      </c>
      <c r="H129" s="235">
        <v>215.51400000000001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3660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3661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3662</v>
      </c>
      <c r="G131" s="250"/>
      <c r="H131" s="253">
        <v>215.51400000000001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44.25" customHeight="1">
      <c r="A132" s="41"/>
      <c r="B132" s="42"/>
      <c r="C132" s="231" t="s">
        <v>350</v>
      </c>
      <c r="D132" s="231" t="s">
        <v>477</v>
      </c>
      <c r="E132" s="232" t="s">
        <v>3663</v>
      </c>
      <c r="F132" s="233" t="s">
        <v>3664</v>
      </c>
      <c r="G132" s="234" t="s">
        <v>480</v>
      </c>
      <c r="H132" s="235">
        <v>5767.1999999999998</v>
      </c>
      <c r="I132" s="236"/>
      <c r="J132" s="237">
        <f>ROUND(I132*H132,2)</f>
        <v>0</v>
      </c>
      <c r="K132" s="233" t="s">
        <v>28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482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3665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3664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3666</v>
      </c>
      <c r="G134" s="250"/>
      <c r="H134" s="253">
        <v>5767.1999999999998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78</v>
      </c>
      <c r="AY134" s="259" t="s">
        <v>475</v>
      </c>
    </row>
    <row r="135" s="2" customFormat="1" ht="44.25" customHeight="1">
      <c r="A135" s="41"/>
      <c r="B135" s="42"/>
      <c r="C135" s="231" t="s">
        <v>359</v>
      </c>
      <c r="D135" s="231" t="s">
        <v>477</v>
      </c>
      <c r="E135" s="232" t="s">
        <v>1505</v>
      </c>
      <c r="F135" s="233" t="s">
        <v>1506</v>
      </c>
      <c r="G135" s="234" t="s">
        <v>480</v>
      </c>
      <c r="H135" s="235">
        <v>5767.1999999999998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3667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1508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3668</v>
      </c>
      <c r="G137" s="250"/>
      <c r="H137" s="253">
        <v>5767.1999999999998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2" customFormat="1" ht="44.25" customHeight="1">
      <c r="A138" s="41"/>
      <c r="B138" s="42"/>
      <c r="C138" s="231" t="s">
        <v>557</v>
      </c>
      <c r="D138" s="231" t="s">
        <v>477</v>
      </c>
      <c r="E138" s="232" t="s">
        <v>1512</v>
      </c>
      <c r="F138" s="233" t="s">
        <v>1513</v>
      </c>
      <c r="G138" s="234" t="s">
        <v>480</v>
      </c>
      <c r="H138" s="235">
        <v>9649.4799999999996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3669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1515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3670</v>
      </c>
      <c r="G140" s="250"/>
      <c r="H140" s="253">
        <v>7183.8000000000002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74</v>
      </c>
      <c r="AY140" s="259" t="s">
        <v>475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3671</v>
      </c>
      <c r="G141" s="250"/>
      <c r="H141" s="253">
        <v>1047.8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3672</v>
      </c>
      <c r="G142" s="250"/>
      <c r="H142" s="253">
        <v>195.08000000000001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3673</v>
      </c>
      <c r="G143" s="250"/>
      <c r="H143" s="253">
        <v>1222.8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5" customFormat="1">
      <c r="A144" s="15"/>
      <c r="B144" s="271"/>
      <c r="C144" s="272"/>
      <c r="D144" s="244" t="s">
        <v>487</v>
      </c>
      <c r="E144" s="273" t="s">
        <v>28</v>
      </c>
      <c r="F144" s="274" t="s">
        <v>493</v>
      </c>
      <c r="G144" s="272"/>
      <c r="H144" s="275">
        <v>9649.4799999999996</v>
      </c>
      <c r="I144" s="276"/>
      <c r="J144" s="272"/>
      <c r="K144" s="272"/>
      <c r="L144" s="277"/>
      <c r="M144" s="278"/>
      <c r="N144" s="279"/>
      <c r="O144" s="279"/>
      <c r="P144" s="279"/>
      <c r="Q144" s="279"/>
      <c r="R144" s="279"/>
      <c r="S144" s="279"/>
      <c r="T144" s="28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81" t="s">
        <v>487</v>
      </c>
      <c r="AU144" s="281" t="s">
        <v>82</v>
      </c>
      <c r="AV144" s="15" t="s">
        <v>482</v>
      </c>
      <c r="AW144" s="15" t="s">
        <v>35</v>
      </c>
      <c r="AX144" s="15" t="s">
        <v>78</v>
      </c>
      <c r="AY144" s="281" t="s">
        <v>475</v>
      </c>
    </row>
    <row r="145" s="2" customFormat="1" ht="33" customHeight="1">
      <c r="A145" s="41"/>
      <c r="B145" s="42"/>
      <c r="C145" s="231" t="s">
        <v>8</v>
      </c>
      <c r="D145" s="231" t="s">
        <v>477</v>
      </c>
      <c r="E145" s="232" t="s">
        <v>1528</v>
      </c>
      <c r="F145" s="233" t="s">
        <v>1529</v>
      </c>
      <c r="G145" s="234" t="s">
        <v>480</v>
      </c>
      <c r="H145" s="235">
        <v>2465.6799999999998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3674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1531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3675</v>
      </c>
      <c r="G147" s="250"/>
      <c r="H147" s="253">
        <v>1047.8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74</v>
      </c>
      <c r="AY147" s="259" t="s">
        <v>475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3676</v>
      </c>
      <c r="G148" s="250"/>
      <c r="H148" s="253">
        <v>195.08000000000001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74</v>
      </c>
      <c r="AY148" s="259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3677</v>
      </c>
      <c r="G149" s="250"/>
      <c r="H149" s="253">
        <v>1222.8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5" customFormat="1">
      <c r="A150" s="15"/>
      <c r="B150" s="271"/>
      <c r="C150" s="272"/>
      <c r="D150" s="244" t="s">
        <v>487</v>
      </c>
      <c r="E150" s="273" t="s">
        <v>28</v>
      </c>
      <c r="F150" s="274" t="s">
        <v>493</v>
      </c>
      <c r="G150" s="272"/>
      <c r="H150" s="275">
        <v>2465.6799999999998</v>
      </c>
      <c r="I150" s="276"/>
      <c r="J150" s="272"/>
      <c r="K150" s="272"/>
      <c r="L150" s="277"/>
      <c r="M150" s="278"/>
      <c r="N150" s="279"/>
      <c r="O150" s="279"/>
      <c r="P150" s="279"/>
      <c r="Q150" s="279"/>
      <c r="R150" s="279"/>
      <c r="S150" s="279"/>
      <c r="T150" s="280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81" t="s">
        <v>487</v>
      </c>
      <c r="AU150" s="281" t="s">
        <v>82</v>
      </c>
      <c r="AV150" s="15" t="s">
        <v>482</v>
      </c>
      <c r="AW150" s="15" t="s">
        <v>35</v>
      </c>
      <c r="AX150" s="15" t="s">
        <v>78</v>
      </c>
      <c r="AY150" s="281" t="s">
        <v>475</v>
      </c>
    </row>
    <row r="151" s="2" customFormat="1" ht="44.25" customHeight="1">
      <c r="A151" s="41"/>
      <c r="B151" s="42"/>
      <c r="C151" s="231" t="s">
        <v>567</v>
      </c>
      <c r="D151" s="231" t="s">
        <v>477</v>
      </c>
      <c r="E151" s="232" t="s">
        <v>3678</v>
      </c>
      <c r="F151" s="233" t="s">
        <v>3679</v>
      </c>
      <c r="G151" s="234" t="s">
        <v>480</v>
      </c>
      <c r="H151" s="235">
        <v>1222.8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3680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3681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3682</v>
      </c>
      <c r="G153" s="250"/>
      <c r="H153" s="253">
        <v>1222.8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78</v>
      </c>
      <c r="AY153" s="259" t="s">
        <v>475</v>
      </c>
    </row>
    <row r="154" s="2" customFormat="1" ht="33" customHeight="1">
      <c r="A154" s="41"/>
      <c r="B154" s="42"/>
      <c r="C154" s="231" t="s">
        <v>571</v>
      </c>
      <c r="D154" s="231" t="s">
        <v>477</v>
      </c>
      <c r="E154" s="232" t="s">
        <v>3683</v>
      </c>
      <c r="F154" s="233" t="s">
        <v>3684</v>
      </c>
      <c r="G154" s="234" t="s">
        <v>496</v>
      </c>
      <c r="H154" s="235">
        <v>2120</v>
      </c>
      <c r="I154" s="236"/>
      <c r="J154" s="237">
        <f>ROUND(I154*H154,2)</f>
        <v>0</v>
      </c>
      <c r="K154" s="233" t="s">
        <v>481</v>
      </c>
      <c r="L154" s="47"/>
      <c r="M154" s="238" t="s">
        <v>28</v>
      </c>
      <c r="N154" s="239" t="s">
        <v>45</v>
      </c>
      <c r="O154" s="87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482</v>
      </c>
      <c r="AT154" s="242" t="s">
        <v>477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3685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3684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3686</v>
      </c>
      <c r="G156" s="250"/>
      <c r="H156" s="253">
        <v>2120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78</v>
      </c>
      <c r="AY156" s="259" t="s">
        <v>475</v>
      </c>
    </row>
    <row r="157" s="12" customFormat="1" ht="22.8" customHeight="1">
      <c r="A157" s="12"/>
      <c r="B157" s="215"/>
      <c r="C157" s="216"/>
      <c r="D157" s="217" t="s">
        <v>73</v>
      </c>
      <c r="E157" s="229" t="s">
        <v>90</v>
      </c>
      <c r="F157" s="229" t="s">
        <v>476</v>
      </c>
      <c r="G157" s="216"/>
      <c r="H157" s="216"/>
      <c r="I157" s="219"/>
      <c r="J157" s="230">
        <f>BK157</f>
        <v>0</v>
      </c>
      <c r="K157" s="216"/>
      <c r="L157" s="221"/>
      <c r="M157" s="222"/>
      <c r="N157" s="223"/>
      <c r="O157" s="223"/>
      <c r="P157" s="224">
        <f>SUM(P158:P271)</f>
        <v>0</v>
      </c>
      <c r="Q157" s="223"/>
      <c r="R157" s="224">
        <f>SUM(R158:R271)</f>
        <v>391.57340122855999</v>
      </c>
      <c r="S157" s="223"/>
      <c r="T157" s="225">
        <f>SUM(T158:T271)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6" t="s">
        <v>78</v>
      </c>
      <c r="AT157" s="227" t="s">
        <v>73</v>
      </c>
      <c r="AU157" s="227" t="s">
        <v>78</v>
      </c>
      <c r="AY157" s="226" t="s">
        <v>475</v>
      </c>
      <c r="BK157" s="228">
        <f>SUM(BK158:BK271)</f>
        <v>0</v>
      </c>
    </row>
    <row r="158" s="2" customFormat="1" ht="21.75" customHeight="1">
      <c r="A158" s="41"/>
      <c r="B158" s="42"/>
      <c r="C158" s="231" t="s">
        <v>575</v>
      </c>
      <c r="D158" s="231" t="s">
        <v>477</v>
      </c>
      <c r="E158" s="232" t="s">
        <v>960</v>
      </c>
      <c r="F158" s="233" t="s">
        <v>961</v>
      </c>
      <c r="G158" s="234" t="s">
        <v>480</v>
      </c>
      <c r="H158" s="235">
        <v>56.5</v>
      </c>
      <c r="I158" s="236"/>
      <c r="J158" s="237">
        <f>ROUND(I158*H158,2)</f>
        <v>0</v>
      </c>
      <c r="K158" s="233" t="s">
        <v>481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0.079549999999999996</v>
      </c>
      <c r="R158" s="240">
        <f>Q158*H158</f>
        <v>4.4945749999999993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482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3687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961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3688</v>
      </c>
      <c r="G160" s="250"/>
      <c r="H160" s="253">
        <v>56.5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78</v>
      </c>
      <c r="AY160" s="259" t="s">
        <v>475</v>
      </c>
    </row>
    <row r="161" s="2" customFormat="1" ht="16.5" customHeight="1">
      <c r="A161" s="41"/>
      <c r="B161" s="42"/>
      <c r="C161" s="282" t="s">
        <v>579</v>
      </c>
      <c r="D161" s="282" t="s">
        <v>516</v>
      </c>
      <c r="E161" s="283" t="s">
        <v>3689</v>
      </c>
      <c r="F161" s="284" t="s">
        <v>3690</v>
      </c>
      <c r="G161" s="285" t="s">
        <v>550</v>
      </c>
      <c r="H161" s="286">
        <v>25</v>
      </c>
      <c r="I161" s="287"/>
      <c r="J161" s="288">
        <f>ROUND(I161*H161,2)</f>
        <v>0</v>
      </c>
      <c r="K161" s="284" t="s">
        <v>28</v>
      </c>
      <c r="L161" s="289"/>
      <c r="M161" s="290" t="s">
        <v>28</v>
      </c>
      <c r="N161" s="291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519</v>
      </c>
      <c r="AT161" s="242" t="s">
        <v>516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3691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3690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2" customFormat="1">
      <c r="A163" s="41"/>
      <c r="B163" s="42"/>
      <c r="C163" s="43"/>
      <c r="D163" s="244" t="s">
        <v>485</v>
      </c>
      <c r="E163" s="43"/>
      <c r="F163" s="248" t="s">
        <v>3692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485</v>
      </c>
      <c r="AU163" s="20" t="s">
        <v>82</v>
      </c>
    </row>
    <row r="164" s="2" customFormat="1" ht="66.75" customHeight="1">
      <c r="A164" s="41"/>
      <c r="B164" s="42"/>
      <c r="C164" s="231" t="s">
        <v>583</v>
      </c>
      <c r="D164" s="231" t="s">
        <v>477</v>
      </c>
      <c r="E164" s="232" t="s">
        <v>3693</v>
      </c>
      <c r="F164" s="233" t="s">
        <v>3694</v>
      </c>
      <c r="G164" s="234" t="s">
        <v>480</v>
      </c>
      <c r="H164" s="235">
        <v>213.40799999999999</v>
      </c>
      <c r="I164" s="236"/>
      <c r="J164" s="237">
        <f>ROUND(I164*H164,2)</f>
        <v>0</v>
      </c>
      <c r="K164" s="233" t="s">
        <v>481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1.1098838200000001</v>
      </c>
      <c r="R164" s="240">
        <f>Q164*H164</f>
        <v>236.85808625856001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3695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3696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16" customFormat="1">
      <c r="A166" s="16"/>
      <c r="B166" s="299"/>
      <c r="C166" s="300"/>
      <c r="D166" s="244" t="s">
        <v>487</v>
      </c>
      <c r="E166" s="301" t="s">
        <v>28</v>
      </c>
      <c r="F166" s="302" t="s">
        <v>3697</v>
      </c>
      <c r="G166" s="300"/>
      <c r="H166" s="301" t="s">
        <v>28</v>
      </c>
      <c r="I166" s="303"/>
      <c r="J166" s="300"/>
      <c r="K166" s="300"/>
      <c r="L166" s="304"/>
      <c r="M166" s="305"/>
      <c r="N166" s="306"/>
      <c r="O166" s="306"/>
      <c r="P166" s="306"/>
      <c r="Q166" s="306"/>
      <c r="R166" s="306"/>
      <c r="S166" s="306"/>
      <c r="T166" s="307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T166" s="308" t="s">
        <v>487</v>
      </c>
      <c r="AU166" s="308" t="s">
        <v>82</v>
      </c>
      <c r="AV166" s="16" t="s">
        <v>78</v>
      </c>
      <c r="AW166" s="16" t="s">
        <v>35</v>
      </c>
      <c r="AX166" s="16" t="s">
        <v>74</v>
      </c>
      <c r="AY166" s="308" t="s">
        <v>475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3698</v>
      </c>
      <c r="G167" s="250"/>
      <c r="H167" s="253">
        <v>237.12000000000001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74</v>
      </c>
      <c r="AY167" s="259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3699</v>
      </c>
      <c r="G168" s="250"/>
      <c r="H168" s="253">
        <v>-23.712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5" customFormat="1">
      <c r="A169" s="15"/>
      <c r="B169" s="271"/>
      <c r="C169" s="272"/>
      <c r="D169" s="244" t="s">
        <v>487</v>
      </c>
      <c r="E169" s="273" t="s">
        <v>28</v>
      </c>
      <c r="F169" s="274" t="s">
        <v>493</v>
      </c>
      <c r="G169" s="272"/>
      <c r="H169" s="275">
        <v>213.40800000000002</v>
      </c>
      <c r="I169" s="276"/>
      <c r="J169" s="272"/>
      <c r="K169" s="272"/>
      <c r="L169" s="277"/>
      <c r="M169" s="278"/>
      <c r="N169" s="279"/>
      <c r="O169" s="279"/>
      <c r="P169" s="279"/>
      <c r="Q169" s="279"/>
      <c r="R169" s="279"/>
      <c r="S169" s="279"/>
      <c r="T169" s="280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81" t="s">
        <v>487</v>
      </c>
      <c r="AU169" s="281" t="s">
        <v>82</v>
      </c>
      <c r="AV169" s="15" t="s">
        <v>482</v>
      </c>
      <c r="AW169" s="15" t="s">
        <v>35</v>
      </c>
      <c r="AX169" s="15" t="s">
        <v>78</v>
      </c>
      <c r="AY169" s="281" t="s">
        <v>475</v>
      </c>
    </row>
    <row r="170" s="2" customFormat="1" ht="55.5" customHeight="1">
      <c r="A170" s="41"/>
      <c r="B170" s="42"/>
      <c r="C170" s="231" t="s">
        <v>7</v>
      </c>
      <c r="D170" s="231" t="s">
        <v>477</v>
      </c>
      <c r="E170" s="232" t="s">
        <v>3700</v>
      </c>
      <c r="F170" s="233" t="s">
        <v>1695</v>
      </c>
      <c r="G170" s="234" t="s">
        <v>480</v>
      </c>
      <c r="H170" s="235">
        <v>23.712</v>
      </c>
      <c r="I170" s="236"/>
      <c r="J170" s="237">
        <f>ROUND(I170*H170,2)</f>
        <v>0</v>
      </c>
      <c r="K170" s="233" t="s">
        <v>481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482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3701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3702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3703</v>
      </c>
      <c r="G172" s="250"/>
      <c r="H172" s="253">
        <v>23.712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78</v>
      </c>
      <c r="AY172" s="259" t="s">
        <v>475</v>
      </c>
    </row>
    <row r="173" s="2" customFormat="1" ht="55.5" customHeight="1">
      <c r="A173" s="41"/>
      <c r="B173" s="42"/>
      <c r="C173" s="231" t="s">
        <v>594</v>
      </c>
      <c r="D173" s="231" t="s">
        <v>477</v>
      </c>
      <c r="E173" s="232" t="s">
        <v>3312</v>
      </c>
      <c r="F173" s="233" t="s">
        <v>3313</v>
      </c>
      <c r="G173" s="234" t="s">
        <v>480</v>
      </c>
      <c r="H173" s="235">
        <v>290.77199999999999</v>
      </c>
      <c r="I173" s="236"/>
      <c r="J173" s="237">
        <f>ROUND(I173*H173,2)</f>
        <v>0</v>
      </c>
      <c r="K173" s="233" t="s">
        <v>481</v>
      </c>
      <c r="L173" s="47"/>
      <c r="M173" s="238" t="s">
        <v>28</v>
      </c>
      <c r="N173" s="239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482</v>
      </c>
      <c r="AT173" s="242" t="s">
        <v>477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482</v>
      </c>
      <c r="BM173" s="242" t="s">
        <v>3704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3315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16" customFormat="1">
      <c r="A175" s="16"/>
      <c r="B175" s="299"/>
      <c r="C175" s="300"/>
      <c r="D175" s="244" t="s">
        <v>487</v>
      </c>
      <c r="E175" s="301" t="s">
        <v>28</v>
      </c>
      <c r="F175" s="302" t="s">
        <v>3705</v>
      </c>
      <c r="G175" s="300"/>
      <c r="H175" s="301" t="s">
        <v>28</v>
      </c>
      <c r="I175" s="303"/>
      <c r="J175" s="300"/>
      <c r="K175" s="300"/>
      <c r="L175" s="304"/>
      <c r="M175" s="305"/>
      <c r="N175" s="306"/>
      <c r="O175" s="306"/>
      <c r="P175" s="306"/>
      <c r="Q175" s="306"/>
      <c r="R175" s="306"/>
      <c r="S175" s="306"/>
      <c r="T175" s="307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308" t="s">
        <v>487</v>
      </c>
      <c r="AU175" s="308" t="s">
        <v>82</v>
      </c>
      <c r="AV175" s="16" t="s">
        <v>78</v>
      </c>
      <c r="AW175" s="16" t="s">
        <v>35</v>
      </c>
      <c r="AX175" s="16" t="s">
        <v>74</v>
      </c>
      <c r="AY175" s="308" t="s">
        <v>475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3706</v>
      </c>
      <c r="G176" s="250"/>
      <c r="H176" s="253">
        <v>55.927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74</v>
      </c>
      <c r="AY176" s="259" t="s">
        <v>475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3707</v>
      </c>
      <c r="G177" s="250"/>
      <c r="H177" s="253">
        <v>23.131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3708</v>
      </c>
      <c r="G178" s="250"/>
      <c r="H178" s="253">
        <v>23.835999999999999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3709</v>
      </c>
      <c r="G179" s="250"/>
      <c r="H179" s="253">
        <v>23.131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3710</v>
      </c>
      <c r="G180" s="250"/>
      <c r="H180" s="253">
        <v>23.489999999999998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3711</v>
      </c>
      <c r="G181" s="250"/>
      <c r="H181" s="253">
        <v>19.928999999999998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3712</v>
      </c>
      <c r="G182" s="250"/>
      <c r="H182" s="253">
        <v>19.928999999999998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74</v>
      </c>
      <c r="AY182" s="259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3713</v>
      </c>
      <c r="G183" s="250"/>
      <c r="H183" s="253">
        <v>19.928999999999998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3714</v>
      </c>
      <c r="G184" s="250"/>
      <c r="H184" s="253">
        <v>19.928999999999998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74</v>
      </c>
      <c r="AY184" s="259" t="s">
        <v>475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3715</v>
      </c>
      <c r="G185" s="250"/>
      <c r="H185" s="253">
        <v>22.317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74</v>
      </c>
      <c r="AY185" s="259" t="s">
        <v>475</v>
      </c>
    </row>
    <row r="186" s="14" customFormat="1">
      <c r="A186" s="14"/>
      <c r="B186" s="260"/>
      <c r="C186" s="261"/>
      <c r="D186" s="244" t="s">
        <v>487</v>
      </c>
      <c r="E186" s="262" t="s">
        <v>28</v>
      </c>
      <c r="F186" s="263" t="s">
        <v>490</v>
      </c>
      <c r="G186" s="261"/>
      <c r="H186" s="264">
        <v>251.548</v>
      </c>
      <c r="I186" s="265"/>
      <c r="J186" s="261"/>
      <c r="K186" s="261"/>
      <c r="L186" s="266"/>
      <c r="M186" s="267"/>
      <c r="N186" s="268"/>
      <c r="O186" s="268"/>
      <c r="P186" s="268"/>
      <c r="Q186" s="268"/>
      <c r="R186" s="268"/>
      <c r="S186" s="268"/>
      <c r="T186" s="26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70" t="s">
        <v>487</v>
      </c>
      <c r="AU186" s="270" t="s">
        <v>82</v>
      </c>
      <c r="AV186" s="14" t="s">
        <v>90</v>
      </c>
      <c r="AW186" s="14" t="s">
        <v>35</v>
      </c>
      <c r="AX186" s="14" t="s">
        <v>74</v>
      </c>
      <c r="AY186" s="270" t="s">
        <v>475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3716</v>
      </c>
      <c r="G187" s="250"/>
      <c r="H187" s="253">
        <v>39.223999999999997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5" customFormat="1">
      <c r="A188" s="15"/>
      <c r="B188" s="271"/>
      <c r="C188" s="272"/>
      <c r="D188" s="244" t="s">
        <v>487</v>
      </c>
      <c r="E188" s="273" t="s">
        <v>28</v>
      </c>
      <c r="F188" s="274" t="s">
        <v>493</v>
      </c>
      <c r="G188" s="272"/>
      <c r="H188" s="275">
        <v>290.77199999999999</v>
      </c>
      <c r="I188" s="276"/>
      <c r="J188" s="272"/>
      <c r="K188" s="272"/>
      <c r="L188" s="277"/>
      <c r="M188" s="278"/>
      <c r="N188" s="279"/>
      <c r="O188" s="279"/>
      <c r="P188" s="279"/>
      <c r="Q188" s="279"/>
      <c r="R188" s="279"/>
      <c r="S188" s="279"/>
      <c r="T188" s="280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81" t="s">
        <v>487</v>
      </c>
      <c r="AU188" s="281" t="s">
        <v>82</v>
      </c>
      <c r="AV188" s="15" t="s">
        <v>482</v>
      </c>
      <c r="AW188" s="15" t="s">
        <v>35</v>
      </c>
      <c r="AX188" s="15" t="s">
        <v>78</v>
      </c>
      <c r="AY188" s="281" t="s">
        <v>475</v>
      </c>
    </row>
    <row r="189" s="2" customFormat="1" ht="55.5" customHeight="1">
      <c r="A189" s="41"/>
      <c r="B189" s="42"/>
      <c r="C189" s="231" t="s">
        <v>599</v>
      </c>
      <c r="D189" s="231" t="s">
        <v>477</v>
      </c>
      <c r="E189" s="232" t="s">
        <v>3717</v>
      </c>
      <c r="F189" s="233" t="s">
        <v>2420</v>
      </c>
      <c r="G189" s="234" t="s">
        <v>480</v>
      </c>
      <c r="H189" s="235">
        <v>861.95399999999995</v>
      </c>
      <c r="I189" s="236"/>
      <c r="J189" s="237">
        <f>ROUND(I189*H189,2)</f>
        <v>0</v>
      </c>
      <c r="K189" s="233" t="s">
        <v>28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482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482</v>
      </c>
      <c r="BM189" s="242" t="s">
        <v>3718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3719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2" customFormat="1">
      <c r="A191" s="41"/>
      <c r="B191" s="42"/>
      <c r="C191" s="43"/>
      <c r="D191" s="244" t="s">
        <v>485</v>
      </c>
      <c r="E191" s="43"/>
      <c r="F191" s="248" t="s">
        <v>3720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485</v>
      </c>
      <c r="AU191" s="20" t="s">
        <v>82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3721</v>
      </c>
      <c r="G192" s="250"/>
      <c r="H192" s="253">
        <v>295.048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74</v>
      </c>
      <c r="AY192" s="259" t="s">
        <v>475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3722</v>
      </c>
      <c r="G193" s="250"/>
      <c r="H193" s="253">
        <v>274.875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3723</v>
      </c>
      <c r="G194" s="250"/>
      <c r="H194" s="253">
        <v>292.03100000000001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74</v>
      </c>
      <c r="AY194" s="259" t="s">
        <v>475</v>
      </c>
    </row>
    <row r="195" s="15" customFormat="1">
      <c r="A195" s="15"/>
      <c r="B195" s="271"/>
      <c r="C195" s="272"/>
      <c r="D195" s="244" t="s">
        <v>487</v>
      </c>
      <c r="E195" s="273" t="s">
        <v>28</v>
      </c>
      <c r="F195" s="274" t="s">
        <v>493</v>
      </c>
      <c r="G195" s="272"/>
      <c r="H195" s="275">
        <v>861.95399999999995</v>
      </c>
      <c r="I195" s="276"/>
      <c r="J195" s="272"/>
      <c r="K195" s="272"/>
      <c r="L195" s="277"/>
      <c r="M195" s="278"/>
      <c r="N195" s="279"/>
      <c r="O195" s="279"/>
      <c r="P195" s="279"/>
      <c r="Q195" s="279"/>
      <c r="R195" s="279"/>
      <c r="S195" s="279"/>
      <c r="T195" s="280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81" t="s">
        <v>487</v>
      </c>
      <c r="AU195" s="281" t="s">
        <v>82</v>
      </c>
      <c r="AV195" s="15" t="s">
        <v>482</v>
      </c>
      <c r="AW195" s="15" t="s">
        <v>35</v>
      </c>
      <c r="AX195" s="15" t="s">
        <v>78</v>
      </c>
      <c r="AY195" s="281" t="s">
        <v>475</v>
      </c>
    </row>
    <row r="196" s="2" customFormat="1" ht="55.5" customHeight="1">
      <c r="A196" s="41"/>
      <c r="B196" s="42"/>
      <c r="C196" s="231" t="s">
        <v>603</v>
      </c>
      <c r="D196" s="231" t="s">
        <v>477</v>
      </c>
      <c r="E196" s="232" t="s">
        <v>2432</v>
      </c>
      <c r="F196" s="233" t="s">
        <v>2433</v>
      </c>
      <c r="G196" s="234" t="s">
        <v>508</v>
      </c>
      <c r="H196" s="235">
        <v>4.7160000000000002</v>
      </c>
      <c r="I196" s="236"/>
      <c r="J196" s="237">
        <f>ROUND(I196*H196,2)</f>
        <v>0</v>
      </c>
      <c r="K196" s="233" t="s">
        <v>481</v>
      </c>
      <c r="L196" s="47"/>
      <c r="M196" s="238" t="s">
        <v>28</v>
      </c>
      <c r="N196" s="239" t="s">
        <v>45</v>
      </c>
      <c r="O196" s="87"/>
      <c r="P196" s="240">
        <f>O196*H196</f>
        <v>0</v>
      </c>
      <c r="Q196" s="240">
        <v>1.0958000000000001</v>
      </c>
      <c r="R196" s="240">
        <f>Q196*H196</f>
        <v>5.1677928000000009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482</v>
      </c>
      <c r="AT196" s="242" t="s">
        <v>477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3724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2435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6" customFormat="1">
      <c r="A198" s="16"/>
      <c r="B198" s="299"/>
      <c r="C198" s="300"/>
      <c r="D198" s="244" t="s">
        <v>487</v>
      </c>
      <c r="E198" s="301" t="s">
        <v>28</v>
      </c>
      <c r="F198" s="302" t="s">
        <v>3725</v>
      </c>
      <c r="G198" s="300"/>
      <c r="H198" s="301" t="s">
        <v>28</v>
      </c>
      <c r="I198" s="303"/>
      <c r="J198" s="300"/>
      <c r="K198" s="300"/>
      <c r="L198" s="304"/>
      <c r="M198" s="305"/>
      <c r="N198" s="306"/>
      <c r="O198" s="306"/>
      <c r="P198" s="306"/>
      <c r="Q198" s="306"/>
      <c r="R198" s="306"/>
      <c r="S198" s="306"/>
      <c r="T198" s="307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308" t="s">
        <v>487</v>
      </c>
      <c r="AU198" s="308" t="s">
        <v>82</v>
      </c>
      <c r="AV198" s="16" t="s">
        <v>78</v>
      </c>
      <c r="AW198" s="16" t="s">
        <v>35</v>
      </c>
      <c r="AX198" s="16" t="s">
        <v>74</v>
      </c>
      <c r="AY198" s="308" t="s">
        <v>475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3726</v>
      </c>
      <c r="G199" s="250"/>
      <c r="H199" s="253">
        <v>0.50600000000000001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74</v>
      </c>
      <c r="AY199" s="259" t="s">
        <v>475</v>
      </c>
    </row>
    <row r="200" s="13" customFormat="1">
      <c r="A200" s="13"/>
      <c r="B200" s="249"/>
      <c r="C200" s="250"/>
      <c r="D200" s="244" t="s">
        <v>487</v>
      </c>
      <c r="E200" s="251" t="s">
        <v>28</v>
      </c>
      <c r="F200" s="252" t="s">
        <v>3727</v>
      </c>
      <c r="G200" s="250"/>
      <c r="H200" s="253">
        <v>0.50600000000000001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9" t="s">
        <v>487</v>
      </c>
      <c r="AU200" s="259" t="s">
        <v>82</v>
      </c>
      <c r="AV200" s="13" t="s">
        <v>82</v>
      </c>
      <c r="AW200" s="13" t="s">
        <v>35</v>
      </c>
      <c r="AX200" s="13" t="s">
        <v>74</v>
      </c>
      <c r="AY200" s="259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3728</v>
      </c>
      <c r="G201" s="250"/>
      <c r="H201" s="253">
        <v>0.50600000000000001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74</v>
      </c>
      <c r="AY201" s="259" t="s">
        <v>475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3729</v>
      </c>
      <c r="G202" s="250"/>
      <c r="H202" s="253">
        <v>0.50600000000000001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74</v>
      </c>
      <c r="AY202" s="259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3730</v>
      </c>
      <c r="G203" s="250"/>
      <c r="H203" s="253">
        <v>0.50600000000000001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3731</v>
      </c>
      <c r="G204" s="250"/>
      <c r="H204" s="253">
        <v>0.44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74</v>
      </c>
      <c r="AY204" s="259" t="s">
        <v>475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3732</v>
      </c>
      <c r="G205" s="250"/>
      <c r="H205" s="253">
        <v>0.44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74</v>
      </c>
      <c r="AY205" s="259" t="s">
        <v>475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3733</v>
      </c>
      <c r="G206" s="250"/>
      <c r="H206" s="253">
        <v>0.44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74</v>
      </c>
      <c r="AY206" s="259" t="s">
        <v>475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3734</v>
      </c>
      <c r="G207" s="250"/>
      <c r="H207" s="253">
        <v>0.44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74</v>
      </c>
      <c r="AY207" s="259" t="s">
        <v>475</v>
      </c>
    </row>
    <row r="208" s="13" customFormat="1">
      <c r="A208" s="13"/>
      <c r="B208" s="249"/>
      <c r="C208" s="250"/>
      <c r="D208" s="244" t="s">
        <v>487</v>
      </c>
      <c r="E208" s="251" t="s">
        <v>28</v>
      </c>
      <c r="F208" s="252" t="s">
        <v>3735</v>
      </c>
      <c r="G208" s="250"/>
      <c r="H208" s="253">
        <v>0.42599999999999999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9" t="s">
        <v>487</v>
      </c>
      <c r="AU208" s="259" t="s">
        <v>82</v>
      </c>
      <c r="AV208" s="13" t="s">
        <v>82</v>
      </c>
      <c r="AW208" s="13" t="s">
        <v>35</v>
      </c>
      <c r="AX208" s="13" t="s">
        <v>74</v>
      </c>
      <c r="AY208" s="259" t="s">
        <v>475</v>
      </c>
    </row>
    <row r="209" s="15" customFormat="1">
      <c r="A209" s="15"/>
      <c r="B209" s="271"/>
      <c r="C209" s="272"/>
      <c r="D209" s="244" t="s">
        <v>487</v>
      </c>
      <c r="E209" s="273" t="s">
        <v>28</v>
      </c>
      <c r="F209" s="274" t="s">
        <v>493</v>
      </c>
      <c r="G209" s="272"/>
      <c r="H209" s="275">
        <v>4.7160000000000002</v>
      </c>
      <c r="I209" s="276"/>
      <c r="J209" s="272"/>
      <c r="K209" s="272"/>
      <c r="L209" s="277"/>
      <c r="M209" s="278"/>
      <c r="N209" s="279"/>
      <c r="O209" s="279"/>
      <c r="P209" s="279"/>
      <c r="Q209" s="279"/>
      <c r="R209" s="279"/>
      <c r="S209" s="279"/>
      <c r="T209" s="280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81" t="s">
        <v>487</v>
      </c>
      <c r="AU209" s="281" t="s">
        <v>82</v>
      </c>
      <c r="AV209" s="15" t="s">
        <v>482</v>
      </c>
      <c r="AW209" s="15" t="s">
        <v>35</v>
      </c>
      <c r="AX209" s="15" t="s">
        <v>78</v>
      </c>
      <c r="AY209" s="281" t="s">
        <v>475</v>
      </c>
    </row>
    <row r="210" s="2" customFormat="1" ht="55.5" customHeight="1">
      <c r="A210" s="41"/>
      <c r="B210" s="42"/>
      <c r="C210" s="231" t="s">
        <v>607</v>
      </c>
      <c r="D210" s="231" t="s">
        <v>477</v>
      </c>
      <c r="E210" s="232" t="s">
        <v>3736</v>
      </c>
      <c r="F210" s="233" t="s">
        <v>2433</v>
      </c>
      <c r="G210" s="234" t="s">
        <v>508</v>
      </c>
      <c r="H210" s="235">
        <v>2.1760000000000002</v>
      </c>
      <c r="I210" s="236"/>
      <c r="J210" s="237">
        <f>ROUND(I210*H210,2)</f>
        <v>0</v>
      </c>
      <c r="K210" s="233" t="s">
        <v>481</v>
      </c>
      <c r="L210" s="47"/>
      <c r="M210" s="238" t="s">
        <v>28</v>
      </c>
      <c r="N210" s="239" t="s">
        <v>45</v>
      </c>
      <c r="O210" s="87"/>
      <c r="P210" s="240">
        <f>O210*H210</f>
        <v>0</v>
      </c>
      <c r="Q210" s="240">
        <v>1.0858000000000001</v>
      </c>
      <c r="R210" s="240">
        <f>Q210*H210</f>
        <v>2.3627008000000003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482</v>
      </c>
      <c r="AT210" s="242" t="s">
        <v>477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482</v>
      </c>
      <c r="BM210" s="242" t="s">
        <v>3737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3738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16" customFormat="1">
      <c r="A212" s="16"/>
      <c r="B212" s="299"/>
      <c r="C212" s="300"/>
      <c r="D212" s="244" t="s">
        <v>487</v>
      </c>
      <c r="E212" s="301" t="s">
        <v>28</v>
      </c>
      <c r="F212" s="302" t="s">
        <v>3739</v>
      </c>
      <c r="G212" s="300"/>
      <c r="H212" s="301" t="s">
        <v>28</v>
      </c>
      <c r="I212" s="303"/>
      <c r="J212" s="300"/>
      <c r="K212" s="300"/>
      <c r="L212" s="304"/>
      <c r="M212" s="305"/>
      <c r="N212" s="306"/>
      <c r="O212" s="306"/>
      <c r="P212" s="306"/>
      <c r="Q212" s="306"/>
      <c r="R212" s="306"/>
      <c r="S212" s="306"/>
      <c r="T212" s="307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308" t="s">
        <v>487</v>
      </c>
      <c r="AU212" s="308" t="s">
        <v>82</v>
      </c>
      <c r="AV212" s="16" t="s">
        <v>78</v>
      </c>
      <c r="AW212" s="16" t="s">
        <v>35</v>
      </c>
      <c r="AX212" s="16" t="s">
        <v>74</v>
      </c>
      <c r="AY212" s="308" t="s">
        <v>475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3740</v>
      </c>
      <c r="G213" s="250"/>
      <c r="H213" s="253">
        <v>0.26500000000000001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74</v>
      </c>
      <c r="AY213" s="259" t="s">
        <v>475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3741</v>
      </c>
      <c r="G214" s="250"/>
      <c r="H214" s="253">
        <v>0.14299999999999999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3742</v>
      </c>
      <c r="G215" s="250"/>
      <c r="H215" s="253">
        <v>0.14299999999999999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3743</v>
      </c>
      <c r="G216" s="250"/>
      <c r="H216" s="253">
        <v>0.14299999999999999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74</v>
      </c>
      <c r="AY216" s="259" t="s">
        <v>475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3744</v>
      </c>
      <c r="G217" s="250"/>
      <c r="H217" s="253">
        <v>0.14299999999999999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3" customFormat="1">
      <c r="A218" s="13"/>
      <c r="B218" s="249"/>
      <c r="C218" s="250"/>
      <c r="D218" s="244" t="s">
        <v>487</v>
      </c>
      <c r="E218" s="251" t="s">
        <v>28</v>
      </c>
      <c r="F218" s="252" t="s">
        <v>3745</v>
      </c>
      <c r="G218" s="250"/>
      <c r="H218" s="253">
        <v>0.14000000000000001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9" t="s">
        <v>487</v>
      </c>
      <c r="AU218" s="259" t="s">
        <v>82</v>
      </c>
      <c r="AV218" s="13" t="s">
        <v>82</v>
      </c>
      <c r="AW218" s="13" t="s">
        <v>35</v>
      </c>
      <c r="AX218" s="13" t="s">
        <v>74</v>
      </c>
      <c r="AY218" s="259" t="s">
        <v>475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3746</v>
      </c>
      <c r="G219" s="250"/>
      <c r="H219" s="253">
        <v>0.14000000000000001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74</v>
      </c>
      <c r="AY219" s="259" t="s">
        <v>475</v>
      </c>
    </row>
    <row r="220" s="13" customFormat="1">
      <c r="A220" s="13"/>
      <c r="B220" s="249"/>
      <c r="C220" s="250"/>
      <c r="D220" s="244" t="s">
        <v>487</v>
      </c>
      <c r="E220" s="251" t="s">
        <v>28</v>
      </c>
      <c r="F220" s="252" t="s">
        <v>3747</v>
      </c>
      <c r="G220" s="250"/>
      <c r="H220" s="253">
        <v>0.14000000000000001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9" t="s">
        <v>487</v>
      </c>
      <c r="AU220" s="259" t="s">
        <v>82</v>
      </c>
      <c r="AV220" s="13" t="s">
        <v>82</v>
      </c>
      <c r="AW220" s="13" t="s">
        <v>35</v>
      </c>
      <c r="AX220" s="13" t="s">
        <v>74</v>
      </c>
      <c r="AY220" s="259" t="s">
        <v>475</v>
      </c>
    </row>
    <row r="221" s="13" customFormat="1">
      <c r="A221" s="13"/>
      <c r="B221" s="249"/>
      <c r="C221" s="250"/>
      <c r="D221" s="244" t="s">
        <v>487</v>
      </c>
      <c r="E221" s="251" t="s">
        <v>28</v>
      </c>
      <c r="F221" s="252" t="s">
        <v>3748</v>
      </c>
      <c r="G221" s="250"/>
      <c r="H221" s="253">
        <v>0.14000000000000001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9" t="s">
        <v>487</v>
      </c>
      <c r="AU221" s="259" t="s">
        <v>82</v>
      </c>
      <c r="AV221" s="13" t="s">
        <v>82</v>
      </c>
      <c r="AW221" s="13" t="s">
        <v>35</v>
      </c>
      <c r="AX221" s="13" t="s">
        <v>74</v>
      </c>
      <c r="AY221" s="259" t="s">
        <v>475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3749</v>
      </c>
      <c r="G222" s="250"/>
      <c r="H222" s="253">
        <v>0.14000000000000001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3750</v>
      </c>
      <c r="G223" s="250"/>
      <c r="H223" s="253">
        <v>0.213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74</v>
      </c>
      <c r="AY223" s="259" t="s">
        <v>475</v>
      </c>
    </row>
    <row r="224" s="13" customFormat="1">
      <c r="A224" s="13"/>
      <c r="B224" s="249"/>
      <c r="C224" s="250"/>
      <c r="D224" s="244" t="s">
        <v>487</v>
      </c>
      <c r="E224" s="251" t="s">
        <v>28</v>
      </c>
      <c r="F224" s="252" t="s">
        <v>3751</v>
      </c>
      <c r="G224" s="250"/>
      <c r="H224" s="253">
        <v>0.213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9" t="s">
        <v>487</v>
      </c>
      <c r="AU224" s="259" t="s">
        <v>82</v>
      </c>
      <c r="AV224" s="13" t="s">
        <v>82</v>
      </c>
      <c r="AW224" s="13" t="s">
        <v>35</v>
      </c>
      <c r="AX224" s="13" t="s">
        <v>74</v>
      </c>
      <c r="AY224" s="259" t="s">
        <v>475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3752</v>
      </c>
      <c r="G225" s="250"/>
      <c r="H225" s="253">
        <v>0.213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74</v>
      </c>
      <c r="AY225" s="259" t="s">
        <v>475</v>
      </c>
    </row>
    <row r="226" s="15" customFormat="1">
      <c r="A226" s="15"/>
      <c r="B226" s="271"/>
      <c r="C226" s="272"/>
      <c r="D226" s="244" t="s">
        <v>487</v>
      </c>
      <c r="E226" s="273" t="s">
        <v>28</v>
      </c>
      <c r="F226" s="274" t="s">
        <v>493</v>
      </c>
      <c r="G226" s="272"/>
      <c r="H226" s="275">
        <v>2.1760000000000006</v>
      </c>
      <c r="I226" s="276"/>
      <c r="J226" s="272"/>
      <c r="K226" s="272"/>
      <c r="L226" s="277"/>
      <c r="M226" s="278"/>
      <c r="N226" s="279"/>
      <c r="O226" s="279"/>
      <c r="P226" s="279"/>
      <c r="Q226" s="279"/>
      <c r="R226" s="279"/>
      <c r="S226" s="279"/>
      <c r="T226" s="280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81" t="s">
        <v>487</v>
      </c>
      <c r="AU226" s="281" t="s">
        <v>82</v>
      </c>
      <c r="AV226" s="15" t="s">
        <v>482</v>
      </c>
      <c r="AW226" s="15" t="s">
        <v>35</v>
      </c>
      <c r="AX226" s="15" t="s">
        <v>78</v>
      </c>
      <c r="AY226" s="281" t="s">
        <v>475</v>
      </c>
    </row>
    <row r="227" s="2" customFormat="1" ht="55.5" customHeight="1">
      <c r="A227" s="41"/>
      <c r="B227" s="42"/>
      <c r="C227" s="231" t="s">
        <v>614</v>
      </c>
      <c r="D227" s="231" t="s">
        <v>477</v>
      </c>
      <c r="E227" s="232" t="s">
        <v>2437</v>
      </c>
      <c r="F227" s="233" t="s">
        <v>2438</v>
      </c>
      <c r="G227" s="234" t="s">
        <v>508</v>
      </c>
      <c r="H227" s="235">
        <v>133.64099999999999</v>
      </c>
      <c r="I227" s="236"/>
      <c r="J227" s="237">
        <f>ROUND(I227*H227,2)</f>
        <v>0</v>
      </c>
      <c r="K227" s="233" t="s">
        <v>481</v>
      </c>
      <c r="L227" s="47"/>
      <c r="M227" s="238" t="s">
        <v>28</v>
      </c>
      <c r="N227" s="239" t="s">
        <v>45</v>
      </c>
      <c r="O227" s="87"/>
      <c r="P227" s="240">
        <f>O227*H227</f>
        <v>0</v>
      </c>
      <c r="Q227" s="240">
        <v>1.0563100000000001</v>
      </c>
      <c r="R227" s="240">
        <f>Q227*H227</f>
        <v>141.16632471</v>
      </c>
      <c r="S227" s="240">
        <v>0</v>
      </c>
      <c r="T227" s="24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42" t="s">
        <v>482</v>
      </c>
      <c r="AT227" s="242" t="s">
        <v>477</v>
      </c>
      <c r="AU227" s="242" t="s">
        <v>82</v>
      </c>
      <c r="AY227" s="20" t="s">
        <v>475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20" t="s">
        <v>78</v>
      </c>
      <c r="BK227" s="243">
        <f>ROUND(I227*H227,2)</f>
        <v>0</v>
      </c>
      <c r="BL227" s="20" t="s">
        <v>482</v>
      </c>
      <c r="BM227" s="242" t="s">
        <v>3753</v>
      </c>
    </row>
    <row r="228" s="2" customFormat="1">
      <c r="A228" s="41"/>
      <c r="B228" s="42"/>
      <c r="C228" s="43"/>
      <c r="D228" s="244" t="s">
        <v>484</v>
      </c>
      <c r="E228" s="43"/>
      <c r="F228" s="245" t="s">
        <v>2440</v>
      </c>
      <c r="G228" s="43"/>
      <c r="H228" s="43"/>
      <c r="I228" s="151"/>
      <c r="J228" s="43"/>
      <c r="K228" s="43"/>
      <c r="L228" s="47"/>
      <c r="M228" s="246"/>
      <c r="N228" s="24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484</v>
      </c>
      <c r="AU228" s="20" t="s">
        <v>82</v>
      </c>
    </row>
    <row r="229" s="16" customFormat="1">
      <c r="A229" s="16"/>
      <c r="B229" s="299"/>
      <c r="C229" s="300"/>
      <c r="D229" s="244" t="s">
        <v>487</v>
      </c>
      <c r="E229" s="301" t="s">
        <v>28</v>
      </c>
      <c r="F229" s="302" t="s">
        <v>3739</v>
      </c>
      <c r="G229" s="300"/>
      <c r="H229" s="301" t="s">
        <v>28</v>
      </c>
      <c r="I229" s="303"/>
      <c r="J229" s="300"/>
      <c r="K229" s="300"/>
      <c r="L229" s="304"/>
      <c r="M229" s="305"/>
      <c r="N229" s="306"/>
      <c r="O229" s="306"/>
      <c r="P229" s="306"/>
      <c r="Q229" s="306"/>
      <c r="R229" s="306"/>
      <c r="S229" s="306"/>
      <c r="T229" s="307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T229" s="308" t="s">
        <v>487</v>
      </c>
      <c r="AU229" s="308" t="s">
        <v>82</v>
      </c>
      <c r="AV229" s="16" t="s">
        <v>78</v>
      </c>
      <c r="AW229" s="16" t="s">
        <v>35</v>
      </c>
      <c r="AX229" s="16" t="s">
        <v>74</v>
      </c>
      <c r="AY229" s="308" t="s">
        <v>475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3754</v>
      </c>
      <c r="G230" s="250"/>
      <c r="H230" s="253">
        <v>7.9580000000000002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74</v>
      </c>
      <c r="AY230" s="259" t="s">
        <v>475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3755</v>
      </c>
      <c r="G231" s="250"/>
      <c r="H231" s="253">
        <v>2.8250000000000002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74</v>
      </c>
      <c r="AY231" s="259" t="s">
        <v>475</v>
      </c>
    </row>
    <row r="232" s="13" customFormat="1">
      <c r="A232" s="13"/>
      <c r="B232" s="249"/>
      <c r="C232" s="250"/>
      <c r="D232" s="244" t="s">
        <v>487</v>
      </c>
      <c r="E232" s="251" t="s">
        <v>28</v>
      </c>
      <c r="F232" s="252" t="s">
        <v>3756</v>
      </c>
      <c r="G232" s="250"/>
      <c r="H232" s="253">
        <v>2.8250000000000002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9" t="s">
        <v>487</v>
      </c>
      <c r="AU232" s="259" t="s">
        <v>82</v>
      </c>
      <c r="AV232" s="13" t="s">
        <v>82</v>
      </c>
      <c r="AW232" s="13" t="s">
        <v>35</v>
      </c>
      <c r="AX232" s="13" t="s">
        <v>74</v>
      </c>
      <c r="AY232" s="259" t="s">
        <v>475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3757</v>
      </c>
      <c r="G233" s="250"/>
      <c r="H233" s="253">
        <v>2.8250000000000002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74</v>
      </c>
      <c r="AY233" s="259" t="s">
        <v>475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3758</v>
      </c>
      <c r="G234" s="250"/>
      <c r="H234" s="253">
        <v>2.8250000000000002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74</v>
      </c>
      <c r="AY234" s="259" t="s">
        <v>475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3759</v>
      </c>
      <c r="G235" s="250"/>
      <c r="H235" s="253">
        <v>2.5840000000000001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74</v>
      </c>
      <c r="AY235" s="259" t="s">
        <v>475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3760</v>
      </c>
      <c r="G236" s="250"/>
      <c r="H236" s="253">
        <v>2.5840000000000001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3761</v>
      </c>
      <c r="G237" s="250"/>
      <c r="H237" s="253">
        <v>2.5840000000000001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3762</v>
      </c>
      <c r="G238" s="250"/>
      <c r="H238" s="253">
        <v>2.5840000000000001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74</v>
      </c>
      <c r="AY238" s="259" t="s">
        <v>475</v>
      </c>
    </row>
    <row r="239" s="13" customFormat="1">
      <c r="A239" s="13"/>
      <c r="B239" s="249"/>
      <c r="C239" s="250"/>
      <c r="D239" s="244" t="s">
        <v>487</v>
      </c>
      <c r="E239" s="251" t="s">
        <v>28</v>
      </c>
      <c r="F239" s="252" t="s">
        <v>3763</v>
      </c>
      <c r="G239" s="250"/>
      <c r="H239" s="253">
        <v>2.8250000000000002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9" t="s">
        <v>487</v>
      </c>
      <c r="AU239" s="259" t="s">
        <v>82</v>
      </c>
      <c r="AV239" s="13" t="s">
        <v>82</v>
      </c>
      <c r="AW239" s="13" t="s">
        <v>35</v>
      </c>
      <c r="AX239" s="13" t="s">
        <v>74</v>
      </c>
      <c r="AY239" s="259" t="s">
        <v>475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3764</v>
      </c>
      <c r="G240" s="250"/>
      <c r="H240" s="253">
        <v>27.405000000000001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74</v>
      </c>
      <c r="AY240" s="259" t="s">
        <v>475</v>
      </c>
    </row>
    <row r="241" s="13" customFormat="1">
      <c r="A241" s="13"/>
      <c r="B241" s="249"/>
      <c r="C241" s="250"/>
      <c r="D241" s="244" t="s">
        <v>487</v>
      </c>
      <c r="E241" s="251" t="s">
        <v>28</v>
      </c>
      <c r="F241" s="252" t="s">
        <v>3765</v>
      </c>
      <c r="G241" s="250"/>
      <c r="H241" s="253">
        <v>33.25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9" t="s">
        <v>487</v>
      </c>
      <c r="AU241" s="259" t="s">
        <v>82</v>
      </c>
      <c r="AV241" s="13" t="s">
        <v>82</v>
      </c>
      <c r="AW241" s="13" t="s">
        <v>35</v>
      </c>
      <c r="AX241" s="13" t="s">
        <v>74</v>
      </c>
      <c r="AY241" s="259" t="s">
        <v>475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3766</v>
      </c>
      <c r="G242" s="250"/>
      <c r="H242" s="253">
        <v>31.067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74</v>
      </c>
      <c r="AY242" s="259" t="s">
        <v>475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3767</v>
      </c>
      <c r="G243" s="250"/>
      <c r="H243" s="253">
        <v>2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3768</v>
      </c>
      <c r="G244" s="250"/>
      <c r="H244" s="253">
        <v>7.5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74</v>
      </c>
      <c r="AY244" s="259" t="s">
        <v>475</v>
      </c>
    </row>
    <row r="245" s="15" customFormat="1">
      <c r="A245" s="15"/>
      <c r="B245" s="271"/>
      <c r="C245" s="272"/>
      <c r="D245" s="244" t="s">
        <v>487</v>
      </c>
      <c r="E245" s="273" t="s">
        <v>28</v>
      </c>
      <c r="F245" s="274" t="s">
        <v>493</v>
      </c>
      <c r="G245" s="272"/>
      <c r="H245" s="275">
        <v>133.64099999999999</v>
      </c>
      <c r="I245" s="276"/>
      <c r="J245" s="272"/>
      <c r="K245" s="272"/>
      <c r="L245" s="277"/>
      <c r="M245" s="278"/>
      <c r="N245" s="279"/>
      <c r="O245" s="279"/>
      <c r="P245" s="279"/>
      <c r="Q245" s="279"/>
      <c r="R245" s="279"/>
      <c r="S245" s="279"/>
      <c r="T245" s="280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81" t="s">
        <v>487</v>
      </c>
      <c r="AU245" s="281" t="s">
        <v>82</v>
      </c>
      <c r="AV245" s="15" t="s">
        <v>482</v>
      </c>
      <c r="AW245" s="15" t="s">
        <v>35</v>
      </c>
      <c r="AX245" s="15" t="s">
        <v>78</v>
      </c>
      <c r="AY245" s="281" t="s">
        <v>475</v>
      </c>
    </row>
    <row r="246" s="2" customFormat="1" ht="55.5" customHeight="1">
      <c r="A246" s="41"/>
      <c r="B246" s="42"/>
      <c r="C246" s="231" t="s">
        <v>620</v>
      </c>
      <c r="D246" s="231" t="s">
        <v>477</v>
      </c>
      <c r="E246" s="232" t="s">
        <v>2231</v>
      </c>
      <c r="F246" s="233" t="s">
        <v>2232</v>
      </c>
      <c r="G246" s="234" t="s">
        <v>508</v>
      </c>
      <c r="H246" s="235">
        <v>1.466</v>
      </c>
      <c r="I246" s="236"/>
      <c r="J246" s="237">
        <f>ROUND(I246*H246,2)</f>
        <v>0</v>
      </c>
      <c r="K246" s="233" t="s">
        <v>481</v>
      </c>
      <c r="L246" s="47"/>
      <c r="M246" s="238" t="s">
        <v>28</v>
      </c>
      <c r="N246" s="239" t="s">
        <v>45</v>
      </c>
      <c r="O246" s="87"/>
      <c r="P246" s="240">
        <f>O246*H246</f>
        <v>0</v>
      </c>
      <c r="Q246" s="240">
        <v>1.0395099999999999</v>
      </c>
      <c r="R246" s="240">
        <f>Q246*H246</f>
        <v>1.5239216599999998</v>
      </c>
      <c r="S246" s="240">
        <v>0</v>
      </c>
      <c r="T246" s="24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42" t="s">
        <v>482</v>
      </c>
      <c r="AT246" s="242" t="s">
        <v>477</v>
      </c>
      <c r="AU246" s="242" t="s">
        <v>82</v>
      </c>
      <c r="AY246" s="20" t="s">
        <v>475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20" t="s">
        <v>78</v>
      </c>
      <c r="BK246" s="243">
        <f>ROUND(I246*H246,2)</f>
        <v>0</v>
      </c>
      <c r="BL246" s="20" t="s">
        <v>482</v>
      </c>
      <c r="BM246" s="242" t="s">
        <v>3769</v>
      </c>
    </row>
    <row r="247" s="2" customFormat="1">
      <c r="A247" s="41"/>
      <c r="B247" s="42"/>
      <c r="C247" s="43"/>
      <c r="D247" s="244" t="s">
        <v>484</v>
      </c>
      <c r="E247" s="43"/>
      <c r="F247" s="245" t="s">
        <v>2234</v>
      </c>
      <c r="G247" s="43"/>
      <c r="H247" s="43"/>
      <c r="I247" s="151"/>
      <c r="J247" s="43"/>
      <c r="K247" s="43"/>
      <c r="L247" s="47"/>
      <c r="M247" s="246"/>
      <c r="N247" s="24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484</v>
      </c>
      <c r="AU247" s="20" t="s">
        <v>82</v>
      </c>
    </row>
    <row r="248" s="16" customFormat="1">
      <c r="A248" s="16"/>
      <c r="B248" s="299"/>
      <c r="C248" s="300"/>
      <c r="D248" s="244" t="s">
        <v>487</v>
      </c>
      <c r="E248" s="301" t="s">
        <v>28</v>
      </c>
      <c r="F248" s="302" t="s">
        <v>3770</v>
      </c>
      <c r="G248" s="300"/>
      <c r="H248" s="301" t="s">
        <v>28</v>
      </c>
      <c r="I248" s="303"/>
      <c r="J248" s="300"/>
      <c r="K248" s="300"/>
      <c r="L248" s="304"/>
      <c r="M248" s="305"/>
      <c r="N248" s="306"/>
      <c r="O248" s="306"/>
      <c r="P248" s="306"/>
      <c r="Q248" s="306"/>
      <c r="R248" s="306"/>
      <c r="S248" s="306"/>
      <c r="T248" s="307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308" t="s">
        <v>487</v>
      </c>
      <c r="AU248" s="308" t="s">
        <v>82</v>
      </c>
      <c r="AV248" s="16" t="s">
        <v>78</v>
      </c>
      <c r="AW248" s="16" t="s">
        <v>35</v>
      </c>
      <c r="AX248" s="16" t="s">
        <v>74</v>
      </c>
      <c r="AY248" s="308" t="s">
        <v>475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3771</v>
      </c>
      <c r="G249" s="250"/>
      <c r="H249" s="253">
        <v>0.33600000000000002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74</v>
      </c>
      <c r="AY249" s="259" t="s">
        <v>475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3772</v>
      </c>
      <c r="G250" s="250"/>
      <c r="H250" s="253">
        <v>0.60799999999999998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74</v>
      </c>
      <c r="AY250" s="259" t="s">
        <v>475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3773</v>
      </c>
      <c r="G251" s="250"/>
      <c r="H251" s="253">
        <v>0.52200000000000002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74</v>
      </c>
      <c r="AY251" s="259" t="s">
        <v>475</v>
      </c>
    </row>
    <row r="252" s="15" customFormat="1">
      <c r="A252" s="15"/>
      <c r="B252" s="271"/>
      <c r="C252" s="272"/>
      <c r="D252" s="244" t="s">
        <v>487</v>
      </c>
      <c r="E252" s="273" t="s">
        <v>28</v>
      </c>
      <c r="F252" s="274" t="s">
        <v>493</v>
      </c>
      <c r="G252" s="272"/>
      <c r="H252" s="275">
        <v>1.466</v>
      </c>
      <c r="I252" s="276"/>
      <c r="J252" s="272"/>
      <c r="K252" s="272"/>
      <c r="L252" s="277"/>
      <c r="M252" s="278"/>
      <c r="N252" s="279"/>
      <c r="O252" s="279"/>
      <c r="P252" s="279"/>
      <c r="Q252" s="279"/>
      <c r="R252" s="279"/>
      <c r="S252" s="279"/>
      <c r="T252" s="280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81" t="s">
        <v>487</v>
      </c>
      <c r="AU252" s="281" t="s">
        <v>82</v>
      </c>
      <c r="AV252" s="15" t="s">
        <v>482</v>
      </c>
      <c r="AW252" s="15" t="s">
        <v>35</v>
      </c>
      <c r="AX252" s="15" t="s">
        <v>78</v>
      </c>
      <c r="AY252" s="281" t="s">
        <v>475</v>
      </c>
    </row>
    <row r="253" s="2" customFormat="1" ht="21.75" customHeight="1">
      <c r="A253" s="41"/>
      <c r="B253" s="42"/>
      <c r="C253" s="231" t="s">
        <v>625</v>
      </c>
      <c r="D253" s="231" t="s">
        <v>477</v>
      </c>
      <c r="E253" s="232" t="s">
        <v>3774</v>
      </c>
      <c r="F253" s="233" t="s">
        <v>3775</v>
      </c>
      <c r="G253" s="234" t="s">
        <v>496</v>
      </c>
      <c r="H253" s="235">
        <v>1380.7380000000001</v>
      </c>
      <c r="I253" s="236"/>
      <c r="J253" s="237">
        <f>ROUND(I253*H253,2)</f>
        <v>0</v>
      </c>
      <c r="K253" s="233" t="s">
        <v>28</v>
      </c>
      <c r="L253" s="47"/>
      <c r="M253" s="238" t="s">
        <v>28</v>
      </c>
      <c r="N253" s="239" t="s">
        <v>45</v>
      </c>
      <c r="O253" s="87"/>
      <c r="P253" s="240">
        <f>O253*H253</f>
        <v>0</v>
      </c>
      <c r="Q253" s="240">
        <v>0</v>
      </c>
      <c r="R253" s="240">
        <f>Q253*H253</f>
        <v>0</v>
      </c>
      <c r="S253" s="240">
        <v>0</v>
      </c>
      <c r="T253" s="241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42" t="s">
        <v>482</v>
      </c>
      <c r="AT253" s="242" t="s">
        <v>477</v>
      </c>
      <c r="AU253" s="242" t="s">
        <v>82</v>
      </c>
      <c r="AY253" s="20" t="s">
        <v>475</v>
      </c>
      <c r="BE253" s="243">
        <f>IF(N253="základní",J253,0)</f>
        <v>0</v>
      </c>
      <c r="BF253" s="243">
        <f>IF(N253="snížená",J253,0)</f>
        <v>0</v>
      </c>
      <c r="BG253" s="243">
        <f>IF(N253="zákl. přenesená",J253,0)</f>
        <v>0</v>
      </c>
      <c r="BH253" s="243">
        <f>IF(N253="sníž. přenesená",J253,0)</f>
        <v>0</v>
      </c>
      <c r="BI253" s="243">
        <f>IF(N253="nulová",J253,0)</f>
        <v>0</v>
      </c>
      <c r="BJ253" s="20" t="s">
        <v>78</v>
      </c>
      <c r="BK253" s="243">
        <f>ROUND(I253*H253,2)</f>
        <v>0</v>
      </c>
      <c r="BL253" s="20" t="s">
        <v>482</v>
      </c>
      <c r="BM253" s="242" t="s">
        <v>3776</v>
      </c>
    </row>
    <row r="254" s="2" customFormat="1">
      <c r="A254" s="41"/>
      <c r="B254" s="42"/>
      <c r="C254" s="43"/>
      <c r="D254" s="244" t="s">
        <v>484</v>
      </c>
      <c r="E254" s="43"/>
      <c r="F254" s="245" t="s">
        <v>3775</v>
      </c>
      <c r="G254" s="43"/>
      <c r="H254" s="43"/>
      <c r="I254" s="151"/>
      <c r="J254" s="43"/>
      <c r="K254" s="43"/>
      <c r="L254" s="47"/>
      <c r="M254" s="246"/>
      <c r="N254" s="24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484</v>
      </c>
      <c r="AU254" s="20" t="s">
        <v>82</v>
      </c>
    </row>
    <row r="255" s="16" customFormat="1">
      <c r="A255" s="16"/>
      <c r="B255" s="299"/>
      <c r="C255" s="300"/>
      <c r="D255" s="244" t="s">
        <v>487</v>
      </c>
      <c r="E255" s="301" t="s">
        <v>28</v>
      </c>
      <c r="F255" s="302" t="s">
        <v>3777</v>
      </c>
      <c r="G255" s="300"/>
      <c r="H255" s="301" t="s">
        <v>28</v>
      </c>
      <c r="I255" s="303"/>
      <c r="J255" s="300"/>
      <c r="K255" s="300"/>
      <c r="L255" s="304"/>
      <c r="M255" s="305"/>
      <c r="N255" s="306"/>
      <c r="O255" s="306"/>
      <c r="P255" s="306"/>
      <c r="Q255" s="306"/>
      <c r="R255" s="306"/>
      <c r="S255" s="306"/>
      <c r="T255" s="307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308" t="s">
        <v>487</v>
      </c>
      <c r="AU255" s="308" t="s">
        <v>82</v>
      </c>
      <c r="AV255" s="16" t="s">
        <v>78</v>
      </c>
      <c r="AW255" s="16" t="s">
        <v>35</v>
      </c>
      <c r="AX255" s="16" t="s">
        <v>74</v>
      </c>
      <c r="AY255" s="308" t="s">
        <v>475</v>
      </c>
    </row>
    <row r="256" s="13" customFormat="1">
      <c r="A256" s="13"/>
      <c r="B256" s="249"/>
      <c r="C256" s="250"/>
      <c r="D256" s="244" t="s">
        <v>487</v>
      </c>
      <c r="E256" s="251" t="s">
        <v>28</v>
      </c>
      <c r="F256" s="252" t="s">
        <v>3778</v>
      </c>
      <c r="G256" s="250"/>
      <c r="H256" s="253">
        <v>112.68000000000001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9" t="s">
        <v>487</v>
      </c>
      <c r="AU256" s="259" t="s">
        <v>82</v>
      </c>
      <c r="AV256" s="13" t="s">
        <v>82</v>
      </c>
      <c r="AW256" s="13" t="s">
        <v>35</v>
      </c>
      <c r="AX256" s="13" t="s">
        <v>74</v>
      </c>
      <c r="AY256" s="259" t="s">
        <v>475</v>
      </c>
    </row>
    <row r="257" s="13" customFormat="1">
      <c r="A257" s="13"/>
      <c r="B257" s="249"/>
      <c r="C257" s="250"/>
      <c r="D257" s="244" t="s">
        <v>487</v>
      </c>
      <c r="E257" s="251" t="s">
        <v>28</v>
      </c>
      <c r="F257" s="252" t="s">
        <v>3779</v>
      </c>
      <c r="G257" s="250"/>
      <c r="H257" s="253">
        <v>57.823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9" t="s">
        <v>487</v>
      </c>
      <c r="AU257" s="259" t="s">
        <v>82</v>
      </c>
      <c r="AV257" s="13" t="s">
        <v>82</v>
      </c>
      <c r="AW257" s="13" t="s">
        <v>35</v>
      </c>
      <c r="AX257" s="13" t="s">
        <v>74</v>
      </c>
      <c r="AY257" s="259" t="s">
        <v>475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3780</v>
      </c>
      <c r="G258" s="250"/>
      <c r="H258" s="253">
        <v>59.665999999999997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74</v>
      </c>
      <c r="AY258" s="259" t="s">
        <v>475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3781</v>
      </c>
      <c r="G259" s="250"/>
      <c r="H259" s="253">
        <v>57.823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3782</v>
      </c>
      <c r="G260" s="250"/>
      <c r="H260" s="253">
        <v>58.765999999999998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74</v>
      </c>
      <c r="AY260" s="259" t="s">
        <v>475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3783</v>
      </c>
      <c r="G261" s="250"/>
      <c r="H261" s="253">
        <v>49.011000000000003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74</v>
      </c>
      <c r="AY261" s="259" t="s">
        <v>475</v>
      </c>
    </row>
    <row r="262" s="13" customFormat="1">
      <c r="A262" s="13"/>
      <c r="B262" s="249"/>
      <c r="C262" s="250"/>
      <c r="D262" s="244" t="s">
        <v>487</v>
      </c>
      <c r="E262" s="251" t="s">
        <v>28</v>
      </c>
      <c r="F262" s="252" t="s">
        <v>3784</v>
      </c>
      <c r="G262" s="250"/>
      <c r="H262" s="253">
        <v>49.011000000000003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9" t="s">
        <v>487</v>
      </c>
      <c r="AU262" s="259" t="s">
        <v>82</v>
      </c>
      <c r="AV262" s="13" t="s">
        <v>82</v>
      </c>
      <c r="AW262" s="13" t="s">
        <v>35</v>
      </c>
      <c r="AX262" s="13" t="s">
        <v>74</v>
      </c>
      <c r="AY262" s="259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3785</v>
      </c>
      <c r="G263" s="250"/>
      <c r="H263" s="253">
        <v>49.011000000000003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74</v>
      </c>
      <c r="AY263" s="259" t="s">
        <v>475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3786</v>
      </c>
      <c r="G264" s="250"/>
      <c r="H264" s="253">
        <v>49.011000000000003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74</v>
      </c>
      <c r="AY264" s="259" t="s">
        <v>475</v>
      </c>
    </row>
    <row r="265" s="13" customFormat="1">
      <c r="A265" s="13"/>
      <c r="B265" s="249"/>
      <c r="C265" s="250"/>
      <c r="D265" s="244" t="s">
        <v>487</v>
      </c>
      <c r="E265" s="251" t="s">
        <v>28</v>
      </c>
      <c r="F265" s="252" t="s">
        <v>3787</v>
      </c>
      <c r="G265" s="250"/>
      <c r="H265" s="253">
        <v>55.479999999999997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9" t="s">
        <v>487</v>
      </c>
      <c r="AU265" s="259" t="s">
        <v>82</v>
      </c>
      <c r="AV265" s="13" t="s">
        <v>82</v>
      </c>
      <c r="AW265" s="13" t="s">
        <v>35</v>
      </c>
      <c r="AX265" s="13" t="s">
        <v>74</v>
      </c>
      <c r="AY265" s="259" t="s">
        <v>475</v>
      </c>
    </row>
    <row r="266" s="13" customFormat="1">
      <c r="A266" s="13"/>
      <c r="B266" s="249"/>
      <c r="C266" s="250"/>
      <c r="D266" s="244" t="s">
        <v>487</v>
      </c>
      <c r="E266" s="251" t="s">
        <v>28</v>
      </c>
      <c r="F266" s="252" t="s">
        <v>3788</v>
      </c>
      <c r="G266" s="250"/>
      <c r="H266" s="253">
        <v>254.56200000000001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9" t="s">
        <v>487</v>
      </c>
      <c r="AU266" s="259" t="s">
        <v>82</v>
      </c>
      <c r="AV266" s="13" t="s">
        <v>82</v>
      </c>
      <c r="AW266" s="13" t="s">
        <v>35</v>
      </c>
      <c r="AX266" s="13" t="s">
        <v>74</v>
      </c>
      <c r="AY266" s="259" t="s">
        <v>475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3789</v>
      </c>
      <c r="G267" s="250"/>
      <c r="H267" s="253">
        <v>186.32499999999999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74</v>
      </c>
      <c r="AY267" s="259" t="s">
        <v>475</v>
      </c>
    </row>
    <row r="268" s="13" customFormat="1">
      <c r="A268" s="13"/>
      <c r="B268" s="249"/>
      <c r="C268" s="250"/>
      <c r="D268" s="244" t="s">
        <v>487</v>
      </c>
      <c r="E268" s="251" t="s">
        <v>28</v>
      </c>
      <c r="F268" s="252" t="s">
        <v>3790</v>
      </c>
      <c r="G268" s="250"/>
      <c r="H268" s="253">
        <v>177.38499999999999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9" t="s">
        <v>487</v>
      </c>
      <c r="AU268" s="259" t="s">
        <v>82</v>
      </c>
      <c r="AV268" s="13" t="s">
        <v>82</v>
      </c>
      <c r="AW268" s="13" t="s">
        <v>35</v>
      </c>
      <c r="AX268" s="13" t="s">
        <v>74</v>
      </c>
      <c r="AY268" s="259" t="s">
        <v>475</v>
      </c>
    </row>
    <row r="269" s="14" customFormat="1">
      <c r="A269" s="14"/>
      <c r="B269" s="260"/>
      <c r="C269" s="261"/>
      <c r="D269" s="244" t="s">
        <v>487</v>
      </c>
      <c r="E269" s="262" t="s">
        <v>28</v>
      </c>
      <c r="F269" s="263" t="s">
        <v>490</v>
      </c>
      <c r="G269" s="261"/>
      <c r="H269" s="264">
        <v>1216.5540000000001</v>
      </c>
      <c r="I269" s="265"/>
      <c r="J269" s="261"/>
      <c r="K269" s="261"/>
      <c r="L269" s="266"/>
      <c r="M269" s="267"/>
      <c r="N269" s="268"/>
      <c r="O269" s="268"/>
      <c r="P269" s="268"/>
      <c r="Q269" s="268"/>
      <c r="R269" s="268"/>
      <c r="S269" s="268"/>
      <c r="T269" s="269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70" t="s">
        <v>487</v>
      </c>
      <c r="AU269" s="270" t="s">
        <v>82</v>
      </c>
      <c r="AV269" s="14" t="s">
        <v>90</v>
      </c>
      <c r="AW269" s="14" t="s">
        <v>35</v>
      </c>
      <c r="AX269" s="14" t="s">
        <v>74</v>
      </c>
      <c r="AY269" s="270" t="s">
        <v>475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3791</v>
      </c>
      <c r="G270" s="250"/>
      <c r="H270" s="253">
        <v>164.184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74</v>
      </c>
      <c r="AY270" s="259" t="s">
        <v>475</v>
      </c>
    </row>
    <row r="271" s="15" customFormat="1">
      <c r="A271" s="15"/>
      <c r="B271" s="271"/>
      <c r="C271" s="272"/>
      <c r="D271" s="244" t="s">
        <v>487</v>
      </c>
      <c r="E271" s="273" t="s">
        <v>28</v>
      </c>
      <c r="F271" s="274" t="s">
        <v>493</v>
      </c>
      <c r="G271" s="272"/>
      <c r="H271" s="275">
        <v>1380.7380000000001</v>
      </c>
      <c r="I271" s="276"/>
      <c r="J271" s="272"/>
      <c r="K271" s="272"/>
      <c r="L271" s="277"/>
      <c r="M271" s="278"/>
      <c r="N271" s="279"/>
      <c r="O271" s="279"/>
      <c r="P271" s="279"/>
      <c r="Q271" s="279"/>
      <c r="R271" s="279"/>
      <c r="S271" s="279"/>
      <c r="T271" s="280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81" t="s">
        <v>487</v>
      </c>
      <c r="AU271" s="281" t="s">
        <v>82</v>
      </c>
      <c r="AV271" s="15" t="s">
        <v>482</v>
      </c>
      <c r="AW271" s="15" t="s">
        <v>35</v>
      </c>
      <c r="AX271" s="15" t="s">
        <v>78</v>
      </c>
      <c r="AY271" s="281" t="s">
        <v>475</v>
      </c>
    </row>
    <row r="272" s="12" customFormat="1" ht="22.8" customHeight="1">
      <c r="A272" s="12"/>
      <c r="B272" s="215"/>
      <c r="C272" s="216"/>
      <c r="D272" s="217" t="s">
        <v>73</v>
      </c>
      <c r="E272" s="229" t="s">
        <v>482</v>
      </c>
      <c r="F272" s="229" t="s">
        <v>547</v>
      </c>
      <c r="G272" s="216"/>
      <c r="H272" s="216"/>
      <c r="I272" s="219"/>
      <c r="J272" s="230">
        <f>BK272</f>
        <v>0</v>
      </c>
      <c r="K272" s="216"/>
      <c r="L272" s="221"/>
      <c r="M272" s="222"/>
      <c r="N272" s="223"/>
      <c r="O272" s="223"/>
      <c r="P272" s="224">
        <f>SUM(P273:P338)</f>
        <v>0</v>
      </c>
      <c r="Q272" s="223"/>
      <c r="R272" s="224">
        <f>SUM(R273:R338)</f>
        <v>418.93892670000002</v>
      </c>
      <c r="S272" s="223"/>
      <c r="T272" s="225">
        <f>SUM(T273:T338)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26" t="s">
        <v>78</v>
      </c>
      <c r="AT272" s="227" t="s">
        <v>73</v>
      </c>
      <c r="AU272" s="227" t="s">
        <v>78</v>
      </c>
      <c r="AY272" s="226" t="s">
        <v>475</v>
      </c>
      <c r="BK272" s="228">
        <f>SUM(BK273:BK338)</f>
        <v>0</v>
      </c>
    </row>
    <row r="273" s="2" customFormat="1" ht="21.75" customHeight="1">
      <c r="A273" s="41"/>
      <c r="B273" s="42"/>
      <c r="C273" s="231" t="s">
        <v>630</v>
      </c>
      <c r="D273" s="231" t="s">
        <v>477</v>
      </c>
      <c r="E273" s="232" t="s">
        <v>3792</v>
      </c>
      <c r="F273" s="233" t="s">
        <v>3793</v>
      </c>
      <c r="G273" s="234" t="s">
        <v>496</v>
      </c>
      <c r="H273" s="235">
        <v>446.73000000000002</v>
      </c>
      <c r="I273" s="236"/>
      <c r="J273" s="237">
        <f>ROUND(I273*H273,2)</f>
        <v>0</v>
      </c>
      <c r="K273" s="233" t="s">
        <v>481</v>
      </c>
      <c r="L273" s="47"/>
      <c r="M273" s="238" t="s">
        <v>28</v>
      </c>
      <c r="N273" s="239" t="s">
        <v>45</v>
      </c>
      <c r="O273" s="87"/>
      <c r="P273" s="240">
        <f>O273*H273</f>
        <v>0</v>
      </c>
      <c r="Q273" s="240">
        <v>0</v>
      </c>
      <c r="R273" s="240">
        <f>Q273*H273</f>
        <v>0</v>
      </c>
      <c r="S273" s="240">
        <v>0</v>
      </c>
      <c r="T273" s="241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42" t="s">
        <v>482</v>
      </c>
      <c r="AT273" s="242" t="s">
        <v>477</v>
      </c>
      <c r="AU273" s="242" t="s">
        <v>82</v>
      </c>
      <c r="AY273" s="20" t="s">
        <v>475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20" t="s">
        <v>78</v>
      </c>
      <c r="BK273" s="243">
        <f>ROUND(I273*H273,2)</f>
        <v>0</v>
      </c>
      <c r="BL273" s="20" t="s">
        <v>482</v>
      </c>
      <c r="BM273" s="242" t="s">
        <v>3794</v>
      </c>
    </row>
    <row r="274" s="2" customFormat="1">
      <c r="A274" s="41"/>
      <c r="B274" s="42"/>
      <c r="C274" s="43"/>
      <c r="D274" s="244" t="s">
        <v>484</v>
      </c>
      <c r="E274" s="43"/>
      <c r="F274" s="245" t="s">
        <v>3795</v>
      </c>
      <c r="G274" s="43"/>
      <c r="H274" s="43"/>
      <c r="I274" s="151"/>
      <c r="J274" s="43"/>
      <c r="K274" s="43"/>
      <c r="L274" s="47"/>
      <c r="M274" s="246"/>
      <c r="N274" s="24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484</v>
      </c>
      <c r="AU274" s="20" t="s">
        <v>82</v>
      </c>
    </row>
    <row r="275" s="13" customFormat="1">
      <c r="A275" s="13"/>
      <c r="B275" s="249"/>
      <c r="C275" s="250"/>
      <c r="D275" s="244" t="s">
        <v>487</v>
      </c>
      <c r="E275" s="251" t="s">
        <v>28</v>
      </c>
      <c r="F275" s="252" t="s">
        <v>3796</v>
      </c>
      <c r="G275" s="250"/>
      <c r="H275" s="253">
        <v>446.73000000000002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9" t="s">
        <v>487</v>
      </c>
      <c r="AU275" s="259" t="s">
        <v>82</v>
      </c>
      <c r="AV275" s="13" t="s">
        <v>82</v>
      </c>
      <c r="AW275" s="13" t="s">
        <v>35</v>
      </c>
      <c r="AX275" s="13" t="s">
        <v>78</v>
      </c>
      <c r="AY275" s="259" t="s">
        <v>475</v>
      </c>
    </row>
    <row r="276" s="2" customFormat="1" ht="21.75" customHeight="1">
      <c r="A276" s="41"/>
      <c r="B276" s="42"/>
      <c r="C276" s="231" t="s">
        <v>636</v>
      </c>
      <c r="D276" s="231" t="s">
        <v>477</v>
      </c>
      <c r="E276" s="232" t="s">
        <v>3351</v>
      </c>
      <c r="F276" s="233" t="s">
        <v>3352</v>
      </c>
      <c r="G276" s="234" t="s">
        <v>480</v>
      </c>
      <c r="H276" s="235">
        <v>748.99400000000003</v>
      </c>
      <c r="I276" s="236"/>
      <c r="J276" s="237">
        <f>ROUND(I276*H276,2)</f>
        <v>0</v>
      </c>
      <c r="K276" s="233" t="s">
        <v>481</v>
      </c>
      <c r="L276" s="47"/>
      <c r="M276" s="238" t="s">
        <v>28</v>
      </c>
      <c r="N276" s="239" t="s">
        <v>45</v>
      </c>
      <c r="O276" s="87"/>
      <c r="P276" s="240">
        <f>O276*H276</f>
        <v>0</v>
      </c>
      <c r="Q276" s="240">
        <v>0</v>
      </c>
      <c r="R276" s="240">
        <f>Q276*H276</f>
        <v>0</v>
      </c>
      <c r="S276" s="240">
        <v>0</v>
      </c>
      <c r="T276" s="241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42" t="s">
        <v>482</v>
      </c>
      <c r="AT276" s="242" t="s">
        <v>477</v>
      </c>
      <c r="AU276" s="242" t="s">
        <v>82</v>
      </c>
      <c r="AY276" s="20" t="s">
        <v>475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20" t="s">
        <v>78</v>
      </c>
      <c r="BK276" s="243">
        <f>ROUND(I276*H276,2)</f>
        <v>0</v>
      </c>
      <c r="BL276" s="20" t="s">
        <v>482</v>
      </c>
      <c r="BM276" s="242" t="s">
        <v>3797</v>
      </c>
    </row>
    <row r="277" s="2" customFormat="1">
      <c r="A277" s="41"/>
      <c r="B277" s="42"/>
      <c r="C277" s="43"/>
      <c r="D277" s="244" t="s">
        <v>484</v>
      </c>
      <c r="E277" s="43"/>
      <c r="F277" s="245" t="s">
        <v>3354</v>
      </c>
      <c r="G277" s="43"/>
      <c r="H277" s="43"/>
      <c r="I277" s="151"/>
      <c r="J277" s="43"/>
      <c r="K277" s="43"/>
      <c r="L277" s="47"/>
      <c r="M277" s="246"/>
      <c r="N277" s="247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484</v>
      </c>
      <c r="AU277" s="20" t="s">
        <v>82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3798</v>
      </c>
      <c r="G278" s="250"/>
      <c r="H278" s="253">
        <v>7.5739999999999998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74</v>
      </c>
      <c r="AY278" s="259" t="s">
        <v>475</v>
      </c>
    </row>
    <row r="279" s="13" customFormat="1">
      <c r="A279" s="13"/>
      <c r="B279" s="249"/>
      <c r="C279" s="250"/>
      <c r="D279" s="244" t="s">
        <v>487</v>
      </c>
      <c r="E279" s="251" t="s">
        <v>28</v>
      </c>
      <c r="F279" s="252" t="s">
        <v>3799</v>
      </c>
      <c r="G279" s="250"/>
      <c r="H279" s="253">
        <v>3.8479999999999999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9" t="s">
        <v>487</v>
      </c>
      <c r="AU279" s="259" t="s">
        <v>82</v>
      </c>
      <c r="AV279" s="13" t="s">
        <v>82</v>
      </c>
      <c r="AW279" s="13" t="s">
        <v>35</v>
      </c>
      <c r="AX279" s="13" t="s">
        <v>74</v>
      </c>
      <c r="AY279" s="259" t="s">
        <v>475</v>
      </c>
    </row>
    <row r="280" s="13" customFormat="1">
      <c r="A280" s="13"/>
      <c r="B280" s="249"/>
      <c r="C280" s="250"/>
      <c r="D280" s="244" t="s">
        <v>487</v>
      </c>
      <c r="E280" s="251" t="s">
        <v>28</v>
      </c>
      <c r="F280" s="252" t="s">
        <v>3800</v>
      </c>
      <c r="G280" s="250"/>
      <c r="H280" s="253">
        <v>3.8479999999999999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9" t="s">
        <v>487</v>
      </c>
      <c r="AU280" s="259" t="s">
        <v>82</v>
      </c>
      <c r="AV280" s="13" t="s">
        <v>82</v>
      </c>
      <c r="AW280" s="13" t="s">
        <v>35</v>
      </c>
      <c r="AX280" s="13" t="s">
        <v>74</v>
      </c>
      <c r="AY280" s="259" t="s">
        <v>475</v>
      </c>
    </row>
    <row r="281" s="13" customFormat="1">
      <c r="A281" s="13"/>
      <c r="B281" s="249"/>
      <c r="C281" s="250"/>
      <c r="D281" s="244" t="s">
        <v>487</v>
      </c>
      <c r="E281" s="251" t="s">
        <v>28</v>
      </c>
      <c r="F281" s="252" t="s">
        <v>3801</v>
      </c>
      <c r="G281" s="250"/>
      <c r="H281" s="253">
        <v>3.8479999999999999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9" t="s">
        <v>487</v>
      </c>
      <c r="AU281" s="259" t="s">
        <v>82</v>
      </c>
      <c r="AV281" s="13" t="s">
        <v>82</v>
      </c>
      <c r="AW281" s="13" t="s">
        <v>35</v>
      </c>
      <c r="AX281" s="13" t="s">
        <v>74</v>
      </c>
      <c r="AY281" s="259" t="s">
        <v>475</v>
      </c>
    </row>
    <row r="282" s="13" customFormat="1">
      <c r="A282" s="13"/>
      <c r="B282" s="249"/>
      <c r="C282" s="250"/>
      <c r="D282" s="244" t="s">
        <v>487</v>
      </c>
      <c r="E282" s="251" t="s">
        <v>28</v>
      </c>
      <c r="F282" s="252" t="s">
        <v>3802</v>
      </c>
      <c r="G282" s="250"/>
      <c r="H282" s="253">
        <v>3.8479999999999999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9" t="s">
        <v>487</v>
      </c>
      <c r="AU282" s="259" t="s">
        <v>82</v>
      </c>
      <c r="AV282" s="13" t="s">
        <v>82</v>
      </c>
      <c r="AW282" s="13" t="s">
        <v>35</v>
      </c>
      <c r="AX282" s="13" t="s">
        <v>74</v>
      </c>
      <c r="AY282" s="259" t="s">
        <v>475</v>
      </c>
    </row>
    <row r="283" s="13" customFormat="1">
      <c r="A283" s="13"/>
      <c r="B283" s="249"/>
      <c r="C283" s="250"/>
      <c r="D283" s="244" t="s">
        <v>487</v>
      </c>
      <c r="E283" s="251" t="s">
        <v>28</v>
      </c>
      <c r="F283" s="252" t="s">
        <v>3803</v>
      </c>
      <c r="G283" s="250"/>
      <c r="H283" s="253">
        <v>3.8479999999999999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9" t="s">
        <v>487</v>
      </c>
      <c r="AU283" s="259" t="s">
        <v>82</v>
      </c>
      <c r="AV283" s="13" t="s">
        <v>82</v>
      </c>
      <c r="AW283" s="13" t="s">
        <v>35</v>
      </c>
      <c r="AX283" s="13" t="s">
        <v>74</v>
      </c>
      <c r="AY283" s="259" t="s">
        <v>475</v>
      </c>
    </row>
    <row r="284" s="13" customFormat="1">
      <c r="A284" s="13"/>
      <c r="B284" s="249"/>
      <c r="C284" s="250"/>
      <c r="D284" s="244" t="s">
        <v>487</v>
      </c>
      <c r="E284" s="251" t="s">
        <v>28</v>
      </c>
      <c r="F284" s="252" t="s">
        <v>3804</v>
      </c>
      <c r="G284" s="250"/>
      <c r="H284" s="253">
        <v>3.8479999999999999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9" t="s">
        <v>487</v>
      </c>
      <c r="AU284" s="259" t="s">
        <v>82</v>
      </c>
      <c r="AV284" s="13" t="s">
        <v>82</v>
      </c>
      <c r="AW284" s="13" t="s">
        <v>35</v>
      </c>
      <c r="AX284" s="13" t="s">
        <v>74</v>
      </c>
      <c r="AY284" s="259" t="s">
        <v>475</v>
      </c>
    </row>
    <row r="285" s="13" customFormat="1">
      <c r="A285" s="13"/>
      <c r="B285" s="249"/>
      <c r="C285" s="250"/>
      <c r="D285" s="244" t="s">
        <v>487</v>
      </c>
      <c r="E285" s="251" t="s">
        <v>28</v>
      </c>
      <c r="F285" s="252" t="s">
        <v>3805</v>
      </c>
      <c r="G285" s="250"/>
      <c r="H285" s="253">
        <v>3.8479999999999999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9" t="s">
        <v>487</v>
      </c>
      <c r="AU285" s="259" t="s">
        <v>82</v>
      </c>
      <c r="AV285" s="13" t="s">
        <v>82</v>
      </c>
      <c r="AW285" s="13" t="s">
        <v>35</v>
      </c>
      <c r="AX285" s="13" t="s">
        <v>74</v>
      </c>
      <c r="AY285" s="259" t="s">
        <v>475</v>
      </c>
    </row>
    <row r="286" s="13" customFormat="1">
      <c r="A286" s="13"/>
      <c r="B286" s="249"/>
      <c r="C286" s="250"/>
      <c r="D286" s="244" t="s">
        <v>487</v>
      </c>
      <c r="E286" s="251" t="s">
        <v>28</v>
      </c>
      <c r="F286" s="252" t="s">
        <v>3806</v>
      </c>
      <c r="G286" s="250"/>
      <c r="H286" s="253">
        <v>3.8479999999999999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9" t="s">
        <v>487</v>
      </c>
      <c r="AU286" s="259" t="s">
        <v>82</v>
      </c>
      <c r="AV286" s="13" t="s">
        <v>82</v>
      </c>
      <c r="AW286" s="13" t="s">
        <v>35</v>
      </c>
      <c r="AX286" s="13" t="s">
        <v>74</v>
      </c>
      <c r="AY286" s="259" t="s">
        <v>475</v>
      </c>
    </row>
    <row r="287" s="13" customFormat="1">
      <c r="A287" s="13"/>
      <c r="B287" s="249"/>
      <c r="C287" s="250"/>
      <c r="D287" s="244" t="s">
        <v>487</v>
      </c>
      <c r="E287" s="251" t="s">
        <v>28</v>
      </c>
      <c r="F287" s="252" t="s">
        <v>3807</v>
      </c>
      <c r="G287" s="250"/>
      <c r="H287" s="253">
        <v>3.8479999999999999</v>
      </c>
      <c r="I287" s="254"/>
      <c r="J287" s="250"/>
      <c r="K287" s="250"/>
      <c r="L287" s="255"/>
      <c r="M287" s="256"/>
      <c r="N287" s="257"/>
      <c r="O287" s="257"/>
      <c r="P287" s="257"/>
      <c r="Q287" s="257"/>
      <c r="R287" s="257"/>
      <c r="S287" s="257"/>
      <c r="T287" s="258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9" t="s">
        <v>487</v>
      </c>
      <c r="AU287" s="259" t="s">
        <v>82</v>
      </c>
      <c r="AV287" s="13" t="s">
        <v>82</v>
      </c>
      <c r="AW287" s="13" t="s">
        <v>35</v>
      </c>
      <c r="AX287" s="13" t="s">
        <v>74</v>
      </c>
      <c r="AY287" s="259" t="s">
        <v>475</v>
      </c>
    </row>
    <row r="288" s="13" customFormat="1">
      <c r="A288" s="13"/>
      <c r="B288" s="249"/>
      <c r="C288" s="250"/>
      <c r="D288" s="244" t="s">
        <v>487</v>
      </c>
      <c r="E288" s="251" t="s">
        <v>28</v>
      </c>
      <c r="F288" s="252" t="s">
        <v>3808</v>
      </c>
      <c r="G288" s="250"/>
      <c r="H288" s="253">
        <v>12</v>
      </c>
      <c r="I288" s="254"/>
      <c r="J288" s="250"/>
      <c r="K288" s="250"/>
      <c r="L288" s="255"/>
      <c r="M288" s="256"/>
      <c r="N288" s="257"/>
      <c r="O288" s="257"/>
      <c r="P288" s="257"/>
      <c r="Q288" s="257"/>
      <c r="R288" s="257"/>
      <c r="S288" s="257"/>
      <c r="T288" s="258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9" t="s">
        <v>487</v>
      </c>
      <c r="AU288" s="259" t="s">
        <v>82</v>
      </c>
      <c r="AV288" s="13" t="s">
        <v>82</v>
      </c>
      <c r="AW288" s="13" t="s">
        <v>35</v>
      </c>
      <c r="AX288" s="13" t="s">
        <v>74</v>
      </c>
      <c r="AY288" s="259" t="s">
        <v>475</v>
      </c>
    </row>
    <row r="289" s="13" customFormat="1">
      <c r="A289" s="13"/>
      <c r="B289" s="249"/>
      <c r="C289" s="250"/>
      <c r="D289" s="244" t="s">
        <v>487</v>
      </c>
      <c r="E289" s="251" t="s">
        <v>28</v>
      </c>
      <c r="F289" s="252" t="s">
        <v>3809</v>
      </c>
      <c r="G289" s="250"/>
      <c r="H289" s="253">
        <v>19.199999999999999</v>
      </c>
      <c r="I289" s="254"/>
      <c r="J289" s="250"/>
      <c r="K289" s="250"/>
      <c r="L289" s="255"/>
      <c r="M289" s="256"/>
      <c r="N289" s="257"/>
      <c r="O289" s="257"/>
      <c r="P289" s="257"/>
      <c r="Q289" s="257"/>
      <c r="R289" s="257"/>
      <c r="S289" s="257"/>
      <c r="T289" s="258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9" t="s">
        <v>487</v>
      </c>
      <c r="AU289" s="259" t="s">
        <v>82</v>
      </c>
      <c r="AV289" s="13" t="s">
        <v>82</v>
      </c>
      <c r="AW289" s="13" t="s">
        <v>35</v>
      </c>
      <c r="AX289" s="13" t="s">
        <v>74</v>
      </c>
      <c r="AY289" s="259" t="s">
        <v>475</v>
      </c>
    </row>
    <row r="290" s="13" customFormat="1">
      <c r="A290" s="13"/>
      <c r="B290" s="249"/>
      <c r="C290" s="250"/>
      <c r="D290" s="244" t="s">
        <v>487</v>
      </c>
      <c r="E290" s="251" t="s">
        <v>28</v>
      </c>
      <c r="F290" s="252" t="s">
        <v>3810</v>
      </c>
      <c r="G290" s="250"/>
      <c r="H290" s="253">
        <v>20.538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9" t="s">
        <v>487</v>
      </c>
      <c r="AU290" s="259" t="s">
        <v>82</v>
      </c>
      <c r="AV290" s="13" t="s">
        <v>82</v>
      </c>
      <c r="AW290" s="13" t="s">
        <v>35</v>
      </c>
      <c r="AX290" s="13" t="s">
        <v>74</v>
      </c>
      <c r="AY290" s="259" t="s">
        <v>475</v>
      </c>
    </row>
    <row r="291" s="13" customFormat="1">
      <c r="A291" s="13"/>
      <c r="B291" s="249"/>
      <c r="C291" s="250"/>
      <c r="D291" s="244" t="s">
        <v>487</v>
      </c>
      <c r="E291" s="251" t="s">
        <v>28</v>
      </c>
      <c r="F291" s="252" t="s">
        <v>3811</v>
      </c>
      <c r="G291" s="250"/>
      <c r="H291" s="253">
        <v>14.491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9" t="s">
        <v>487</v>
      </c>
      <c r="AU291" s="259" t="s">
        <v>82</v>
      </c>
      <c r="AV291" s="13" t="s">
        <v>82</v>
      </c>
      <c r="AW291" s="13" t="s">
        <v>35</v>
      </c>
      <c r="AX291" s="13" t="s">
        <v>74</v>
      </c>
      <c r="AY291" s="259" t="s">
        <v>475</v>
      </c>
    </row>
    <row r="292" s="14" customFormat="1">
      <c r="A292" s="14"/>
      <c r="B292" s="260"/>
      <c r="C292" s="261"/>
      <c r="D292" s="244" t="s">
        <v>487</v>
      </c>
      <c r="E292" s="262" t="s">
        <v>28</v>
      </c>
      <c r="F292" s="263" t="s">
        <v>3812</v>
      </c>
      <c r="G292" s="261"/>
      <c r="H292" s="264">
        <v>108.43499999999999</v>
      </c>
      <c r="I292" s="265"/>
      <c r="J292" s="261"/>
      <c r="K292" s="261"/>
      <c r="L292" s="266"/>
      <c r="M292" s="267"/>
      <c r="N292" s="268"/>
      <c r="O292" s="268"/>
      <c r="P292" s="268"/>
      <c r="Q292" s="268"/>
      <c r="R292" s="268"/>
      <c r="S292" s="268"/>
      <c r="T292" s="269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70" t="s">
        <v>487</v>
      </c>
      <c r="AU292" s="270" t="s">
        <v>82</v>
      </c>
      <c r="AV292" s="14" t="s">
        <v>90</v>
      </c>
      <c r="AW292" s="14" t="s">
        <v>35</v>
      </c>
      <c r="AX292" s="14" t="s">
        <v>74</v>
      </c>
      <c r="AY292" s="270" t="s">
        <v>475</v>
      </c>
    </row>
    <row r="293" s="13" customFormat="1">
      <c r="A293" s="13"/>
      <c r="B293" s="249"/>
      <c r="C293" s="250"/>
      <c r="D293" s="244" t="s">
        <v>487</v>
      </c>
      <c r="E293" s="251" t="s">
        <v>28</v>
      </c>
      <c r="F293" s="252" t="s">
        <v>3813</v>
      </c>
      <c r="G293" s="250"/>
      <c r="H293" s="253">
        <v>21.553000000000001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9" t="s">
        <v>487</v>
      </c>
      <c r="AU293" s="259" t="s">
        <v>82</v>
      </c>
      <c r="AV293" s="13" t="s">
        <v>82</v>
      </c>
      <c r="AW293" s="13" t="s">
        <v>35</v>
      </c>
      <c r="AX293" s="13" t="s">
        <v>74</v>
      </c>
      <c r="AY293" s="259" t="s">
        <v>475</v>
      </c>
    </row>
    <row r="294" s="13" customFormat="1">
      <c r="A294" s="13"/>
      <c r="B294" s="249"/>
      <c r="C294" s="250"/>
      <c r="D294" s="244" t="s">
        <v>487</v>
      </c>
      <c r="E294" s="251" t="s">
        <v>28</v>
      </c>
      <c r="F294" s="252" t="s">
        <v>3814</v>
      </c>
      <c r="G294" s="250"/>
      <c r="H294" s="253">
        <v>47.619999999999997</v>
      </c>
      <c r="I294" s="254"/>
      <c r="J294" s="250"/>
      <c r="K294" s="250"/>
      <c r="L294" s="255"/>
      <c r="M294" s="256"/>
      <c r="N294" s="257"/>
      <c r="O294" s="257"/>
      <c r="P294" s="257"/>
      <c r="Q294" s="257"/>
      <c r="R294" s="257"/>
      <c r="S294" s="257"/>
      <c r="T294" s="258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9" t="s">
        <v>487</v>
      </c>
      <c r="AU294" s="259" t="s">
        <v>82</v>
      </c>
      <c r="AV294" s="13" t="s">
        <v>82</v>
      </c>
      <c r="AW294" s="13" t="s">
        <v>35</v>
      </c>
      <c r="AX294" s="13" t="s">
        <v>74</v>
      </c>
      <c r="AY294" s="259" t="s">
        <v>475</v>
      </c>
    </row>
    <row r="295" s="13" customFormat="1">
      <c r="A295" s="13"/>
      <c r="B295" s="249"/>
      <c r="C295" s="250"/>
      <c r="D295" s="244" t="s">
        <v>487</v>
      </c>
      <c r="E295" s="251" t="s">
        <v>28</v>
      </c>
      <c r="F295" s="252" t="s">
        <v>3815</v>
      </c>
      <c r="G295" s="250"/>
      <c r="H295" s="253">
        <v>69.033000000000001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9" t="s">
        <v>487</v>
      </c>
      <c r="AU295" s="259" t="s">
        <v>82</v>
      </c>
      <c r="AV295" s="13" t="s">
        <v>82</v>
      </c>
      <c r="AW295" s="13" t="s">
        <v>35</v>
      </c>
      <c r="AX295" s="13" t="s">
        <v>74</v>
      </c>
      <c r="AY295" s="259" t="s">
        <v>475</v>
      </c>
    </row>
    <row r="296" s="13" customFormat="1">
      <c r="A296" s="13"/>
      <c r="B296" s="249"/>
      <c r="C296" s="250"/>
      <c r="D296" s="244" t="s">
        <v>487</v>
      </c>
      <c r="E296" s="251" t="s">
        <v>28</v>
      </c>
      <c r="F296" s="252" t="s">
        <v>3816</v>
      </c>
      <c r="G296" s="250"/>
      <c r="H296" s="253">
        <v>41.305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9" t="s">
        <v>487</v>
      </c>
      <c r="AU296" s="259" t="s">
        <v>82</v>
      </c>
      <c r="AV296" s="13" t="s">
        <v>82</v>
      </c>
      <c r="AW296" s="13" t="s">
        <v>35</v>
      </c>
      <c r="AX296" s="13" t="s">
        <v>74</v>
      </c>
      <c r="AY296" s="259" t="s">
        <v>475</v>
      </c>
    </row>
    <row r="297" s="13" customFormat="1">
      <c r="A297" s="13"/>
      <c r="B297" s="249"/>
      <c r="C297" s="250"/>
      <c r="D297" s="244" t="s">
        <v>487</v>
      </c>
      <c r="E297" s="251" t="s">
        <v>28</v>
      </c>
      <c r="F297" s="252" t="s">
        <v>3817</v>
      </c>
      <c r="G297" s="250"/>
      <c r="H297" s="253">
        <v>25.120999999999999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9" t="s">
        <v>487</v>
      </c>
      <c r="AU297" s="259" t="s">
        <v>82</v>
      </c>
      <c r="AV297" s="13" t="s">
        <v>82</v>
      </c>
      <c r="AW297" s="13" t="s">
        <v>35</v>
      </c>
      <c r="AX297" s="13" t="s">
        <v>74</v>
      </c>
      <c r="AY297" s="259" t="s">
        <v>475</v>
      </c>
    </row>
    <row r="298" s="13" customFormat="1">
      <c r="A298" s="13"/>
      <c r="B298" s="249"/>
      <c r="C298" s="250"/>
      <c r="D298" s="244" t="s">
        <v>487</v>
      </c>
      <c r="E298" s="251" t="s">
        <v>28</v>
      </c>
      <c r="F298" s="252" t="s">
        <v>3818</v>
      </c>
      <c r="G298" s="250"/>
      <c r="H298" s="253">
        <v>14.831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9" t="s">
        <v>487</v>
      </c>
      <c r="AU298" s="259" t="s">
        <v>82</v>
      </c>
      <c r="AV298" s="13" t="s">
        <v>82</v>
      </c>
      <c r="AW298" s="13" t="s">
        <v>35</v>
      </c>
      <c r="AX298" s="13" t="s">
        <v>74</v>
      </c>
      <c r="AY298" s="259" t="s">
        <v>475</v>
      </c>
    </row>
    <row r="299" s="13" customFormat="1">
      <c r="A299" s="13"/>
      <c r="B299" s="249"/>
      <c r="C299" s="250"/>
      <c r="D299" s="244" t="s">
        <v>487</v>
      </c>
      <c r="E299" s="251" t="s">
        <v>28</v>
      </c>
      <c r="F299" s="252" t="s">
        <v>3819</v>
      </c>
      <c r="G299" s="250"/>
      <c r="H299" s="253">
        <v>8.1720000000000006</v>
      </c>
      <c r="I299" s="254"/>
      <c r="J299" s="250"/>
      <c r="K299" s="250"/>
      <c r="L299" s="255"/>
      <c r="M299" s="256"/>
      <c r="N299" s="257"/>
      <c r="O299" s="257"/>
      <c r="P299" s="257"/>
      <c r="Q299" s="257"/>
      <c r="R299" s="257"/>
      <c r="S299" s="257"/>
      <c r="T299" s="258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9" t="s">
        <v>487</v>
      </c>
      <c r="AU299" s="259" t="s">
        <v>82</v>
      </c>
      <c r="AV299" s="13" t="s">
        <v>82</v>
      </c>
      <c r="AW299" s="13" t="s">
        <v>35</v>
      </c>
      <c r="AX299" s="13" t="s">
        <v>74</v>
      </c>
      <c r="AY299" s="259" t="s">
        <v>475</v>
      </c>
    </row>
    <row r="300" s="13" customFormat="1">
      <c r="A300" s="13"/>
      <c r="B300" s="249"/>
      <c r="C300" s="250"/>
      <c r="D300" s="244" t="s">
        <v>487</v>
      </c>
      <c r="E300" s="251" t="s">
        <v>28</v>
      </c>
      <c r="F300" s="252" t="s">
        <v>3820</v>
      </c>
      <c r="G300" s="250"/>
      <c r="H300" s="253">
        <v>8.1999999999999993</v>
      </c>
      <c r="I300" s="254"/>
      <c r="J300" s="250"/>
      <c r="K300" s="250"/>
      <c r="L300" s="255"/>
      <c r="M300" s="256"/>
      <c r="N300" s="257"/>
      <c r="O300" s="257"/>
      <c r="P300" s="257"/>
      <c r="Q300" s="257"/>
      <c r="R300" s="257"/>
      <c r="S300" s="257"/>
      <c r="T300" s="258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9" t="s">
        <v>487</v>
      </c>
      <c r="AU300" s="259" t="s">
        <v>82</v>
      </c>
      <c r="AV300" s="13" t="s">
        <v>82</v>
      </c>
      <c r="AW300" s="13" t="s">
        <v>35</v>
      </c>
      <c r="AX300" s="13" t="s">
        <v>74</v>
      </c>
      <c r="AY300" s="259" t="s">
        <v>475</v>
      </c>
    </row>
    <row r="301" s="13" customFormat="1">
      <c r="A301" s="13"/>
      <c r="B301" s="249"/>
      <c r="C301" s="250"/>
      <c r="D301" s="244" t="s">
        <v>487</v>
      </c>
      <c r="E301" s="251" t="s">
        <v>28</v>
      </c>
      <c r="F301" s="252" t="s">
        <v>3821</v>
      </c>
      <c r="G301" s="250"/>
      <c r="H301" s="253">
        <v>6.9180000000000001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9" t="s">
        <v>487</v>
      </c>
      <c r="AU301" s="259" t="s">
        <v>82</v>
      </c>
      <c r="AV301" s="13" t="s">
        <v>82</v>
      </c>
      <c r="AW301" s="13" t="s">
        <v>35</v>
      </c>
      <c r="AX301" s="13" t="s">
        <v>74</v>
      </c>
      <c r="AY301" s="259" t="s">
        <v>475</v>
      </c>
    </row>
    <row r="302" s="13" customFormat="1">
      <c r="A302" s="13"/>
      <c r="B302" s="249"/>
      <c r="C302" s="250"/>
      <c r="D302" s="244" t="s">
        <v>487</v>
      </c>
      <c r="E302" s="251" t="s">
        <v>28</v>
      </c>
      <c r="F302" s="252" t="s">
        <v>3822</v>
      </c>
      <c r="G302" s="250"/>
      <c r="H302" s="253">
        <v>11.08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9" t="s">
        <v>487</v>
      </c>
      <c r="AU302" s="259" t="s">
        <v>82</v>
      </c>
      <c r="AV302" s="13" t="s">
        <v>82</v>
      </c>
      <c r="AW302" s="13" t="s">
        <v>35</v>
      </c>
      <c r="AX302" s="13" t="s">
        <v>74</v>
      </c>
      <c r="AY302" s="259" t="s">
        <v>475</v>
      </c>
    </row>
    <row r="303" s="13" customFormat="1">
      <c r="A303" s="13"/>
      <c r="B303" s="249"/>
      <c r="C303" s="250"/>
      <c r="D303" s="244" t="s">
        <v>487</v>
      </c>
      <c r="E303" s="251" t="s">
        <v>28</v>
      </c>
      <c r="F303" s="252" t="s">
        <v>3823</v>
      </c>
      <c r="G303" s="250"/>
      <c r="H303" s="253">
        <v>124.64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9" t="s">
        <v>487</v>
      </c>
      <c r="AU303" s="259" t="s">
        <v>82</v>
      </c>
      <c r="AV303" s="13" t="s">
        <v>82</v>
      </c>
      <c r="AW303" s="13" t="s">
        <v>35</v>
      </c>
      <c r="AX303" s="13" t="s">
        <v>74</v>
      </c>
      <c r="AY303" s="259" t="s">
        <v>475</v>
      </c>
    </row>
    <row r="304" s="13" customFormat="1">
      <c r="A304" s="13"/>
      <c r="B304" s="249"/>
      <c r="C304" s="250"/>
      <c r="D304" s="244" t="s">
        <v>487</v>
      </c>
      <c r="E304" s="251" t="s">
        <v>28</v>
      </c>
      <c r="F304" s="252" t="s">
        <v>3824</v>
      </c>
      <c r="G304" s="250"/>
      <c r="H304" s="253">
        <v>124.78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9" t="s">
        <v>487</v>
      </c>
      <c r="AU304" s="259" t="s">
        <v>82</v>
      </c>
      <c r="AV304" s="13" t="s">
        <v>82</v>
      </c>
      <c r="AW304" s="13" t="s">
        <v>35</v>
      </c>
      <c r="AX304" s="13" t="s">
        <v>74</v>
      </c>
      <c r="AY304" s="259" t="s">
        <v>475</v>
      </c>
    </row>
    <row r="305" s="13" customFormat="1">
      <c r="A305" s="13"/>
      <c r="B305" s="249"/>
      <c r="C305" s="250"/>
      <c r="D305" s="244" t="s">
        <v>487</v>
      </c>
      <c r="E305" s="251" t="s">
        <v>28</v>
      </c>
      <c r="F305" s="252" t="s">
        <v>3825</v>
      </c>
      <c r="G305" s="250"/>
      <c r="H305" s="253">
        <v>76.480000000000004</v>
      </c>
      <c r="I305" s="254"/>
      <c r="J305" s="250"/>
      <c r="K305" s="250"/>
      <c r="L305" s="255"/>
      <c r="M305" s="256"/>
      <c r="N305" s="257"/>
      <c r="O305" s="257"/>
      <c r="P305" s="257"/>
      <c r="Q305" s="257"/>
      <c r="R305" s="257"/>
      <c r="S305" s="257"/>
      <c r="T305" s="258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9" t="s">
        <v>487</v>
      </c>
      <c r="AU305" s="259" t="s">
        <v>82</v>
      </c>
      <c r="AV305" s="13" t="s">
        <v>82</v>
      </c>
      <c r="AW305" s="13" t="s">
        <v>35</v>
      </c>
      <c r="AX305" s="13" t="s">
        <v>74</v>
      </c>
      <c r="AY305" s="259" t="s">
        <v>475</v>
      </c>
    </row>
    <row r="306" s="13" customFormat="1">
      <c r="A306" s="13"/>
      <c r="B306" s="249"/>
      <c r="C306" s="250"/>
      <c r="D306" s="244" t="s">
        <v>487</v>
      </c>
      <c r="E306" s="251" t="s">
        <v>28</v>
      </c>
      <c r="F306" s="252" t="s">
        <v>3826</v>
      </c>
      <c r="G306" s="250"/>
      <c r="H306" s="253">
        <v>60.826000000000001</v>
      </c>
      <c r="I306" s="254"/>
      <c r="J306" s="250"/>
      <c r="K306" s="250"/>
      <c r="L306" s="255"/>
      <c r="M306" s="256"/>
      <c r="N306" s="257"/>
      <c r="O306" s="257"/>
      <c r="P306" s="257"/>
      <c r="Q306" s="257"/>
      <c r="R306" s="257"/>
      <c r="S306" s="257"/>
      <c r="T306" s="258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9" t="s">
        <v>487</v>
      </c>
      <c r="AU306" s="259" t="s">
        <v>82</v>
      </c>
      <c r="AV306" s="13" t="s">
        <v>82</v>
      </c>
      <c r="AW306" s="13" t="s">
        <v>35</v>
      </c>
      <c r="AX306" s="13" t="s">
        <v>74</v>
      </c>
      <c r="AY306" s="259" t="s">
        <v>475</v>
      </c>
    </row>
    <row r="307" s="14" customFormat="1">
      <c r="A307" s="14"/>
      <c r="B307" s="260"/>
      <c r="C307" s="261"/>
      <c r="D307" s="244" t="s">
        <v>487</v>
      </c>
      <c r="E307" s="262" t="s">
        <v>28</v>
      </c>
      <c r="F307" s="263" t="s">
        <v>3827</v>
      </c>
      <c r="G307" s="261"/>
      <c r="H307" s="264">
        <v>640.55900000000008</v>
      </c>
      <c r="I307" s="265"/>
      <c r="J307" s="261"/>
      <c r="K307" s="261"/>
      <c r="L307" s="266"/>
      <c r="M307" s="267"/>
      <c r="N307" s="268"/>
      <c r="O307" s="268"/>
      <c r="P307" s="268"/>
      <c r="Q307" s="268"/>
      <c r="R307" s="268"/>
      <c r="S307" s="268"/>
      <c r="T307" s="269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70" t="s">
        <v>487</v>
      </c>
      <c r="AU307" s="270" t="s">
        <v>82</v>
      </c>
      <c r="AV307" s="14" t="s">
        <v>90</v>
      </c>
      <c r="AW307" s="14" t="s">
        <v>35</v>
      </c>
      <c r="AX307" s="14" t="s">
        <v>74</v>
      </c>
      <c r="AY307" s="270" t="s">
        <v>475</v>
      </c>
    </row>
    <row r="308" s="15" customFormat="1">
      <c r="A308" s="15"/>
      <c r="B308" s="271"/>
      <c r="C308" s="272"/>
      <c r="D308" s="244" t="s">
        <v>487</v>
      </c>
      <c r="E308" s="273" t="s">
        <v>28</v>
      </c>
      <c r="F308" s="274" t="s">
        <v>493</v>
      </c>
      <c r="G308" s="272"/>
      <c r="H308" s="275">
        <v>748.99400000000003</v>
      </c>
      <c r="I308" s="276"/>
      <c r="J308" s="272"/>
      <c r="K308" s="272"/>
      <c r="L308" s="277"/>
      <c r="M308" s="278"/>
      <c r="N308" s="279"/>
      <c r="O308" s="279"/>
      <c r="P308" s="279"/>
      <c r="Q308" s="279"/>
      <c r="R308" s="279"/>
      <c r="S308" s="279"/>
      <c r="T308" s="280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81" t="s">
        <v>487</v>
      </c>
      <c r="AU308" s="281" t="s">
        <v>82</v>
      </c>
      <c r="AV308" s="15" t="s">
        <v>482</v>
      </c>
      <c r="AW308" s="15" t="s">
        <v>35</v>
      </c>
      <c r="AX308" s="15" t="s">
        <v>78</v>
      </c>
      <c r="AY308" s="281" t="s">
        <v>475</v>
      </c>
    </row>
    <row r="309" s="2" customFormat="1" ht="21.75" customHeight="1">
      <c r="A309" s="41"/>
      <c r="B309" s="42"/>
      <c r="C309" s="231" t="s">
        <v>644</v>
      </c>
      <c r="D309" s="231" t="s">
        <v>477</v>
      </c>
      <c r="E309" s="232" t="s">
        <v>3351</v>
      </c>
      <c r="F309" s="233" t="s">
        <v>3352</v>
      </c>
      <c r="G309" s="234" t="s">
        <v>480</v>
      </c>
      <c r="H309" s="235">
        <v>168.304</v>
      </c>
      <c r="I309" s="236"/>
      <c r="J309" s="237">
        <f>ROUND(I309*H309,2)</f>
        <v>0</v>
      </c>
      <c r="K309" s="233" t="s">
        <v>481</v>
      </c>
      <c r="L309" s="47"/>
      <c r="M309" s="238" t="s">
        <v>28</v>
      </c>
      <c r="N309" s="239" t="s">
        <v>45</v>
      </c>
      <c r="O309" s="87"/>
      <c r="P309" s="240">
        <f>O309*H309</f>
        <v>0</v>
      </c>
      <c r="Q309" s="240">
        <v>0</v>
      </c>
      <c r="R309" s="240">
        <f>Q309*H309</f>
        <v>0</v>
      </c>
      <c r="S309" s="240">
        <v>0</v>
      </c>
      <c r="T309" s="241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42" t="s">
        <v>482</v>
      </c>
      <c r="AT309" s="242" t="s">
        <v>477</v>
      </c>
      <c r="AU309" s="242" t="s">
        <v>82</v>
      </c>
      <c r="AY309" s="20" t="s">
        <v>475</v>
      </c>
      <c r="BE309" s="243">
        <f>IF(N309="základní",J309,0)</f>
        <v>0</v>
      </c>
      <c r="BF309" s="243">
        <f>IF(N309="snížená",J309,0)</f>
        <v>0</v>
      </c>
      <c r="BG309" s="243">
        <f>IF(N309="zákl. přenesená",J309,0)</f>
        <v>0</v>
      </c>
      <c r="BH309" s="243">
        <f>IF(N309="sníž. přenesená",J309,0)</f>
        <v>0</v>
      </c>
      <c r="BI309" s="243">
        <f>IF(N309="nulová",J309,0)</f>
        <v>0</v>
      </c>
      <c r="BJ309" s="20" t="s">
        <v>78</v>
      </c>
      <c r="BK309" s="243">
        <f>ROUND(I309*H309,2)</f>
        <v>0</v>
      </c>
      <c r="BL309" s="20" t="s">
        <v>482</v>
      </c>
      <c r="BM309" s="242" t="s">
        <v>3828</v>
      </c>
    </row>
    <row r="310" s="2" customFormat="1">
      <c r="A310" s="41"/>
      <c r="B310" s="42"/>
      <c r="C310" s="43"/>
      <c r="D310" s="244" t="s">
        <v>484</v>
      </c>
      <c r="E310" s="43"/>
      <c r="F310" s="245" t="s">
        <v>3354</v>
      </c>
      <c r="G310" s="43"/>
      <c r="H310" s="43"/>
      <c r="I310" s="151"/>
      <c r="J310" s="43"/>
      <c r="K310" s="43"/>
      <c r="L310" s="47"/>
      <c r="M310" s="246"/>
      <c r="N310" s="247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484</v>
      </c>
      <c r="AU310" s="20" t="s">
        <v>82</v>
      </c>
    </row>
    <row r="311" s="16" customFormat="1">
      <c r="A311" s="16"/>
      <c r="B311" s="299"/>
      <c r="C311" s="300"/>
      <c r="D311" s="244" t="s">
        <v>487</v>
      </c>
      <c r="E311" s="301" t="s">
        <v>28</v>
      </c>
      <c r="F311" s="302" t="s">
        <v>3829</v>
      </c>
      <c r="G311" s="300"/>
      <c r="H311" s="301" t="s">
        <v>28</v>
      </c>
      <c r="I311" s="303"/>
      <c r="J311" s="300"/>
      <c r="K311" s="300"/>
      <c r="L311" s="304"/>
      <c r="M311" s="305"/>
      <c r="N311" s="306"/>
      <c r="O311" s="306"/>
      <c r="P311" s="306"/>
      <c r="Q311" s="306"/>
      <c r="R311" s="306"/>
      <c r="S311" s="306"/>
      <c r="T311" s="307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T311" s="308" t="s">
        <v>487</v>
      </c>
      <c r="AU311" s="308" t="s">
        <v>82</v>
      </c>
      <c r="AV311" s="16" t="s">
        <v>78</v>
      </c>
      <c r="AW311" s="16" t="s">
        <v>35</v>
      </c>
      <c r="AX311" s="16" t="s">
        <v>74</v>
      </c>
      <c r="AY311" s="308" t="s">
        <v>475</v>
      </c>
    </row>
    <row r="312" s="13" customFormat="1">
      <c r="A312" s="13"/>
      <c r="B312" s="249"/>
      <c r="C312" s="250"/>
      <c r="D312" s="244" t="s">
        <v>487</v>
      </c>
      <c r="E312" s="251" t="s">
        <v>28</v>
      </c>
      <c r="F312" s="252" t="s">
        <v>3830</v>
      </c>
      <c r="G312" s="250"/>
      <c r="H312" s="253">
        <v>168.304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9" t="s">
        <v>487</v>
      </c>
      <c r="AU312" s="259" t="s">
        <v>82</v>
      </c>
      <c r="AV312" s="13" t="s">
        <v>82</v>
      </c>
      <c r="AW312" s="13" t="s">
        <v>35</v>
      </c>
      <c r="AX312" s="13" t="s">
        <v>78</v>
      </c>
      <c r="AY312" s="259" t="s">
        <v>475</v>
      </c>
    </row>
    <row r="313" s="2" customFormat="1" ht="21.75" customHeight="1">
      <c r="A313" s="41"/>
      <c r="B313" s="42"/>
      <c r="C313" s="231" t="s">
        <v>649</v>
      </c>
      <c r="D313" s="231" t="s">
        <v>477</v>
      </c>
      <c r="E313" s="232" t="s">
        <v>3831</v>
      </c>
      <c r="F313" s="233" t="s">
        <v>3832</v>
      </c>
      <c r="G313" s="234" t="s">
        <v>480</v>
      </c>
      <c r="H313" s="235">
        <v>137.35300000000001</v>
      </c>
      <c r="I313" s="236"/>
      <c r="J313" s="237">
        <f>ROUND(I313*H313,2)</f>
        <v>0</v>
      </c>
      <c r="K313" s="233" t="s">
        <v>481</v>
      </c>
      <c r="L313" s="47"/>
      <c r="M313" s="238" t="s">
        <v>28</v>
      </c>
      <c r="N313" s="239" t="s">
        <v>45</v>
      </c>
      <c r="O313" s="87"/>
      <c r="P313" s="240">
        <f>O313*H313</f>
        <v>0</v>
      </c>
      <c r="Q313" s="240">
        <v>0</v>
      </c>
      <c r="R313" s="240">
        <f>Q313*H313</f>
        <v>0</v>
      </c>
      <c r="S313" s="240">
        <v>0</v>
      </c>
      <c r="T313" s="241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42" t="s">
        <v>482</v>
      </c>
      <c r="AT313" s="242" t="s">
        <v>477</v>
      </c>
      <c r="AU313" s="242" t="s">
        <v>82</v>
      </c>
      <c r="AY313" s="20" t="s">
        <v>475</v>
      </c>
      <c r="BE313" s="243">
        <f>IF(N313="základní",J313,0)</f>
        <v>0</v>
      </c>
      <c r="BF313" s="243">
        <f>IF(N313="snížená",J313,0)</f>
        <v>0</v>
      </c>
      <c r="BG313" s="243">
        <f>IF(N313="zákl. přenesená",J313,0)</f>
        <v>0</v>
      </c>
      <c r="BH313" s="243">
        <f>IF(N313="sníž. přenesená",J313,0)</f>
        <v>0</v>
      </c>
      <c r="BI313" s="243">
        <f>IF(N313="nulová",J313,0)</f>
        <v>0</v>
      </c>
      <c r="BJ313" s="20" t="s">
        <v>78</v>
      </c>
      <c r="BK313" s="243">
        <f>ROUND(I313*H313,2)</f>
        <v>0</v>
      </c>
      <c r="BL313" s="20" t="s">
        <v>482</v>
      </c>
      <c r="BM313" s="242" t="s">
        <v>3833</v>
      </c>
    </row>
    <row r="314" s="2" customFormat="1">
      <c r="A314" s="41"/>
      <c r="B314" s="42"/>
      <c r="C314" s="43"/>
      <c r="D314" s="244" t="s">
        <v>484</v>
      </c>
      <c r="E314" s="43"/>
      <c r="F314" s="245" t="s">
        <v>3834</v>
      </c>
      <c r="G314" s="43"/>
      <c r="H314" s="43"/>
      <c r="I314" s="151"/>
      <c r="J314" s="43"/>
      <c r="K314" s="43"/>
      <c r="L314" s="47"/>
      <c r="M314" s="246"/>
      <c r="N314" s="247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484</v>
      </c>
      <c r="AU314" s="20" t="s">
        <v>82</v>
      </c>
    </row>
    <row r="315" s="16" customFormat="1">
      <c r="A315" s="16"/>
      <c r="B315" s="299"/>
      <c r="C315" s="300"/>
      <c r="D315" s="244" t="s">
        <v>487</v>
      </c>
      <c r="E315" s="301" t="s">
        <v>28</v>
      </c>
      <c r="F315" s="302" t="s">
        <v>3835</v>
      </c>
      <c r="G315" s="300"/>
      <c r="H315" s="301" t="s">
        <v>28</v>
      </c>
      <c r="I315" s="303"/>
      <c r="J315" s="300"/>
      <c r="K315" s="300"/>
      <c r="L315" s="304"/>
      <c r="M315" s="305"/>
      <c r="N315" s="306"/>
      <c r="O315" s="306"/>
      <c r="P315" s="306"/>
      <c r="Q315" s="306"/>
      <c r="R315" s="306"/>
      <c r="S315" s="306"/>
      <c r="T315" s="307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T315" s="308" t="s">
        <v>487</v>
      </c>
      <c r="AU315" s="308" t="s">
        <v>82</v>
      </c>
      <c r="AV315" s="16" t="s">
        <v>78</v>
      </c>
      <c r="AW315" s="16" t="s">
        <v>35</v>
      </c>
      <c r="AX315" s="16" t="s">
        <v>74</v>
      </c>
      <c r="AY315" s="308" t="s">
        <v>475</v>
      </c>
    </row>
    <row r="316" s="13" customFormat="1">
      <c r="A316" s="13"/>
      <c r="B316" s="249"/>
      <c r="C316" s="250"/>
      <c r="D316" s="244" t="s">
        <v>487</v>
      </c>
      <c r="E316" s="251" t="s">
        <v>28</v>
      </c>
      <c r="F316" s="252" t="s">
        <v>3836</v>
      </c>
      <c r="G316" s="250"/>
      <c r="H316" s="253">
        <v>42.234999999999999</v>
      </c>
      <c r="I316" s="254"/>
      <c r="J316" s="250"/>
      <c r="K316" s="250"/>
      <c r="L316" s="255"/>
      <c r="M316" s="256"/>
      <c r="N316" s="257"/>
      <c r="O316" s="257"/>
      <c r="P316" s="257"/>
      <c r="Q316" s="257"/>
      <c r="R316" s="257"/>
      <c r="S316" s="257"/>
      <c r="T316" s="258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9" t="s">
        <v>487</v>
      </c>
      <c r="AU316" s="259" t="s">
        <v>82</v>
      </c>
      <c r="AV316" s="13" t="s">
        <v>82</v>
      </c>
      <c r="AW316" s="13" t="s">
        <v>35</v>
      </c>
      <c r="AX316" s="13" t="s">
        <v>74</v>
      </c>
      <c r="AY316" s="259" t="s">
        <v>475</v>
      </c>
    </row>
    <row r="317" s="16" customFormat="1">
      <c r="A317" s="16"/>
      <c r="B317" s="299"/>
      <c r="C317" s="300"/>
      <c r="D317" s="244" t="s">
        <v>487</v>
      </c>
      <c r="E317" s="301" t="s">
        <v>28</v>
      </c>
      <c r="F317" s="302" t="s">
        <v>3837</v>
      </c>
      <c r="G317" s="300"/>
      <c r="H317" s="301" t="s">
        <v>28</v>
      </c>
      <c r="I317" s="303"/>
      <c r="J317" s="300"/>
      <c r="K317" s="300"/>
      <c r="L317" s="304"/>
      <c r="M317" s="305"/>
      <c r="N317" s="306"/>
      <c r="O317" s="306"/>
      <c r="P317" s="306"/>
      <c r="Q317" s="306"/>
      <c r="R317" s="306"/>
      <c r="S317" s="306"/>
      <c r="T317" s="307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T317" s="308" t="s">
        <v>487</v>
      </c>
      <c r="AU317" s="308" t="s">
        <v>82</v>
      </c>
      <c r="AV317" s="16" t="s">
        <v>78</v>
      </c>
      <c r="AW317" s="16" t="s">
        <v>35</v>
      </c>
      <c r="AX317" s="16" t="s">
        <v>74</v>
      </c>
      <c r="AY317" s="308" t="s">
        <v>475</v>
      </c>
    </row>
    <row r="318" s="13" customFormat="1">
      <c r="A318" s="13"/>
      <c r="B318" s="249"/>
      <c r="C318" s="250"/>
      <c r="D318" s="244" t="s">
        <v>487</v>
      </c>
      <c r="E318" s="251" t="s">
        <v>28</v>
      </c>
      <c r="F318" s="252" t="s">
        <v>3838</v>
      </c>
      <c r="G318" s="250"/>
      <c r="H318" s="253">
        <v>8.9760000000000009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9" t="s">
        <v>487</v>
      </c>
      <c r="AU318" s="259" t="s">
        <v>82</v>
      </c>
      <c r="AV318" s="13" t="s">
        <v>82</v>
      </c>
      <c r="AW318" s="13" t="s">
        <v>35</v>
      </c>
      <c r="AX318" s="13" t="s">
        <v>74</v>
      </c>
      <c r="AY318" s="259" t="s">
        <v>475</v>
      </c>
    </row>
    <row r="319" s="16" customFormat="1">
      <c r="A319" s="16"/>
      <c r="B319" s="299"/>
      <c r="C319" s="300"/>
      <c r="D319" s="244" t="s">
        <v>487</v>
      </c>
      <c r="E319" s="301" t="s">
        <v>28</v>
      </c>
      <c r="F319" s="302" t="s">
        <v>3839</v>
      </c>
      <c r="G319" s="300"/>
      <c r="H319" s="301" t="s">
        <v>28</v>
      </c>
      <c r="I319" s="303"/>
      <c r="J319" s="300"/>
      <c r="K319" s="300"/>
      <c r="L319" s="304"/>
      <c r="M319" s="305"/>
      <c r="N319" s="306"/>
      <c r="O319" s="306"/>
      <c r="P319" s="306"/>
      <c r="Q319" s="306"/>
      <c r="R319" s="306"/>
      <c r="S319" s="306"/>
      <c r="T319" s="307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T319" s="308" t="s">
        <v>487</v>
      </c>
      <c r="AU319" s="308" t="s">
        <v>82</v>
      </c>
      <c r="AV319" s="16" t="s">
        <v>78</v>
      </c>
      <c r="AW319" s="16" t="s">
        <v>35</v>
      </c>
      <c r="AX319" s="16" t="s">
        <v>74</v>
      </c>
      <c r="AY319" s="308" t="s">
        <v>475</v>
      </c>
    </row>
    <row r="320" s="13" customFormat="1">
      <c r="A320" s="13"/>
      <c r="B320" s="249"/>
      <c r="C320" s="250"/>
      <c r="D320" s="244" t="s">
        <v>487</v>
      </c>
      <c r="E320" s="251" t="s">
        <v>28</v>
      </c>
      <c r="F320" s="252" t="s">
        <v>3840</v>
      </c>
      <c r="G320" s="250"/>
      <c r="H320" s="253">
        <v>86.141999999999996</v>
      </c>
      <c r="I320" s="254"/>
      <c r="J320" s="250"/>
      <c r="K320" s="250"/>
      <c r="L320" s="255"/>
      <c r="M320" s="256"/>
      <c r="N320" s="257"/>
      <c r="O320" s="257"/>
      <c r="P320" s="257"/>
      <c r="Q320" s="257"/>
      <c r="R320" s="257"/>
      <c r="S320" s="257"/>
      <c r="T320" s="258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9" t="s">
        <v>487</v>
      </c>
      <c r="AU320" s="259" t="s">
        <v>82</v>
      </c>
      <c r="AV320" s="13" t="s">
        <v>82</v>
      </c>
      <c r="AW320" s="13" t="s">
        <v>35</v>
      </c>
      <c r="AX320" s="13" t="s">
        <v>74</v>
      </c>
      <c r="AY320" s="259" t="s">
        <v>475</v>
      </c>
    </row>
    <row r="321" s="15" customFormat="1">
      <c r="A321" s="15"/>
      <c r="B321" s="271"/>
      <c r="C321" s="272"/>
      <c r="D321" s="244" t="s">
        <v>487</v>
      </c>
      <c r="E321" s="273" t="s">
        <v>28</v>
      </c>
      <c r="F321" s="274" t="s">
        <v>493</v>
      </c>
      <c r="G321" s="272"/>
      <c r="H321" s="275">
        <v>137.35300000000001</v>
      </c>
      <c r="I321" s="276"/>
      <c r="J321" s="272"/>
      <c r="K321" s="272"/>
      <c r="L321" s="277"/>
      <c r="M321" s="278"/>
      <c r="N321" s="279"/>
      <c r="O321" s="279"/>
      <c r="P321" s="279"/>
      <c r="Q321" s="279"/>
      <c r="R321" s="279"/>
      <c r="S321" s="279"/>
      <c r="T321" s="280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81" t="s">
        <v>487</v>
      </c>
      <c r="AU321" s="281" t="s">
        <v>82</v>
      </c>
      <c r="AV321" s="15" t="s">
        <v>482</v>
      </c>
      <c r="AW321" s="15" t="s">
        <v>35</v>
      </c>
      <c r="AX321" s="15" t="s">
        <v>78</v>
      </c>
      <c r="AY321" s="281" t="s">
        <v>475</v>
      </c>
    </row>
    <row r="322" s="2" customFormat="1" ht="33" customHeight="1">
      <c r="A322" s="41"/>
      <c r="B322" s="42"/>
      <c r="C322" s="231" t="s">
        <v>655</v>
      </c>
      <c r="D322" s="231" t="s">
        <v>477</v>
      </c>
      <c r="E322" s="232" t="s">
        <v>3841</v>
      </c>
      <c r="F322" s="233" t="s">
        <v>3451</v>
      </c>
      <c r="G322" s="234" t="s">
        <v>480</v>
      </c>
      <c r="H322" s="235">
        <v>1047.8</v>
      </c>
      <c r="I322" s="236"/>
      <c r="J322" s="237">
        <f>ROUND(I322*H322,2)</f>
        <v>0</v>
      </c>
      <c r="K322" s="233" t="s">
        <v>28</v>
      </c>
      <c r="L322" s="47"/>
      <c r="M322" s="238" t="s">
        <v>28</v>
      </c>
      <c r="N322" s="239" t="s">
        <v>45</v>
      </c>
      <c r="O322" s="87"/>
      <c r="P322" s="240">
        <f>O322*H322</f>
        <v>0</v>
      </c>
      <c r="Q322" s="240">
        <v>0</v>
      </c>
      <c r="R322" s="240">
        <f>Q322*H322</f>
        <v>0</v>
      </c>
      <c r="S322" s="240">
        <v>0</v>
      </c>
      <c r="T322" s="241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42" t="s">
        <v>482</v>
      </c>
      <c r="AT322" s="242" t="s">
        <v>477</v>
      </c>
      <c r="AU322" s="242" t="s">
        <v>82</v>
      </c>
      <c r="AY322" s="20" t="s">
        <v>475</v>
      </c>
      <c r="BE322" s="243">
        <f>IF(N322="základní",J322,0)</f>
        <v>0</v>
      </c>
      <c r="BF322" s="243">
        <f>IF(N322="snížená",J322,0)</f>
        <v>0</v>
      </c>
      <c r="BG322" s="243">
        <f>IF(N322="zákl. přenesená",J322,0)</f>
        <v>0</v>
      </c>
      <c r="BH322" s="243">
        <f>IF(N322="sníž. přenesená",J322,0)</f>
        <v>0</v>
      </c>
      <c r="BI322" s="243">
        <f>IF(N322="nulová",J322,0)</f>
        <v>0</v>
      </c>
      <c r="BJ322" s="20" t="s">
        <v>78</v>
      </c>
      <c r="BK322" s="243">
        <f>ROUND(I322*H322,2)</f>
        <v>0</v>
      </c>
      <c r="BL322" s="20" t="s">
        <v>482</v>
      </c>
      <c r="BM322" s="242" t="s">
        <v>3842</v>
      </c>
    </row>
    <row r="323" s="2" customFormat="1">
      <c r="A323" s="41"/>
      <c r="B323" s="42"/>
      <c r="C323" s="43"/>
      <c r="D323" s="244" t="s">
        <v>484</v>
      </c>
      <c r="E323" s="43"/>
      <c r="F323" s="245" t="s">
        <v>3453</v>
      </c>
      <c r="G323" s="43"/>
      <c r="H323" s="43"/>
      <c r="I323" s="151"/>
      <c r="J323" s="43"/>
      <c r="K323" s="43"/>
      <c r="L323" s="47"/>
      <c r="M323" s="246"/>
      <c r="N323" s="247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484</v>
      </c>
      <c r="AU323" s="20" t="s">
        <v>82</v>
      </c>
    </row>
    <row r="324" s="2" customFormat="1">
      <c r="A324" s="41"/>
      <c r="B324" s="42"/>
      <c r="C324" s="43"/>
      <c r="D324" s="244" t="s">
        <v>485</v>
      </c>
      <c r="E324" s="43"/>
      <c r="F324" s="248" t="s">
        <v>3843</v>
      </c>
      <c r="G324" s="43"/>
      <c r="H324" s="43"/>
      <c r="I324" s="151"/>
      <c r="J324" s="43"/>
      <c r="K324" s="43"/>
      <c r="L324" s="47"/>
      <c r="M324" s="246"/>
      <c r="N324" s="247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485</v>
      </c>
      <c r="AU324" s="20" t="s">
        <v>82</v>
      </c>
    </row>
    <row r="325" s="16" customFormat="1">
      <c r="A325" s="16"/>
      <c r="B325" s="299"/>
      <c r="C325" s="300"/>
      <c r="D325" s="244" t="s">
        <v>487</v>
      </c>
      <c r="E325" s="301" t="s">
        <v>28</v>
      </c>
      <c r="F325" s="302" t="s">
        <v>3844</v>
      </c>
      <c r="G325" s="300"/>
      <c r="H325" s="301" t="s">
        <v>28</v>
      </c>
      <c r="I325" s="303"/>
      <c r="J325" s="300"/>
      <c r="K325" s="300"/>
      <c r="L325" s="304"/>
      <c r="M325" s="305"/>
      <c r="N325" s="306"/>
      <c r="O325" s="306"/>
      <c r="P325" s="306"/>
      <c r="Q325" s="306"/>
      <c r="R325" s="306"/>
      <c r="S325" s="306"/>
      <c r="T325" s="307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T325" s="308" t="s">
        <v>487</v>
      </c>
      <c r="AU325" s="308" t="s">
        <v>82</v>
      </c>
      <c r="AV325" s="16" t="s">
        <v>78</v>
      </c>
      <c r="AW325" s="16" t="s">
        <v>35</v>
      </c>
      <c r="AX325" s="16" t="s">
        <v>74</v>
      </c>
      <c r="AY325" s="308" t="s">
        <v>475</v>
      </c>
    </row>
    <row r="326" s="13" customFormat="1">
      <c r="A326" s="13"/>
      <c r="B326" s="249"/>
      <c r="C326" s="250"/>
      <c r="D326" s="244" t="s">
        <v>487</v>
      </c>
      <c r="E326" s="251" t="s">
        <v>28</v>
      </c>
      <c r="F326" s="252" t="s">
        <v>3845</v>
      </c>
      <c r="G326" s="250"/>
      <c r="H326" s="253">
        <v>1047.8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9" t="s">
        <v>487</v>
      </c>
      <c r="AU326" s="259" t="s">
        <v>82</v>
      </c>
      <c r="AV326" s="13" t="s">
        <v>82</v>
      </c>
      <c r="AW326" s="13" t="s">
        <v>35</v>
      </c>
      <c r="AX326" s="13" t="s">
        <v>78</v>
      </c>
      <c r="AY326" s="259" t="s">
        <v>475</v>
      </c>
    </row>
    <row r="327" s="2" customFormat="1" ht="21.75" customHeight="1">
      <c r="A327" s="41"/>
      <c r="B327" s="42"/>
      <c r="C327" s="231" t="s">
        <v>662</v>
      </c>
      <c r="D327" s="231" t="s">
        <v>477</v>
      </c>
      <c r="E327" s="232" t="s">
        <v>3846</v>
      </c>
      <c r="F327" s="233" t="s">
        <v>3847</v>
      </c>
      <c r="G327" s="234" t="s">
        <v>496</v>
      </c>
      <c r="H327" s="235">
        <v>1725</v>
      </c>
      <c r="I327" s="236"/>
      <c r="J327" s="237">
        <f>ROUND(I327*H327,2)</f>
        <v>0</v>
      </c>
      <c r="K327" s="233" t="s">
        <v>481</v>
      </c>
      <c r="L327" s="47"/>
      <c r="M327" s="238" t="s">
        <v>28</v>
      </c>
      <c r="N327" s="239" t="s">
        <v>45</v>
      </c>
      <c r="O327" s="87"/>
      <c r="P327" s="240">
        <f>O327*H327</f>
        <v>0</v>
      </c>
      <c r="Q327" s="240">
        <v>0</v>
      </c>
      <c r="R327" s="240">
        <f>Q327*H327</f>
        <v>0</v>
      </c>
      <c r="S327" s="240">
        <v>0</v>
      </c>
      <c r="T327" s="241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42" t="s">
        <v>482</v>
      </c>
      <c r="AT327" s="242" t="s">
        <v>477</v>
      </c>
      <c r="AU327" s="242" t="s">
        <v>82</v>
      </c>
      <c r="AY327" s="20" t="s">
        <v>475</v>
      </c>
      <c r="BE327" s="243">
        <f>IF(N327="základní",J327,0)</f>
        <v>0</v>
      </c>
      <c r="BF327" s="243">
        <f>IF(N327="snížená",J327,0)</f>
        <v>0</v>
      </c>
      <c r="BG327" s="243">
        <f>IF(N327="zákl. přenesená",J327,0)</f>
        <v>0</v>
      </c>
      <c r="BH327" s="243">
        <f>IF(N327="sníž. přenesená",J327,0)</f>
        <v>0</v>
      </c>
      <c r="BI327" s="243">
        <f>IF(N327="nulová",J327,0)</f>
        <v>0</v>
      </c>
      <c r="BJ327" s="20" t="s">
        <v>78</v>
      </c>
      <c r="BK327" s="243">
        <f>ROUND(I327*H327,2)</f>
        <v>0</v>
      </c>
      <c r="BL327" s="20" t="s">
        <v>482</v>
      </c>
      <c r="BM327" s="242" t="s">
        <v>3848</v>
      </c>
    </row>
    <row r="328" s="2" customFormat="1">
      <c r="A328" s="41"/>
      <c r="B328" s="42"/>
      <c r="C328" s="43"/>
      <c r="D328" s="244" t="s">
        <v>484</v>
      </c>
      <c r="E328" s="43"/>
      <c r="F328" s="245" t="s">
        <v>3849</v>
      </c>
      <c r="G328" s="43"/>
      <c r="H328" s="43"/>
      <c r="I328" s="151"/>
      <c r="J328" s="43"/>
      <c r="K328" s="43"/>
      <c r="L328" s="47"/>
      <c r="M328" s="246"/>
      <c r="N328" s="247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484</v>
      </c>
      <c r="AU328" s="20" t="s">
        <v>82</v>
      </c>
    </row>
    <row r="329" s="13" customFormat="1">
      <c r="A329" s="13"/>
      <c r="B329" s="249"/>
      <c r="C329" s="250"/>
      <c r="D329" s="244" t="s">
        <v>487</v>
      </c>
      <c r="E329" s="251" t="s">
        <v>28</v>
      </c>
      <c r="F329" s="252" t="s">
        <v>3850</v>
      </c>
      <c r="G329" s="250"/>
      <c r="H329" s="253">
        <v>1725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9" t="s">
        <v>487</v>
      </c>
      <c r="AU329" s="259" t="s">
        <v>82</v>
      </c>
      <c r="AV329" s="13" t="s">
        <v>82</v>
      </c>
      <c r="AW329" s="13" t="s">
        <v>35</v>
      </c>
      <c r="AX329" s="13" t="s">
        <v>78</v>
      </c>
      <c r="AY329" s="259" t="s">
        <v>475</v>
      </c>
    </row>
    <row r="330" s="2" customFormat="1" ht="33" customHeight="1">
      <c r="A330" s="41"/>
      <c r="B330" s="42"/>
      <c r="C330" s="231" t="s">
        <v>668</v>
      </c>
      <c r="D330" s="231" t="s">
        <v>477</v>
      </c>
      <c r="E330" s="232" t="s">
        <v>3234</v>
      </c>
      <c r="F330" s="233" t="s">
        <v>3235</v>
      </c>
      <c r="G330" s="234" t="s">
        <v>496</v>
      </c>
      <c r="H330" s="235">
        <v>446.73000000000002</v>
      </c>
      <c r="I330" s="236"/>
      <c r="J330" s="237">
        <f>ROUND(I330*H330,2)</f>
        <v>0</v>
      </c>
      <c r="K330" s="233" t="s">
        <v>481</v>
      </c>
      <c r="L330" s="47"/>
      <c r="M330" s="238" t="s">
        <v>28</v>
      </c>
      <c r="N330" s="239" t="s">
        <v>45</v>
      </c>
      <c r="O330" s="87"/>
      <c r="P330" s="240">
        <f>O330*H330</f>
        <v>0</v>
      </c>
      <c r="Q330" s="240">
        <v>0.93779000000000001</v>
      </c>
      <c r="R330" s="240">
        <f>Q330*H330</f>
        <v>418.93892670000002</v>
      </c>
      <c r="S330" s="240">
        <v>0</v>
      </c>
      <c r="T330" s="241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42" t="s">
        <v>482</v>
      </c>
      <c r="AT330" s="242" t="s">
        <v>477</v>
      </c>
      <c r="AU330" s="242" t="s">
        <v>82</v>
      </c>
      <c r="AY330" s="20" t="s">
        <v>475</v>
      </c>
      <c r="BE330" s="243">
        <f>IF(N330="základní",J330,0)</f>
        <v>0</v>
      </c>
      <c r="BF330" s="243">
        <f>IF(N330="snížená",J330,0)</f>
        <v>0</v>
      </c>
      <c r="BG330" s="243">
        <f>IF(N330="zákl. přenesená",J330,0)</f>
        <v>0</v>
      </c>
      <c r="BH330" s="243">
        <f>IF(N330="sníž. přenesená",J330,0)</f>
        <v>0</v>
      </c>
      <c r="BI330" s="243">
        <f>IF(N330="nulová",J330,0)</f>
        <v>0</v>
      </c>
      <c r="BJ330" s="20" t="s">
        <v>78</v>
      </c>
      <c r="BK330" s="243">
        <f>ROUND(I330*H330,2)</f>
        <v>0</v>
      </c>
      <c r="BL330" s="20" t="s">
        <v>482</v>
      </c>
      <c r="BM330" s="242" t="s">
        <v>3851</v>
      </c>
    </row>
    <row r="331" s="2" customFormat="1">
      <c r="A331" s="41"/>
      <c r="B331" s="42"/>
      <c r="C331" s="43"/>
      <c r="D331" s="244" t="s">
        <v>484</v>
      </c>
      <c r="E331" s="43"/>
      <c r="F331" s="245" t="s">
        <v>3237</v>
      </c>
      <c r="G331" s="43"/>
      <c r="H331" s="43"/>
      <c r="I331" s="151"/>
      <c r="J331" s="43"/>
      <c r="K331" s="43"/>
      <c r="L331" s="47"/>
      <c r="M331" s="246"/>
      <c r="N331" s="247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484</v>
      </c>
      <c r="AU331" s="20" t="s">
        <v>82</v>
      </c>
    </row>
    <row r="332" s="13" customFormat="1">
      <c r="A332" s="13"/>
      <c r="B332" s="249"/>
      <c r="C332" s="250"/>
      <c r="D332" s="244" t="s">
        <v>487</v>
      </c>
      <c r="E332" s="251" t="s">
        <v>28</v>
      </c>
      <c r="F332" s="252" t="s">
        <v>3796</v>
      </c>
      <c r="G332" s="250"/>
      <c r="H332" s="253">
        <v>446.73000000000002</v>
      </c>
      <c r="I332" s="254"/>
      <c r="J332" s="250"/>
      <c r="K332" s="250"/>
      <c r="L332" s="255"/>
      <c r="M332" s="256"/>
      <c r="N332" s="257"/>
      <c r="O332" s="257"/>
      <c r="P332" s="257"/>
      <c r="Q332" s="257"/>
      <c r="R332" s="257"/>
      <c r="S332" s="257"/>
      <c r="T332" s="258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9" t="s">
        <v>487</v>
      </c>
      <c r="AU332" s="259" t="s">
        <v>82</v>
      </c>
      <c r="AV332" s="13" t="s">
        <v>82</v>
      </c>
      <c r="AW332" s="13" t="s">
        <v>35</v>
      </c>
      <c r="AX332" s="13" t="s">
        <v>78</v>
      </c>
      <c r="AY332" s="259" t="s">
        <v>475</v>
      </c>
    </row>
    <row r="333" s="2" customFormat="1" ht="33" customHeight="1">
      <c r="A333" s="41"/>
      <c r="B333" s="42"/>
      <c r="C333" s="231" t="s">
        <v>672</v>
      </c>
      <c r="D333" s="231" t="s">
        <v>477</v>
      </c>
      <c r="E333" s="232" t="s">
        <v>3852</v>
      </c>
      <c r="F333" s="233" t="s">
        <v>3853</v>
      </c>
      <c r="G333" s="234" t="s">
        <v>480</v>
      </c>
      <c r="H333" s="235">
        <v>195.08000000000001</v>
      </c>
      <c r="I333" s="236"/>
      <c r="J333" s="237">
        <f>ROUND(I333*H333,2)</f>
        <v>0</v>
      </c>
      <c r="K333" s="233" t="s">
        <v>28</v>
      </c>
      <c r="L333" s="47"/>
      <c r="M333" s="238" t="s">
        <v>28</v>
      </c>
      <c r="N333" s="239" t="s">
        <v>45</v>
      </c>
      <c r="O333" s="87"/>
      <c r="P333" s="240">
        <f>O333*H333</f>
        <v>0</v>
      </c>
      <c r="Q333" s="240">
        <v>0</v>
      </c>
      <c r="R333" s="240">
        <f>Q333*H333</f>
        <v>0</v>
      </c>
      <c r="S333" s="240">
        <v>0</v>
      </c>
      <c r="T333" s="241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42" t="s">
        <v>482</v>
      </c>
      <c r="AT333" s="242" t="s">
        <v>477</v>
      </c>
      <c r="AU333" s="242" t="s">
        <v>82</v>
      </c>
      <c r="AY333" s="20" t="s">
        <v>475</v>
      </c>
      <c r="BE333" s="243">
        <f>IF(N333="základní",J333,0)</f>
        <v>0</v>
      </c>
      <c r="BF333" s="243">
        <f>IF(N333="snížená",J333,0)</f>
        <v>0</v>
      </c>
      <c r="BG333" s="243">
        <f>IF(N333="zákl. přenesená",J333,0)</f>
        <v>0</v>
      </c>
      <c r="BH333" s="243">
        <f>IF(N333="sníž. přenesená",J333,0)</f>
        <v>0</v>
      </c>
      <c r="BI333" s="243">
        <f>IF(N333="nulová",J333,0)</f>
        <v>0</v>
      </c>
      <c r="BJ333" s="20" t="s">
        <v>78</v>
      </c>
      <c r="BK333" s="243">
        <f>ROUND(I333*H333,2)</f>
        <v>0</v>
      </c>
      <c r="BL333" s="20" t="s">
        <v>482</v>
      </c>
      <c r="BM333" s="242" t="s">
        <v>3854</v>
      </c>
    </row>
    <row r="334" s="2" customFormat="1">
      <c r="A334" s="41"/>
      <c r="B334" s="42"/>
      <c r="C334" s="43"/>
      <c r="D334" s="244" t="s">
        <v>484</v>
      </c>
      <c r="E334" s="43"/>
      <c r="F334" s="245" t="s">
        <v>3855</v>
      </c>
      <c r="G334" s="43"/>
      <c r="H334" s="43"/>
      <c r="I334" s="151"/>
      <c r="J334" s="43"/>
      <c r="K334" s="43"/>
      <c r="L334" s="47"/>
      <c r="M334" s="246"/>
      <c r="N334" s="247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484</v>
      </c>
      <c r="AU334" s="20" t="s">
        <v>82</v>
      </c>
    </row>
    <row r="335" s="2" customFormat="1">
      <c r="A335" s="41"/>
      <c r="B335" s="42"/>
      <c r="C335" s="43"/>
      <c r="D335" s="244" t="s">
        <v>485</v>
      </c>
      <c r="E335" s="43"/>
      <c r="F335" s="248" t="s">
        <v>3843</v>
      </c>
      <c r="G335" s="43"/>
      <c r="H335" s="43"/>
      <c r="I335" s="151"/>
      <c r="J335" s="43"/>
      <c r="K335" s="43"/>
      <c r="L335" s="47"/>
      <c r="M335" s="246"/>
      <c r="N335" s="247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485</v>
      </c>
      <c r="AU335" s="20" t="s">
        <v>82</v>
      </c>
    </row>
    <row r="336" s="16" customFormat="1">
      <c r="A336" s="16"/>
      <c r="B336" s="299"/>
      <c r="C336" s="300"/>
      <c r="D336" s="244" t="s">
        <v>487</v>
      </c>
      <c r="E336" s="301" t="s">
        <v>28</v>
      </c>
      <c r="F336" s="302" t="s">
        <v>3856</v>
      </c>
      <c r="G336" s="300"/>
      <c r="H336" s="301" t="s">
        <v>28</v>
      </c>
      <c r="I336" s="303"/>
      <c r="J336" s="300"/>
      <c r="K336" s="300"/>
      <c r="L336" s="304"/>
      <c r="M336" s="305"/>
      <c r="N336" s="306"/>
      <c r="O336" s="306"/>
      <c r="P336" s="306"/>
      <c r="Q336" s="306"/>
      <c r="R336" s="306"/>
      <c r="S336" s="306"/>
      <c r="T336" s="307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T336" s="308" t="s">
        <v>487</v>
      </c>
      <c r="AU336" s="308" t="s">
        <v>82</v>
      </c>
      <c r="AV336" s="16" t="s">
        <v>78</v>
      </c>
      <c r="AW336" s="16" t="s">
        <v>35</v>
      </c>
      <c r="AX336" s="16" t="s">
        <v>74</v>
      </c>
      <c r="AY336" s="308" t="s">
        <v>475</v>
      </c>
    </row>
    <row r="337" s="16" customFormat="1">
      <c r="A337" s="16"/>
      <c r="B337" s="299"/>
      <c r="C337" s="300"/>
      <c r="D337" s="244" t="s">
        <v>487</v>
      </c>
      <c r="E337" s="301" t="s">
        <v>28</v>
      </c>
      <c r="F337" s="302" t="s">
        <v>3857</v>
      </c>
      <c r="G337" s="300"/>
      <c r="H337" s="301" t="s">
        <v>28</v>
      </c>
      <c r="I337" s="303"/>
      <c r="J337" s="300"/>
      <c r="K337" s="300"/>
      <c r="L337" s="304"/>
      <c r="M337" s="305"/>
      <c r="N337" s="306"/>
      <c r="O337" s="306"/>
      <c r="P337" s="306"/>
      <c r="Q337" s="306"/>
      <c r="R337" s="306"/>
      <c r="S337" s="306"/>
      <c r="T337" s="307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308" t="s">
        <v>487</v>
      </c>
      <c r="AU337" s="308" t="s">
        <v>82</v>
      </c>
      <c r="AV337" s="16" t="s">
        <v>78</v>
      </c>
      <c r="AW337" s="16" t="s">
        <v>35</v>
      </c>
      <c r="AX337" s="16" t="s">
        <v>74</v>
      </c>
      <c r="AY337" s="308" t="s">
        <v>475</v>
      </c>
    </row>
    <row r="338" s="13" customFormat="1">
      <c r="A338" s="13"/>
      <c r="B338" s="249"/>
      <c r="C338" s="250"/>
      <c r="D338" s="244" t="s">
        <v>487</v>
      </c>
      <c r="E338" s="251" t="s">
        <v>28</v>
      </c>
      <c r="F338" s="252" t="s">
        <v>3858</v>
      </c>
      <c r="G338" s="250"/>
      <c r="H338" s="253">
        <v>195.08000000000001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9" t="s">
        <v>487</v>
      </c>
      <c r="AU338" s="259" t="s">
        <v>82</v>
      </c>
      <c r="AV338" s="13" t="s">
        <v>82</v>
      </c>
      <c r="AW338" s="13" t="s">
        <v>35</v>
      </c>
      <c r="AX338" s="13" t="s">
        <v>78</v>
      </c>
      <c r="AY338" s="259" t="s">
        <v>475</v>
      </c>
    </row>
    <row r="339" s="12" customFormat="1" ht="22.8" customHeight="1">
      <c r="A339" s="12"/>
      <c r="B339" s="215"/>
      <c r="C339" s="216"/>
      <c r="D339" s="217" t="s">
        <v>73</v>
      </c>
      <c r="E339" s="229" t="s">
        <v>292</v>
      </c>
      <c r="F339" s="229" t="s">
        <v>648</v>
      </c>
      <c r="G339" s="216"/>
      <c r="H339" s="216"/>
      <c r="I339" s="219"/>
      <c r="J339" s="230">
        <f>BK339</f>
        <v>0</v>
      </c>
      <c r="K339" s="216"/>
      <c r="L339" s="221"/>
      <c r="M339" s="222"/>
      <c r="N339" s="223"/>
      <c r="O339" s="223"/>
      <c r="P339" s="224">
        <f>SUM(P340:P390)</f>
        <v>0</v>
      </c>
      <c r="Q339" s="223"/>
      <c r="R339" s="224">
        <f>SUM(R340:R390)</f>
        <v>0.65848449999999992</v>
      </c>
      <c r="S339" s="223"/>
      <c r="T339" s="225">
        <f>SUM(T340:T390)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26" t="s">
        <v>78</v>
      </c>
      <c r="AT339" s="227" t="s">
        <v>73</v>
      </c>
      <c r="AU339" s="227" t="s">
        <v>78</v>
      </c>
      <c r="AY339" s="226" t="s">
        <v>475</v>
      </c>
      <c r="BK339" s="228">
        <f>SUM(BK340:BK390)</f>
        <v>0</v>
      </c>
    </row>
    <row r="340" s="2" customFormat="1" ht="33.75" customHeight="1">
      <c r="A340" s="41"/>
      <c r="B340" s="42"/>
      <c r="C340" s="231" t="s">
        <v>677</v>
      </c>
      <c r="D340" s="231" t="s">
        <v>477</v>
      </c>
      <c r="E340" s="232" t="s">
        <v>3859</v>
      </c>
      <c r="F340" s="233" t="s">
        <v>3860</v>
      </c>
      <c r="G340" s="234" t="s">
        <v>496</v>
      </c>
      <c r="H340" s="235">
        <v>50.079999999999998</v>
      </c>
      <c r="I340" s="236"/>
      <c r="J340" s="237">
        <f>ROUND(I340*H340,2)</f>
        <v>0</v>
      </c>
      <c r="K340" s="233" t="s">
        <v>28</v>
      </c>
      <c r="L340" s="47"/>
      <c r="M340" s="238" t="s">
        <v>28</v>
      </c>
      <c r="N340" s="239" t="s">
        <v>45</v>
      </c>
      <c r="O340" s="87"/>
      <c r="P340" s="240">
        <f>O340*H340</f>
        <v>0</v>
      </c>
      <c r="Q340" s="240">
        <v>0.00095</v>
      </c>
      <c r="R340" s="240">
        <f>Q340*H340</f>
        <v>0.047576</v>
      </c>
      <c r="S340" s="240">
        <v>0</v>
      </c>
      <c r="T340" s="241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42" t="s">
        <v>482</v>
      </c>
      <c r="AT340" s="242" t="s">
        <v>477</v>
      </c>
      <c r="AU340" s="242" t="s">
        <v>82</v>
      </c>
      <c r="AY340" s="20" t="s">
        <v>475</v>
      </c>
      <c r="BE340" s="243">
        <f>IF(N340="základní",J340,0)</f>
        <v>0</v>
      </c>
      <c r="BF340" s="243">
        <f>IF(N340="snížená",J340,0)</f>
        <v>0</v>
      </c>
      <c r="BG340" s="243">
        <f>IF(N340="zákl. přenesená",J340,0)</f>
        <v>0</v>
      </c>
      <c r="BH340" s="243">
        <f>IF(N340="sníž. přenesená",J340,0)</f>
        <v>0</v>
      </c>
      <c r="BI340" s="243">
        <f>IF(N340="nulová",J340,0)</f>
        <v>0</v>
      </c>
      <c r="BJ340" s="20" t="s">
        <v>78</v>
      </c>
      <c r="BK340" s="243">
        <f>ROUND(I340*H340,2)</f>
        <v>0</v>
      </c>
      <c r="BL340" s="20" t="s">
        <v>482</v>
      </c>
      <c r="BM340" s="242" t="s">
        <v>3861</v>
      </c>
    </row>
    <row r="341" s="2" customFormat="1">
      <c r="A341" s="41"/>
      <c r="B341" s="42"/>
      <c r="C341" s="43"/>
      <c r="D341" s="244" t="s">
        <v>484</v>
      </c>
      <c r="E341" s="43"/>
      <c r="F341" s="245" t="s">
        <v>3862</v>
      </c>
      <c r="G341" s="43"/>
      <c r="H341" s="43"/>
      <c r="I341" s="151"/>
      <c r="J341" s="43"/>
      <c r="K341" s="43"/>
      <c r="L341" s="47"/>
      <c r="M341" s="246"/>
      <c r="N341" s="247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484</v>
      </c>
      <c r="AU341" s="20" t="s">
        <v>82</v>
      </c>
    </row>
    <row r="342" s="2" customFormat="1">
      <c r="A342" s="41"/>
      <c r="B342" s="42"/>
      <c r="C342" s="43"/>
      <c r="D342" s="244" t="s">
        <v>485</v>
      </c>
      <c r="E342" s="43"/>
      <c r="F342" s="248" t="s">
        <v>3863</v>
      </c>
      <c r="G342" s="43"/>
      <c r="H342" s="43"/>
      <c r="I342" s="151"/>
      <c r="J342" s="43"/>
      <c r="K342" s="43"/>
      <c r="L342" s="47"/>
      <c r="M342" s="246"/>
      <c r="N342" s="247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485</v>
      </c>
      <c r="AU342" s="20" t="s">
        <v>82</v>
      </c>
    </row>
    <row r="343" s="2" customFormat="1" ht="21.75" customHeight="1">
      <c r="A343" s="41"/>
      <c r="B343" s="42"/>
      <c r="C343" s="231" t="s">
        <v>683</v>
      </c>
      <c r="D343" s="231" t="s">
        <v>477</v>
      </c>
      <c r="E343" s="232" t="s">
        <v>1358</v>
      </c>
      <c r="F343" s="233" t="s">
        <v>1359</v>
      </c>
      <c r="G343" s="234" t="s">
        <v>496</v>
      </c>
      <c r="H343" s="235">
        <v>46.25</v>
      </c>
      <c r="I343" s="236"/>
      <c r="J343" s="237">
        <f>ROUND(I343*H343,2)</f>
        <v>0</v>
      </c>
      <c r="K343" s="233" t="s">
        <v>481</v>
      </c>
      <c r="L343" s="47"/>
      <c r="M343" s="238" t="s">
        <v>28</v>
      </c>
      <c r="N343" s="239" t="s">
        <v>45</v>
      </c>
      <c r="O343" s="87"/>
      <c r="P343" s="240">
        <f>O343*H343</f>
        <v>0</v>
      </c>
      <c r="Q343" s="240">
        <v>0.00063000000000000003</v>
      </c>
      <c r="R343" s="240">
        <f>Q343*H343</f>
        <v>0.0291375</v>
      </c>
      <c r="S343" s="240">
        <v>0</v>
      </c>
      <c r="T343" s="241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42" t="s">
        <v>482</v>
      </c>
      <c r="AT343" s="242" t="s">
        <v>477</v>
      </c>
      <c r="AU343" s="242" t="s">
        <v>82</v>
      </c>
      <c r="AY343" s="20" t="s">
        <v>475</v>
      </c>
      <c r="BE343" s="243">
        <f>IF(N343="základní",J343,0)</f>
        <v>0</v>
      </c>
      <c r="BF343" s="243">
        <f>IF(N343="snížená",J343,0)</f>
        <v>0</v>
      </c>
      <c r="BG343" s="243">
        <f>IF(N343="zákl. přenesená",J343,0)</f>
        <v>0</v>
      </c>
      <c r="BH343" s="243">
        <f>IF(N343="sníž. přenesená",J343,0)</f>
        <v>0</v>
      </c>
      <c r="BI343" s="243">
        <f>IF(N343="nulová",J343,0)</f>
        <v>0</v>
      </c>
      <c r="BJ343" s="20" t="s">
        <v>78</v>
      </c>
      <c r="BK343" s="243">
        <f>ROUND(I343*H343,2)</f>
        <v>0</v>
      </c>
      <c r="BL343" s="20" t="s">
        <v>482</v>
      </c>
      <c r="BM343" s="242" t="s">
        <v>3864</v>
      </c>
    </row>
    <row r="344" s="2" customFormat="1">
      <c r="A344" s="41"/>
      <c r="B344" s="42"/>
      <c r="C344" s="43"/>
      <c r="D344" s="244" t="s">
        <v>484</v>
      </c>
      <c r="E344" s="43"/>
      <c r="F344" s="245" t="s">
        <v>1361</v>
      </c>
      <c r="G344" s="43"/>
      <c r="H344" s="43"/>
      <c r="I344" s="151"/>
      <c r="J344" s="43"/>
      <c r="K344" s="43"/>
      <c r="L344" s="47"/>
      <c r="M344" s="246"/>
      <c r="N344" s="247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484</v>
      </c>
      <c r="AU344" s="20" t="s">
        <v>82</v>
      </c>
    </row>
    <row r="345" s="2" customFormat="1" ht="21.75" customHeight="1">
      <c r="A345" s="41"/>
      <c r="B345" s="42"/>
      <c r="C345" s="231" t="s">
        <v>689</v>
      </c>
      <c r="D345" s="231" t="s">
        <v>477</v>
      </c>
      <c r="E345" s="232" t="s">
        <v>2480</v>
      </c>
      <c r="F345" s="233" t="s">
        <v>2481</v>
      </c>
      <c r="G345" s="234" t="s">
        <v>639</v>
      </c>
      <c r="H345" s="235">
        <v>234.90000000000001</v>
      </c>
      <c r="I345" s="236"/>
      <c r="J345" s="237">
        <f>ROUND(I345*H345,2)</f>
        <v>0</v>
      </c>
      <c r="K345" s="233" t="s">
        <v>481</v>
      </c>
      <c r="L345" s="47"/>
      <c r="M345" s="238" t="s">
        <v>28</v>
      </c>
      <c r="N345" s="239" t="s">
        <v>45</v>
      </c>
      <c r="O345" s="87"/>
      <c r="P345" s="240">
        <f>O345*H345</f>
        <v>0</v>
      </c>
      <c r="Q345" s="240">
        <v>0.00167</v>
      </c>
      <c r="R345" s="240">
        <f>Q345*H345</f>
        <v>0.39228299999999999</v>
      </c>
      <c r="S345" s="240">
        <v>0</v>
      </c>
      <c r="T345" s="241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42" t="s">
        <v>482</v>
      </c>
      <c r="AT345" s="242" t="s">
        <v>477</v>
      </c>
      <c r="AU345" s="242" t="s">
        <v>82</v>
      </c>
      <c r="AY345" s="20" t="s">
        <v>475</v>
      </c>
      <c r="BE345" s="243">
        <f>IF(N345="základní",J345,0)</f>
        <v>0</v>
      </c>
      <c r="BF345" s="243">
        <f>IF(N345="snížená",J345,0)</f>
        <v>0</v>
      </c>
      <c r="BG345" s="243">
        <f>IF(N345="zákl. přenesená",J345,0)</f>
        <v>0</v>
      </c>
      <c r="BH345" s="243">
        <f>IF(N345="sníž. přenesená",J345,0)</f>
        <v>0</v>
      </c>
      <c r="BI345" s="243">
        <f>IF(N345="nulová",J345,0)</f>
        <v>0</v>
      </c>
      <c r="BJ345" s="20" t="s">
        <v>78</v>
      </c>
      <c r="BK345" s="243">
        <f>ROUND(I345*H345,2)</f>
        <v>0</v>
      </c>
      <c r="BL345" s="20" t="s">
        <v>482</v>
      </c>
      <c r="BM345" s="242" t="s">
        <v>3865</v>
      </c>
    </row>
    <row r="346" s="2" customFormat="1">
      <c r="A346" s="41"/>
      <c r="B346" s="42"/>
      <c r="C346" s="43"/>
      <c r="D346" s="244" t="s">
        <v>484</v>
      </c>
      <c r="E346" s="43"/>
      <c r="F346" s="245" t="s">
        <v>2483</v>
      </c>
      <c r="G346" s="43"/>
      <c r="H346" s="43"/>
      <c r="I346" s="151"/>
      <c r="J346" s="43"/>
      <c r="K346" s="43"/>
      <c r="L346" s="47"/>
      <c r="M346" s="246"/>
      <c r="N346" s="247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484</v>
      </c>
      <c r="AU346" s="20" t="s">
        <v>82</v>
      </c>
    </row>
    <row r="347" s="16" customFormat="1">
      <c r="A347" s="16"/>
      <c r="B347" s="299"/>
      <c r="C347" s="300"/>
      <c r="D347" s="244" t="s">
        <v>487</v>
      </c>
      <c r="E347" s="301" t="s">
        <v>28</v>
      </c>
      <c r="F347" s="302" t="s">
        <v>3866</v>
      </c>
      <c r="G347" s="300"/>
      <c r="H347" s="301" t="s">
        <v>28</v>
      </c>
      <c r="I347" s="303"/>
      <c r="J347" s="300"/>
      <c r="K347" s="300"/>
      <c r="L347" s="304"/>
      <c r="M347" s="305"/>
      <c r="N347" s="306"/>
      <c r="O347" s="306"/>
      <c r="P347" s="306"/>
      <c r="Q347" s="306"/>
      <c r="R347" s="306"/>
      <c r="S347" s="306"/>
      <c r="T347" s="307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308" t="s">
        <v>487</v>
      </c>
      <c r="AU347" s="308" t="s">
        <v>82</v>
      </c>
      <c r="AV347" s="16" t="s">
        <v>78</v>
      </c>
      <c r="AW347" s="16" t="s">
        <v>35</v>
      </c>
      <c r="AX347" s="16" t="s">
        <v>74</v>
      </c>
      <c r="AY347" s="308" t="s">
        <v>475</v>
      </c>
    </row>
    <row r="348" s="13" customFormat="1">
      <c r="A348" s="13"/>
      <c r="B348" s="249"/>
      <c r="C348" s="250"/>
      <c r="D348" s="244" t="s">
        <v>487</v>
      </c>
      <c r="E348" s="251" t="s">
        <v>28</v>
      </c>
      <c r="F348" s="252" t="s">
        <v>3867</v>
      </c>
      <c r="G348" s="250"/>
      <c r="H348" s="253">
        <v>9.25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9" t="s">
        <v>487</v>
      </c>
      <c r="AU348" s="259" t="s">
        <v>82</v>
      </c>
      <c r="AV348" s="13" t="s">
        <v>82</v>
      </c>
      <c r="AW348" s="13" t="s">
        <v>35</v>
      </c>
      <c r="AX348" s="13" t="s">
        <v>74</v>
      </c>
      <c r="AY348" s="259" t="s">
        <v>475</v>
      </c>
    </row>
    <row r="349" s="13" customFormat="1">
      <c r="A349" s="13"/>
      <c r="B349" s="249"/>
      <c r="C349" s="250"/>
      <c r="D349" s="244" t="s">
        <v>487</v>
      </c>
      <c r="E349" s="251" t="s">
        <v>28</v>
      </c>
      <c r="F349" s="252" t="s">
        <v>3868</v>
      </c>
      <c r="G349" s="250"/>
      <c r="H349" s="253">
        <v>5.7000000000000002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9" t="s">
        <v>487</v>
      </c>
      <c r="AU349" s="259" t="s">
        <v>82</v>
      </c>
      <c r="AV349" s="13" t="s">
        <v>82</v>
      </c>
      <c r="AW349" s="13" t="s">
        <v>35</v>
      </c>
      <c r="AX349" s="13" t="s">
        <v>74</v>
      </c>
      <c r="AY349" s="259" t="s">
        <v>475</v>
      </c>
    </row>
    <row r="350" s="13" customFormat="1">
      <c r="A350" s="13"/>
      <c r="B350" s="249"/>
      <c r="C350" s="250"/>
      <c r="D350" s="244" t="s">
        <v>487</v>
      </c>
      <c r="E350" s="251" t="s">
        <v>28</v>
      </c>
      <c r="F350" s="252" t="s">
        <v>3869</v>
      </c>
      <c r="G350" s="250"/>
      <c r="H350" s="253">
        <v>5.7000000000000002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9" t="s">
        <v>487</v>
      </c>
      <c r="AU350" s="259" t="s">
        <v>82</v>
      </c>
      <c r="AV350" s="13" t="s">
        <v>82</v>
      </c>
      <c r="AW350" s="13" t="s">
        <v>35</v>
      </c>
      <c r="AX350" s="13" t="s">
        <v>74</v>
      </c>
      <c r="AY350" s="259" t="s">
        <v>475</v>
      </c>
    </row>
    <row r="351" s="13" customFormat="1">
      <c r="A351" s="13"/>
      <c r="B351" s="249"/>
      <c r="C351" s="250"/>
      <c r="D351" s="244" t="s">
        <v>487</v>
      </c>
      <c r="E351" s="251" t="s">
        <v>28</v>
      </c>
      <c r="F351" s="252" t="s">
        <v>3870</v>
      </c>
      <c r="G351" s="250"/>
      <c r="H351" s="253">
        <v>5.7000000000000002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9" t="s">
        <v>487</v>
      </c>
      <c r="AU351" s="259" t="s">
        <v>82</v>
      </c>
      <c r="AV351" s="13" t="s">
        <v>82</v>
      </c>
      <c r="AW351" s="13" t="s">
        <v>35</v>
      </c>
      <c r="AX351" s="13" t="s">
        <v>74</v>
      </c>
      <c r="AY351" s="259" t="s">
        <v>475</v>
      </c>
    </row>
    <row r="352" s="13" customFormat="1">
      <c r="A352" s="13"/>
      <c r="B352" s="249"/>
      <c r="C352" s="250"/>
      <c r="D352" s="244" t="s">
        <v>487</v>
      </c>
      <c r="E352" s="251" t="s">
        <v>28</v>
      </c>
      <c r="F352" s="252" t="s">
        <v>3871</v>
      </c>
      <c r="G352" s="250"/>
      <c r="H352" s="253">
        <v>5.7000000000000002</v>
      </c>
      <c r="I352" s="254"/>
      <c r="J352" s="250"/>
      <c r="K352" s="250"/>
      <c r="L352" s="255"/>
      <c r="M352" s="256"/>
      <c r="N352" s="257"/>
      <c r="O352" s="257"/>
      <c r="P352" s="257"/>
      <c r="Q352" s="257"/>
      <c r="R352" s="257"/>
      <c r="S352" s="257"/>
      <c r="T352" s="258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9" t="s">
        <v>487</v>
      </c>
      <c r="AU352" s="259" t="s">
        <v>82</v>
      </c>
      <c r="AV352" s="13" t="s">
        <v>82</v>
      </c>
      <c r="AW352" s="13" t="s">
        <v>35</v>
      </c>
      <c r="AX352" s="13" t="s">
        <v>74</v>
      </c>
      <c r="AY352" s="259" t="s">
        <v>475</v>
      </c>
    </row>
    <row r="353" s="13" customFormat="1">
      <c r="A353" s="13"/>
      <c r="B353" s="249"/>
      <c r="C353" s="250"/>
      <c r="D353" s="244" t="s">
        <v>487</v>
      </c>
      <c r="E353" s="251" t="s">
        <v>28</v>
      </c>
      <c r="F353" s="252" t="s">
        <v>3872</v>
      </c>
      <c r="G353" s="250"/>
      <c r="H353" s="253">
        <v>5.7000000000000002</v>
      </c>
      <c r="I353" s="254"/>
      <c r="J353" s="250"/>
      <c r="K353" s="250"/>
      <c r="L353" s="255"/>
      <c r="M353" s="256"/>
      <c r="N353" s="257"/>
      <c r="O353" s="257"/>
      <c r="P353" s="257"/>
      <c r="Q353" s="257"/>
      <c r="R353" s="257"/>
      <c r="S353" s="257"/>
      <c r="T353" s="258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9" t="s">
        <v>487</v>
      </c>
      <c r="AU353" s="259" t="s">
        <v>82</v>
      </c>
      <c r="AV353" s="13" t="s">
        <v>82</v>
      </c>
      <c r="AW353" s="13" t="s">
        <v>35</v>
      </c>
      <c r="AX353" s="13" t="s">
        <v>74</v>
      </c>
      <c r="AY353" s="259" t="s">
        <v>475</v>
      </c>
    </row>
    <row r="354" s="13" customFormat="1">
      <c r="A354" s="13"/>
      <c r="B354" s="249"/>
      <c r="C354" s="250"/>
      <c r="D354" s="244" t="s">
        <v>487</v>
      </c>
      <c r="E354" s="251" t="s">
        <v>28</v>
      </c>
      <c r="F354" s="252" t="s">
        <v>3873</v>
      </c>
      <c r="G354" s="250"/>
      <c r="H354" s="253">
        <v>5.7000000000000002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9" t="s">
        <v>487</v>
      </c>
      <c r="AU354" s="259" t="s">
        <v>82</v>
      </c>
      <c r="AV354" s="13" t="s">
        <v>82</v>
      </c>
      <c r="AW354" s="13" t="s">
        <v>35</v>
      </c>
      <c r="AX354" s="13" t="s">
        <v>74</v>
      </c>
      <c r="AY354" s="259" t="s">
        <v>475</v>
      </c>
    </row>
    <row r="355" s="13" customFormat="1">
      <c r="A355" s="13"/>
      <c r="B355" s="249"/>
      <c r="C355" s="250"/>
      <c r="D355" s="244" t="s">
        <v>487</v>
      </c>
      <c r="E355" s="251" t="s">
        <v>28</v>
      </c>
      <c r="F355" s="252" t="s">
        <v>3874</v>
      </c>
      <c r="G355" s="250"/>
      <c r="H355" s="253">
        <v>5.7000000000000002</v>
      </c>
      <c r="I355" s="254"/>
      <c r="J355" s="250"/>
      <c r="K355" s="250"/>
      <c r="L355" s="255"/>
      <c r="M355" s="256"/>
      <c r="N355" s="257"/>
      <c r="O355" s="257"/>
      <c r="P355" s="257"/>
      <c r="Q355" s="257"/>
      <c r="R355" s="257"/>
      <c r="S355" s="257"/>
      <c r="T355" s="258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9" t="s">
        <v>487</v>
      </c>
      <c r="AU355" s="259" t="s">
        <v>82</v>
      </c>
      <c r="AV355" s="13" t="s">
        <v>82</v>
      </c>
      <c r="AW355" s="13" t="s">
        <v>35</v>
      </c>
      <c r="AX355" s="13" t="s">
        <v>74</v>
      </c>
      <c r="AY355" s="259" t="s">
        <v>475</v>
      </c>
    </row>
    <row r="356" s="13" customFormat="1">
      <c r="A356" s="13"/>
      <c r="B356" s="249"/>
      <c r="C356" s="250"/>
      <c r="D356" s="244" t="s">
        <v>487</v>
      </c>
      <c r="E356" s="251" t="s">
        <v>28</v>
      </c>
      <c r="F356" s="252" t="s">
        <v>3875</v>
      </c>
      <c r="G356" s="250"/>
      <c r="H356" s="253">
        <v>5.7000000000000002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9" t="s">
        <v>487</v>
      </c>
      <c r="AU356" s="259" t="s">
        <v>82</v>
      </c>
      <c r="AV356" s="13" t="s">
        <v>82</v>
      </c>
      <c r="AW356" s="13" t="s">
        <v>35</v>
      </c>
      <c r="AX356" s="13" t="s">
        <v>74</v>
      </c>
      <c r="AY356" s="259" t="s">
        <v>475</v>
      </c>
    </row>
    <row r="357" s="13" customFormat="1">
      <c r="A357" s="13"/>
      <c r="B357" s="249"/>
      <c r="C357" s="250"/>
      <c r="D357" s="244" t="s">
        <v>487</v>
      </c>
      <c r="E357" s="251" t="s">
        <v>28</v>
      </c>
      <c r="F357" s="252" t="s">
        <v>3876</v>
      </c>
      <c r="G357" s="250"/>
      <c r="H357" s="253">
        <v>5.7000000000000002</v>
      </c>
      <c r="I357" s="254"/>
      <c r="J357" s="250"/>
      <c r="K357" s="250"/>
      <c r="L357" s="255"/>
      <c r="M357" s="256"/>
      <c r="N357" s="257"/>
      <c r="O357" s="257"/>
      <c r="P357" s="257"/>
      <c r="Q357" s="257"/>
      <c r="R357" s="257"/>
      <c r="S357" s="257"/>
      <c r="T357" s="258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9" t="s">
        <v>487</v>
      </c>
      <c r="AU357" s="259" t="s">
        <v>82</v>
      </c>
      <c r="AV357" s="13" t="s">
        <v>82</v>
      </c>
      <c r="AW357" s="13" t="s">
        <v>35</v>
      </c>
      <c r="AX357" s="13" t="s">
        <v>74</v>
      </c>
      <c r="AY357" s="259" t="s">
        <v>475</v>
      </c>
    </row>
    <row r="358" s="13" customFormat="1">
      <c r="A358" s="13"/>
      <c r="B358" s="249"/>
      <c r="C358" s="250"/>
      <c r="D358" s="244" t="s">
        <v>487</v>
      </c>
      <c r="E358" s="251" t="s">
        <v>28</v>
      </c>
      <c r="F358" s="252" t="s">
        <v>3877</v>
      </c>
      <c r="G358" s="250"/>
      <c r="H358" s="253">
        <v>16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9" t="s">
        <v>487</v>
      </c>
      <c r="AU358" s="259" t="s">
        <v>82</v>
      </c>
      <c r="AV358" s="13" t="s">
        <v>82</v>
      </c>
      <c r="AW358" s="13" t="s">
        <v>35</v>
      </c>
      <c r="AX358" s="13" t="s">
        <v>74</v>
      </c>
      <c r="AY358" s="259" t="s">
        <v>475</v>
      </c>
    </row>
    <row r="359" s="13" customFormat="1">
      <c r="A359" s="13"/>
      <c r="B359" s="249"/>
      <c r="C359" s="250"/>
      <c r="D359" s="244" t="s">
        <v>487</v>
      </c>
      <c r="E359" s="251" t="s">
        <v>28</v>
      </c>
      <c r="F359" s="252" t="s">
        <v>3878</v>
      </c>
      <c r="G359" s="250"/>
      <c r="H359" s="253">
        <v>30</v>
      </c>
      <c r="I359" s="254"/>
      <c r="J359" s="250"/>
      <c r="K359" s="250"/>
      <c r="L359" s="255"/>
      <c r="M359" s="256"/>
      <c r="N359" s="257"/>
      <c r="O359" s="257"/>
      <c r="P359" s="257"/>
      <c r="Q359" s="257"/>
      <c r="R359" s="257"/>
      <c r="S359" s="257"/>
      <c r="T359" s="258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9" t="s">
        <v>487</v>
      </c>
      <c r="AU359" s="259" t="s">
        <v>82</v>
      </c>
      <c r="AV359" s="13" t="s">
        <v>82</v>
      </c>
      <c r="AW359" s="13" t="s">
        <v>35</v>
      </c>
      <c r="AX359" s="13" t="s">
        <v>74</v>
      </c>
      <c r="AY359" s="259" t="s">
        <v>475</v>
      </c>
    </row>
    <row r="360" s="13" customFormat="1">
      <c r="A360" s="13"/>
      <c r="B360" s="249"/>
      <c r="C360" s="250"/>
      <c r="D360" s="244" t="s">
        <v>487</v>
      </c>
      <c r="E360" s="251" t="s">
        <v>28</v>
      </c>
      <c r="F360" s="252" t="s">
        <v>3879</v>
      </c>
      <c r="G360" s="250"/>
      <c r="H360" s="253">
        <v>28.600000000000001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9" t="s">
        <v>487</v>
      </c>
      <c r="AU360" s="259" t="s">
        <v>82</v>
      </c>
      <c r="AV360" s="13" t="s">
        <v>82</v>
      </c>
      <c r="AW360" s="13" t="s">
        <v>35</v>
      </c>
      <c r="AX360" s="13" t="s">
        <v>74</v>
      </c>
      <c r="AY360" s="259" t="s">
        <v>475</v>
      </c>
    </row>
    <row r="361" s="14" customFormat="1">
      <c r="A361" s="14"/>
      <c r="B361" s="260"/>
      <c r="C361" s="261"/>
      <c r="D361" s="244" t="s">
        <v>487</v>
      </c>
      <c r="E361" s="262" t="s">
        <v>28</v>
      </c>
      <c r="F361" s="263" t="s">
        <v>490</v>
      </c>
      <c r="G361" s="261"/>
      <c r="H361" s="264">
        <v>135.15000000000001</v>
      </c>
      <c r="I361" s="265"/>
      <c r="J361" s="261"/>
      <c r="K361" s="261"/>
      <c r="L361" s="266"/>
      <c r="M361" s="267"/>
      <c r="N361" s="268"/>
      <c r="O361" s="268"/>
      <c r="P361" s="268"/>
      <c r="Q361" s="268"/>
      <c r="R361" s="268"/>
      <c r="S361" s="268"/>
      <c r="T361" s="269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70" t="s">
        <v>487</v>
      </c>
      <c r="AU361" s="270" t="s">
        <v>82</v>
      </c>
      <c r="AV361" s="14" t="s">
        <v>90</v>
      </c>
      <c r="AW361" s="14" t="s">
        <v>35</v>
      </c>
      <c r="AX361" s="14" t="s">
        <v>74</v>
      </c>
      <c r="AY361" s="270" t="s">
        <v>475</v>
      </c>
    </row>
    <row r="362" s="13" customFormat="1">
      <c r="A362" s="13"/>
      <c r="B362" s="249"/>
      <c r="C362" s="250"/>
      <c r="D362" s="244" t="s">
        <v>487</v>
      </c>
      <c r="E362" s="251" t="s">
        <v>28</v>
      </c>
      <c r="F362" s="252" t="s">
        <v>3867</v>
      </c>
      <c r="G362" s="250"/>
      <c r="H362" s="253">
        <v>9.25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9" t="s">
        <v>487</v>
      </c>
      <c r="AU362" s="259" t="s">
        <v>82</v>
      </c>
      <c r="AV362" s="13" t="s">
        <v>82</v>
      </c>
      <c r="AW362" s="13" t="s">
        <v>35</v>
      </c>
      <c r="AX362" s="13" t="s">
        <v>74</v>
      </c>
      <c r="AY362" s="259" t="s">
        <v>475</v>
      </c>
    </row>
    <row r="363" s="13" customFormat="1">
      <c r="A363" s="13"/>
      <c r="B363" s="249"/>
      <c r="C363" s="250"/>
      <c r="D363" s="244" t="s">
        <v>487</v>
      </c>
      <c r="E363" s="251" t="s">
        <v>28</v>
      </c>
      <c r="F363" s="252" t="s">
        <v>3876</v>
      </c>
      <c r="G363" s="250"/>
      <c r="H363" s="253">
        <v>5.7000000000000002</v>
      </c>
      <c r="I363" s="254"/>
      <c r="J363" s="250"/>
      <c r="K363" s="250"/>
      <c r="L363" s="255"/>
      <c r="M363" s="256"/>
      <c r="N363" s="257"/>
      <c r="O363" s="257"/>
      <c r="P363" s="257"/>
      <c r="Q363" s="257"/>
      <c r="R363" s="257"/>
      <c r="S363" s="257"/>
      <c r="T363" s="258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9" t="s">
        <v>487</v>
      </c>
      <c r="AU363" s="259" t="s">
        <v>82</v>
      </c>
      <c r="AV363" s="13" t="s">
        <v>82</v>
      </c>
      <c r="AW363" s="13" t="s">
        <v>35</v>
      </c>
      <c r="AX363" s="13" t="s">
        <v>74</v>
      </c>
      <c r="AY363" s="259" t="s">
        <v>475</v>
      </c>
    </row>
    <row r="364" s="13" customFormat="1">
      <c r="A364" s="13"/>
      <c r="B364" s="249"/>
      <c r="C364" s="250"/>
      <c r="D364" s="244" t="s">
        <v>487</v>
      </c>
      <c r="E364" s="251" t="s">
        <v>28</v>
      </c>
      <c r="F364" s="252" t="s">
        <v>3877</v>
      </c>
      <c r="G364" s="250"/>
      <c r="H364" s="253">
        <v>16</v>
      </c>
      <c r="I364" s="254"/>
      <c r="J364" s="250"/>
      <c r="K364" s="250"/>
      <c r="L364" s="255"/>
      <c r="M364" s="256"/>
      <c r="N364" s="257"/>
      <c r="O364" s="257"/>
      <c r="P364" s="257"/>
      <c r="Q364" s="257"/>
      <c r="R364" s="257"/>
      <c r="S364" s="257"/>
      <c r="T364" s="258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9" t="s">
        <v>487</v>
      </c>
      <c r="AU364" s="259" t="s">
        <v>82</v>
      </c>
      <c r="AV364" s="13" t="s">
        <v>82</v>
      </c>
      <c r="AW364" s="13" t="s">
        <v>35</v>
      </c>
      <c r="AX364" s="13" t="s">
        <v>74</v>
      </c>
      <c r="AY364" s="259" t="s">
        <v>475</v>
      </c>
    </row>
    <row r="365" s="13" customFormat="1">
      <c r="A365" s="13"/>
      <c r="B365" s="249"/>
      <c r="C365" s="250"/>
      <c r="D365" s="244" t="s">
        <v>487</v>
      </c>
      <c r="E365" s="251" t="s">
        <v>28</v>
      </c>
      <c r="F365" s="252" t="s">
        <v>3878</v>
      </c>
      <c r="G365" s="250"/>
      <c r="H365" s="253">
        <v>30</v>
      </c>
      <c r="I365" s="254"/>
      <c r="J365" s="250"/>
      <c r="K365" s="250"/>
      <c r="L365" s="255"/>
      <c r="M365" s="256"/>
      <c r="N365" s="257"/>
      <c r="O365" s="257"/>
      <c r="P365" s="257"/>
      <c r="Q365" s="257"/>
      <c r="R365" s="257"/>
      <c r="S365" s="257"/>
      <c r="T365" s="258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9" t="s">
        <v>487</v>
      </c>
      <c r="AU365" s="259" t="s">
        <v>82</v>
      </c>
      <c r="AV365" s="13" t="s">
        <v>82</v>
      </c>
      <c r="AW365" s="13" t="s">
        <v>35</v>
      </c>
      <c r="AX365" s="13" t="s">
        <v>74</v>
      </c>
      <c r="AY365" s="259" t="s">
        <v>475</v>
      </c>
    </row>
    <row r="366" s="13" customFormat="1">
      <c r="A366" s="13"/>
      <c r="B366" s="249"/>
      <c r="C366" s="250"/>
      <c r="D366" s="244" t="s">
        <v>487</v>
      </c>
      <c r="E366" s="251" t="s">
        <v>28</v>
      </c>
      <c r="F366" s="252" t="s">
        <v>3880</v>
      </c>
      <c r="G366" s="250"/>
      <c r="H366" s="253">
        <v>38.799999999999997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9" t="s">
        <v>487</v>
      </c>
      <c r="AU366" s="259" t="s">
        <v>82</v>
      </c>
      <c r="AV366" s="13" t="s">
        <v>82</v>
      </c>
      <c r="AW366" s="13" t="s">
        <v>35</v>
      </c>
      <c r="AX366" s="13" t="s">
        <v>74</v>
      </c>
      <c r="AY366" s="259" t="s">
        <v>475</v>
      </c>
    </row>
    <row r="367" s="14" customFormat="1">
      <c r="A367" s="14"/>
      <c r="B367" s="260"/>
      <c r="C367" s="261"/>
      <c r="D367" s="244" t="s">
        <v>487</v>
      </c>
      <c r="E367" s="262" t="s">
        <v>28</v>
      </c>
      <c r="F367" s="263" t="s">
        <v>490</v>
      </c>
      <c r="G367" s="261"/>
      <c r="H367" s="264">
        <v>99.75</v>
      </c>
      <c r="I367" s="265"/>
      <c r="J367" s="261"/>
      <c r="K367" s="261"/>
      <c r="L367" s="266"/>
      <c r="M367" s="267"/>
      <c r="N367" s="268"/>
      <c r="O367" s="268"/>
      <c r="P367" s="268"/>
      <c r="Q367" s="268"/>
      <c r="R367" s="268"/>
      <c r="S367" s="268"/>
      <c r="T367" s="269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70" t="s">
        <v>487</v>
      </c>
      <c r="AU367" s="270" t="s">
        <v>82</v>
      </c>
      <c r="AV367" s="14" t="s">
        <v>90</v>
      </c>
      <c r="AW367" s="14" t="s">
        <v>35</v>
      </c>
      <c r="AX367" s="14" t="s">
        <v>74</v>
      </c>
      <c r="AY367" s="270" t="s">
        <v>475</v>
      </c>
    </row>
    <row r="368" s="15" customFormat="1">
      <c r="A368" s="15"/>
      <c r="B368" s="271"/>
      <c r="C368" s="272"/>
      <c r="D368" s="244" t="s">
        <v>487</v>
      </c>
      <c r="E368" s="273" t="s">
        <v>28</v>
      </c>
      <c r="F368" s="274" t="s">
        <v>493</v>
      </c>
      <c r="G368" s="272"/>
      <c r="H368" s="275">
        <v>234.89999999999998</v>
      </c>
      <c r="I368" s="276"/>
      <c r="J368" s="272"/>
      <c r="K368" s="272"/>
      <c r="L368" s="277"/>
      <c r="M368" s="278"/>
      <c r="N368" s="279"/>
      <c r="O368" s="279"/>
      <c r="P368" s="279"/>
      <c r="Q368" s="279"/>
      <c r="R368" s="279"/>
      <c r="S368" s="279"/>
      <c r="T368" s="280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81" t="s">
        <v>487</v>
      </c>
      <c r="AU368" s="281" t="s">
        <v>82</v>
      </c>
      <c r="AV368" s="15" t="s">
        <v>482</v>
      </c>
      <c r="AW368" s="15" t="s">
        <v>35</v>
      </c>
      <c r="AX368" s="15" t="s">
        <v>78</v>
      </c>
      <c r="AY368" s="281" t="s">
        <v>475</v>
      </c>
    </row>
    <row r="369" s="2" customFormat="1" ht="21.75" customHeight="1">
      <c r="A369" s="41"/>
      <c r="B369" s="42"/>
      <c r="C369" s="231" t="s">
        <v>703</v>
      </c>
      <c r="D369" s="231" t="s">
        <v>477</v>
      </c>
      <c r="E369" s="232" t="s">
        <v>1803</v>
      </c>
      <c r="F369" s="233" t="s">
        <v>1804</v>
      </c>
      <c r="G369" s="234" t="s">
        <v>639</v>
      </c>
      <c r="H369" s="235">
        <v>91.099999999999994</v>
      </c>
      <c r="I369" s="236"/>
      <c r="J369" s="237">
        <f>ROUND(I369*H369,2)</f>
        <v>0</v>
      </c>
      <c r="K369" s="233" t="s">
        <v>481</v>
      </c>
      <c r="L369" s="47"/>
      <c r="M369" s="238" t="s">
        <v>28</v>
      </c>
      <c r="N369" s="239" t="s">
        <v>45</v>
      </c>
      <c r="O369" s="87"/>
      <c r="P369" s="240">
        <f>O369*H369</f>
        <v>0</v>
      </c>
      <c r="Q369" s="240">
        <v>0.0020799999999999998</v>
      </c>
      <c r="R369" s="240">
        <f>Q369*H369</f>
        <v>0.18948799999999996</v>
      </c>
      <c r="S369" s="240">
        <v>0</v>
      </c>
      <c r="T369" s="241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42" t="s">
        <v>482</v>
      </c>
      <c r="AT369" s="242" t="s">
        <v>477</v>
      </c>
      <c r="AU369" s="242" t="s">
        <v>82</v>
      </c>
      <c r="AY369" s="20" t="s">
        <v>475</v>
      </c>
      <c r="BE369" s="243">
        <f>IF(N369="základní",J369,0)</f>
        <v>0</v>
      </c>
      <c r="BF369" s="243">
        <f>IF(N369="snížená",J369,0)</f>
        <v>0</v>
      </c>
      <c r="BG369" s="243">
        <f>IF(N369="zákl. přenesená",J369,0)</f>
        <v>0</v>
      </c>
      <c r="BH369" s="243">
        <f>IF(N369="sníž. přenesená",J369,0)</f>
        <v>0</v>
      </c>
      <c r="BI369" s="243">
        <f>IF(N369="nulová",J369,0)</f>
        <v>0</v>
      </c>
      <c r="BJ369" s="20" t="s">
        <v>78</v>
      </c>
      <c r="BK369" s="243">
        <f>ROUND(I369*H369,2)</f>
        <v>0</v>
      </c>
      <c r="BL369" s="20" t="s">
        <v>482</v>
      </c>
      <c r="BM369" s="242" t="s">
        <v>3881</v>
      </c>
    </row>
    <row r="370" s="2" customFormat="1">
      <c r="A370" s="41"/>
      <c r="B370" s="42"/>
      <c r="C370" s="43"/>
      <c r="D370" s="244" t="s">
        <v>484</v>
      </c>
      <c r="E370" s="43"/>
      <c r="F370" s="245" t="s">
        <v>1806</v>
      </c>
      <c r="G370" s="43"/>
      <c r="H370" s="43"/>
      <c r="I370" s="151"/>
      <c r="J370" s="43"/>
      <c r="K370" s="43"/>
      <c r="L370" s="47"/>
      <c r="M370" s="246"/>
      <c r="N370" s="247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484</v>
      </c>
      <c r="AU370" s="20" t="s">
        <v>82</v>
      </c>
    </row>
    <row r="371" s="16" customFormat="1">
      <c r="A371" s="16"/>
      <c r="B371" s="299"/>
      <c r="C371" s="300"/>
      <c r="D371" s="244" t="s">
        <v>487</v>
      </c>
      <c r="E371" s="301" t="s">
        <v>28</v>
      </c>
      <c r="F371" s="302" t="s">
        <v>3882</v>
      </c>
      <c r="G371" s="300"/>
      <c r="H371" s="301" t="s">
        <v>28</v>
      </c>
      <c r="I371" s="303"/>
      <c r="J371" s="300"/>
      <c r="K371" s="300"/>
      <c r="L371" s="304"/>
      <c r="M371" s="305"/>
      <c r="N371" s="306"/>
      <c r="O371" s="306"/>
      <c r="P371" s="306"/>
      <c r="Q371" s="306"/>
      <c r="R371" s="306"/>
      <c r="S371" s="306"/>
      <c r="T371" s="307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T371" s="308" t="s">
        <v>487</v>
      </c>
      <c r="AU371" s="308" t="s">
        <v>82</v>
      </c>
      <c r="AV371" s="16" t="s">
        <v>78</v>
      </c>
      <c r="AW371" s="16" t="s">
        <v>35</v>
      </c>
      <c r="AX371" s="16" t="s">
        <v>74</v>
      </c>
      <c r="AY371" s="308" t="s">
        <v>475</v>
      </c>
    </row>
    <row r="372" s="13" customFormat="1">
      <c r="A372" s="13"/>
      <c r="B372" s="249"/>
      <c r="C372" s="250"/>
      <c r="D372" s="244" t="s">
        <v>487</v>
      </c>
      <c r="E372" s="251" t="s">
        <v>28</v>
      </c>
      <c r="F372" s="252" t="s">
        <v>3883</v>
      </c>
      <c r="G372" s="250"/>
      <c r="H372" s="253">
        <v>6.9000000000000004</v>
      </c>
      <c r="I372" s="254"/>
      <c r="J372" s="250"/>
      <c r="K372" s="250"/>
      <c r="L372" s="255"/>
      <c r="M372" s="256"/>
      <c r="N372" s="257"/>
      <c r="O372" s="257"/>
      <c r="P372" s="257"/>
      <c r="Q372" s="257"/>
      <c r="R372" s="257"/>
      <c r="S372" s="257"/>
      <c r="T372" s="258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9" t="s">
        <v>487</v>
      </c>
      <c r="AU372" s="259" t="s">
        <v>82</v>
      </c>
      <c r="AV372" s="13" t="s">
        <v>82</v>
      </c>
      <c r="AW372" s="13" t="s">
        <v>35</v>
      </c>
      <c r="AX372" s="13" t="s">
        <v>74</v>
      </c>
      <c r="AY372" s="259" t="s">
        <v>475</v>
      </c>
    </row>
    <row r="373" s="13" customFormat="1">
      <c r="A373" s="13"/>
      <c r="B373" s="249"/>
      <c r="C373" s="250"/>
      <c r="D373" s="244" t="s">
        <v>487</v>
      </c>
      <c r="E373" s="251" t="s">
        <v>28</v>
      </c>
      <c r="F373" s="252" t="s">
        <v>3884</v>
      </c>
      <c r="G373" s="250"/>
      <c r="H373" s="253">
        <v>5.25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9" t="s">
        <v>487</v>
      </c>
      <c r="AU373" s="259" t="s">
        <v>82</v>
      </c>
      <c r="AV373" s="13" t="s">
        <v>82</v>
      </c>
      <c r="AW373" s="13" t="s">
        <v>35</v>
      </c>
      <c r="AX373" s="13" t="s">
        <v>74</v>
      </c>
      <c r="AY373" s="259" t="s">
        <v>475</v>
      </c>
    </row>
    <row r="374" s="13" customFormat="1">
      <c r="A374" s="13"/>
      <c r="B374" s="249"/>
      <c r="C374" s="250"/>
      <c r="D374" s="244" t="s">
        <v>487</v>
      </c>
      <c r="E374" s="251" t="s">
        <v>28</v>
      </c>
      <c r="F374" s="252" t="s">
        <v>3885</v>
      </c>
      <c r="G374" s="250"/>
      <c r="H374" s="253">
        <v>5.4000000000000004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9" t="s">
        <v>487</v>
      </c>
      <c r="AU374" s="259" t="s">
        <v>82</v>
      </c>
      <c r="AV374" s="13" t="s">
        <v>82</v>
      </c>
      <c r="AW374" s="13" t="s">
        <v>35</v>
      </c>
      <c r="AX374" s="13" t="s">
        <v>74</v>
      </c>
      <c r="AY374" s="259" t="s">
        <v>475</v>
      </c>
    </row>
    <row r="375" s="13" customFormat="1">
      <c r="A375" s="13"/>
      <c r="B375" s="249"/>
      <c r="C375" s="250"/>
      <c r="D375" s="244" t="s">
        <v>487</v>
      </c>
      <c r="E375" s="251" t="s">
        <v>28</v>
      </c>
      <c r="F375" s="252" t="s">
        <v>3886</v>
      </c>
      <c r="G375" s="250"/>
      <c r="H375" s="253">
        <v>5.25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9" t="s">
        <v>487</v>
      </c>
      <c r="AU375" s="259" t="s">
        <v>82</v>
      </c>
      <c r="AV375" s="13" t="s">
        <v>82</v>
      </c>
      <c r="AW375" s="13" t="s">
        <v>35</v>
      </c>
      <c r="AX375" s="13" t="s">
        <v>74</v>
      </c>
      <c r="AY375" s="259" t="s">
        <v>475</v>
      </c>
    </row>
    <row r="376" s="13" customFormat="1">
      <c r="A376" s="13"/>
      <c r="B376" s="249"/>
      <c r="C376" s="250"/>
      <c r="D376" s="244" t="s">
        <v>487</v>
      </c>
      <c r="E376" s="251" t="s">
        <v>28</v>
      </c>
      <c r="F376" s="252" t="s">
        <v>3887</v>
      </c>
      <c r="G376" s="250"/>
      <c r="H376" s="253">
        <v>5.3499999999999996</v>
      </c>
      <c r="I376" s="254"/>
      <c r="J376" s="250"/>
      <c r="K376" s="250"/>
      <c r="L376" s="255"/>
      <c r="M376" s="256"/>
      <c r="N376" s="257"/>
      <c r="O376" s="257"/>
      <c r="P376" s="257"/>
      <c r="Q376" s="257"/>
      <c r="R376" s="257"/>
      <c r="S376" s="257"/>
      <c r="T376" s="258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9" t="s">
        <v>487</v>
      </c>
      <c r="AU376" s="259" t="s">
        <v>82</v>
      </c>
      <c r="AV376" s="13" t="s">
        <v>82</v>
      </c>
      <c r="AW376" s="13" t="s">
        <v>35</v>
      </c>
      <c r="AX376" s="13" t="s">
        <v>74</v>
      </c>
      <c r="AY376" s="259" t="s">
        <v>475</v>
      </c>
    </row>
    <row r="377" s="13" customFormat="1">
      <c r="A377" s="13"/>
      <c r="B377" s="249"/>
      <c r="C377" s="250"/>
      <c r="D377" s="244" t="s">
        <v>487</v>
      </c>
      <c r="E377" s="251" t="s">
        <v>28</v>
      </c>
      <c r="F377" s="252" t="s">
        <v>3888</v>
      </c>
      <c r="G377" s="250"/>
      <c r="H377" s="253">
        <v>4.5999999999999996</v>
      </c>
      <c r="I377" s="254"/>
      <c r="J377" s="250"/>
      <c r="K377" s="250"/>
      <c r="L377" s="255"/>
      <c r="M377" s="256"/>
      <c r="N377" s="257"/>
      <c r="O377" s="257"/>
      <c r="P377" s="257"/>
      <c r="Q377" s="257"/>
      <c r="R377" s="257"/>
      <c r="S377" s="257"/>
      <c r="T377" s="258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9" t="s">
        <v>487</v>
      </c>
      <c r="AU377" s="259" t="s">
        <v>82</v>
      </c>
      <c r="AV377" s="13" t="s">
        <v>82</v>
      </c>
      <c r="AW377" s="13" t="s">
        <v>35</v>
      </c>
      <c r="AX377" s="13" t="s">
        <v>74</v>
      </c>
      <c r="AY377" s="259" t="s">
        <v>475</v>
      </c>
    </row>
    <row r="378" s="13" customFormat="1">
      <c r="A378" s="13"/>
      <c r="B378" s="249"/>
      <c r="C378" s="250"/>
      <c r="D378" s="244" t="s">
        <v>487</v>
      </c>
      <c r="E378" s="251" t="s">
        <v>28</v>
      </c>
      <c r="F378" s="252" t="s">
        <v>3889</v>
      </c>
      <c r="G378" s="250"/>
      <c r="H378" s="253">
        <v>4.5999999999999996</v>
      </c>
      <c r="I378" s="254"/>
      <c r="J378" s="250"/>
      <c r="K378" s="250"/>
      <c r="L378" s="255"/>
      <c r="M378" s="256"/>
      <c r="N378" s="257"/>
      <c r="O378" s="257"/>
      <c r="P378" s="257"/>
      <c r="Q378" s="257"/>
      <c r="R378" s="257"/>
      <c r="S378" s="257"/>
      <c r="T378" s="258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9" t="s">
        <v>487</v>
      </c>
      <c r="AU378" s="259" t="s">
        <v>82</v>
      </c>
      <c r="AV378" s="13" t="s">
        <v>82</v>
      </c>
      <c r="AW378" s="13" t="s">
        <v>35</v>
      </c>
      <c r="AX378" s="13" t="s">
        <v>74</v>
      </c>
      <c r="AY378" s="259" t="s">
        <v>475</v>
      </c>
    </row>
    <row r="379" s="13" customFormat="1">
      <c r="A379" s="13"/>
      <c r="B379" s="249"/>
      <c r="C379" s="250"/>
      <c r="D379" s="244" t="s">
        <v>487</v>
      </c>
      <c r="E379" s="251" t="s">
        <v>28</v>
      </c>
      <c r="F379" s="252" t="s">
        <v>3890</v>
      </c>
      <c r="G379" s="250"/>
      <c r="H379" s="253">
        <v>4.5999999999999996</v>
      </c>
      <c r="I379" s="254"/>
      <c r="J379" s="250"/>
      <c r="K379" s="250"/>
      <c r="L379" s="255"/>
      <c r="M379" s="256"/>
      <c r="N379" s="257"/>
      <c r="O379" s="257"/>
      <c r="P379" s="257"/>
      <c r="Q379" s="257"/>
      <c r="R379" s="257"/>
      <c r="S379" s="257"/>
      <c r="T379" s="258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9" t="s">
        <v>487</v>
      </c>
      <c r="AU379" s="259" t="s">
        <v>82</v>
      </c>
      <c r="AV379" s="13" t="s">
        <v>82</v>
      </c>
      <c r="AW379" s="13" t="s">
        <v>35</v>
      </c>
      <c r="AX379" s="13" t="s">
        <v>74</v>
      </c>
      <c r="AY379" s="259" t="s">
        <v>475</v>
      </c>
    </row>
    <row r="380" s="13" customFormat="1">
      <c r="A380" s="13"/>
      <c r="B380" s="249"/>
      <c r="C380" s="250"/>
      <c r="D380" s="244" t="s">
        <v>487</v>
      </c>
      <c r="E380" s="251" t="s">
        <v>28</v>
      </c>
      <c r="F380" s="252" t="s">
        <v>3891</v>
      </c>
      <c r="G380" s="250"/>
      <c r="H380" s="253">
        <v>4.5499999999999998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9" t="s">
        <v>487</v>
      </c>
      <c r="AU380" s="259" t="s">
        <v>82</v>
      </c>
      <c r="AV380" s="13" t="s">
        <v>82</v>
      </c>
      <c r="AW380" s="13" t="s">
        <v>35</v>
      </c>
      <c r="AX380" s="13" t="s">
        <v>74</v>
      </c>
      <c r="AY380" s="259" t="s">
        <v>475</v>
      </c>
    </row>
    <row r="381" s="14" customFormat="1">
      <c r="A381" s="14"/>
      <c r="B381" s="260"/>
      <c r="C381" s="261"/>
      <c r="D381" s="244" t="s">
        <v>487</v>
      </c>
      <c r="E381" s="262" t="s">
        <v>28</v>
      </c>
      <c r="F381" s="263" t="s">
        <v>490</v>
      </c>
      <c r="G381" s="261"/>
      <c r="H381" s="264">
        <v>46.5</v>
      </c>
      <c r="I381" s="265"/>
      <c r="J381" s="261"/>
      <c r="K381" s="261"/>
      <c r="L381" s="266"/>
      <c r="M381" s="267"/>
      <c r="N381" s="268"/>
      <c r="O381" s="268"/>
      <c r="P381" s="268"/>
      <c r="Q381" s="268"/>
      <c r="R381" s="268"/>
      <c r="S381" s="268"/>
      <c r="T381" s="269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70" t="s">
        <v>487</v>
      </c>
      <c r="AU381" s="270" t="s">
        <v>82</v>
      </c>
      <c r="AV381" s="14" t="s">
        <v>90</v>
      </c>
      <c r="AW381" s="14" t="s">
        <v>35</v>
      </c>
      <c r="AX381" s="14" t="s">
        <v>74</v>
      </c>
      <c r="AY381" s="270" t="s">
        <v>475</v>
      </c>
    </row>
    <row r="382" s="16" customFormat="1">
      <c r="A382" s="16"/>
      <c r="B382" s="299"/>
      <c r="C382" s="300"/>
      <c r="D382" s="244" t="s">
        <v>487</v>
      </c>
      <c r="E382" s="301" t="s">
        <v>28</v>
      </c>
      <c r="F382" s="302" t="s">
        <v>3892</v>
      </c>
      <c r="G382" s="300"/>
      <c r="H382" s="301" t="s">
        <v>28</v>
      </c>
      <c r="I382" s="303"/>
      <c r="J382" s="300"/>
      <c r="K382" s="300"/>
      <c r="L382" s="304"/>
      <c r="M382" s="305"/>
      <c r="N382" s="306"/>
      <c r="O382" s="306"/>
      <c r="P382" s="306"/>
      <c r="Q382" s="306"/>
      <c r="R382" s="306"/>
      <c r="S382" s="306"/>
      <c r="T382" s="307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T382" s="308" t="s">
        <v>487</v>
      </c>
      <c r="AU382" s="308" t="s">
        <v>82</v>
      </c>
      <c r="AV382" s="16" t="s">
        <v>78</v>
      </c>
      <c r="AW382" s="16" t="s">
        <v>35</v>
      </c>
      <c r="AX382" s="16" t="s">
        <v>74</v>
      </c>
      <c r="AY382" s="308" t="s">
        <v>475</v>
      </c>
    </row>
    <row r="383" s="13" customFormat="1">
      <c r="A383" s="13"/>
      <c r="B383" s="249"/>
      <c r="C383" s="250"/>
      <c r="D383" s="244" t="s">
        <v>487</v>
      </c>
      <c r="E383" s="251" t="s">
        <v>28</v>
      </c>
      <c r="F383" s="252" t="s">
        <v>3893</v>
      </c>
      <c r="G383" s="250"/>
      <c r="H383" s="253">
        <v>14.6</v>
      </c>
      <c r="I383" s="254"/>
      <c r="J383" s="250"/>
      <c r="K383" s="250"/>
      <c r="L383" s="255"/>
      <c r="M383" s="256"/>
      <c r="N383" s="257"/>
      <c r="O383" s="257"/>
      <c r="P383" s="257"/>
      <c r="Q383" s="257"/>
      <c r="R383" s="257"/>
      <c r="S383" s="257"/>
      <c r="T383" s="258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9" t="s">
        <v>487</v>
      </c>
      <c r="AU383" s="259" t="s">
        <v>82</v>
      </c>
      <c r="AV383" s="13" t="s">
        <v>82</v>
      </c>
      <c r="AW383" s="13" t="s">
        <v>35</v>
      </c>
      <c r="AX383" s="13" t="s">
        <v>74</v>
      </c>
      <c r="AY383" s="259" t="s">
        <v>475</v>
      </c>
    </row>
    <row r="384" s="13" customFormat="1">
      <c r="A384" s="13"/>
      <c r="B384" s="249"/>
      <c r="C384" s="250"/>
      <c r="D384" s="244" t="s">
        <v>487</v>
      </c>
      <c r="E384" s="251" t="s">
        <v>28</v>
      </c>
      <c r="F384" s="252" t="s">
        <v>3894</v>
      </c>
      <c r="G384" s="250"/>
      <c r="H384" s="253">
        <v>17.600000000000001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9" t="s">
        <v>487</v>
      </c>
      <c r="AU384" s="259" t="s">
        <v>82</v>
      </c>
      <c r="AV384" s="13" t="s">
        <v>82</v>
      </c>
      <c r="AW384" s="13" t="s">
        <v>35</v>
      </c>
      <c r="AX384" s="13" t="s">
        <v>74</v>
      </c>
      <c r="AY384" s="259" t="s">
        <v>475</v>
      </c>
    </row>
    <row r="385" s="13" customFormat="1">
      <c r="A385" s="13"/>
      <c r="B385" s="249"/>
      <c r="C385" s="250"/>
      <c r="D385" s="244" t="s">
        <v>487</v>
      </c>
      <c r="E385" s="251" t="s">
        <v>28</v>
      </c>
      <c r="F385" s="252" t="s">
        <v>3895</v>
      </c>
      <c r="G385" s="250"/>
      <c r="H385" s="253">
        <v>12.4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9" t="s">
        <v>487</v>
      </c>
      <c r="AU385" s="259" t="s">
        <v>82</v>
      </c>
      <c r="AV385" s="13" t="s">
        <v>82</v>
      </c>
      <c r="AW385" s="13" t="s">
        <v>35</v>
      </c>
      <c r="AX385" s="13" t="s">
        <v>74</v>
      </c>
      <c r="AY385" s="259" t="s">
        <v>475</v>
      </c>
    </row>
    <row r="386" s="14" customFormat="1">
      <c r="A386" s="14"/>
      <c r="B386" s="260"/>
      <c r="C386" s="261"/>
      <c r="D386" s="244" t="s">
        <v>487</v>
      </c>
      <c r="E386" s="262" t="s">
        <v>28</v>
      </c>
      <c r="F386" s="263" t="s">
        <v>490</v>
      </c>
      <c r="G386" s="261"/>
      <c r="H386" s="264">
        <v>44.600000000000001</v>
      </c>
      <c r="I386" s="265"/>
      <c r="J386" s="261"/>
      <c r="K386" s="261"/>
      <c r="L386" s="266"/>
      <c r="M386" s="267"/>
      <c r="N386" s="268"/>
      <c r="O386" s="268"/>
      <c r="P386" s="268"/>
      <c r="Q386" s="268"/>
      <c r="R386" s="268"/>
      <c r="S386" s="268"/>
      <c r="T386" s="269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70" t="s">
        <v>487</v>
      </c>
      <c r="AU386" s="270" t="s">
        <v>82</v>
      </c>
      <c r="AV386" s="14" t="s">
        <v>90</v>
      </c>
      <c r="AW386" s="14" t="s">
        <v>35</v>
      </c>
      <c r="AX386" s="14" t="s">
        <v>74</v>
      </c>
      <c r="AY386" s="270" t="s">
        <v>475</v>
      </c>
    </row>
    <row r="387" s="15" customFormat="1">
      <c r="A387" s="15"/>
      <c r="B387" s="271"/>
      <c r="C387" s="272"/>
      <c r="D387" s="244" t="s">
        <v>487</v>
      </c>
      <c r="E387" s="273" t="s">
        <v>28</v>
      </c>
      <c r="F387" s="274" t="s">
        <v>493</v>
      </c>
      <c r="G387" s="272"/>
      <c r="H387" s="275">
        <v>91.100000000000009</v>
      </c>
      <c r="I387" s="276"/>
      <c r="J387" s="272"/>
      <c r="K387" s="272"/>
      <c r="L387" s="277"/>
      <c r="M387" s="278"/>
      <c r="N387" s="279"/>
      <c r="O387" s="279"/>
      <c r="P387" s="279"/>
      <c r="Q387" s="279"/>
      <c r="R387" s="279"/>
      <c r="S387" s="279"/>
      <c r="T387" s="280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81" t="s">
        <v>487</v>
      </c>
      <c r="AU387" s="281" t="s">
        <v>82</v>
      </c>
      <c r="AV387" s="15" t="s">
        <v>482</v>
      </c>
      <c r="AW387" s="15" t="s">
        <v>35</v>
      </c>
      <c r="AX387" s="15" t="s">
        <v>78</v>
      </c>
      <c r="AY387" s="281" t="s">
        <v>475</v>
      </c>
    </row>
    <row r="388" s="2" customFormat="1" ht="16.5" customHeight="1">
      <c r="A388" s="41"/>
      <c r="B388" s="42"/>
      <c r="C388" s="231" t="s">
        <v>712</v>
      </c>
      <c r="D388" s="231" t="s">
        <v>477</v>
      </c>
      <c r="E388" s="232" t="s">
        <v>3896</v>
      </c>
      <c r="F388" s="233" t="s">
        <v>3897</v>
      </c>
      <c r="G388" s="234" t="s">
        <v>3898</v>
      </c>
      <c r="H388" s="235">
        <v>1</v>
      </c>
      <c r="I388" s="236"/>
      <c r="J388" s="237">
        <f>ROUND(I388*H388,2)</f>
        <v>0</v>
      </c>
      <c r="K388" s="233" t="s">
        <v>28</v>
      </c>
      <c r="L388" s="47"/>
      <c r="M388" s="238" t="s">
        <v>28</v>
      </c>
      <c r="N388" s="239" t="s">
        <v>45</v>
      </c>
      <c r="O388" s="87"/>
      <c r="P388" s="240">
        <f>O388*H388</f>
        <v>0</v>
      </c>
      <c r="Q388" s="240">
        <v>0</v>
      </c>
      <c r="R388" s="240">
        <f>Q388*H388</f>
        <v>0</v>
      </c>
      <c r="S388" s="240">
        <v>0</v>
      </c>
      <c r="T388" s="241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42" t="s">
        <v>482</v>
      </c>
      <c r="AT388" s="242" t="s">
        <v>477</v>
      </c>
      <c r="AU388" s="242" t="s">
        <v>82</v>
      </c>
      <c r="AY388" s="20" t="s">
        <v>475</v>
      </c>
      <c r="BE388" s="243">
        <f>IF(N388="základní",J388,0)</f>
        <v>0</v>
      </c>
      <c r="BF388" s="243">
        <f>IF(N388="snížená",J388,0)</f>
        <v>0</v>
      </c>
      <c r="BG388" s="243">
        <f>IF(N388="zákl. přenesená",J388,0)</f>
        <v>0</v>
      </c>
      <c r="BH388" s="243">
        <f>IF(N388="sníž. přenesená",J388,0)</f>
        <v>0</v>
      </c>
      <c r="BI388" s="243">
        <f>IF(N388="nulová",J388,0)</f>
        <v>0</v>
      </c>
      <c r="BJ388" s="20" t="s">
        <v>78</v>
      </c>
      <c r="BK388" s="243">
        <f>ROUND(I388*H388,2)</f>
        <v>0</v>
      </c>
      <c r="BL388" s="20" t="s">
        <v>482</v>
      </c>
      <c r="BM388" s="242" t="s">
        <v>3899</v>
      </c>
    </row>
    <row r="389" s="2" customFormat="1">
      <c r="A389" s="41"/>
      <c r="B389" s="42"/>
      <c r="C389" s="43"/>
      <c r="D389" s="244" t="s">
        <v>484</v>
      </c>
      <c r="E389" s="43"/>
      <c r="F389" s="245" t="s">
        <v>3897</v>
      </c>
      <c r="G389" s="43"/>
      <c r="H389" s="43"/>
      <c r="I389" s="151"/>
      <c r="J389" s="43"/>
      <c r="K389" s="43"/>
      <c r="L389" s="47"/>
      <c r="M389" s="246"/>
      <c r="N389" s="247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484</v>
      </c>
      <c r="AU389" s="20" t="s">
        <v>82</v>
      </c>
    </row>
    <row r="390" s="2" customFormat="1">
      <c r="A390" s="41"/>
      <c r="B390" s="42"/>
      <c r="C390" s="43"/>
      <c r="D390" s="244" t="s">
        <v>485</v>
      </c>
      <c r="E390" s="43"/>
      <c r="F390" s="248" t="s">
        <v>3900</v>
      </c>
      <c r="G390" s="43"/>
      <c r="H390" s="43"/>
      <c r="I390" s="151"/>
      <c r="J390" s="43"/>
      <c r="K390" s="43"/>
      <c r="L390" s="47"/>
      <c r="M390" s="246"/>
      <c r="N390" s="247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485</v>
      </c>
      <c r="AU390" s="20" t="s">
        <v>82</v>
      </c>
    </row>
    <row r="391" s="12" customFormat="1" ht="22.8" customHeight="1">
      <c r="A391" s="12"/>
      <c r="B391" s="215"/>
      <c r="C391" s="216"/>
      <c r="D391" s="217" t="s">
        <v>73</v>
      </c>
      <c r="E391" s="229" t="s">
        <v>701</v>
      </c>
      <c r="F391" s="229" t="s">
        <v>702</v>
      </c>
      <c r="G391" s="216"/>
      <c r="H391" s="216"/>
      <c r="I391" s="219"/>
      <c r="J391" s="230">
        <f>BK391</f>
        <v>0</v>
      </c>
      <c r="K391" s="216"/>
      <c r="L391" s="221"/>
      <c r="M391" s="222"/>
      <c r="N391" s="223"/>
      <c r="O391" s="223"/>
      <c r="P391" s="224">
        <f>SUM(P392:P393)</f>
        <v>0</v>
      </c>
      <c r="Q391" s="223"/>
      <c r="R391" s="224">
        <f>SUM(R392:R393)</f>
        <v>0</v>
      </c>
      <c r="S391" s="223"/>
      <c r="T391" s="225">
        <f>SUM(T392:T393)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26" t="s">
        <v>78</v>
      </c>
      <c r="AT391" s="227" t="s">
        <v>73</v>
      </c>
      <c r="AU391" s="227" t="s">
        <v>78</v>
      </c>
      <c r="AY391" s="226" t="s">
        <v>475</v>
      </c>
      <c r="BK391" s="228">
        <f>SUM(BK392:BK393)</f>
        <v>0</v>
      </c>
    </row>
    <row r="392" s="2" customFormat="1" ht="21.75" customHeight="1">
      <c r="A392" s="41"/>
      <c r="B392" s="42"/>
      <c r="C392" s="231" t="s">
        <v>717</v>
      </c>
      <c r="D392" s="231" t="s">
        <v>477</v>
      </c>
      <c r="E392" s="232" t="s">
        <v>3390</v>
      </c>
      <c r="F392" s="233" t="s">
        <v>3391</v>
      </c>
      <c r="G392" s="234" t="s">
        <v>508</v>
      </c>
      <c r="H392" s="235">
        <v>811.17100000000005</v>
      </c>
      <c r="I392" s="236"/>
      <c r="J392" s="237">
        <f>ROUND(I392*H392,2)</f>
        <v>0</v>
      </c>
      <c r="K392" s="233" t="s">
        <v>481</v>
      </c>
      <c r="L392" s="47"/>
      <c r="M392" s="238" t="s">
        <v>28</v>
      </c>
      <c r="N392" s="239" t="s">
        <v>45</v>
      </c>
      <c r="O392" s="87"/>
      <c r="P392" s="240">
        <f>O392*H392</f>
        <v>0</v>
      </c>
      <c r="Q392" s="240">
        <v>0</v>
      </c>
      <c r="R392" s="240">
        <f>Q392*H392</f>
        <v>0</v>
      </c>
      <c r="S392" s="240">
        <v>0</v>
      </c>
      <c r="T392" s="241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42" t="s">
        <v>482</v>
      </c>
      <c r="AT392" s="242" t="s">
        <v>477</v>
      </c>
      <c r="AU392" s="242" t="s">
        <v>82</v>
      </c>
      <c r="AY392" s="20" t="s">
        <v>475</v>
      </c>
      <c r="BE392" s="243">
        <f>IF(N392="základní",J392,0)</f>
        <v>0</v>
      </c>
      <c r="BF392" s="243">
        <f>IF(N392="snížená",J392,0)</f>
        <v>0</v>
      </c>
      <c r="BG392" s="243">
        <f>IF(N392="zákl. přenesená",J392,0)</f>
        <v>0</v>
      </c>
      <c r="BH392" s="243">
        <f>IF(N392="sníž. přenesená",J392,0)</f>
        <v>0</v>
      </c>
      <c r="BI392" s="243">
        <f>IF(N392="nulová",J392,0)</f>
        <v>0</v>
      </c>
      <c r="BJ392" s="20" t="s">
        <v>78</v>
      </c>
      <c r="BK392" s="243">
        <f>ROUND(I392*H392,2)</f>
        <v>0</v>
      </c>
      <c r="BL392" s="20" t="s">
        <v>482</v>
      </c>
      <c r="BM392" s="242" t="s">
        <v>3901</v>
      </c>
    </row>
    <row r="393" s="2" customFormat="1">
      <c r="A393" s="41"/>
      <c r="B393" s="42"/>
      <c r="C393" s="43"/>
      <c r="D393" s="244" t="s">
        <v>484</v>
      </c>
      <c r="E393" s="43"/>
      <c r="F393" s="245" t="s">
        <v>3393</v>
      </c>
      <c r="G393" s="43"/>
      <c r="H393" s="43"/>
      <c r="I393" s="151"/>
      <c r="J393" s="43"/>
      <c r="K393" s="43"/>
      <c r="L393" s="47"/>
      <c r="M393" s="295"/>
      <c r="N393" s="296"/>
      <c r="O393" s="297"/>
      <c r="P393" s="297"/>
      <c r="Q393" s="297"/>
      <c r="R393" s="297"/>
      <c r="S393" s="297"/>
      <c r="T393" s="29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484</v>
      </c>
      <c r="AU393" s="20" t="s">
        <v>82</v>
      </c>
    </row>
    <row r="394" s="2" customFormat="1" ht="6.96" customHeight="1">
      <c r="A394" s="41"/>
      <c r="B394" s="62"/>
      <c r="C394" s="63"/>
      <c r="D394" s="63"/>
      <c r="E394" s="63"/>
      <c r="F394" s="63"/>
      <c r="G394" s="63"/>
      <c r="H394" s="63"/>
      <c r="I394" s="179"/>
      <c r="J394" s="63"/>
      <c r="K394" s="63"/>
      <c r="L394" s="47"/>
      <c r="M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</row>
  </sheetData>
  <sheetProtection sheet="1" autoFilter="0" formatColumns="0" formatRows="0" objects="1" scenarios="1" spinCount="100000" saltValue="1sORd6gcZSYuEC2wQd/djCx0zbLYQNuRImCbPM+zTT/PWsEipr/LRzvaQ8kwro6soB8YYm3H3UbXqz0P5PPU+g==" hashValue="RfO96xU0uNzBNJVrleEE/xGqapxjXV8Qr3/phtbQfIxyXLmrFLllgQcggCer1mrJC9EcCcUOXSBFR6aDifZVvw==" algorithmName="SHA-512" password="C429"/>
  <autoFilter ref="C90:K39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3902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3903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ROUND((SUM(BE93:BE117)),  2)</f>
        <v>0</v>
      </c>
      <c r="G37" s="41"/>
      <c r="H37" s="41"/>
      <c r="I37" s="168">
        <v>0.20999999999999999</v>
      </c>
      <c r="J37" s="167">
        <f>ROUND(((SUM(BE93:BE117))*I37),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ROUND((SUM(BF93:BF117)),  2)</f>
        <v>0</v>
      </c>
      <c r="G38" s="41"/>
      <c r="H38" s="41"/>
      <c r="I38" s="168">
        <v>0.14999999999999999</v>
      </c>
      <c r="J38" s="167">
        <f>ROUND(((SUM(BF93:BF117))*I38),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ROUND((SUM(BG93:BG117)),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ROUND((SUM(BH93:BH117)),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ROUND((SUM(BI93:BI117)),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3902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1.4.1 - SO 01.4.1 Kácení mimo les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436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3902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1.4.1 - SO 01.4.1 Kácení mimo les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0.01005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0.01005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SUM(P96:P117)</f>
        <v>0</v>
      </c>
      <c r="Q95" s="223"/>
      <c r="R95" s="224">
        <f>SUM(R96:R117)</f>
        <v>0.01005</v>
      </c>
      <c r="S95" s="223"/>
      <c r="T95" s="225">
        <f>SUM(T96:T117)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SUM(BK96:BK117)</f>
        <v>0</v>
      </c>
    </row>
    <row r="96" s="2" customFormat="1" ht="33" customHeight="1">
      <c r="A96" s="41"/>
      <c r="B96" s="42"/>
      <c r="C96" s="231" t="s">
        <v>78</v>
      </c>
      <c r="D96" s="231" t="s">
        <v>477</v>
      </c>
      <c r="E96" s="232" t="s">
        <v>3904</v>
      </c>
      <c r="F96" s="233" t="s">
        <v>3905</v>
      </c>
      <c r="G96" s="234" t="s">
        <v>496</v>
      </c>
      <c r="H96" s="235">
        <v>2325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3906</v>
      </c>
    </row>
    <row r="97" s="2" customFormat="1">
      <c r="A97" s="41"/>
      <c r="B97" s="42"/>
      <c r="C97" s="43"/>
      <c r="D97" s="244" t="s">
        <v>484</v>
      </c>
      <c r="E97" s="43"/>
      <c r="F97" s="245" t="s">
        <v>3907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3908</v>
      </c>
      <c r="G98" s="250"/>
      <c r="H98" s="253">
        <v>2325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44.25" customHeight="1">
      <c r="A99" s="41"/>
      <c r="B99" s="42"/>
      <c r="C99" s="231" t="s">
        <v>82</v>
      </c>
      <c r="D99" s="231" t="s">
        <v>477</v>
      </c>
      <c r="E99" s="232" t="s">
        <v>3909</v>
      </c>
      <c r="F99" s="233" t="s">
        <v>3910</v>
      </c>
      <c r="G99" s="234" t="s">
        <v>3898</v>
      </c>
      <c r="H99" s="235">
        <v>1</v>
      </c>
      <c r="I99" s="236"/>
      <c r="J99" s="237">
        <f>ROUND(I99*H99,2)</f>
        <v>0</v>
      </c>
      <c r="K99" s="233" t="s">
        <v>28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3911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3910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6" customFormat="1">
      <c r="A101" s="16"/>
      <c r="B101" s="299"/>
      <c r="C101" s="300"/>
      <c r="D101" s="244" t="s">
        <v>487</v>
      </c>
      <c r="E101" s="301" t="s">
        <v>28</v>
      </c>
      <c r="F101" s="302" t="s">
        <v>3912</v>
      </c>
      <c r="G101" s="300"/>
      <c r="H101" s="301" t="s">
        <v>28</v>
      </c>
      <c r="I101" s="303"/>
      <c r="J101" s="300"/>
      <c r="K101" s="300"/>
      <c r="L101" s="304"/>
      <c r="M101" s="305"/>
      <c r="N101" s="306"/>
      <c r="O101" s="306"/>
      <c r="P101" s="306"/>
      <c r="Q101" s="306"/>
      <c r="R101" s="306"/>
      <c r="S101" s="306"/>
      <c r="T101" s="307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8" t="s">
        <v>487</v>
      </c>
      <c r="AU101" s="308" t="s">
        <v>82</v>
      </c>
      <c r="AV101" s="16" t="s">
        <v>78</v>
      </c>
      <c r="AW101" s="16" t="s">
        <v>35</v>
      </c>
      <c r="AX101" s="16" t="s">
        <v>74</v>
      </c>
      <c r="AY101" s="308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78</v>
      </c>
      <c r="G102" s="250"/>
      <c r="H102" s="253">
        <v>1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33" customHeight="1">
      <c r="A103" s="41"/>
      <c r="B103" s="42"/>
      <c r="C103" s="231" t="s">
        <v>341</v>
      </c>
      <c r="D103" s="231" t="s">
        <v>477</v>
      </c>
      <c r="E103" s="232" t="s">
        <v>3913</v>
      </c>
      <c r="F103" s="233" t="s">
        <v>3914</v>
      </c>
      <c r="G103" s="234" t="s">
        <v>550</v>
      </c>
      <c r="H103" s="235">
        <v>64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5.0000000000000002E-05</v>
      </c>
      <c r="R103" s="240">
        <f>Q103*H103</f>
        <v>0.0032000000000000002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3915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3916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3917</v>
      </c>
      <c r="G105" s="250"/>
      <c r="H105" s="253">
        <v>64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33" customHeight="1">
      <c r="A106" s="41"/>
      <c r="B106" s="42"/>
      <c r="C106" s="231" t="s">
        <v>350</v>
      </c>
      <c r="D106" s="231" t="s">
        <v>477</v>
      </c>
      <c r="E106" s="232" t="s">
        <v>3918</v>
      </c>
      <c r="F106" s="233" t="s">
        <v>3919</v>
      </c>
      <c r="G106" s="234" t="s">
        <v>550</v>
      </c>
      <c r="H106" s="235">
        <v>110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5.0000000000000002E-05</v>
      </c>
      <c r="R106" s="240">
        <f>Q106*H106</f>
        <v>0.0055000000000000005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3920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3921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3922</v>
      </c>
      <c r="G108" s="250"/>
      <c r="H108" s="253">
        <v>110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359</v>
      </c>
      <c r="D109" s="231" t="s">
        <v>477</v>
      </c>
      <c r="E109" s="232" t="s">
        <v>3923</v>
      </c>
      <c r="F109" s="233" t="s">
        <v>3924</v>
      </c>
      <c r="G109" s="234" t="s">
        <v>550</v>
      </c>
      <c r="H109" s="235">
        <v>13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9.0000000000000006E-05</v>
      </c>
      <c r="R109" s="240">
        <f>Q109*H109</f>
        <v>0.00117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3925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3926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3927</v>
      </c>
      <c r="G111" s="250"/>
      <c r="H111" s="253">
        <v>13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33" customHeight="1">
      <c r="A112" s="41"/>
      <c r="B112" s="42"/>
      <c r="C112" s="231" t="s">
        <v>557</v>
      </c>
      <c r="D112" s="231" t="s">
        <v>477</v>
      </c>
      <c r="E112" s="232" t="s">
        <v>3928</v>
      </c>
      <c r="F112" s="233" t="s">
        <v>3929</v>
      </c>
      <c r="G112" s="234" t="s">
        <v>550</v>
      </c>
      <c r="H112" s="235">
        <v>2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9.0000000000000006E-05</v>
      </c>
      <c r="R112" s="240">
        <f>Q112*H112</f>
        <v>0.00018000000000000001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3930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3931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3932</v>
      </c>
      <c r="G114" s="250"/>
      <c r="H114" s="253">
        <v>2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33" customHeight="1">
      <c r="A115" s="41"/>
      <c r="B115" s="42"/>
      <c r="C115" s="231" t="s">
        <v>8</v>
      </c>
      <c r="D115" s="231" t="s">
        <v>477</v>
      </c>
      <c r="E115" s="232" t="s">
        <v>3933</v>
      </c>
      <c r="F115" s="233" t="s">
        <v>3934</v>
      </c>
      <c r="G115" s="234" t="s">
        <v>3935</v>
      </c>
      <c r="H115" s="235">
        <v>189</v>
      </c>
      <c r="I115" s="236"/>
      <c r="J115" s="237">
        <f>ROUND(I115*H115,2)</f>
        <v>0</v>
      </c>
      <c r="K115" s="233" t="s">
        <v>28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3936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3937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3938</v>
      </c>
      <c r="G117" s="250"/>
      <c r="H117" s="253">
        <v>189</v>
      </c>
      <c r="I117" s="254"/>
      <c r="J117" s="250"/>
      <c r="K117" s="250"/>
      <c r="L117" s="255"/>
      <c r="M117" s="292"/>
      <c r="N117" s="293"/>
      <c r="O117" s="293"/>
      <c r="P117" s="293"/>
      <c r="Q117" s="293"/>
      <c r="R117" s="293"/>
      <c r="S117" s="293"/>
      <c r="T117" s="294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6.96" customHeight="1">
      <c r="A118" s="41"/>
      <c r="B118" s="62"/>
      <c r="C118" s="63"/>
      <c r="D118" s="63"/>
      <c r="E118" s="63"/>
      <c r="F118" s="63"/>
      <c r="G118" s="63"/>
      <c r="H118" s="63"/>
      <c r="I118" s="179"/>
      <c r="J118" s="63"/>
      <c r="K118" s="63"/>
      <c r="L118" s="47"/>
      <c r="M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</sheetData>
  <sheetProtection sheet="1" autoFilter="0" formatColumns="0" formatRows="0" objects="1" scenarios="1" spinCount="100000" saltValue="gVdmIxHjAic9NltC/97eEqgLdYBiith2uLzOCbMzEy6ofNoO5z6F73B6YH0ioJq+kmnaVvXVlrUoKNGTo9gv7g==" hashValue="S9MNQenIiTtLRng9/pgilpMI16WpUaK2+aVeww+MJlQtWZjmG8Q3KSWwIzFCtIM3zsGDYxtBekX9jKwo5xeghA==" algorithmName="SHA-512" password="C429"/>
  <autoFilter ref="C92:K1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3902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3939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ROUND((SUM(BE93:BE105)),  2)</f>
        <v>0</v>
      </c>
      <c r="G37" s="41"/>
      <c r="H37" s="41"/>
      <c r="I37" s="168">
        <v>0.20999999999999999</v>
      </c>
      <c r="J37" s="167">
        <f>ROUND(((SUM(BE93:BE105))*I37),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ROUND((SUM(BF93:BF105)),  2)</f>
        <v>0</v>
      </c>
      <c r="G38" s="41"/>
      <c r="H38" s="41"/>
      <c r="I38" s="168">
        <v>0.14999999999999999</v>
      </c>
      <c r="J38" s="167">
        <f>ROUND(((SUM(BF93:BF105))*I38),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ROUND((SUM(BG93:BG105)),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ROUND((SUM(BH93:BH105)),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ROUND((SUM(BI93:BI105)),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3902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1.4.2 - SO 01.4.2 Kácení - les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436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3902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1.4.2 - SO 01.4.2 Kácení - les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0.01485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0.01485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SUM(P96:P105)</f>
        <v>0</v>
      </c>
      <c r="Q95" s="223"/>
      <c r="R95" s="224">
        <f>SUM(R96:R105)</f>
        <v>0.01485</v>
      </c>
      <c r="S95" s="223"/>
      <c r="T95" s="225">
        <f>SUM(T96:T105)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SUM(BK96:BK105)</f>
        <v>0</v>
      </c>
    </row>
    <row r="96" s="2" customFormat="1" ht="33" customHeight="1">
      <c r="A96" s="41"/>
      <c r="B96" s="42"/>
      <c r="C96" s="231" t="s">
        <v>482</v>
      </c>
      <c r="D96" s="231" t="s">
        <v>477</v>
      </c>
      <c r="E96" s="232" t="s">
        <v>3918</v>
      </c>
      <c r="F96" s="233" t="s">
        <v>3919</v>
      </c>
      <c r="G96" s="234" t="s">
        <v>550</v>
      </c>
      <c r="H96" s="235">
        <v>297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5.0000000000000002E-05</v>
      </c>
      <c r="R96" s="240">
        <f>Q96*H96</f>
        <v>0.01485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3940</v>
      </c>
    </row>
    <row r="97" s="2" customFormat="1">
      <c r="A97" s="41"/>
      <c r="B97" s="42"/>
      <c r="C97" s="43"/>
      <c r="D97" s="244" t="s">
        <v>484</v>
      </c>
      <c r="E97" s="43"/>
      <c r="F97" s="245" t="s">
        <v>3921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6" customFormat="1">
      <c r="A98" s="16"/>
      <c r="B98" s="299"/>
      <c r="C98" s="300"/>
      <c r="D98" s="244" t="s">
        <v>487</v>
      </c>
      <c r="E98" s="301" t="s">
        <v>28</v>
      </c>
      <c r="F98" s="302" t="s">
        <v>3941</v>
      </c>
      <c r="G98" s="300"/>
      <c r="H98" s="301" t="s">
        <v>28</v>
      </c>
      <c r="I98" s="303"/>
      <c r="J98" s="300"/>
      <c r="K98" s="300"/>
      <c r="L98" s="304"/>
      <c r="M98" s="305"/>
      <c r="N98" s="306"/>
      <c r="O98" s="306"/>
      <c r="P98" s="306"/>
      <c r="Q98" s="306"/>
      <c r="R98" s="306"/>
      <c r="S98" s="306"/>
      <c r="T98" s="307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T98" s="308" t="s">
        <v>487</v>
      </c>
      <c r="AU98" s="308" t="s">
        <v>82</v>
      </c>
      <c r="AV98" s="16" t="s">
        <v>78</v>
      </c>
      <c r="AW98" s="16" t="s">
        <v>35</v>
      </c>
      <c r="AX98" s="16" t="s">
        <v>74</v>
      </c>
      <c r="AY98" s="308" t="s">
        <v>475</v>
      </c>
    </row>
    <row r="99" s="16" customFormat="1">
      <c r="A99" s="16"/>
      <c r="B99" s="299"/>
      <c r="C99" s="300"/>
      <c r="D99" s="244" t="s">
        <v>487</v>
      </c>
      <c r="E99" s="301" t="s">
        <v>28</v>
      </c>
      <c r="F99" s="302" t="s">
        <v>3942</v>
      </c>
      <c r="G99" s="300"/>
      <c r="H99" s="301" t="s">
        <v>28</v>
      </c>
      <c r="I99" s="303"/>
      <c r="J99" s="300"/>
      <c r="K99" s="300"/>
      <c r="L99" s="304"/>
      <c r="M99" s="305"/>
      <c r="N99" s="306"/>
      <c r="O99" s="306"/>
      <c r="P99" s="306"/>
      <c r="Q99" s="306"/>
      <c r="R99" s="306"/>
      <c r="S99" s="306"/>
      <c r="T99" s="307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T99" s="308" t="s">
        <v>487</v>
      </c>
      <c r="AU99" s="308" t="s">
        <v>82</v>
      </c>
      <c r="AV99" s="16" t="s">
        <v>78</v>
      </c>
      <c r="AW99" s="16" t="s">
        <v>35</v>
      </c>
      <c r="AX99" s="16" t="s">
        <v>74</v>
      </c>
      <c r="AY99" s="308" t="s">
        <v>475</v>
      </c>
    </row>
    <row r="100" s="16" customFormat="1">
      <c r="A100" s="16"/>
      <c r="B100" s="299"/>
      <c r="C100" s="300"/>
      <c r="D100" s="244" t="s">
        <v>487</v>
      </c>
      <c r="E100" s="301" t="s">
        <v>28</v>
      </c>
      <c r="F100" s="302" t="s">
        <v>3943</v>
      </c>
      <c r="G100" s="300"/>
      <c r="H100" s="301" t="s">
        <v>28</v>
      </c>
      <c r="I100" s="303"/>
      <c r="J100" s="300"/>
      <c r="K100" s="300"/>
      <c r="L100" s="304"/>
      <c r="M100" s="305"/>
      <c r="N100" s="306"/>
      <c r="O100" s="306"/>
      <c r="P100" s="306"/>
      <c r="Q100" s="306"/>
      <c r="R100" s="306"/>
      <c r="S100" s="306"/>
      <c r="T100" s="307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T100" s="308" t="s">
        <v>487</v>
      </c>
      <c r="AU100" s="308" t="s">
        <v>82</v>
      </c>
      <c r="AV100" s="16" t="s">
        <v>78</v>
      </c>
      <c r="AW100" s="16" t="s">
        <v>35</v>
      </c>
      <c r="AX100" s="16" t="s">
        <v>74</v>
      </c>
      <c r="AY100" s="308" t="s">
        <v>475</v>
      </c>
    </row>
    <row r="101" s="16" customFormat="1">
      <c r="A101" s="16"/>
      <c r="B101" s="299"/>
      <c r="C101" s="300"/>
      <c r="D101" s="244" t="s">
        <v>487</v>
      </c>
      <c r="E101" s="301" t="s">
        <v>28</v>
      </c>
      <c r="F101" s="302" t="s">
        <v>3944</v>
      </c>
      <c r="G101" s="300"/>
      <c r="H101" s="301" t="s">
        <v>28</v>
      </c>
      <c r="I101" s="303"/>
      <c r="J101" s="300"/>
      <c r="K101" s="300"/>
      <c r="L101" s="304"/>
      <c r="M101" s="305"/>
      <c r="N101" s="306"/>
      <c r="O101" s="306"/>
      <c r="P101" s="306"/>
      <c r="Q101" s="306"/>
      <c r="R101" s="306"/>
      <c r="S101" s="306"/>
      <c r="T101" s="307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8" t="s">
        <v>487</v>
      </c>
      <c r="AU101" s="308" t="s">
        <v>82</v>
      </c>
      <c r="AV101" s="16" t="s">
        <v>78</v>
      </c>
      <c r="AW101" s="16" t="s">
        <v>35</v>
      </c>
      <c r="AX101" s="16" t="s">
        <v>74</v>
      </c>
      <c r="AY101" s="308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3945</v>
      </c>
      <c r="G102" s="250"/>
      <c r="H102" s="253">
        <v>297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33" customHeight="1">
      <c r="A103" s="41"/>
      <c r="B103" s="42"/>
      <c r="C103" s="231" t="s">
        <v>186</v>
      </c>
      <c r="D103" s="231" t="s">
        <v>477</v>
      </c>
      <c r="E103" s="232" t="s">
        <v>3933</v>
      </c>
      <c r="F103" s="233" t="s">
        <v>3934</v>
      </c>
      <c r="G103" s="234" t="s">
        <v>3935</v>
      </c>
      <c r="H103" s="235">
        <v>297</v>
      </c>
      <c r="I103" s="236"/>
      <c r="J103" s="237">
        <f>ROUND(I103*H103,2)</f>
        <v>0</v>
      </c>
      <c r="K103" s="233" t="s">
        <v>28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3946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3937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3947</v>
      </c>
      <c r="G105" s="250"/>
      <c r="H105" s="253">
        <v>297</v>
      </c>
      <c r="I105" s="254"/>
      <c r="J105" s="250"/>
      <c r="K105" s="250"/>
      <c r="L105" s="255"/>
      <c r="M105" s="292"/>
      <c r="N105" s="293"/>
      <c r="O105" s="293"/>
      <c r="P105" s="293"/>
      <c r="Q105" s="293"/>
      <c r="R105" s="293"/>
      <c r="S105" s="293"/>
      <c r="T105" s="29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6.96" customHeight="1">
      <c r="A106" s="41"/>
      <c r="B106" s="62"/>
      <c r="C106" s="63"/>
      <c r="D106" s="63"/>
      <c r="E106" s="63"/>
      <c r="F106" s="63"/>
      <c r="G106" s="63"/>
      <c r="H106" s="63"/>
      <c r="I106" s="179"/>
      <c r="J106" s="63"/>
      <c r="K106" s="63"/>
      <c r="L106" s="47"/>
      <c r="M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</sheetData>
  <sheetProtection sheet="1" autoFilter="0" formatColumns="0" formatRows="0" objects="1" scenarios="1" spinCount="100000" saltValue="kYPhWQ1hmNBImk7ZyLoysVv2j7sFS54cMnpzJVMU49Rk68AOOpxF6OnwSfzCXpuIkIYfHKsB/KnqRxJADyg72A==" hashValue="10Rv9k2/GrpzfG85TevxWfFWWdfArcV9qk1i1763rF7XeMIN8532GMn66BHdVIeguOYsqJBM07qbghbMzIB4AA==" algorithmName="SHA-512" password="C429"/>
  <autoFilter ref="C92:K10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3948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3949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28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ROUND((SUM(BE98:BE897)),  2)</f>
        <v>0</v>
      </c>
      <c r="G35" s="41"/>
      <c r="H35" s="41"/>
      <c r="I35" s="168">
        <v>0.20999999999999999</v>
      </c>
      <c r="J35" s="167">
        <f>ROUND(((SUM(BE98:BE897))*I35),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ROUND((SUM(BF98:BF897)),  2)</f>
        <v>0</v>
      </c>
      <c r="G36" s="41"/>
      <c r="H36" s="41"/>
      <c r="I36" s="168">
        <v>0.14999999999999999</v>
      </c>
      <c r="J36" s="167">
        <f>ROUND(((SUM(BF98:BF897))*I36),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ROUND((SUM(BG98:BG897)),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ROUND((SUM(BH98:BH897)),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ROUND((SUM(BI98:BI897)),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3948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02 - SO 02 - rekonstrukce mostu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J100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924</v>
      </c>
      <c r="E66" s="199"/>
      <c r="F66" s="199"/>
      <c r="G66" s="199"/>
      <c r="H66" s="199"/>
      <c r="I66" s="200"/>
      <c r="J66" s="201">
        <f>J243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447</v>
      </c>
      <c r="E67" s="199"/>
      <c r="F67" s="199"/>
      <c r="G67" s="199"/>
      <c r="H67" s="199"/>
      <c r="I67" s="200"/>
      <c r="J67" s="201">
        <f>J363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448</v>
      </c>
      <c r="E68" s="199"/>
      <c r="F68" s="199"/>
      <c r="G68" s="199"/>
      <c r="H68" s="199"/>
      <c r="I68" s="200"/>
      <c r="J68" s="201">
        <f>J450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97"/>
      <c r="C69" s="127"/>
      <c r="D69" s="198" t="s">
        <v>1214</v>
      </c>
      <c r="E69" s="199"/>
      <c r="F69" s="199"/>
      <c r="G69" s="199"/>
      <c r="H69" s="199"/>
      <c r="I69" s="200"/>
      <c r="J69" s="201">
        <f>J528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449</v>
      </c>
      <c r="E70" s="199"/>
      <c r="F70" s="199"/>
      <c r="G70" s="199"/>
      <c r="H70" s="199"/>
      <c r="I70" s="200"/>
      <c r="J70" s="201">
        <f>J591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2360</v>
      </c>
      <c r="E71" s="199"/>
      <c r="F71" s="199"/>
      <c r="G71" s="199"/>
      <c r="H71" s="199"/>
      <c r="I71" s="200"/>
      <c r="J71" s="201">
        <f>J609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J627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1909</v>
      </c>
      <c r="E73" s="199"/>
      <c r="F73" s="199"/>
      <c r="G73" s="199"/>
      <c r="H73" s="199"/>
      <c r="I73" s="200"/>
      <c r="J73" s="201">
        <f>J852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J855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90"/>
      <c r="C75" s="191"/>
      <c r="D75" s="192" t="s">
        <v>452</v>
      </c>
      <c r="E75" s="193"/>
      <c r="F75" s="193"/>
      <c r="G75" s="193"/>
      <c r="H75" s="193"/>
      <c r="I75" s="194"/>
      <c r="J75" s="195">
        <f>J858</f>
        <v>0</v>
      </c>
      <c r="K75" s="191"/>
      <c r="L75" s="19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97"/>
      <c r="C76" s="127"/>
      <c r="D76" s="198" t="s">
        <v>453</v>
      </c>
      <c r="E76" s="199"/>
      <c r="F76" s="199"/>
      <c r="G76" s="199"/>
      <c r="H76" s="199"/>
      <c r="I76" s="200"/>
      <c r="J76" s="201">
        <f>J859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179"/>
      <c r="J78" s="63"/>
      <c r="K78" s="6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182"/>
      <c r="J82" s="65"/>
      <c r="K82" s="65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460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83" t="str">
        <f>E7</f>
        <v>Krounka Kutřín, výstavba poldru</v>
      </c>
      <c r="F86" s="35"/>
      <c r="G86" s="35"/>
      <c r="H86" s="35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435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3" t="s">
        <v>3948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437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E11</f>
        <v>02 - SO 02 - rekonstrukce mostu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F14</f>
        <v>k.ú. Perálec,Hněvětice,Miřetín,Č.Rybná</v>
      </c>
      <c r="G92" s="43"/>
      <c r="H92" s="43"/>
      <c r="I92" s="154" t="s">
        <v>24</v>
      </c>
      <c r="J92" s="75" t="str">
        <f>IF(J14="","",J14)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E17</f>
        <v>Povodí Labe,státní podnik,Víta Nejedlého 951, HK3</v>
      </c>
      <c r="G94" s="43"/>
      <c r="H94" s="43"/>
      <c r="I94" s="154" t="s">
        <v>33</v>
      </c>
      <c r="J94" s="39" t="str">
        <f>E23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IF(E20="","",E20)</f>
        <v>Vyplň údaj</v>
      </c>
      <c r="G95" s="43"/>
      <c r="H95" s="43"/>
      <c r="I95" s="154" t="s">
        <v>36</v>
      </c>
      <c r="J95" s="39" t="str">
        <f>E26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P99+P858</f>
        <v>0</v>
      </c>
      <c r="Q98" s="99"/>
      <c r="R98" s="212">
        <f>R99+R858</f>
        <v>3621.06795238</v>
      </c>
      <c r="S98" s="99"/>
      <c r="T98" s="213">
        <f>T99+T858</f>
        <v>2535.8398749999997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BK99+BK858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P100+P243+P363+P450+P528+P591+P609+P627+P852+P855</f>
        <v>0</v>
      </c>
      <c r="Q99" s="223"/>
      <c r="R99" s="224">
        <f>R100+R243+R363+R450+R528+R591+R609+R627+R852+R855</f>
        <v>3619.75705552</v>
      </c>
      <c r="S99" s="223"/>
      <c r="T99" s="225">
        <f>T100+T243+T363+T450+T528+T591+T609+T627+T852+T855</f>
        <v>2535.8398749999997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BK100+BK243+BK363+BK450+BK528+BK591+BK609+BK627+BK852+BK855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SUM(P101:P242)</f>
        <v>0</v>
      </c>
      <c r="Q100" s="223"/>
      <c r="R100" s="224">
        <f>SUM(R101:R242)</f>
        <v>11.913253600000001</v>
      </c>
      <c r="S100" s="223"/>
      <c r="T100" s="225">
        <f>SUM(T101:T242)</f>
        <v>587.22000000000003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SUM(BK101:BK242)</f>
        <v>0</v>
      </c>
    </row>
    <row r="101" s="2" customFormat="1" ht="55.5" customHeight="1">
      <c r="A101" s="41"/>
      <c r="B101" s="42"/>
      <c r="C101" s="231" t="s">
        <v>292</v>
      </c>
      <c r="D101" s="231" t="s">
        <v>477</v>
      </c>
      <c r="E101" s="232" t="s">
        <v>3950</v>
      </c>
      <c r="F101" s="233" t="s">
        <v>3951</v>
      </c>
      <c r="G101" s="234" t="s">
        <v>496</v>
      </c>
      <c r="H101" s="235">
        <v>603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0.29999999999999999</v>
      </c>
      <c r="T101" s="241">
        <f>S101*H101</f>
        <v>180.90000000000001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3952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3951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6" customFormat="1">
      <c r="A103" s="16"/>
      <c r="B103" s="299"/>
      <c r="C103" s="300"/>
      <c r="D103" s="244" t="s">
        <v>487</v>
      </c>
      <c r="E103" s="301" t="s">
        <v>28</v>
      </c>
      <c r="F103" s="302" t="s">
        <v>3953</v>
      </c>
      <c r="G103" s="300"/>
      <c r="H103" s="301" t="s">
        <v>28</v>
      </c>
      <c r="I103" s="303"/>
      <c r="J103" s="300"/>
      <c r="K103" s="300"/>
      <c r="L103" s="304"/>
      <c r="M103" s="305"/>
      <c r="N103" s="306"/>
      <c r="O103" s="306"/>
      <c r="P103" s="306"/>
      <c r="Q103" s="306"/>
      <c r="R103" s="306"/>
      <c r="S103" s="306"/>
      <c r="T103" s="307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T103" s="308" t="s">
        <v>487</v>
      </c>
      <c r="AU103" s="308" t="s">
        <v>82</v>
      </c>
      <c r="AV103" s="16" t="s">
        <v>78</v>
      </c>
      <c r="AW103" s="16" t="s">
        <v>35</v>
      </c>
      <c r="AX103" s="16" t="s">
        <v>74</v>
      </c>
      <c r="AY103" s="308" t="s">
        <v>475</v>
      </c>
    </row>
    <row r="104" s="16" customFormat="1">
      <c r="A104" s="16"/>
      <c r="B104" s="299"/>
      <c r="C104" s="300"/>
      <c r="D104" s="244" t="s">
        <v>487</v>
      </c>
      <c r="E104" s="301" t="s">
        <v>28</v>
      </c>
      <c r="F104" s="302" t="s">
        <v>3954</v>
      </c>
      <c r="G104" s="300"/>
      <c r="H104" s="301" t="s">
        <v>28</v>
      </c>
      <c r="I104" s="303"/>
      <c r="J104" s="300"/>
      <c r="K104" s="300"/>
      <c r="L104" s="304"/>
      <c r="M104" s="305"/>
      <c r="N104" s="306"/>
      <c r="O104" s="306"/>
      <c r="P104" s="306"/>
      <c r="Q104" s="306"/>
      <c r="R104" s="306"/>
      <c r="S104" s="306"/>
      <c r="T104" s="307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T104" s="308" t="s">
        <v>487</v>
      </c>
      <c r="AU104" s="308" t="s">
        <v>82</v>
      </c>
      <c r="AV104" s="16" t="s">
        <v>78</v>
      </c>
      <c r="AW104" s="16" t="s">
        <v>35</v>
      </c>
      <c r="AX104" s="16" t="s">
        <v>74</v>
      </c>
      <c r="AY104" s="308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3955</v>
      </c>
      <c r="G105" s="250"/>
      <c r="H105" s="253">
        <v>336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3956</v>
      </c>
      <c r="G106" s="250"/>
      <c r="H106" s="253">
        <v>267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5" customFormat="1">
      <c r="A107" s="15"/>
      <c r="B107" s="271"/>
      <c r="C107" s="272"/>
      <c r="D107" s="244" t="s">
        <v>487</v>
      </c>
      <c r="E107" s="273" t="s">
        <v>28</v>
      </c>
      <c r="F107" s="274" t="s">
        <v>493</v>
      </c>
      <c r="G107" s="272"/>
      <c r="H107" s="275">
        <v>603</v>
      </c>
      <c r="I107" s="276"/>
      <c r="J107" s="272"/>
      <c r="K107" s="272"/>
      <c r="L107" s="277"/>
      <c r="M107" s="278"/>
      <c r="N107" s="279"/>
      <c r="O107" s="279"/>
      <c r="P107" s="279"/>
      <c r="Q107" s="279"/>
      <c r="R107" s="279"/>
      <c r="S107" s="279"/>
      <c r="T107" s="280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81" t="s">
        <v>487</v>
      </c>
      <c r="AU107" s="281" t="s">
        <v>82</v>
      </c>
      <c r="AV107" s="15" t="s">
        <v>482</v>
      </c>
      <c r="AW107" s="15" t="s">
        <v>35</v>
      </c>
      <c r="AX107" s="15" t="s">
        <v>78</v>
      </c>
      <c r="AY107" s="281" t="s">
        <v>475</v>
      </c>
    </row>
    <row r="108" s="2" customFormat="1" ht="44.25" customHeight="1">
      <c r="A108" s="41"/>
      <c r="B108" s="42"/>
      <c r="C108" s="231" t="s">
        <v>332</v>
      </c>
      <c r="D108" s="231" t="s">
        <v>477</v>
      </c>
      <c r="E108" s="232" t="s">
        <v>3957</v>
      </c>
      <c r="F108" s="233" t="s">
        <v>3958</v>
      </c>
      <c r="G108" s="234" t="s">
        <v>496</v>
      </c>
      <c r="H108" s="235">
        <v>536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0.45000000000000001</v>
      </c>
      <c r="T108" s="241">
        <f>S108*H108</f>
        <v>241.20000000000002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3959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3958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6" customFormat="1">
      <c r="A110" s="16"/>
      <c r="B110" s="299"/>
      <c r="C110" s="300"/>
      <c r="D110" s="244" t="s">
        <v>487</v>
      </c>
      <c r="E110" s="301" t="s">
        <v>28</v>
      </c>
      <c r="F110" s="302" t="s">
        <v>3953</v>
      </c>
      <c r="G110" s="300"/>
      <c r="H110" s="301" t="s">
        <v>28</v>
      </c>
      <c r="I110" s="303"/>
      <c r="J110" s="300"/>
      <c r="K110" s="300"/>
      <c r="L110" s="304"/>
      <c r="M110" s="305"/>
      <c r="N110" s="306"/>
      <c r="O110" s="306"/>
      <c r="P110" s="306"/>
      <c r="Q110" s="306"/>
      <c r="R110" s="306"/>
      <c r="S110" s="306"/>
      <c r="T110" s="307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T110" s="308" t="s">
        <v>487</v>
      </c>
      <c r="AU110" s="308" t="s">
        <v>82</v>
      </c>
      <c r="AV110" s="16" t="s">
        <v>78</v>
      </c>
      <c r="AW110" s="16" t="s">
        <v>35</v>
      </c>
      <c r="AX110" s="16" t="s">
        <v>74</v>
      </c>
      <c r="AY110" s="308" t="s">
        <v>475</v>
      </c>
    </row>
    <row r="111" s="16" customFormat="1">
      <c r="A111" s="16"/>
      <c r="B111" s="299"/>
      <c r="C111" s="300"/>
      <c r="D111" s="244" t="s">
        <v>487</v>
      </c>
      <c r="E111" s="301" t="s">
        <v>28</v>
      </c>
      <c r="F111" s="302" t="s">
        <v>3954</v>
      </c>
      <c r="G111" s="300"/>
      <c r="H111" s="301" t="s">
        <v>28</v>
      </c>
      <c r="I111" s="303"/>
      <c r="J111" s="300"/>
      <c r="K111" s="300"/>
      <c r="L111" s="304"/>
      <c r="M111" s="305"/>
      <c r="N111" s="306"/>
      <c r="O111" s="306"/>
      <c r="P111" s="306"/>
      <c r="Q111" s="306"/>
      <c r="R111" s="306"/>
      <c r="S111" s="306"/>
      <c r="T111" s="307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T111" s="308" t="s">
        <v>487</v>
      </c>
      <c r="AU111" s="308" t="s">
        <v>82</v>
      </c>
      <c r="AV111" s="16" t="s">
        <v>78</v>
      </c>
      <c r="AW111" s="16" t="s">
        <v>35</v>
      </c>
      <c r="AX111" s="16" t="s">
        <v>74</v>
      </c>
      <c r="AY111" s="308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3960</v>
      </c>
      <c r="G112" s="250"/>
      <c r="H112" s="253">
        <v>302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3961</v>
      </c>
      <c r="G113" s="250"/>
      <c r="H113" s="253">
        <v>234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5" customFormat="1">
      <c r="A114" s="15"/>
      <c r="B114" s="271"/>
      <c r="C114" s="272"/>
      <c r="D114" s="244" t="s">
        <v>487</v>
      </c>
      <c r="E114" s="273" t="s">
        <v>28</v>
      </c>
      <c r="F114" s="274" t="s">
        <v>493</v>
      </c>
      <c r="G114" s="272"/>
      <c r="H114" s="275">
        <v>536</v>
      </c>
      <c r="I114" s="276"/>
      <c r="J114" s="272"/>
      <c r="K114" s="272"/>
      <c r="L114" s="277"/>
      <c r="M114" s="278"/>
      <c r="N114" s="279"/>
      <c r="O114" s="279"/>
      <c r="P114" s="279"/>
      <c r="Q114" s="279"/>
      <c r="R114" s="279"/>
      <c r="S114" s="279"/>
      <c r="T114" s="280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81" t="s">
        <v>487</v>
      </c>
      <c r="AU114" s="281" t="s">
        <v>82</v>
      </c>
      <c r="AV114" s="15" t="s">
        <v>482</v>
      </c>
      <c r="AW114" s="15" t="s">
        <v>35</v>
      </c>
      <c r="AX114" s="15" t="s">
        <v>78</v>
      </c>
      <c r="AY114" s="281" t="s">
        <v>475</v>
      </c>
    </row>
    <row r="115" s="2" customFormat="1" ht="44.25" customHeight="1">
      <c r="A115" s="41"/>
      <c r="B115" s="42"/>
      <c r="C115" s="231" t="s">
        <v>341</v>
      </c>
      <c r="D115" s="231" t="s">
        <v>477</v>
      </c>
      <c r="E115" s="232" t="s">
        <v>3962</v>
      </c>
      <c r="F115" s="233" t="s">
        <v>3963</v>
      </c>
      <c r="G115" s="234" t="s">
        <v>496</v>
      </c>
      <c r="H115" s="235">
        <v>645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9.0000000000000006E-05</v>
      </c>
      <c r="R115" s="240">
        <f>Q115*H115</f>
        <v>0.058050000000000004</v>
      </c>
      <c r="S115" s="240">
        <v>0.25600000000000001</v>
      </c>
      <c r="T115" s="241">
        <f>S115*H115</f>
        <v>165.12000000000001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3964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3965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6" customFormat="1">
      <c r="A117" s="16"/>
      <c r="B117" s="299"/>
      <c r="C117" s="300"/>
      <c r="D117" s="244" t="s">
        <v>487</v>
      </c>
      <c r="E117" s="301" t="s">
        <v>28</v>
      </c>
      <c r="F117" s="302" t="s">
        <v>3966</v>
      </c>
      <c r="G117" s="300"/>
      <c r="H117" s="301" t="s">
        <v>28</v>
      </c>
      <c r="I117" s="303"/>
      <c r="J117" s="300"/>
      <c r="K117" s="300"/>
      <c r="L117" s="304"/>
      <c r="M117" s="305"/>
      <c r="N117" s="306"/>
      <c r="O117" s="306"/>
      <c r="P117" s="306"/>
      <c r="Q117" s="306"/>
      <c r="R117" s="306"/>
      <c r="S117" s="306"/>
      <c r="T117" s="307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T117" s="308" t="s">
        <v>487</v>
      </c>
      <c r="AU117" s="308" t="s">
        <v>82</v>
      </c>
      <c r="AV117" s="16" t="s">
        <v>78</v>
      </c>
      <c r="AW117" s="16" t="s">
        <v>35</v>
      </c>
      <c r="AX117" s="16" t="s">
        <v>74</v>
      </c>
      <c r="AY117" s="308" t="s">
        <v>475</v>
      </c>
    </row>
    <row r="118" s="16" customFormat="1">
      <c r="A118" s="16"/>
      <c r="B118" s="299"/>
      <c r="C118" s="300"/>
      <c r="D118" s="244" t="s">
        <v>487</v>
      </c>
      <c r="E118" s="301" t="s">
        <v>28</v>
      </c>
      <c r="F118" s="302" t="s">
        <v>3953</v>
      </c>
      <c r="G118" s="300"/>
      <c r="H118" s="301" t="s">
        <v>28</v>
      </c>
      <c r="I118" s="303"/>
      <c r="J118" s="300"/>
      <c r="K118" s="300"/>
      <c r="L118" s="304"/>
      <c r="M118" s="305"/>
      <c r="N118" s="306"/>
      <c r="O118" s="306"/>
      <c r="P118" s="306"/>
      <c r="Q118" s="306"/>
      <c r="R118" s="306"/>
      <c r="S118" s="306"/>
      <c r="T118" s="307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T118" s="308" t="s">
        <v>487</v>
      </c>
      <c r="AU118" s="308" t="s">
        <v>82</v>
      </c>
      <c r="AV118" s="16" t="s">
        <v>78</v>
      </c>
      <c r="AW118" s="16" t="s">
        <v>35</v>
      </c>
      <c r="AX118" s="16" t="s">
        <v>74</v>
      </c>
      <c r="AY118" s="308" t="s">
        <v>475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3967</v>
      </c>
      <c r="G119" s="250"/>
      <c r="H119" s="253">
        <v>645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44.25" customHeight="1">
      <c r="A120" s="41"/>
      <c r="B120" s="42"/>
      <c r="C120" s="231" t="s">
        <v>350</v>
      </c>
      <c r="D120" s="231" t="s">
        <v>477</v>
      </c>
      <c r="E120" s="232" t="s">
        <v>3633</v>
      </c>
      <c r="F120" s="233" t="s">
        <v>3634</v>
      </c>
      <c r="G120" s="234" t="s">
        <v>480</v>
      </c>
      <c r="H120" s="235">
        <v>192.27000000000001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3968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3636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6" customFormat="1">
      <c r="A122" s="16"/>
      <c r="B122" s="299"/>
      <c r="C122" s="300"/>
      <c r="D122" s="244" t="s">
        <v>487</v>
      </c>
      <c r="E122" s="301" t="s">
        <v>28</v>
      </c>
      <c r="F122" s="302" t="s">
        <v>3969</v>
      </c>
      <c r="G122" s="300"/>
      <c r="H122" s="301" t="s">
        <v>28</v>
      </c>
      <c r="I122" s="303"/>
      <c r="J122" s="300"/>
      <c r="K122" s="300"/>
      <c r="L122" s="304"/>
      <c r="M122" s="305"/>
      <c r="N122" s="306"/>
      <c r="O122" s="306"/>
      <c r="P122" s="306"/>
      <c r="Q122" s="306"/>
      <c r="R122" s="306"/>
      <c r="S122" s="306"/>
      <c r="T122" s="307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T122" s="308" t="s">
        <v>487</v>
      </c>
      <c r="AU122" s="308" t="s">
        <v>82</v>
      </c>
      <c r="AV122" s="16" t="s">
        <v>78</v>
      </c>
      <c r="AW122" s="16" t="s">
        <v>35</v>
      </c>
      <c r="AX122" s="16" t="s">
        <v>74</v>
      </c>
      <c r="AY122" s="308" t="s">
        <v>475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3970</v>
      </c>
      <c r="G123" s="250"/>
      <c r="H123" s="253">
        <v>54.015000000000001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74</v>
      </c>
      <c r="AY123" s="259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3971</v>
      </c>
      <c r="G124" s="250"/>
      <c r="H124" s="253">
        <v>48.359999999999999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3972</v>
      </c>
      <c r="G125" s="250"/>
      <c r="H125" s="253">
        <v>53.43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3973</v>
      </c>
      <c r="G126" s="250"/>
      <c r="H126" s="253">
        <v>36.465000000000003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5" customFormat="1">
      <c r="A127" s="15"/>
      <c r="B127" s="271"/>
      <c r="C127" s="272"/>
      <c r="D127" s="244" t="s">
        <v>487</v>
      </c>
      <c r="E127" s="273" t="s">
        <v>28</v>
      </c>
      <c r="F127" s="274" t="s">
        <v>493</v>
      </c>
      <c r="G127" s="272"/>
      <c r="H127" s="275">
        <v>192.27000000000001</v>
      </c>
      <c r="I127" s="276"/>
      <c r="J127" s="272"/>
      <c r="K127" s="272"/>
      <c r="L127" s="277"/>
      <c r="M127" s="278"/>
      <c r="N127" s="279"/>
      <c r="O127" s="279"/>
      <c r="P127" s="279"/>
      <c r="Q127" s="279"/>
      <c r="R127" s="279"/>
      <c r="S127" s="279"/>
      <c r="T127" s="280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81" t="s">
        <v>487</v>
      </c>
      <c r="AU127" s="281" t="s">
        <v>82</v>
      </c>
      <c r="AV127" s="15" t="s">
        <v>482</v>
      </c>
      <c r="AW127" s="15" t="s">
        <v>35</v>
      </c>
      <c r="AX127" s="15" t="s">
        <v>78</v>
      </c>
      <c r="AY127" s="281" t="s">
        <v>475</v>
      </c>
    </row>
    <row r="128" s="2" customFormat="1" ht="44.25" customHeight="1">
      <c r="A128" s="41"/>
      <c r="B128" s="42"/>
      <c r="C128" s="231" t="s">
        <v>359</v>
      </c>
      <c r="D128" s="231" t="s">
        <v>477</v>
      </c>
      <c r="E128" s="232" t="s">
        <v>3974</v>
      </c>
      <c r="F128" s="233" t="s">
        <v>3975</v>
      </c>
      <c r="G128" s="234" t="s">
        <v>480</v>
      </c>
      <c r="H128" s="235">
        <v>373.5</v>
      </c>
      <c r="I128" s="236"/>
      <c r="J128" s="237">
        <f>ROUND(I128*H128,2)</f>
        <v>0</v>
      </c>
      <c r="K128" s="233" t="s">
        <v>481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3976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3977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6" customFormat="1">
      <c r="A130" s="16"/>
      <c r="B130" s="299"/>
      <c r="C130" s="300"/>
      <c r="D130" s="244" t="s">
        <v>487</v>
      </c>
      <c r="E130" s="301" t="s">
        <v>28</v>
      </c>
      <c r="F130" s="302" t="s">
        <v>3953</v>
      </c>
      <c r="G130" s="300"/>
      <c r="H130" s="301" t="s">
        <v>28</v>
      </c>
      <c r="I130" s="303"/>
      <c r="J130" s="300"/>
      <c r="K130" s="300"/>
      <c r="L130" s="304"/>
      <c r="M130" s="305"/>
      <c r="N130" s="306"/>
      <c r="O130" s="306"/>
      <c r="P130" s="306"/>
      <c r="Q130" s="306"/>
      <c r="R130" s="306"/>
      <c r="S130" s="306"/>
      <c r="T130" s="307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T130" s="308" t="s">
        <v>487</v>
      </c>
      <c r="AU130" s="308" t="s">
        <v>82</v>
      </c>
      <c r="AV130" s="16" t="s">
        <v>78</v>
      </c>
      <c r="AW130" s="16" t="s">
        <v>35</v>
      </c>
      <c r="AX130" s="16" t="s">
        <v>74</v>
      </c>
      <c r="AY130" s="308" t="s">
        <v>475</v>
      </c>
    </row>
    <row r="131" s="16" customFormat="1">
      <c r="A131" s="16"/>
      <c r="B131" s="299"/>
      <c r="C131" s="300"/>
      <c r="D131" s="244" t="s">
        <v>487</v>
      </c>
      <c r="E131" s="301" t="s">
        <v>28</v>
      </c>
      <c r="F131" s="302" t="s">
        <v>3978</v>
      </c>
      <c r="G131" s="300"/>
      <c r="H131" s="301" t="s">
        <v>28</v>
      </c>
      <c r="I131" s="303"/>
      <c r="J131" s="300"/>
      <c r="K131" s="300"/>
      <c r="L131" s="304"/>
      <c r="M131" s="305"/>
      <c r="N131" s="306"/>
      <c r="O131" s="306"/>
      <c r="P131" s="306"/>
      <c r="Q131" s="306"/>
      <c r="R131" s="306"/>
      <c r="S131" s="306"/>
      <c r="T131" s="307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308" t="s">
        <v>487</v>
      </c>
      <c r="AU131" s="308" t="s">
        <v>82</v>
      </c>
      <c r="AV131" s="16" t="s">
        <v>78</v>
      </c>
      <c r="AW131" s="16" t="s">
        <v>35</v>
      </c>
      <c r="AX131" s="16" t="s">
        <v>74</v>
      </c>
      <c r="AY131" s="308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3979</v>
      </c>
      <c r="G132" s="250"/>
      <c r="H132" s="253">
        <v>373.5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44.25" customHeight="1">
      <c r="A133" s="41"/>
      <c r="B133" s="42"/>
      <c r="C133" s="231" t="s">
        <v>557</v>
      </c>
      <c r="D133" s="231" t="s">
        <v>477</v>
      </c>
      <c r="E133" s="232" t="s">
        <v>3980</v>
      </c>
      <c r="F133" s="233" t="s">
        <v>3981</v>
      </c>
      <c r="G133" s="234" t="s">
        <v>480</v>
      </c>
      <c r="H133" s="235">
        <v>39.600000000000001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3982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3981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6" customFormat="1">
      <c r="A135" s="16"/>
      <c r="B135" s="299"/>
      <c r="C135" s="300"/>
      <c r="D135" s="244" t="s">
        <v>487</v>
      </c>
      <c r="E135" s="301" t="s">
        <v>28</v>
      </c>
      <c r="F135" s="302" t="s">
        <v>3954</v>
      </c>
      <c r="G135" s="300"/>
      <c r="H135" s="301" t="s">
        <v>28</v>
      </c>
      <c r="I135" s="303"/>
      <c r="J135" s="300"/>
      <c r="K135" s="300"/>
      <c r="L135" s="304"/>
      <c r="M135" s="305"/>
      <c r="N135" s="306"/>
      <c r="O135" s="306"/>
      <c r="P135" s="306"/>
      <c r="Q135" s="306"/>
      <c r="R135" s="306"/>
      <c r="S135" s="306"/>
      <c r="T135" s="307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T135" s="308" t="s">
        <v>487</v>
      </c>
      <c r="AU135" s="308" t="s">
        <v>82</v>
      </c>
      <c r="AV135" s="16" t="s">
        <v>78</v>
      </c>
      <c r="AW135" s="16" t="s">
        <v>35</v>
      </c>
      <c r="AX135" s="16" t="s">
        <v>74</v>
      </c>
      <c r="AY135" s="308" t="s">
        <v>475</v>
      </c>
    </row>
    <row r="136" s="16" customFormat="1">
      <c r="A136" s="16"/>
      <c r="B136" s="299"/>
      <c r="C136" s="300"/>
      <c r="D136" s="244" t="s">
        <v>487</v>
      </c>
      <c r="E136" s="301" t="s">
        <v>28</v>
      </c>
      <c r="F136" s="302" t="s">
        <v>3983</v>
      </c>
      <c r="G136" s="300"/>
      <c r="H136" s="301" t="s">
        <v>28</v>
      </c>
      <c r="I136" s="303"/>
      <c r="J136" s="300"/>
      <c r="K136" s="300"/>
      <c r="L136" s="304"/>
      <c r="M136" s="305"/>
      <c r="N136" s="306"/>
      <c r="O136" s="306"/>
      <c r="P136" s="306"/>
      <c r="Q136" s="306"/>
      <c r="R136" s="306"/>
      <c r="S136" s="306"/>
      <c r="T136" s="307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T136" s="308" t="s">
        <v>487</v>
      </c>
      <c r="AU136" s="308" t="s">
        <v>82</v>
      </c>
      <c r="AV136" s="16" t="s">
        <v>78</v>
      </c>
      <c r="AW136" s="16" t="s">
        <v>35</v>
      </c>
      <c r="AX136" s="16" t="s">
        <v>74</v>
      </c>
      <c r="AY136" s="308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3984</v>
      </c>
      <c r="G137" s="250"/>
      <c r="H137" s="253">
        <v>39.600000000000001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2" customFormat="1" ht="33" customHeight="1">
      <c r="A138" s="41"/>
      <c r="B138" s="42"/>
      <c r="C138" s="231" t="s">
        <v>8</v>
      </c>
      <c r="D138" s="231" t="s">
        <v>477</v>
      </c>
      <c r="E138" s="232" t="s">
        <v>3985</v>
      </c>
      <c r="F138" s="233" t="s">
        <v>3986</v>
      </c>
      <c r="G138" s="234" t="s">
        <v>480</v>
      </c>
      <c r="H138" s="235">
        <v>3260.6500000000001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3987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3986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16" customFormat="1">
      <c r="A140" s="16"/>
      <c r="B140" s="299"/>
      <c r="C140" s="300"/>
      <c r="D140" s="244" t="s">
        <v>487</v>
      </c>
      <c r="E140" s="301" t="s">
        <v>28</v>
      </c>
      <c r="F140" s="302" t="s">
        <v>3988</v>
      </c>
      <c r="G140" s="300"/>
      <c r="H140" s="301" t="s">
        <v>28</v>
      </c>
      <c r="I140" s="303"/>
      <c r="J140" s="300"/>
      <c r="K140" s="300"/>
      <c r="L140" s="304"/>
      <c r="M140" s="305"/>
      <c r="N140" s="306"/>
      <c r="O140" s="306"/>
      <c r="P140" s="306"/>
      <c r="Q140" s="306"/>
      <c r="R140" s="306"/>
      <c r="S140" s="306"/>
      <c r="T140" s="307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T140" s="308" t="s">
        <v>487</v>
      </c>
      <c r="AU140" s="308" t="s">
        <v>82</v>
      </c>
      <c r="AV140" s="16" t="s">
        <v>78</v>
      </c>
      <c r="AW140" s="16" t="s">
        <v>35</v>
      </c>
      <c r="AX140" s="16" t="s">
        <v>74</v>
      </c>
      <c r="AY140" s="308" t="s">
        <v>475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3989</v>
      </c>
      <c r="G141" s="250"/>
      <c r="H141" s="253">
        <v>245.96000000000001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3990</v>
      </c>
      <c r="G142" s="250"/>
      <c r="H142" s="253">
        <v>867.17999999999995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3991</v>
      </c>
      <c r="G143" s="250"/>
      <c r="H143" s="253">
        <v>1155.0550000000001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3992</v>
      </c>
      <c r="G144" s="250"/>
      <c r="H144" s="253">
        <v>556.875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74</v>
      </c>
      <c r="AY144" s="259" t="s">
        <v>475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3993</v>
      </c>
      <c r="G145" s="250"/>
      <c r="H145" s="253">
        <v>219.45500000000001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3994</v>
      </c>
      <c r="G146" s="250"/>
      <c r="H146" s="253">
        <v>216.125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5" customFormat="1">
      <c r="A147" s="15"/>
      <c r="B147" s="271"/>
      <c r="C147" s="272"/>
      <c r="D147" s="244" t="s">
        <v>487</v>
      </c>
      <c r="E147" s="273" t="s">
        <v>28</v>
      </c>
      <c r="F147" s="274" t="s">
        <v>493</v>
      </c>
      <c r="G147" s="272"/>
      <c r="H147" s="275">
        <v>3260.6499999999996</v>
      </c>
      <c r="I147" s="276"/>
      <c r="J147" s="272"/>
      <c r="K147" s="272"/>
      <c r="L147" s="277"/>
      <c r="M147" s="278"/>
      <c r="N147" s="279"/>
      <c r="O147" s="279"/>
      <c r="P147" s="279"/>
      <c r="Q147" s="279"/>
      <c r="R147" s="279"/>
      <c r="S147" s="279"/>
      <c r="T147" s="280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81" t="s">
        <v>487</v>
      </c>
      <c r="AU147" s="281" t="s">
        <v>82</v>
      </c>
      <c r="AV147" s="15" t="s">
        <v>482</v>
      </c>
      <c r="AW147" s="15" t="s">
        <v>35</v>
      </c>
      <c r="AX147" s="15" t="s">
        <v>78</v>
      </c>
      <c r="AY147" s="281" t="s">
        <v>475</v>
      </c>
    </row>
    <row r="148" s="2" customFormat="1" ht="33" customHeight="1">
      <c r="A148" s="41"/>
      <c r="B148" s="42"/>
      <c r="C148" s="231" t="s">
        <v>567</v>
      </c>
      <c r="D148" s="231" t="s">
        <v>477</v>
      </c>
      <c r="E148" s="232" t="s">
        <v>3995</v>
      </c>
      <c r="F148" s="233" t="s">
        <v>3996</v>
      </c>
      <c r="G148" s="234" t="s">
        <v>480</v>
      </c>
      <c r="H148" s="235">
        <v>1.512</v>
      </c>
      <c r="I148" s="236"/>
      <c r="J148" s="237">
        <f>ROUND(I148*H148,2)</f>
        <v>0</v>
      </c>
      <c r="K148" s="233" t="s">
        <v>481</v>
      </c>
      <c r="L148" s="47"/>
      <c r="M148" s="238" t="s">
        <v>28</v>
      </c>
      <c r="N148" s="239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482</v>
      </c>
      <c r="AT148" s="242" t="s">
        <v>477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3997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3998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3999</v>
      </c>
      <c r="G150" s="250"/>
      <c r="H150" s="253">
        <v>1.512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44.25" customHeight="1">
      <c r="A151" s="41"/>
      <c r="B151" s="42"/>
      <c r="C151" s="231" t="s">
        <v>571</v>
      </c>
      <c r="D151" s="231" t="s">
        <v>477</v>
      </c>
      <c r="E151" s="232" t="s">
        <v>4000</v>
      </c>
      <c r="F151" s="233" t="s">
        <v>4001</v>
      </c>
      <c r="G151" s="234" t="s">
        <v>639</v>
      </c>
      <c r="H151" s="235">
        <v>108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0.00133</v>
      </c>
      <c r="R151" s="240">
        <f>Q151*H151</f>
        <v>0.14363999999999999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4002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4003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6" customFormat="1">
      <c r="A153" s="16"/>
      <c r="B153" s="299"/>
      <c r="C153" s="300"/>
      <c r="D153" s="244" t="s">
        <v>487</v>
      </c>
      <c r="E153" s="301" t="s">
        <v>28</v>
      </c>
      <c r="F153" s="302" t="s">
        <v>4004</v>
      </c>
      <c r="G153" s="300"/>
      <c r="H153" s="301" t="s">
        <v>28</v>
      </c>
      <c r="I153" s="303"/>
      <c r="J153" s="300"/>
      <c r="K153" s="300"/>
      <c r="L153" s="304"/>
      <c r="M153" s="305"/>
      <c r="N153" s="306"/>
      <c r="O153" s="306"/>
      <c r="P153" s="306"/>
      <c r="Q153" s="306"/>
      <c r="R153" s="306"/>
      <c r="S153" s="306"/>
      <c r="T153" s="307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308" t="s">
        <v>487</v>
      </c>
      <c r="AU153" s="308" t="s">
        <v>82</v>
      </c>
      <c r="AV153" s="16" t="s">
        <v>78</v>
      </c>
      <c r="AW153" s="16" t="s">
        <v>35</v>
      </c>
      <c r="AX153" s="16" t="s">
        <v>74</v>
      </c>
      <c r="AY153" s="308" t="s">
        <v>475</v>
      </c>
    </row>
    <row r="154" s="16" customFormat="1">
      <c r="A154" s="16"/>
      <c r="B154" s="299"/>
      <c r="C154" s="300"/>
      <c r="D154" s="244" t="s">
        <v>487</v>
      </c>
      <c r="E154" s="301" t="s">
        <v>28</v>
      </c>
      <c r="F154" s="302" t="s">
        <v>4005</v>
      </c>
      <c r="G154" s="300"/>
      <c r="H154" s="301" t="s">
        <v>28</v>
      </c>
      <c r="I154" s="303"/>
      <c r="J154" s="300"/>
      <c r="K154" s="300"/>
      <c r="L154" s="304"/>
      <c r="M154" s="305"/>
      <c r="N154" s="306"/>
      <c r="O154" s="306"/>
      <c r="P154" s="306"/>
      <c r="Q154" s="306"/>
      <c r="R154" s="306"/>
      <c r="S154" s="306"/>
      <c r="T154" s="307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T154" s="308" t="s">
        <v>487</v>
      </c>
      <c r="AU154" s="308" t="s">
        <v>82</v>
      </c>
      <c r="AV154" s="16" t="s">
        <v>78</v>
      </c>
      <c r="AW154" s="16" t="s">
        <v>35</v>
      </c>
      <c r="AX154" s="16" t="s">
        <v>74</v>
      </c>
      <c r="AY154" s="308" t="s">
        <v>475</v>
      </c>
    </row>
    <row r="155" s="16" customFormat="1">
      <c r="A155" s="16"/>
      <c r="B155" s="299"/>
      <c r="C155" s="300"/>
      <c r="D155" s="244" t="s">
        <v>487</v>
      </c>
      <c r="E155" s="301" t="s">
        <v>28</v>
      </c>
      <c r="F155" s="302" t="s">
        <v>4006</v>
      </c>
      <c r="G155" s="300"/>
      <c r="H155" s="301" t="s">
        <v>28</v>
      </c>
      <c r="I155" s="303"/>
      <c r="J155" s="300"/>
      <c r="K155" s="300"/>
      <c r="L155" s="304"/>
      <c r="M155" s="305"/>
      <c r="N155" s="306"/>
      <c r="O155" s="306"/>
      <c r="P155" s="306"/>
      <c r="Q155" s="306"/>
      <c r="R155" s="306"/>
      <c r="S155" s="306"/>
      <c r="T155" s="307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308" t="s">
        <v>487</v>
      </c>
      <c r="AU155" s="308" t="s">
        <v>82</v>
      </c>
      <c r="AV155" s="16" t="s">
        <v>78</v>
      </c>
      <c r="AW155" s="16" t="s">
        <v>35</v>
      </c>
      <c r="AX155" s="16" t="s">
        <v>74</v>
      </c>
      <c r="AY155" s="308" t="s">
        <v>475</v>
      </c>
    </row>
    <row r="156" s="16" customFormat="1">
      <c r="A156" s="16"/>
      <c r="B156" s="299"/>
      <c r="C156" s="300"/>
      <c r="D156" s="244" t="s">
        <v>487</v>
      </c>
      <c r="E156" s="301" t="s">
        <v>28</v>
      </c>
      <c r="F156" s="302" t="s">
        <v>4007</v>
      </c>
      <c r="G156" s="300"/>
      <c r="H156" s="301" t="s">
        <v>28</v>
      </c>
      <c r="I156" s="303"/>
      <c r="J156" s="300"/>
      <c r="K156" s="300"/>
      <c r="L156" s="304"/>
      <c r="M156" s="305"/>
      <c r="N156" s="306"/>
      <c r="O156" s="306"/>
      <c r="P156" s="306"/>
      <c r="Q156" s="306"/>
      <c r="R156" s="306"/>
      <c r="S156" s="306"/>
      <c r="T156" s="307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308" t="s">
        <v>487</v>
      </c>
      <c r="AU156" s="308" t="s">
        <v>82</v>
      </c>
      <c r="AV156" s="16" t="s">
        <v>78</v>
      </c>
      <c r="AW156" s="16" t="s">
        <v>35</v>
      </c>
      <c r="AX156" s="16" t="s">
        <v>74</v>
      </c>
      <c r="AY156" s="308" t="s">
        <v>475</v>
      </c>
    </row>
    <row r="157" s="16" customFormat="1">
      <c r="A157" s="16"/>
      <c r="B157" s="299"/>
      <c r="C157" s="300"/>
      <c r="D157" s="244" t="s">
        <v>487</v>
      </c>
      <c r="E157" s="301" t="s">
        <v>28</v>
      </c>
      <c r="F157" s="302" t="s">
        <v>4008</v>
      </c>
      <c r="G157" s="300"/>
      <c r="H157" s="301" t="s">
        <v>28</v>
      </c>
      <c r="I157" s="303"/>
      <c r="J157" s="300"/>
      <c r="K157" s="300"/>
      <c r="L157" s="304"/>
      <c r="M157" s="305"/>
      <c r="N157" s="306"/>
      <c r="O157" s="306"/>
      <c r="P157" s="306"/>
      <c r="Q157" s="306"/>
      <c r="R157" s="306"/>
      <c r="S157" s="306"/>
      <c r="T157" s="307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T157" s="308" t="s">
        <v>487</v>
      </c>
      <c r="AU157" s="308" t="s">
        <v>82</v>
      </c>
      <c r="AV157" s="16" t="s">
        <v>78</v>
      </c>
      <c r="AW157" s="16" t="s">
        <v>35</v>
      </c>
      <c r="AX157" s="16" t="s">
        <v>74</v>
      </c>
      <c r="AY157" s="308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4009</v>
      </c>
      <c r="G158" s="250"/>
      <c r="H158" s="253">
        <v>108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78</v>
      </c>
      <c r="AY158" s="259" t="s">
        <v>475</v>
      </c>
    </row>
    <row r="159" s="2" customFormat="1" ht="16.5" customHeight="1">
      <c r="A159" s="41"/>
      <c r="B159" s="42"/>
      <c r="C159" s="282" t="s">
        <v>575</v>
      </c>
      <c r="D159" s="282" t="s">
        <v>516</v>
      </c>
      <c r="E159" s="283" t="s">
        <v>4010</v>
      </c>
      <c r="F159" s="284" t="s">
        <v>4011</v>
      </c>
      <c r="G159" s="285" t="s">
        <v>508</v>
      </c>
      <c r="H159" s="286">
        <v>3.6400000000000001</v>
      </c>
      <c r="I159" s="287"/>
      <c r="J159" s="288">
        <f>ROUND(I159*H159,2)</f>
        <v>0</v>
      </c>
      <c r="K159" s="284" t="s">
        <v>481</v>
      </c>
      <c r="L159" s="289"/>
      <c r="M159" s="290" t="s">
        <v>28</v>
      </c>
      <c r="N159" s="291" t="s">
        <v>45</v>
      </c>
      <c r="O159" s="87"/>
      <c r="P159" s="240">
        <f>O159*H159</f>
        <v>0</v>
      </c>
      <c r="Q159" s="240">
        <v>1</v>
      </c>
      <c r="R159" s="240">
        <f>Q159*H159</f>
        <v>3.6400000000000001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519</v>
      </c>
      <c r="AT159" s="242" t="s">
        <v>516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482</v>
      </c>
      <c r="BM159" s="242" t="s">
        <v>4012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4011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2" customFormat="1">
      <c r="A161" s="41"/>
      <c r="B161" s="42"/>
      <c r="C161" s="43"/>
      <c r="D161" s="244" t="s">
        <v>485</v>
      </c>
      <c r="E161" s="43"/>
      <c r="F161" s="248" t="s">
        <v>4013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485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4014</v>
      </c>
      <c r="G162" s="250"/>
      <c r="H162" s="253">
        <v>3.6400000000000001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16.5" customHeight="1">
      <c r="A163" s="41"/>
      <c r="B163" s="42"/>
      <c r="C163" s="231" t="s">
        <v>579</v>
      </c>
      <c r="D163" s="231" t="s">
        <v>477</v>
      </c>
      <c r="E163" s="232" t="s">
        <v>4015</v>
      </c>
      <c r="F163" s="233" t="s">
        <v>4016</v>
      </c>
      <c r="G163" s="234" t="s">
        <v>639</v>
      </c>
      <c r="H163" s="235">
        <v>108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4017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4016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2" customFormat="1" ht="21.75" customHeight="1">
      <c r="A165" s="41"/>
      <c r="B165" s="42"/>
      <c r="C165" s="231" t="s">
        <v>583</v>
      </c>
      <c r="D165" s="231" t="s">
        <v>477</v>
      </c>
      <c r="E165" s="232" t="s">
        <v>4018</v>
      </c>
      <c r="F165" s="233" t="s">
        <v>4019</v>
      </c>
      <c r="G165" s="234" t="s">
        <v>639</v>
      </c>
      <c r="H165" s="235">
        <v>30.719999999999999</v>
      </c>
      <c r="I165" s="236"/>
      <c r="J165" s="237">
        <f>ROUND(I165*H165,2)</f>
        <v>0</v>
      </c>
      <c r="K165" s="233" t="s">
        <v>481</v>
      </c>
      <c r="L165" s="47"/>
      <c r="M165" s="238" t="s">
        <v>28</v>
      </c>
      <c r="N165" s="239" t="s">
        <v>45</v>
      </c>
      <c r="O165" s="87"/>
      <c r="P165" s="240">
        <f>O165*H165</f>
        <v>0</v>
      </c>
      <c r="Q165" s="240">
        <v>0.15478</v>
      </c>
      <c r="R165" s="240">
        <f>Q165*H165</f>
        <v>4.7548415999999998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482</v>
      </c>
      <c r="AT165" s="242" t="s">
        <v>477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482</v>
      </c>
      <c r="BM165" s="242" t="s">
        <v>4020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4021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16" customFormat="1">
      <c r="A167" s="16"/>
      <c r="B167" s="299"/>
      <c r="C167" s="300"/>
      <c r="D167" s="244" t="s">
        <v>487</v>
      </c>
      <c r="E167" s="301" t="s">
        <v>28</v>
      </c>
      <c r="F167" s="302" t="s">
        <v>4022</v>
      </c>
      <c r="G167" s="300"/>
      <c r="H167" s="301" t="s">
        <v>28</v>
      </c>
      <c r="I167" s="303"/>
      <c r="J167" s="300"/>
      <c r="K167" s="300"/>
      <c r="L167" s="304"/>
      <c r="M167" s="305"/>
      <c r="N167" s="306"/>
      <c r="O167" s="306"/>
      <c r="P167" s="306"/>
      <c r="Q167" s="306"/>
      <c r="R167" s="306"/>
      <c r="S167" s="306"/>
      <c r="T167" s="307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T167" s="308" t="s">
        <v>487</v>
      </c>
      <c r="AU167" s="308" t="s">
        <v>82</v>
      </c>
      <c r="AV167" s="16" t="s">
        <v>78</v>
      </c>
      <c r="AW167" s="16" t="s">
        <v>35</v>
      </c>
      <c r="AX167" s="16" t="s">
        <v>74</v>
      </c>
      <c r="AY167" s="308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4023</v>
      </c>
      <c r="G168" s="250"/>
      <c r="H168" s="253">
        <v>30.719999999999999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2" customFormat="1" ht="21.75" customHeight="1">
      <c r="A169" s="41"/>
      <c r="B169" s="42"/>
      <c r="C169" s="231" t="s">
        <v>7</v>
      </c>
      <c r="D169" s="231" t="s">
        <v>477</v>
      </c>
      <c r="E169" s="232" t="s">
        <v>4024</v>
      </c>
      <c r="F169" s="233" t="s">
        <v>4025</v>
      </c>
      <c r="G169" s="234" t="s">
        <v>639</v>
      </c>
      <c r="H169" s="235">
        <v>30.719999999999999</v>
      </c>
      <c r="I169" s="236"/>
      <c r="J169" s="237">
        <f>ROUND(I169*H169,2)</f>
        <v>0</v>
      </c>
      <c r="K169" s="233" t="s">
        <v>481</v>
      </c>
      <c r="L169" s="47"/>
      <c r="M169" s="238" t="s">
        <v>28</v>
      </c>
      <c r="N169" s="239" t="s">
        <v>45</v>
      </c>
      <c r="O169" s="87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482</v>
      </c>
      <c r="AT169" s="242" t="s">
        <v>477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482</v>
      </c>
      <c r="BM169" s="242" t="s">
        <v>4026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4025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2" customFormat="1" ht="21.75" customHeight="1">
      <c r="A171" s="41"/>
      <c r="B171" s="42"/>
      <c r="C171" s="231" t="s">
        <v>594</v>
      </c>
      <c r="D171" s="231" t="s">
        <v>477</v>
      </c>
      <c r="E171" s="232" t="s">
        <v>4027</v>
      </c>
      <c r="F171" s="233" t="s">
        <v>4028</v>
      </c>
      <c r="G171" s="234" t="s">
        <v>496</v>
      </c>
      <c r="H171" s="235">
        <v>63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0.0264</v>
      </c>
      <c r="R171" s="240">
        <f>Q171*H171</f>
        <v>1.6632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4029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4030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6" customFormat="1">
      <c r="A173" s="16"/>
      <c r="B173" s="299"/>
      <c r="C173" s="300"/>
      <c r="D173" s="244" t="s">
        <v>487</v>
      </c>
      <c r="E173" s="301" t="s">
        <v>28</v>
      </c>
      <c r="F173" s="302" t="s">
        <v>4004</v>
      </c>
      <c r="G173" s="300"/>
      <c r="H173" s="301" t="s">
        <v>28</v>
      </c>
      <c r="I173" s="303"/>
      <c r="J173" s="300"/>
      <c r="K173" s="300"/>
      <c r="L173" s="304"/>
      <c r="M173" s="305"/>
      <c r="N173" s="306"/>
      <c r="O173" s="306"/>
      <c r="P173" s="306"/>
      <c r="Q173" s="306"/>
      <c r="R173" s="306"/>
      <c r="S173" s="306"/>
      <c r="T173" s="307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308" t="s">
        <v>487</v>
      </c>
      <c r="AU173" s="308" t="s">
        <v>82</v>
      </c>
      <c r="AV173" s="16" t="s">
        <v>78</v>
      </c>
      <c r="AW173" s="16" t="s">
        <v>35</v>
      </c>
      <c r="AX173" s="16" t="s">
        <v>74</v>
      </c>
      <c r="AY173" s="308" t="s">
        <v>475</v>
      </c>
    </row>
    <row r="174" s="16" customFormat="1">
      <c r="A174" s="16"/>
      <c r="B174" s="299"/>
      <c r="C174" s="300"/>
      <c r="D174" s="244" t="s">
        <v>487</v>
      </c>
      <c r="E174" s="301" t="s">
        <v>28</v>
      </c>
      <c r="F174" s="302" t="s">
        <v>4005</v>
      </c>
      <c r="G174" s="300"/>
      <c r="H174" s="301" t="s">
        <v>28</v>
      </c>
      <c r="I174" s="303"/>
      <c r="J174" s="300"/>
      <c r="K174" s="300"/>
      <c r="L174" s="304"/>
      <c r="M174" s="305"/>
      <c r="N174" s="306"/>
      <c r="O174" s="306"/>
      <c r="P174" s="306"/>
      <c r="Q174" s="306"/>
      <c r="R174" s="306"/>
      <c r="S174" s="306"/>
      <c r="T174" s="307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T174" s="308" t="s">
        <v>487</v>
      </c>
      <c r="AU174" s="308" t="s">
        <v>82</v>
      </c>
      <c r="AV174" s="16" t="s">
        <v>78</v>
      </c>
      <c r="AW174" s="16" t="s">
        <v>35</v>
      </c>
      <c r="AX174" s="16" t="s">
        <v>74</v>
      </c>
      <c r="AY174" s="308" t="s">
        <v>475</v>
      </c>
    </row>
    <row r="175" s="16" customFormat="1">
      <c r="A175" s="16"/>
      <c r="B175" s="299"/>
      <c r="C175" s="300"/>
      <c r="D175" s="244" t="s">
        <v>487</v>
      </c>
      <c r="E175" s="301" t="s">
        <v>28</v>
      </c>
      <c r="F175" s="302" t="s">
        <v>4006</v>
      </c>
      <c r="G175" s="300"/>
      <c r="H175" s="301" t="s">
        <v>28</v>
      </c>
      <c r="I175" s="303"/>
      <c r="J175" s="300"/>
      <c r="K175" s="300"/>
      <c r="L175" s="304"/>
      <c r="M175" s="305"/>
      <c r="N175" s="306"/>
      <c r="O175" s="306"/>
      <c r="P175" s="306"/>
      <c r="Q175" s="306"/>
      <c r="R175" s="306"/>
      <c r="S175" s="306"/>
      <c r="T175" s="307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308" t="s">
        <v>487</v>
      </c>
      <c r="AU175" s="308" t="s">
        <v>82</v>
      </c>
      <c r="AV175" s="16" t="s">
        <v>78</v>
      </c>
      <c r="AW175" s="16" t="s">
        <v>35</v>
      </c>
      <c r="AX175" s="16" t="s">
        <v>74</v>
      </c>
      <c r="AY175" s="308" t="s">
        <v>475</v>
      </c>
    </row>
    <row r="176" s="16" customFormat="1">
      <c r="A176" s="16"/>
      <c r="B176" s="299"/>
      <c r="C176" s="300"/>
      <c r="D176" s="244" t="s">
        <v>487</v>
      </c>
      <c r="E176" s="301" t="s">
        <v>28</v>
      </c>
      <c r="F176" s="302" t="s">
        <v>4031</v>
      </c>
      <c r="G176" s="300"/>
      <c r="H176" s="301" t="s">
        <v>28</v>
      </c>
      <c r="I176" s="303"/>
      <c r="J176" s="300"/>
      <c r="K176" s="300"/>
      <c r="L176" s="304"/>
      <c r="M176" s="305"/>
      <c r="N176" s="306"/>
      <c r="O176" s="306"/>
      <c r="P176" s="306"/>
      <c r="Q176" s="306"/>
      <c r="R176" s="306"/>
      <c r="S176" s="306"/>
      <c r="T176" s="307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308" t="s">
        <v>487</v>
      </c>
      <c r="AU176" s="308" t="s">
        <v>82</v>
      </c>
      <c r="AV176" s="16" t="s">
        <v>78</v>
      </c>
      <c r="AW176" s="16" t="s">
        <v>35</v>
      </c>
      <c r="AX176" s="16" t="s">
        <v>74</v>
      </c>
      <c r="AY176" s="308" t="s">
        <v>475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4032</v>
      </c>
      <c r="G177" s="250"/>
      <c r="H177" s="253">
        <v>63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78</v>
      </c>
      <c r="AY177" s="259" t="s">
        <v>475</v>
      </c>
    </row>
    <row r="178" s="2" customFormat="1" ht="33" customHeight="1">
      <c r="A178" s="41"/>
      <c r="B178" s="42"/>
      <c r="C178" s="231" t="s">
        <v>599</v>
      </c>
      <c r="D178" s="231" t="s">
        <v>477</v>
      </c>
      <c r="E178" s="232" t="s">
        <v>4033</v>
      </c>
      <c r="F178" s="233" t="s">
        <v>4034</v>
      </c>
      <c r="G178" s="234" t="s">
        <v>480</v>
      </c>
      <c r="H178" s="235">
        <v>296</v>
      </c>
      <c r="I178" s="236"/>
      <c r="J178" s="237">
        <f>ROUND(I178*H178,2)</f>
        <v>0</v>
      </c>
      <c r="K178" s="233" t="s">
        <v>481</v>
      </c>
      <c r="L178" s="47"/>
      <c r="M178" s="238" t="s">
        <v>28</v>
      </c>
      <c r="N178" s="239" t="s">
        <v>45</v>
      </c>
      <c r="O178" s="87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482</v>
      </c>
      <c r="AT178" s="242" t="s">
        <v>477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482</v>
      </c>
      <c r="BM178" s="242" t="s">
        <v>4035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4036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16" customFormat="1">
      <c r="A180" s="16"/>
      <c r="B180" s="299"/>
      <c r="C180" s="300"/>
      <c r="D180" s="244" t="s">
        <v>487</v>
      </c>
      <c r="E180" s="301" t="s">
        <v>28</v>
      </c>
      <c r="F180" s="302" t="s">
        <v>4037</v>
      </c>
      <c r="G180" s="300"/>
      <c r="H180" s="301" t="s">
        <v>28</v>
      </c>
      <c r="I180" s="303"/>
      <c r="J180" s="300"/>
      <c r="K180" s="300"/>
      <c r="L180" s="304"/>
      <c r="M180" s="305"/>
      <c r="N180" s="306"/>
      <c r="O180" s="306"/>
      <c r="P180" s="306"/>
      <c r="Q180" s="306"/>
      <c r="R180" s="306"/>
      <c r="S180" s="306"/>
      <c r="T180" s="307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308" t="s">
        <v>487</v>
      </c>
      <c r="AU180" s="308" t="s">
        <v>82</v>
      </c>
      <c r="AV180" s="16" t="s">
        <v>78</v>
      </c>
      <c r="AW180" s="16" t="s">
        <v>35</v>
      </c>
      <c r="AX180" s="16" t="s">
        <v>74</v>
      </c>
      <c r="AY180" s="308" t="s">
        <v>475</v>
      </c>
    </row>
    <row r="181" s="16" customFormat="1">
      <c r="A181" s="16"/>
      <c r="B181" s="299"/>
      <c r="C181" s="300"/>
      <c r="D181" s="244" t="s">
        <v>487</v>
      </c>
      <c r="E181" s="301" t="s">
        <v>28</v>
      </c>
      <c r="F181" s="302" t="s">
        <v>4038</v>
      </c>
      <c r="G181" s="300"/>
      <c r="H181" s="301" t="s">
        <v>28</v>
      </c>
      <c r="I181" s="303"/>
      <c r="J181" s="300"/>
      <c r="K181" s="300"/>
      <c r="L181" s="304"/>
      <c r="M181" s="305"/>
      <c r="N181" s="306"/>
      <c r="O181" s="306"/>
      <c r="P181" s="306"/>
      <c r="Q181" s="306"/>
      <c r="R181" s="306"/>
      <c r="S181" s="306"/>
      <c r="T181" s="307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T181" s="308" t="s">
        <v>487</v>
      </c>
      <c r="AU181" s="308" t="s">
        <v>82</v>
      </c>
      <c r="AV181" s="16" t="s">
        <v>78</v>
      </c>
      <c r="AW181" s="16" t="s">
        <v>35</v>
      </c>
      <c r="AX181" s="16" t="s">
        <v>74</v>
      </c>
      <c r="AY181" s="308" t="s">
        <v>475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4039</v>
      </c>
      <c r="G182" s="250"/>
      <c r="H182" s="253">
        <v>170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74</v>
      </c>
      <c r="AY182" s="259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4040</v>
      </c>
      <c r="G183" s="250"/>
      <c r="H183" s="253">
        <v>126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5" customFormat="1">
      <c r="A184" s="15"/>
      <c r="B184" s="271"/>
      <c r="C184" s="272"/>
      <c r="D184" s="244" t="s">
        <v>487</v>
      </c>
      <c r="E184" s="273" t="s">
        <v>28</v>
      </c>
      <c r="F184" s="274" t="s">
        <v>493</v>
      </c>
      <c r="G184" s="272"/>
      <c r="H184" s="275">
        <v>296</v>
      </c>
      <c r="I184" s="276"/>
      <c r="J184" s="272"/>
      <c r="K184" s="272"/>
      <c r="L184" s="277"/>
      <c r="M184" s="278"/>
      <c r="N184" s="279"/>
      <c r="O184" s="279"/>
      <c r="P184" s="279"/>
      <c r="Q184" s="279"/>
      <c r="R184" s="279"/>
      <c r="S184" s="279"/>
      <c r="T184" s="280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81" t="s">
        <v>487</v>
      </c>
      <c r="AU184" s="281" t="s">
        <v>82</v>
      </c>
      <c r="AV184" s="15" t="s">
        <v>482</v>
      </c>
      <c r="AW184" s="15" t="s">
        <v>35</v>
      </c>
      <c r="AX184" s="15" t="s">
        <v>78</v>
      </c>
      <c r="AY184" s="281" t="s">
        <v>475</v>
      </c>
    </row>
    <row r="185" s="2" customFormat="1" ht="33" customHeight="1">
      <c r="A185" s="41"/>
      <c r="B185" s="42"/>
      <c r="C185" s="231" t="s">
        <v>603</v>
      </c>
      <c r="D185" s="231" t="s">
        <v>477</v>
      </c>
      <c r="E185" s="232" t="s">
        <v>4041</v>
      </c>
      <c r="F185" s="233" t="s">
        <v>4042</v>
      </c>
      <c r="G185" s="234" t="s">
        <v>480</v>
      </c>
      <c r="H185" s="235">
        <v>296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4043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4044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2" customFormat="1" ht="44.25" customHeight="1">
      <c r="A187" s="41"/>
      <c r="B187" s="42"/>
      <c r="C187" s="231" t="s">
        <v>607</v>
      </c>
      <c r="D187" s="231" t="s">
        <v>477</v>
      </c>
      <c r="E187" s="232" t="s">
        <v>4045</v>
      </c>
      <c r="F187" s="233" t="s">
        <v>4046</v>
      </c>
      <c r="G187" s="234" t="s">
        <v>480</v>
      </c>
      <c r="H187" s="235">
        <v>1075.365</v>
      </c>
      <c r="I187" s="236"/>
      <c r="J187" s="237">
        <f>ROUND(I187*H187,2)</f>
        <v>0</v>
      </c>
      <c r="K187" s="233" t="s">
        <v>906</v>
      </c>
      <c r="L187" s="47"/>
      <c r="M187" s="238" t="s">
        <v>28</v>
      </c>
      <c r="N187" s="239" t="s">
        <v>45</v>
      </c>
      <c r="O187" s="87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482</v>
      </c>
      <c r="AT187" s="242" t="s">
        <v>477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482</v>
      </c>
      <c r="BM187" s="242" t="s">
        <v>4047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4048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13" customFormat="1">
      <c r="A189" s="13"/>
      <c r="B189" s="249"/>
      <c r="C189" s="250"/>
      <c r="D189" s="244" t="s">
        <v>487</v>
      </c>
      <c r="E189" s="251" t="s">
        <v>28</v>
      </c>
      <c r="F189" s="252" t="s">
        <v>4049</v>
      </c>
      <c r="G189" s="250"/>
      <c r="H189" s="253">
        <v>297.13999999999999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9" t="s">
        <v>487</v>
      </c>
      <c r="AU189" s="259" t="s">
        <v>82</v>
      </c>
      <c r="AV189" s="13" t="s">
        <v>82</v>
      </c>
      <c r="AW189" s="13" t="s">
        <v>35</v>
      </c>
      <c r="AX189" s="13" t="s">
        <v>74</v>
      </c>
      <c r="AY189" s="259" t="s">
        <v>475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4050</v>
      </c>
      <c r="G190" s="250"/>
      <c r="H190" s="253">
        <v>778.22500000000002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74</v>
      </c>
      <c r="AY190" s="259" t="s">
        <v>475</v>
      </c>
    </row>
    <row r="191" s="15" customFormat="1">
      <c r="A191" s="15"/>
      <c r="B191" s="271"/>
      <c r="C191" s="272"/>
      <c r="D191" s="244" t="s">
        <v>487</v>
      </c>
      <c r="E191" s="273" t="s">
        <v>28</v>
      </c>
      <c r="F191" s="274" t="s">
        <v>493</v>
      </c>
      <c r="G191" s="272"/>
      <c r="H191" s="275">
        <v>1075.365</v>
      </c>
      <c r="I191" s="276"/>
      <c r="J191" s="272"/>
      <c r="K191" s="272"/>
      <c r="L191" s="277"/>
      <c r="M191" s="278"/>
      <c r="N191" s="279"/>
      <c r="O191" s="279"/>
      <c r="P191" s="279"/>
      <c r="Q191" s="279"/>
      <c r="R191" s="279"/>
      <c r="S191" s="279"/>
      <c r="T191" s="280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81" t="s">
        <v>487</v>
      </c>
      <c r="AU191" s="281" t="s">
        <v>82</v>
      </c>
      <c r="AV191" s="15" t="s">
        <v>482</v>
      </c>
      <c r="AW191" s="15" t="s">
        <v>35</v>
      </c>
      <c r="AX191" s="15" t="s">
        <v>78</v>
      </c>
      <c r="AY191" s="281" t="s">
        <v>475</v>
      </c>
    </row>
    <row r="192" s="2" customFormat="1" ht="44.25" customHeight="1">
      <c r="A192" s="41"/>
      <c r="B192" s="42"/>
      <c r="C192" s="231" t="s">
        <v>614</v>
      </c>
      <c r="D192" s="231" t="s">
        <v>477</v>
      </c>
      <c r="E192" s="232" t="s">
        <v>4045</v>
      </c>
      <c r="F192" s="233" t="s">
        <v>4046</v>
      </c>
      <c r="G192" s="234" t="s">
        <v>480</v>
      </c>
      <c r="H192" s="235">
        <v>384.54000000000002</v>
      </c>
      <c r="I192" s="236"/>
      <c r="J192" s="237">
        <f>ROUND(I192*H192,2)</f>
        <v>0</v>
      </c>
      <c r="K192" s="233" t="s">
        <v>906</v>
      </c>
      <c r="L192" s="47"/>
      <c r="M192" s="238" t="s">
        <v>28</v>
      </c>
      <c r="N192" s="239" t="s">
        <v>45</v>
      </c>
      <c r="O192" s="87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42" t="s">
        <v>482</v>
      </c>
      <c r="AT192" s="242" t="s">
        <v>477</v>
      </c>
      <c r="AU192" s="242" t="s">
        <v>82</v>
      </c>
      <c r="AY192" s="20" t="s">
        <v>475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20" t="s">
        <v>78</v>
      </c>
      <c r="BK192" s="243">
        <f>ROUND(I192*H192,2)</f>
        <v>0</v>
      </c>
      <c r="BL192" s="20" t="s">
        <v>482</v>
      </c>
      <c r="BM192" s="242" t="s">
        <v>4051</v>
      </c>
    </row>
    <row r="193" s="2" customFormat="1">
      <c r="A193" s="41"/>
      <c r="B193" s="42"/>
      <c r="C193" s="43"/>
      <c r="D193" s="244" t="s">
        <v>484</v>
      </c>
      <c r="E193" s="43"/>
      <c r="F193" s="245" t="s">
        <v>4048</v>
      </c>
      <c r="G193" s="43"/>
      <c r="H193" s="43"/>
      <c r="I193" s="151"/>
      <c r="J193" s="43"/>
      <c r="K193" s="43"/>
      <c r="L193" s="47"/>
      <c r="M193" s="246"/>
      <c r="N193" s="24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484</v>
      </c>
      <c r="AU193" s="20" t="s">
        <v>82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4052</v>
      </c>
      <c r="G194" s="250"/>
      <c r="H194" s="253">
        <v>384.54000000000002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78</v>
      </c>
      <c r="AY194" s="259" t="s">
        <v>475</v>
      </c>
    </row>
    <row r="195" s="2" customFormat="1" ht="44.25" customHeight="1">
      <c r="A195" s="41"/>
      <c r="B195" s="42"/>
      <c r="C195" s="231" t="s">
        <v>620</v>
      </c>
      <c r="D195" s="231" t="s">
        <v>477</v>
      </c>
      <c r="E195" s="232" t="s">
        <v>3663</v>
      </c>
      <c r="F195" s="233" t="s">
        <v>3664</v>
      </c>
      <c r="G195" s="234" t="s">
        <v>28</v>
      </c>
      <c r="H195" s="235">
        <v>3527.6909999999998</v>
      </c>
      <c r="I195" s="236"/>
      <c r="J195" s="237">
        <f>ROUND(I195*H195,2)</f>
        <v>0</v>
      </c>
      <c r="K195" s="233" t="s">
        <v>28</v>
      </c>
      <c r="L195" s="47"/>
      <c r="M195" s="238" t="s">
        <v>28</v>
      </c>
      <c r="N195" s="239" t="s">
        <v>45</v>
      </c>
      <c r="O195" s="87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482</v>
      </c>
      <c r="AT195" s="242" t="s">
        <v>477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482</v>
      </c>
      <c r="BM195" s="242" t="s">
        <v>4053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3664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4054</v>
      </c>
      <c r="G197" s="250"/>
      <c r="H197" s="253">
        <v>3675.2620000000002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74</v>
      </c>
      <c r="AY197" s="259" t="s">
        <v>475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4055</v>
      </c>
      <c r="G198" s="250"/>
      <c r="H198" s="253">
        <v>-147.571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74</v>
      </c>
      <c r="AY198" s="259" t="s">
        <v>475</v>
      </c>
    </row>
    <row r="199" s="15" customFormat="1">
      <c r="A199" s="15"/>
      <c r="B199" s="271"/>
      <c r="C199" s="272"/>
      <c r="D199" s="244" t="s">
        <v>487</v>
      </c>
      <c r="E199" s="273" t="s">
        <v>28</v>
      </c>
      <c r="F199" s="274" t="s">
        <v>493</v>
      </c>
      <c r="G199" s="272"/>
      <c r="H199" s="275">
        <v>3527.6910000000003</v>
      </c>
      <c r="I199" s="276"/>
      <c r="J199" s="272"/>
      <c r="K199" s="272"/>
      <c r="L199" s="277"/>
      <c r="M199" s="278"/>
      <c r="N199" s="279"/>
      <c r="O199" s="279"/>
      <c r="P199" s="279"/>
      <c r="Q199" s="279"/>
      <c r="R199" s="279"/>
      <c r="S199" s="279"/>
      <c r="T199" s="280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81" t="s">
        <v>487</v>
      </c>
      <c r="AU199" s="281" t="s">
        <v>82</v>
      </c>
      <c r="AV199" s="15" t="s">
        <v>482</v>
      </c>
      <c r="AW199" s="15" t="s">
        <v>35</v>
      </c>
      <c r="AX199" s="15" t="s">
        <v>78</v>
      </c>
      <c r="AY199" s="281" t="s">
        <v>475</v>
      </c>
    </row>
    <row r="200" s="2" customFormat="1" ht="33" customHeight="1">
      <c r="A200" s="41"/>
      <c r="B200" s="42"/>
      <c r="C200" s="231" t="s">
        <v>625</v>
      </c>
      <c r="D200" s="231" t="s">
        <v>477</v>
      </c>
      <c r="E200" s="232" t="s">
        <v>1522</v>
      </c>
      <c r="F200" s="233" t="s">
        <v>1523</v>
      </c>
      <c r="G200" s="234" t="s">
        <v>480</v>
      </c>
      <c r="H200" s="235">
        <v>1119.0650000000001</v>
      </c>
      <c r="I200" s="236"/>
      <c r="J200" s="237">
        <f>ROUND(I200*H200,2)</f>
        <v>0</v>
      </c>
      <c r="K200" s="233" t="s">
        <v>481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4056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1525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6" customFormat="1">
      <c r="A202" s="16"/>
      <c r="B202" s="299"/>
      <c r="C202" s="300"/>
      <c r="D202" s="244" t="s">
        <v>487</v>
      </c>
      <c r="E202" s="301" t="s">
        <v>28</v>
      </c>
      <c r="F202" s="302" t="s">
        <v>4057</v>
      </c>
      <c r="G202" s="300"/>
      <c r="H202" s="301" t="s">
        <v>28</v>
      </c>
      <c r="I202" s="303"/>
      <c r="J202" s="300"/>
      <c r="K202" s="300"/>
      <c r="L202" s="304"/>
      <c r="M202" s="305"/>
      <c r="N202" s="306"/>
      <c r="O202" s="306"/>
      <c r="P202" s="306"/>
      <c r="Q202" s="306"/>
      <c r="R202" s="306"/>
      <c r="S202" s="306"/>
      <c r="T202" s="307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308" t="s">
        <v>487</v>
      </c>
      <c r="AU202" s="308" t="s">
        <v>82</v>
      </c>
      <c r="AV202" s="16" t="s">
        <v>78</v>
      </c>
      <c r="AW202" s="16" t="s">
        <v>35</v>
      </c>
      <c r="AX202" s="16" t="s">
        <v>74</v>
      </c>
      <c r="AY202" s="308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4058</v>
      </c>
      <c r="G203" s="250"/>
      <c r="H203" s="253">
        <v>148.56999999999999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4059</v>
      </c>
      <c r="G204" s="250"/>
      <c r="H204" s="253">
        <v>192.27000000000001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74</v>
      </c>
      <c r="AY204" s="259" t="s">
        <v>475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4060</v>
      </c>
      <c r="G205" s="250"/>
      <c r="H205" s="253">
        <v>778.22500000000002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74</v>
      </c>
      <c r="AY205" s="259" t="s">
        <v>475</v>
      </c>
    </row>
    <row r="206" s="15" customFormat="1">
      <c r="A206" s="15"/>
      <c r="B206" s="271"/>
      <c r="C206" s="272"/>
      <c r="D206" s="244" t="s">
        <v>487</v>
      </c>
      <c r="E206" s="273" t="s">
        <v>28</v>
      </c>
      <c r="F206" s="274" t="s">
        <v>493</v>
      </c>
      <c r="G206" s="272"/>
      <c r="H206" s="275">
        <v>1119.0650000000001</v>
      </c>
      <c r="I206" s="276"/>
      <c r="J206" s="272"/>
      <c r="K206" s="272"/>
      <c r="L206" s="277"/>
      <c r="M206" s="278"/>
      <c r="N206" s="279"/>
      <c r="O206" s="279"/>
      <c r="P206" s="279"/>
      <c r="Q206" s="279"/>
      <c r="R206" s="279"/>
      <c r="S206" s="279"/>
      <c r="T206" s="280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81" t="s">
        <v>487</v>
      </c>
      <c r="AU206" s="281" t="s">
        <v>82</v>
      </c>
      <c r="AV206" s="15" t="s">
        <v>482</v>
      </c>
      <c r="AW206" s="15" t="s">
        <v>35</v>
      </c>
      <c r="AX206" s="15" t="s">
        <v>78</v>
      </c>
      <c r="AY206" s="281" t="s">
        <v>475</v>
      </c>
    </row>
    <row r="207" s="2" customFormat="1" ht="33" customHeight="1">
      <c r="A207" s="41"/>
      <c r="B207" s="42"/>
      <c r="C207" s="231" t="s">
        <v>630</v>
      </c>
      <c r="D207" s="231" t="s">
        <v>477</v>
      </c>
      <c r="E207" s="232" t="s">
        <v>1522</v>
      </c>
      <c r="F207" s="233" t="s">
        <v>1523</v>
      </c>
      <c r="G207" s="234" t="s">
        <v>480</v>
      </c>
      <c r="H207" s="235">
        <v>192.27000000000001</v>
      </c>
      <c r="I207" s="236"/>
      <c r="J207" s="237">
        <f>ROUND(I207*H207,2)</f>
        <v>0</v>
      </c>
      <c r="K207" s="233" t="s">
        <v>481</v>
      </c>
      <c r="L207" s="47"/>
      <c r="M207" s="238" t="s">
        <v>28</v>
      </c>
      <c r="N207" s="239" t="s">
        <v>45</v>
      </c>
      <c r="O207" s="87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482</v>
      </c>
      <c r="AT207" s="242" t="s">
        <v>477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482</v>
      </c>
      <c r="BM207" s="242" t="s">
        <v>4061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1525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13" customFormat="1">
      <c r="A209" s="13"/>
      <c r="B209" s="249"/>
      <c r="C209" s="250"/>
      <c r="D209" s="244" t="s">
        <v>487</v>
      </c>
      <c r="E209" s="251" t="s">
        <v>28</v>
      </c>
      <c r="F209" s="252" t="s">
        <v>4062</v>
      </c>
      <c r="G209" s="250"/>
      <c r="H209" s="253">
        <v>192.27000000000001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9" t="s">
        <v>487</v>
      </c>
      <c r="AU209" s="259" t="s">
        <v>82</v>
      </c>
      <c r="AV209" s="13" t="s">
        <v>82</v>
      </c>
      <c r="AW209" s="13" t="s">
        <v>35</v>
      </c>
      <c r="AX209" s="13" t="s">
        <v>78</v>
      </c>
      <c r="AY209" s="259" t="s">
        <v>475</v>
      </c>
    </row>
    <row r="210" s="2" customFormat="1" ht="55.5" customHeight="1">
      <c r="A210" s="41"/>
      <c r="B210" s="42"/>
      <c r="C210" s="231" t="s">
        <v>625</v>
      </c>
      <c r="D210" s="231" t="s">
        <v>477</v>
      </c>
      <c r="E210" s="232" t="s">
        <v>4063</v>
      </c>
      <c r="F210" s="233" t="s">
        <v>4064</v>
      </c>
      <c r="G210" s="234" t="s">
        <v>480</v>
      </c>
      <c r="H210" s="235">
        <v>778.22500000000002</v>
      </c>
      <c r="I210" s="236"/>
      <c r="J210" s="237">
        <f>ROUND(I210*H210,2)</f>
        <v>0</v>
      </c>
      <c r="K210" s="233" t="s">
        <v>481</v>
      </c>
      <c r="L210" s="47"/>
      <c r="M210" s="238" t="s">
        <v>28</v>
      </c>
      <c r="N210" s="239" t="s">
        <v>45</v>
      </c>
      <c r="O210" s="87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482</v>
      </c>
      <c r="AT210" s="242" t="s">
        <v>477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482</v>
      </c>
      <c r="BM210" s="242" t="s">
        <v>4065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4066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16" customFormat="1">
      <c r="A212" s="16"/>
      <c r="B212" s="299"/>
      <c r="C212" s="300"/>
      <c r="D212" s="244" t="s">
        <v>487</v>
      </c>
      <c r="E212" s="301" t="s">
        <v>28</v>
      </c>
      <c r="F212" s="302" t="s">
        <v>3988</v>
      </c>
      <c r="G212" s="300"/>
      <c r="H212" s="301" t="s">
        <v>28</v>
      </c>
      <c r="I212" s="303"/>
      <c r="J212" s="300"/>
      <c r="K212" s="300"/>
      <c r="L212" s="304"/>
      <c r="M212" s="305"/>
      <c r="N212" s="306"/>
      <c r="O212" s="306"/>
      <c r="P212" s="306"/>
      <c r="Q212" s="306"/>
      <c r="R212" s="306"/>
      <c r="S212" s="306"/>
      <c r="T212" s="307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308" t="s">
        <v>487</v>
      </c>
      <c r="AU212" s="308" t="s">
        <v>82</v>
      </c>
      <c r="AV212" s="16" t="s">
        <v>78</v>
      </c>
      <c r="AW212" s="16" t="s">
        <v>35</v>
      </c>
      <c r="AX212" s="16" t="s">
        <v>74</v>
      </c>
      <c r="AY212" s="308" t="s">
        <v>475</v>
      </c>
    </row>
    <row r="213" s="16" customFormat="1">
      <c r="A213" s="16"/>
      <c r="B213" s="299"/>
      <c r="C213" s="300"/>
      <c r="D213" s="244" t="s">
        <v>487</v>
      </c>
      <c r="E213" s="301" t="s">
        <v>28</v>
      </c>
      <c r="F213" s="302" t="s">
        <v>4067</v>
      </c>
      <c r="G213" s="300"/>
      <c r="H213" s="301" t="s">
        <v>28</v>
      </c>
      <c r="I213" s="303"/>
      <c r="J213" s="300"/>
      <c r="K213" s="300"/>
      <c r="L213" s="304"/>
      <c r="M213" s="305"/>
      <c r="N213" s="306"/>
      <c r="O213" s="306"/>
      <c r="P213" s="306"/>
      <c r="Q213" s="306"/>
      <c r="R213" s="306"/>
      <c r="S213" s="306"/>
      <c r="T213" s="307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308" t="s">
        <v>487</v>
      </c>
      <c r="AU213" s="308" t="s">
        <v>82</v>
      </c>
      <c r="AV213" s="16" t="s">
        <v>78</v>
      </c>
      <c r="AW213" s="16" t="s">
        <v>35</v>
      </c>
      <c r="AX213" s="16" t="s">
        <v>74</v>
      </c>
      <c r="AY213" s="308" t="s">
        <v>475</v>
      </c>
    </row>
    <row r="214" s="16" customFormat="1">
      <c r="A214" s="16"/>
      <c r="B214" s="299"/>
      <c r="C214" s="300"/>
      <c r="D214" s="244" t="s">
        <v>487</v>
      </c>
      <c r="E214" s="301" t="s">
        <v>28</v>
      </c>
      <c r="F214" s="302" t="s">
        <v>4068</v>
      </c>
      <c r="G214" s="300"/>
      <c r="H214" s="301" t="s">
        <v>28</v>
      </c>
      <c r="I214" s="303"/>
      <c r="J214" s="300"/>
      <c r="K214" s="300"/>
      <c r="L214" s="304"/>
      <c r="M214" s="305"/>
      <c r="N214" s="306"/>
      <c r="O214" s="306"/>
      <c r="P214" s="306"/>
      <c r="Q214" s="306"/>
      <c r="R214" s="306"/>
      <c r="S214" s="306"/>
      <c r="T214" s="307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308" t="s">
        <v>487</v>
      </c>
      <c r="AU214" s="308" t="s">
        <v>82</v>
      </c>
      <c r="AV214" s="16" t="s">
        <v>78</v>
      </c>
      <c r="AW214" s="16" t="s">
        <v>35</v>
      </c>
      <c r="AX214" s="16" t="s">
        <v>74</v>
      </c>
      <c r="AY214" s="308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4069</v>
      </c>
      <c r="G215" s="250"/>
      <c r="H215" s="253">
        <v>459.02499999999998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4070</v>
      </c>
      <c r="G216" s="250"/>
      <c r="H216" s="253">
        <v>319.19999999999999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74</v>
      </c>
      <c r="AY216" s="259" t="s">
        <v>475</v>
      </c>
    </row>
    <row r="217" s="15" customFormat="1">
      <c r="A217" s="15"/>
      <c r="B217" s="271"/>
      <c r="C217" s="272"/>
      <c r="D217" s="244" t="s">
        <v>487</v>
      </c>
      <c r="E217" s="273" t="s">
        <v>28</v>
      </c>
      <c r="F217" s="274" t="s">
        <v>493</v>
      </c>
      <c r="G217" s="272"/>
      <c r="H217" s="275">
        <v>778.22499999999991</v>
      </c>
      <c r="I217" s="276"/>
      <c r="J217" s="272"/>
      <c r="K217" s="272"/>
      <c r="L217" s="277"/>
      <c r="M217" s="278"/>
      <c r="N217" s="279"/>
      <c r="O217" s="279"/>
      <c r="P217" s="279"/>
      <c r="Q217" s="279"/>
      <c r="R217" s="279"/>
      <c r="S217" s="279"/>
      <c r="T217" s="280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81" t="s">
        <v>487</v>
      </c>
      <c r="AU217" s="281" t="s">
        <v>82</v>
      </c>
      <c r="AV217" s="15" t="s">
        <v>482</v>
      </c>
      <c r="AW217" s="15" t="s">
        <v>35</v>
      </c>
      <c r="AX217" s="15" t="s">
        <v>78</v>
      </c>
      <c r="AY217" s="281" t="s">
        <v>475</v>
      </c>
    </row>
    <row r="218" s="2" customFormat="1" ht="33" customHeight="1">
      <c r="A218" s="41"/>
      <c r="B218" s="42"/>
      <c r="C218" s="231" t="s">
        <v>630</v>
      </c>
      <c r="D218" s="231" t="s">
        <v>477</v>
      </c>
      <c r="E218" s="232" t="s">
        <v>3114</v>
      </c>
      <c r="F218" s="233" t="s">
        <v>3115</v>
      </c>
      <c r="G218" s="234" t="s">
        <v>480</v>
      </c>
      <c r="H218" s="235">
        <v>148.571</v>
      </c>
      <c r="I218" s="236"/>
      <c r="J218" s="237">
        <f>ROUND(I218*H218,2)</f>
        <v>0</v>
      </c>
      <c r="K218" s="233" t="s">
        <v>481</v>
      </c>
      <c r="L218" s="47"/>
      <c r="M218" s="238" t="s">
        <v>28</v>
      </c>
      <c r="N218" s="239" t="s">
        <v>45</v>
      </c>
      <c r="O218" s="87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482</v>
      </c>
      <c r="AT218" s="242" t="s">
        <v>477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482</v>
      </c>
      <c r="BM218" s="242" t="s">
        <v>4071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3117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16" customFormat="1">
      <c r="A220" s="16"/>
      <c r="B220" s="299"/>
      <c r="C220" s="300"/>
      <c r="D220" s="244" t="s">
        <v>487</v>
      </c>
      <c r="E220" s="301" t="s">
        <v>28</v>
      </c>
      <c r="F220" s="302" t="s">
        <v>3988</v>
      </c>
      <c r="G220" s="300"/>
      <c r="H220" s="301" t="s">
        <v>28</v>
      </c>
      <c r="I220" s="303"/>
      <c r="J220" s="300"/>
      <c r="K220" s="300"/>
      <c r="L220" s="304"/>
      <c r="M220" s="305"/>
      <c r="N220" s="306"/>
      <c r="O220" s="306"/>
      <c r="P220" s="306"/>
      <c r="Q220" s="306"/>
      <c r="R220" s="306"/>
      <c r="S220" s="306"/>
      <c r="T220" s="307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308" t="s">
        <v>487</v>
      </c>
      <c r="AU220" s="308" t="s">
        <v>82</v>
      </c>
      <c r="AV220" s="16" t="s">
        <v>78</v>
      </c>
      <c r="AW220" s="16" t="s">
        <v>35</v>
      </c>
      <c r="AX220" s="16" t="s">
        <v>74</v>
      </c>
      <c r="AY220" s="308" t="s">
        <v>475</v>
      </c>
    </row>
    <row r="221" s="16" customFormat="1">
      <c r="A221" s="16"/>
      <c r="B221" s="299"/>
      <c r="C221" s="300"/>
      <c r="D221" s="244" t="s">
        <v>487</v>
      </c>
      <c r="E221" s="301" t="s">
        <v>28</v>
      </c>
      <c r="F221" s="302" t="s">
        <v>4072</v>
      </c>
      <c r="G221" s="300"/>
      <c r="H221" s="301" t="s">
        <v>28</v>
      </c>
      <c r="I221" s="303"/>
      <c r="J221" s="300"/>
      <c r="K221" s="300"/>
      <c r="L221" s="304"/>
      <c r="M221" s="305"/>
      <c r="N221" s="306"/>
      <c r="O221" s="306"/>
      <c r="P221" s="306"/>
      <c r="Q221" s="306"/>
      <c r="R221" s="306"/>
      <c r="S221" s="306"/>
      <c r="T221" s="307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308" t="s">
        <v>487</v>
      </c>
      <c r="AU221" s="308" t="s">
        <v>82</v>
      </c>
      <c r="AV221" s="16" t="s">
        <v>78</v>
      </c>
      <c r="AW221" s="16" t="s">
        <v>35</v>
      </c>
      <c r="AX221" s="16" t="s">
        <v>74</v>
      </c>
      <c r="AY221" s="308" t="s">
        <v>475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4073</v>
      </c>
      <c r="G222" s="250"/>
      <c r="H222" s="253">
        <v>31.850000000000001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4074</v>
      </c>
      <c r="G223" s="250"/>
      <c r="H223" s="253">
        <v>116.721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74</v>
      </c>
      <c r="AY223" s="259" t="s">
        <v>475</v>
      </c>
    </row>
    <row r="224" s="15" customFormat="1">
      <c r="A224" s="15"/>
      <c r="B224" s="271"/>
      <c r="C224" s="272"/>
      <c r="D224" s="244" t="s">
        <v>487</v>
      </c>
      <c r="E224" s="273" t="s">
        <v>28</v>
      </c>
      <c r="F224" s="274" t="s">
        <v>493</v>
      </c>
      <c r="G224" s="272"/>
      <c r="H224" s="275">
        <v>148.571</v>
      </c>
      <c r="I224" s="276"/>
      <c r="J224" s="272"/>
      <c r="K224" s="272"/>
      <c r="L224" s="277"/>
      <c r="M224" s="278"/>
      <c r="N224" s="279"/>
      <c r="O224" s="279"/>
      <c r="P224" s="279"/>
      <c r="Q224" s="279"/>
      <c r="R224" s="279"/>
      <c r="S224" s="279"/>
      <c r="T224" s="280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81" t="s">
        <v>487</v>
      </c>
      <c r="AU224" s="281" t="s">
        <v>82</v>
      </c>
      <c r="AV224" s="15" t="s">
        <v>482</v>
      </c>
      <c r="AW224" s="15" t="s">
        <v>35</v>
      </c>
      <c r="AX224" s="15" t="s">
        <v>78</v>
      </c>
      <c r="AY224" s="281" t="s">
        <v>475</v>
      </c>
    </row>
    <row r="225" s="2" customFormat="1" ht="21.75" customHeight="1">
      <c r="A225" s="41"/>
      <c r="B225" s="42"/>
      <c r="C225" s="231" t="s">
        <v>636</v>
      </c>
      <c r="D225" s="231" t="s">
        <v>477</v>
      </c>
      <c r="E225" s="232" t="s">
        <v>4075</v>
      </c>
      <c r="F225" s="233" t="s">
        <v>4076</v>
      </c>
      <c r="G225" s="234" t="s">
        <v>496</v>
      </c>
      <c r="H225" s="235">
        <v>474</v>
      </c>
      <c r="I225" s="236"/>
      <c r="J225" s="237">
        <f>ROUND(I225*H225,2)</f>
        <v>0</v>
      </c>
      <c r="K225" s="233" t="s">
        <v>481</v>
      </c>
      <c r="L225" s="47"/>
      <c r="M225" s="238" t="s">
        <v>28</v>
      </c>
      <c r="N225" s="239" t="s">
        <v>45</v>
      </c>
      <c r="O225" s="87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482</v>
      </c>
      <c r="AT225" s="242" t="s">
        <v>477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482</v>
      </c>
      <c r="BM225" s="242" t="s">
        <v>4077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4078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16" customFormat="1">
      <c r="A227" s="16"/>
      <c r="B227" s="299"/>
      <c r="C227" s="300"/>
      <c r="D227" s="244" t="s">
        <v>487</v>
      </c>
      <c r="E227" s="301" t="s">
        <v>28</v>
      </c>
      <c r="F227" s="302" t="s">
        <v>3953</v>
      </c>
      <c r="G227" s="300"/>
      <c r="H227" s="301" t="s">
        <v>28</v>
      </c>
      <c r="I227" s="303"/>
      <c r="J227" s="300"/>
      <c r="K227" s="300"/>
      <c r="L227" s="304"/>
      <c r="M227" s="305"/>
      <c r="N227" s="306"/>
      <c r="O227" s="306"/>
      <c r="P227" s="306"/>
      <c r="Q227" s="306"/>
      <c r="R227" s="306"/>
      <c r="S227" s="306"/>
      <c r="T227" s="307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308" t="s">
        <v>487</v>
      </c>
      <c r="AU227" s="308" t="s">
        <v>82</v>
      </c>
      <c r="AV227" s="16" t="s">
        <v>78</v>
      </c>
      <c r="AW227" s="16" t="s">
        <v>35</v>
      </c>
      <c r="AX227" s="16" t="s">
        <v>74</v>
      </c>
      <c r="AY227" s="308" t="s">
        <v>475</v>
      </c>
    </row>
    <row r="228" s="13" customFormat="1">
      <c r="A228" s="13"/>
      <c r="B228" s="249"/>
      <c r="C228" s="250"/>
      <c r="D228" s="244" t="s">
        <v>487</v>
      </c>
      <c r="E228" s="251" t="s">
        <v>28</v>
      </c>
      <c r="F228" s="252" t="s">
        <v>4079</v>
      </c>
      <c r="G228" s="250"/>
      <c r="H228" s="253">
        <v>342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9" t="s">
        <v>487</v>
      </c>
      <c r="AU228" s="259" t="s">
        <v>82</v>
      </c>
      <c r="AV228" s="13" t="s">
        <v>82</v>
      </c>
      <c r="AW228" s="13" t="s">
        <v>35</v>
      </c>
      <c r="AX228" s="13" t="s">
        <v>74</v>
      </c>
      <c r="AY228" s="259" t="s">
        <v>475</v>
      </c>
    </row>
    <row r="229" s="13" customFormat="1">
      <c r="A229" s="13"/>
      <c r="B229" s="249"/>
      <c r="C229" s="250"/>
      <c r="D229" s="244" t="s">
        <v>487</v>
      </c>
      <c r="E229" s="251" t="s">
        <v>28</v>
      </c>
      <c r="F229" s="252" t="s">
        <v>4080</v>
      </c>
      <c r="G229" s="250"/>
      <c r="H229" s="253">
        <v>132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9" t="s">
        <v>487</v>
      </c>
      <c r="AU229" s="259" t="s">
        <v>82</v>
      </c>
      <c r="AV229" s="13" t="s">
        <v>82</v>
      </c>
      <c r="AW229" s="13" t="s">
        <v>35</v>
      </c>
      <c r="AX229" s="13" t="s">
        <v>74</v>
      </c>
      <c r="AY229" s="259" t="s">
        <v>475</v>
      </c>
    </row>
    <row r="230" s="15" customFormat="1">
      <c r="A230" s="15"/>
      <c r="B230" s="271"/>
      <c r="C230" s="272"/>
      <c r="D230" s="244" t="s">
        <v>487</v>
      </c>
      <c r="E230" s="273" t="s">
        <v>28</v>
      </c>
      <c r="F230" s="274" t="s">
        <v>493</v>
      </c>
      <c r="G230" s="272"/>
      <c r="H230" s="275">
        <v>474</v>
      </c>
      <c r="I230" s="276"/>
      <c r="J230" s="272"/>
      <c r="K230" s="272"/>
      <c r="L230" s="277"/>
      <c r="M230" s="278"/>
      <c r="N230" s="279"/>
      <c r="O230" s="279"/>
      <c r="P230" s="279"/>
      <c r="Q230" s="279"/>
      <c r="R230" s="279"/>
      <c r="S230" s="279"/>
      <c r="T230" s="280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81" t="s">
        <v>487</v>
      </c>
      <c r="AU230" s="281" t="s">
        <v>82</v>
      </c>
      <c r="AV230" s="15" t="s">
        <v>482</v>
      </c>
      <c r="AW230" s="15" t="s">
        <v>35</v>
      </c>
      <c r="AX230" s="15" t="s">
        <v>78</v>
      </c>
      <c r="AY230" s="281" t="s">
        <v>475</v>
      </c>
    </row>
    <row r="231" s="2" customFormat="1" ht="33" customHeight="1">
      <c r="A231" s="41"/>
      <c r="B231" s="42"/>
      <c r="C231" s="231" t="s">
        <v>644</v>
      </c>
      <c r="D231" s="231" t="s">
        <v>477</v>
      </c>
      <c r="E231" s="232" t="s">
        <v>4081</v>
      </c>
      <c r="F231" s="233" t="s">
        <v>4082</v>
      </c>
      <c r="G231" s="234" t="s">
        <v>496</v>
      </c>
      <c r="H231" s="235">
        <v>1281.8</v>
      </c>
      <c r="I231" s="236"/>
      <c r="J231" s="237">
        <f>ROUND(I231*H231,2)</f>
        <v>0</v>
      </c>
      <c r="K231" s="233" t="s">
        <v>481</v>
      </c>
      <c r="L231" s="47"/>
      <c r="M231" s="238" t="s">
        <v>28</v>
      </c>
      <c r="N231" s="239" t="s">
        <v>45</v>
      </c>
      <c r="O231" s="87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482</v>
      </c>
      <c r="AT231" s="242" t="s">
        <v>477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4083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4082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16" customFormat="1">
      <c r="A233" s="16"/>
      <c r="B233" s="299"/>
      <c r="C233" s="300"/>
      <c r="D233" s="244" t="s">
        <v>487</v>
      </c>
      <c r="E233" s="301" t="s">
        <v>28</v>
      </c>
      <c r="F233" s="302" t="s">
        <v>3953</v>
      </c>
      <c r="G233" s="300"/>
      <c r="H233" s="301" t="s">
        <v>28</v>
      </c>
      <c r="I233" s="303"/>
      <c r="J233" s="300"/>
      <c r="K233" s="300"/>
      <c r="L233" s="304"/>
      <c r="M233" s="305"/>
      <c r="N233" s="306"/>
      <c r="O233" s="306"/>
      <c r="P233" s="306"/>
      <c r="Q233" s="306"/>
      <c r="R233" s="306"/>
      <c r="S233" s="306"/>
      <c r="T233" s="307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308" t="s">
        <v>487</v>
      </c>
      <c r="AU233" s="308" t="s">
        <v>82</v>
      </c>
      <c r="AV233" s="16" t="s">
        <v>78</v>
      </c>
      <c r="AW233" s="16" t="s">
        <v>35</v>
      </c>
      <c r="AX233" s="16" t="s">
        <v>74</v>
      </c>
      <c r="AY233" s="308" t="s">
        <v>475</v>
      </c>
    </row>
    <row r="234" s="16" customFormat="1">
      <c r="A234" s="16"/>
      <c r="B234" s="299"/>
      <c r="C234" s="300"/>
      <c r="D234" s="244" t="s">
        <v>487</v>
      </c>
      <c r="E234" s="301" t="s">
        <v>28</v>
      </c>
      <c r="F234" s="302" t="s">
        <v>4084</v>
      </c>
      <c r="G234" s="300"/>
      <c r="H234" s="301" t="s">
        <v>28</v>
      </c>
      <c r="I234" s="303"/>
      <c r="J234" s="300"/>
      <c r="K234" s="300"/>
      <c r="L234" s="304"/>
      <c r="M234" s="305"/>
      <c r="N234" s="306"/>
      <c r="O234" s="306"/>
      <c r="P234" s="306"/>
      <c r="Q234" s="306"/>
      <c r="R234" s="306"/>
      <c r="S234" s="306"/>
      <c r="T234" s="307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T234" s="308" t="s">
        <v>487</v>
      </c>
      <c r="AU234" s="308" t="s">
        <v>82</v>
      </c>
      <c r="AV234" s="16" t="s">
        <v>78</v>
      </c>
      <c r="AW234" s="16" t="s">
        <v>35</v>
      </c>
      <c r="AX234" s="16" t="s">
        <v>74</v>
      </c>
      <c r="AY234" s="308" t="s">
        <v>475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4085</v>
      </c>
      <c r="G235" s="250"/>
      <c r="H235" s="253">
        <v>1281.8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78</v>
      </c>
      <c r="AY235" s="259" t="s">
        <v>475</v>
      </c>
    </row>
    <row r="236" s="2" customFormat="1" ht="16.5" customHeight="1">
      <c r="A236" s="41"/>
      <c r="B236" s="42"/>
      <c r="C236" s="231" t="s">
        <v>649</v>
      </c>
      <c r="D236" s="231" t="s">
        <v>477</v>
      </c>
      <c r="E236" s="232" t="s">
        <v>4086</v>
      </c>
      <c r="F236" s="233" t="s">
        <v>4087</v>
      </c>
      <c r="G236" s="234" t="s">
        <v>496</v>
      </c>
      <c r="H236" s="235">
        <v>1281.8</v>
      </c>
      <c r="I236" s="236"/>
      <c r="J236" s="237">
        <f>ROUND(I236*H236,2)</f>
        <v>0</v>
      </c>
      <c r="K236" s="233" t="s">
        <v>481</v>
      </c>
      <c r="L236" s="47"/>
      <c r="M236" s="238" t="s">
        <v>28</v>
      </c>
      <c r="N236" s="239" t="s">
        <v>45</v>
      </c>
      <c r="O236" s="87"/>
      <c r="P236" s="240">
        <f>O236*H236</f>
        <v>0</v>
      </c>
      <c r="Q236" s="240">
        <v>0.0012700000000000001</v>
      </c>
      <c r="R236" s="240">
        <f>Q236*H236</f>
        <v>1.6278859999999999</v>
      </c>
      <c r="S236" s="240">
        <v>0</v>
      </c>
      <c r="T236" s="241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42" t="s">
        <v>482</v>
      </c>
      <c r="AT236" s="242" t="s">
        <v>477</v>
      </c>
      <c r="AU236" s="242" t="s">
        <v>82</v>
      </c>
      <c r="AY236" s="20" t="s">
        <v>475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20" t="s">
        <v>78</v>
      </c>
      <c r="BK236" s="243">
        <f>ROUND(I236*H236,2)</f>
        <v>0</v>
      </c>
      <c r="BL236" s="20" t="s">
        <v>482</v>
      </c>
      <c r="BM236" s="242" t="s">
        <v>4088</v>
      </c>
    </row>
    <row r="237" s="2" customFormat="1">
      <c r="A237" s="41"/>
      <c r="B237" s="42"/>
      <c r="C237" s="43"/>
      <c r="D237" s="244" t="s">
        <v>484</v>
      </c>
      <c r="E237" s="43"/>
      <c r="F237" s="245" t="s">
        <v>4089</v>
      </c>
      <c r="G237" s="43"/>
      <c r="H237" s="43"/>
      <c r="I237" s="151"/>
      <c r="J237" s="43"/>
      <c r="K237" s="43"/>
      <c r="L237" s="47"/>
      <c r="M237" s="246"/>
      <c r="N237" s="24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484</v>
      </c>
      <c r="AU237" s="20" t="s">
        <v>82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4090</v>
      </c>
      <c r="G238" s="250"/>
      <c r="H238" s="253">
        <v>1281.8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78</v>
      </c>
      <c r="AY238" s="259" t="s">
        <v>475</v>
      </c>
    </row>
    <row r="239" s="2" customFormat="1" ht="16.5" customHeight="1">
      <c r="A239" s="41"/>
      <c r="B239" s="42"/>
      <c r="C239" s="282" t="s">
        <v>655</v>
      </c>
      <c r="D239" s="282" t="s">
        <v>516</v>
      </c>
      <c r="E239" s="283" t="s">
        <v>4091</v>
      </c>
      <c r="F239" s="284" t="s">
        <v>4092</v>
      </c>
      <c r="G239" s="285" t="s">
        <v>720</v>
      </c>
      <c r="H239" s="286">
        <v>25.635999999999999</v>
      </c>
      <c r="I239" s="287"/>
      <c r="J239" s="288">
        <f>ROUND(I239*H239,2)</f>
        <v>0</v>
      </c>
      <c r="K239" s="284" t="s">
        <v>481</v>
      </c>
      <c r="L239" s="289"/>
      <c r="M239" s="290" t="s">
        <v>28</v>
      </c>
      <c r="N239" s="291" t="s">
        <v>45</v>
      </c>
      <c r="O239" s="87"/>
      <c r="P239" s="240">
        <f>O239*H239</f>
        <v>0</v>
      </c>
      <c r="Q239" s="240">
        <v>0.001</v>
      </c>
      <c r="R239" s="240">
        <f>Q239*H239</f>
        <v>0.025635999999999999</v>
      </c>
      <c r="S239" s="240">
        <v>0</v>
      </c>
      <c r="T239" s="241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42" t="s">
        <v>519</v>
      </c>
      <c r="AT239" s="242" t="s">
        <v>516</v>
      </c>
      <c r="AU239" s="242" t="s">
        <v>82</v>
      </c>
      <c r="AY239" s="20" t="s">
        <v>475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20" t="s">
        <v>78</v>
      </c>
      <c r="BK239" s="243">
        <f>ROUND(I239*H239,2)</f>
        <v>0</v>
      </c>
      <c r="BL239" s="20" t="s">
        <v>482</v>
      </c>
      <c r="BM239" s="242" t="s">
        <v>4093</v>
      </c>
    </row>
    <row r="240" s="2" customFormat="1">
      <c r="A240" s="41"/>
      <c r="B240" s="42"/>
      <c r="C240" s="43"/>
      <c r="D240" s="244" t="s">
        <v>484</v>
      </c>
      <c r="E240" s="43"/>
      <c r="F240" s="245" t="s">
        <v>4092</v>
      </c>
      <c r="G240" s="43"/>
      <c r="H240" s="43"/>
      <c r="I240" s="151"/>
      <c r="J240" s="43"/>
      <c r="K240" s="43"/>
      <c r="L240" s="47"/>
      <c r="M240" s="246"/>
      <c r="N240" s="24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484</v>
      </c>
      <c r="AU240" s="20" t="s">
        <v>82</v>
      </c>
    </row>
    <row r="241" s="2" customFormat="1" ht="16.5" customHeight="1">
      <c r="A241" s="41"/>
      <c r="B241" s="42"/>
      <c r="C241" s="231" t="s">
        <v>662</v>
      </c>
      <c r="D241" s="231" t="s">
        <v>477</v>
      </c>
      <c r="E241" s="232" t="s">
        <v>4094</v>
      </c>
      <c r="F241" s="233" t="s">
        <v>4095</v>
      </c>
      <c r="G241" s="234" t="s">
        <v>496</v>
      </c>
      <c r="H241" s="235">
        <v>1922.7000000000001</v>
      </c>
      <c r="I241" s="236"/>
      <c r="J241" s="237">
        <f>ROUND(I241*H241,2)</f>
        <v>0</v>
      </c>
      <c r="K241" s="233" t="s">
        <v>481</v>
      </c>
      <c r="L241" s="47"/>
      <c r="M241" s="238" t="s">
        <v>28</v>
      </c>
      <c r="N241" s="239" t="s">
        <v>45</v>
      </c>
      <c r="O241" s="87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42" t="s">
        <v>482</v>
      </c>
      <c r="AT241" s="242" t="s">
        <v>477</v>
      </c>
      <c r="AU241" s="242" t="s">
        <v>82</v>
      </c>
      <c r="AY241" s="20" t="s">
        <v>475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20" t="s">
        <v>78</v>
      </c>
      <c r="BK241" s="243">
        <f>ROUND(I241*H241,2)</f>
        <v>0</v>
      </c>
      <c r="BL241" s="20" t="s">
        <v>482</v>
      </c>
      <c r="BM241" s="242" t="s">
        <v>4096</v>
      </c>
    </row>
    <row r="242" s="2" customFormat="1">
      <c r="A242" s="41"/>
      <c r="B242" s="42"/>
      <c r="C242" s="43"/>
      <c r="D242" s="244" t="s">
        <v>484</v>
      </c>
      <c r="E242" s="43"/>
      <c r="F242" s="245" t="s">
        <v>4097</v>
      </c>
      <c r="G242" s="43"/>
      <c r="H242" s="43"/>
      <c r="I242" s="151"/>
      <c r="J242" s="43"/>
      <c r="K242" s="43"/>
      <c r="L242" s="47"/>
      <c r="M242" s="246"/>
      <c r="N242" s="24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484</v>
      </c>
      <c r="AU242" s="20" t="s">
        <v>82</v>
      </c>
    </row>
    <row r="243" s="12" customFormat="1" ht="22.8" customHeight="1">
      <c r="A243" s="12"/>
      <c r="B243" s="215"/>
      <c r="C243" s="216"/>
      <c r="D243" s="217" t="s">
        <v>73</v>
      </c>
      <c r="E243" s="229" t="s">
        <v>82</v>
      </c>
      <c r="F243" s="229" t="s">
        <v>925</v>
      </c>
      <c r="G243" s="216"/>
      <c r="H243" s="216"/>
      <c r="I243" s="219"/>
      <c r="J243" s="230">
        <f>BK243</f>
        <v>0</v>
      </c>
      <c r="K243" s="216"/>
      <c r="L243" s="221"/>
      <c r="M243" s="222"/>
      <c r="N243" s="223"/>
      <c r="O243" s="223"/>
      <c r="P243" s="224">
        <f>SUM(P244:P362)</f>
        <v>0</v>
      </c>
      <c r="Q243" s="223"/>
      <c r="R243" s="224">
        <f>SUM(R244:R362)</f>
        <v>360.34055117999998</v>
      </c>
      <c r="S243" s="223"/>
      <c r="T243" s="225">
        <f>SUM(T244:T362)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6" t="s">
        <v>78</v>
      </c>
      <c r="AT243" s="227" t="s">
        <v>73</v>
      </c>
      <c r="AU243" s="227" t="s">
        <v>78</v>
      </c>
      <c r="AY243" s="226" t="s">
        <v>475</v>
      </c>
      <c r="BK243" s="228">
        <f>SUM(BK244:BK362)</f>
        <v>0</v>
      </c>
    </row>
    <row r="244" s="2" customFormat="1" ht="16.5" customHeight="1">
      <c r="A244" s="41"/>
      <c r="B244" s="42"/>
      <c r="C244" s="231" t="s">
        <v>668</v>
      </c>
      <c r="D244" s="231" t="s">
        <v>477</v>
      </c>
      <c r="E244" s="232" t="s">
        <v>4098</v>
      </c>
      <c r="F244" s="233" t="s">
        <v>4099</v>
      </c>
      <c r="G244" s="234" t="s">
        <v>480</v>
      </c>
      <c r="H244" s="235">
        <v>153.58000000000001</v>
      </c>
      <c r="I244" s="236"/>
      <c r="J244" s="237">
        <f>ROUND(I244*H244,2)</f>
        <v>0</v>
      </c>
      <c r="K244" s="233" t="s">
        <v>481</v>
      </c>
      <c r="L244" s="47"/>
      <c r="M244" s="238" t="s">
        <v>28</v>
      </c>
      <c r="N244" s="239" t="s">
        <v>45</v>
      </c>
      <c r="O244" s="87"/>
      <c r="P244" s="240">
        <f>O244*H244</f>
        <v>0</v>
      </c>
      <c r="Q244" s="240">
        <v>0</v>
      </c>
      <c r="R244" s="240">
        <f>Q244*H244</f>
        <v>0</v>
      </c>
      <c r="S244" s="240">
        <v>0</v>
      </c>
      <c r="T244" s="241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42" t="s">
        <v>482</v>
      </c>
      <c r="AT244" s="242" t="s">
        <v>477</v>
      </c>
      <c r="AU244" s="242" t="s">
        <v>82</v>
      </c>
      <c r="AY244" s="20" t="s">
        <v>475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20" t="s">
        <v>78</v>
      </c>
      <c r="BK244" s="243">
        <f>ROUND(I244*H244,2)</f>
        <v>0</v>
      </c>
      <c r="BL244" s="20" t="s">
        <v>482</v>
      </c>
      <c r="BM244" s="242" t="s">
        <v>4100</v>
      </c>
    </row>
    <row r="245" s="2" customFormat="1">
      <c r="A245" s="41"/>
      <c r="B245" s="42"/>
      <c r="C245" s="43"/>
      <c r="D245" s="244" t="s">
        <v>484</v>
      </c>
      <c r="E245" s="43"/>
      <c r="F245" s="245" t="s">
        <v>4099</v>
      </c>
      <c r="G245" s="43"/>
      <c r="H245" s="43"/>
      <c r="I245" s="151"/>
      <c r="J245" s="43"/>
      <c r="K245" s="43"/>
      <c r="L245" s="47"/>
      <c r="M245" s="246"/>
      <c r="N245" s="24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484</v>
      </c>
      <c r="AU245" s="20" t="s">
        <v>82</v>
      </c>
    </row>
    <row r="246" s="16" customFormat="1">
      <c r="A246" s="16"/>
      <c r="B246" s="299"/>
      <c r="C246" s="300"/>
      <c r="D246" s="244" t="s">
        <v>487</v>
      </c>
      <c r="E246" s="301" t="s">
        <v>28</v>
      </c>
      <c r="F246" s="302" t="s">
        <v>4101</v>
      </c>
      <c r="G246" s="300"/>
      <c r="H246" s="301" t="s">
        <v>28</v>
      </c>
      <c r="I246" s="303"/>
      <c r="J246" s="300"/>
      <c r="K246" s="300"/>
      <c r="L246" s="304"/>
      <c r="M246" s="305"/>
      <c r="N246" s="306"/>
      <c r="O246" s="306"/>
      <c r="P246" s="306"/>
      <c r="Q246" s="306"/>
      <c r="R246" s="306"/>
      <c r="S246" s="306"/>
      <c r="T246" s="307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T246" s="308" t="s">
        <v>487</v>
      </c>
      <c r="AU246" s="308" t="s">
        <v>82</v>
      </c>
      <c r="AV246" s="16" t="s">
        <v>78</v>
      </c>
      <c r="AW246" s="16" t="s">
        <v>35</v>
      </c>
      <c r="AX246" s="16" t="s">
        <v>74</v>
      </c>
      <c r="AY246" s="308" t="s">
        <v>475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4102</v>
      </c>
      <c r="G247" s="250"/>
      <c r="H247" s="253">
        <v>37.460000000000001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74</v>
      </c>
      <c r="AY247" s="259" t="s">
        <v>475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4103</v>
      </c>
      <c r="G248" s="250"/>
      <c r="H248" s="253">
        <v>2.52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74</v>
      </c>
      <c r="AY248" s="259" t="s">
        <v>475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4104</v>
      </c>
      <c r="G249" s="250"/>
      <c r="H249" s="253">
        <v>70.400000000000006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74</v>
      </c>
      <c r="AY249" s="259" t="s">
        <v>475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4105</v>
      </c>
      <c r="G250" s="250"/>
      <c r="H250" s="253">
        <v>43.200000000000003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74</v>
      </c>
      <c r="AY250" s="259" t="s">
        <v>475</v>
      </c>
    </row>
    <row r="251" s="15" customFormat="1">
      <c r="A251" s="15"/>
      <c r="B251" s="271"/>
      <c r="C251" s="272"/>
      <c r="D251" s="244" t="s">
        <v>487</v>
      </c>
      <c r="E251" s="273" t="s">
        <v>28</v>
      </c>
      <c r="F251" s="274" t="s">
        <v>493</v>
      </c>
      <c r="G251" s="272"/>
      <c r="H251" s="275">
        <v>153.58000000000001</v>
      </c>
      <c r="I251" s="276"/>
      <c r="J251" s="272"/>
      <c r="K251" s="272"/>
      <c r="L251" s="277"/>
      <c r="M251" s="278"/>
      <c r="N251" s="279"/>
      <c r="O251" s="279"/>
      <c r="P251" s="279"/>
      <c r="Q251" s="279"/>
      <c r="R251" s="279"/>
      <c r="S251" s="279"/>
      <c r="T251" s="280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81" t="s">
        <v>487</v>
      </c>
      <c r="AU251" s="281" t="s">
        <v>82</v>
      </c>
      <c r="AV251" s="15" t="s">
        <v>482</v>
      </c>
      <c r="AW251" s="15" t="s">
        <v>35</v>
      </c>
      <c r="AX251" s="15" t="s">
        <v>78</v>
      </c>
      <c r="AY251" s="281" t="s">
        <v>475</v>
      </c>
    </row>
    <row r="252" s="2" customFormat="1" ht="21.75" customHeight="1">
      <c r="A252" s="41"/>
      <c r="B252" s="42"/>
      <c r="C252" s="231" t="s">
        <v>672</v>
      </c>
      <c r="D252" s="231" t="s">
        <v>477</v>
      </c>
      <c r="E252" s="232" t="s">
        <v>4106</v>
      </c>
      <c r="F252" s="233" t="s">
        <v>4107</v>
      </c>
      <c r="G252" s="234" t="s">
        <v>639</v>
      </c>
      <c r="H252" s="235">
        <v>41.700000000000003</v>
      </c>
      <c r="I252" s="236"/>
      <c r="J252" s="237">
        <f>ROUND(I252*H252,2)</f>
        <v>0</v>
      </c>
      <c r="K252" s="233" t="s">
        <v>481</v>
      </c>
      <c r="L252" s="47"/>
      <c r="M252" s="238" t="s">
        <v>28</v>
      </c>
      <c r="N252" s="239" t="s">
        <v>45</v>
      </c>
      <c r="O252" s="87"/>
      <c r="P252" s="240">
        <f>O252*H252</f>
        <v>0</v>
      </c>
      <c r="Q252" s="240">
        <v>0.00092000000000000003</v>
      </c>
      <c r="R252" s="240">
        <f>Q252*H252</f>
        <v>0.038364000000000002</v>
      </c>
      <c r="S252" s="240">
        <v>0</v>
      </c>
      <c r="T252" s="241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42" t="s">
        <v>482</v>
      </c>
      <c r="AT252" s="242" t="s">
        <v>477</v>
      </c>
      <c r="AU252" s="242" t="s">
        <v>82</v>
      </c>
      <c r="AY252" s="20" t="s">
        <v>475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20" t="s">
        <v>78</v>
      </c>
      <c r="BK252" s="243">
        <f>ROUND(I252*H252,2)</f>
        <v>0</v>
      </c>
      <c r="BL252" s="20" t="s">
        <v>482</v>
      </c>
      <c r="BM252" s="242" t="s">
        <v>4108</v>
      </c>
    </row>
    <row r="253" s="2" customFormat="1">
      <c r="A253" s="41"/>
      <c r="B253" s="42"/>
      <c r="C253" s="43"/>
      <c r="D253" s="244" t="s">
        <v>484</v>
      </c>
      <c r="E253" s="43"/>
      <c r="F253" s="245" t="s">
        <v>4107</v>
      </c>
      <c r="G253" s="43"/>
      <c r="H253" s="43"/>
      <c r="I253" s="151"/>
      <c r="J253" s="43"/>
      <c r="K253" s="43"/>
      <c r="L253" s="47"/>
      <c r="M253" s="246"/>
      <c r="N253" s="24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484</v>
      </c>
      <c r="AU253" s="20" t="s">
        <v>82</v>
      </c>
    </row>
    <row r="254" s="16" customFormat="1">
      <c r="A254" s="16"/>
      <c r="B254" s="299"/>
      <c r="C254" s="300"/>
      <c r="D254" s="244" t="s">
        <v>487</v>
      </c>
      <c r="E254" s="301" t="s">
        <v>28</v>
      </c>
      <c r="F254" s="302" t="s">
        <v>4109</v>
      </c>
      <c r="G254" s="300"/>
      <c r="H254" s="301" t="s">
        <v>28</v>
      </c>
      <c r="I254" s="303"/>
      <c r="J254" s="300"/>
      <c r="K254" s="300"/>
      <c r="L254" s="304"/>
      <c r="M254" s="305"/>
      <c r="N254" s="306"/>
      <c r="O254" s="306"/>
      <c r="P254" s="306"/>
      <c r="Q254" s="306"/>
      <c r="R254" s="306"/>
      <c r="S254" s="306"/>
      <c r="T254" s="307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T254" s="308" t="s">
        <v>487</v>
      </c>
      <c r="AU254" s="308" t="s">
        <v>82</v>
      </c>
      <c r="AV254" s="16" t="s">
        <v>78</v>
      </c>
      <c r="AW254" s="16" t="s">
        <v>35</v>
      </c>
      <c r="AX254" s="16" t="s">
        <v>74</v>
      </c>
      <c r="AY254" s="308" t="s">
        <v>475</v>
      </c>
    </row>
    <row r="255" s="13" customFormat="1">
      <c r="A255" s="13"/>
      <c r="B255" s="249"/>
      <c r="C255" s="250"/>
      <c r="D255" s="244" t="s">
        <v>487</v>
      </c>
      <c r="E255" s="251" t="s">
        <v>28</v>
      </c>
      <c r="F255" s="252" t="s">
        <v>4110</v>
      </c>
      <c r="G255" s="250"/>
      <c r="H255" s="253">
        <v>16.5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9" t="s">
        <v>487</v>
      </c>
      <c r="AU255" s="259" t="s">
        <v>82</v>
      </c>
      <c r="AV255" s="13" t="s">
        <v>82</v>
      </c>
      <c r="AW255" s="13" t="s">
        <v>35</v>
      </c>
      <c r="AX255" s="13" t="s">
        <v>74</v>
      </c>
      <c r="AY255" s="259" t="s">
        <v>475</v>
      </c>
    </row>
    <row r="256" s="13" customFormat="1">
      <c r="A256" s="13"/>
      <c r="B256" s="249"/>
      <c r="C256" s="250"/>
      <c r="D256" s="244" t="s">
        <v>487</v>
      </c>
      <c r="E256" s="251" t="s">
        <v>28</v>
      </c>
      <c r="F256" s="252" t="s">
        <v>4111</v>
      </c>
      <c r="G256" s="250"/>
      <c r="H256" s="253">
        <v>15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9" t="s">
        <v>487</v>
      </c>
      <c r="AU256" s="259" t="s">
        <v>82</v>
      </c>
      <c r="AV256" s="13" t="s">
        <v>82</v>
      </c>
      <c r="AW256" s="13" t="s">
        <v>35</v>
      </c>
      <c r="AX256" s="13" t="s">
        <v>74</v>
      </c>
      <c r="AY256" s="259" t="s">
        <v>475</v>
      </c>
    </row>
    <row r="257" s="13" customFormat="1">
      <c r="A257" s="13"/>
      <c r="B257" s="249"/>
      <c r="C257" s="250"/>
      <c r="D257" s="244" t="s">
        <v>487</v>
      </c>
      <c r="E257" s="251" t="s">
        <v>28</v>
      </c>
      <c r="F257" s="252" t="s">
        <v>4112</v>
      </c>
      <c r="G257" s="250"/>
      <c r="H257" s="253">
        <v>10.199999999999999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9" t="s">
        <v>487</v>
      </c>
      <c r="AU257" s="259" t="s">
        <v>82</v>
      </c>
      <c r="AV257" s="13" t="s">
        <v>82</v>
      </c>
      <c r="AW257" s="13" t="s">
        <v>35</v>
      </c>
      <c r="AX257" s="13" t="s">
        <v>74</v>
      </c>
      <c r="AY257" s="259" t="s">
        <v>475</v>
      </c>
    </row>
    <row r="258" s="15" customFormat="1">
      <c r="A258" s="15"/>
      <c r="B258" s="271"/>
      <c r="C258" s="272"/>
      <c r="D258" s="244" t="s">
        <v>487</v>
      </c>
      <c r="E258" s="273" t="s">
        <v>28</v>
      </c>
      <c r="F258" s="274" t="s">
        <v>493</v>
      </c>
      <c r="G258" s="272"/>
      <c r="H258" s="275">
        <v>41.700000000000003</v>
      </c>
      <c r="I258" s="276"/>
      <c r="J258" s="272"/>
      <c r="K258" s="272"/>
      <c r="L258" s="277"/>
      <c r="M258" s="278"/>
      <c r="N258" s="279"/>
      <c r="O258" s="279"/>
      <c r="P258" s="279"/>
      <c r="Q258" s="279"/>
      <c r="R258" s="279"/>
      <c r="S258" s="279"/>
      <c r="T258" s="280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81" t="s">
        <v>487</v>
      </c>
      <c r="AU258" s="281" t="s">
        <v>82</v>
      </c>
      <c r="AV258" s="15" t="s">
        <v>482</v>
      </c>
      <c r="AW258" s="15" t="s">
        <v>35</v>
      </c>
      <c r="AX258" s="15" t="s">
        <v>78</v>
      </c>
      <c r="AY258" s="281" t="s">
        <v>475</v>
      </c>
    </row>
    <row r="259" s="2" customFormat="1" ht="33" customHeight="1">
      <c r="A259" s="41"/>
      <c r="B259" s="42"/>
      <c r="C259" s="231" t="s">
        <v>677</v>
      </c>
      <c r="D259" s="231" t="s">
        <v>477</v>
      </c>
      <c r="E259" s="232" t="s">
        <v>4113</v>
      </c>
      <c r="F259" s="233" t="s">
        <v>4114</v>
      </c>
      <c r="G259" s="234" t="s">
        <v>496</v>
      </c>
      <c r="H259" s="235">
        <v>1900.75</v>
      </c>
      <c r="I259" s="236"/>
      <c r="J259" s="237">
        <f>ROUND(I259*H259,2)</f>
        <v>0</v>
      </c>
      <c r="K259" s="233" t="s">
        <v>481</v>
      </c>
      <c r="L259" s="47"/>
      <c r="M259" s="238" t="s">
        <v>28</v>
      </c>
      <c r="N259" s="239" t="s">
        <v>45</v>
      </c>
      <c r="O259" s="87"/>
      <c r="P259" s="240">
        <f>O259*H259</f>
        <v>0</v>
      </c>
      <c r="Q259" s="240">
        <v>0.00013999999999999999</v>
      </c>
      <c r="R259" s="240">
        <f>Q259*H259</f>
        <v>0.26610499999999998</v>
      </c>
      <c r="S259" s="240">
        <v>0</v>
      </c>
      <c r="T259" s="241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42" t="s">
        <v>482</v>
      </c>
      <c r="AT259" s="242" t="s">
        <v>477</v>
      </c>
      <c r="AU259" s="242" t="s">
        <v>82</v>
      </c>
      <c r="AY259" s="20" t="s">
        <v>475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20" t="s">
        <v>78</v>
      </c>
      <c r="BK259" s="243">
        <f>ROUND(I259*H259,2)</f>
        <v>0</v>
      </c>
      <c r="BL259" s="20" t="s">
        <v>482</v>
      </c>
      <c r="BM259" s="242" t="s">
        <v>4115</v>
      </c>
    </row>
    <row r="260" s="2" customFormat="1">
      <c r="A260" s="41"/>
      <c r="B260" s="42"/>
      <c r="C260" s="43"/>
      <c r="D260" s="244" t="s">
        <v>484</v>
      </c>
      <c r="E260" s="43"/>
      <c r="F260" s="245" t="s">
        <v>4116</v>
      </c>
      <c r="G260" s="43"/>
      <c r="H260" s="43"/>
      <c r="I260" s="151"/>
      <c r="J260" s="43"/>
      <c r="K260" s="43"/>
      <c r="L260" s="47"/>
      <c r="M260" s="246"/>
      <c r="N260" s="24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484</v>
      </c>
      <c r="AU260" s="20" t="s">
        <v>82</v>
      </c>
    </row>
    <row r="261" s="16" customFormat="1">
      <c r="A261" s="16"/>
      <c r="B261" s="299"/>
      <c r="C261" s="300"/>
      <c r="D261" s="244" t="s">
        <v>487</v>
      </c>
      <c r="E261" s="301" t="s">
        <v>28</v>
      </c>
      <c r="F261" s="302" t="s">
        <v>4117</v>
      </c>
      <c r="G261" s="300"/>
      <c r="H261" s="301" t="s">
        <v>28</v>
      </c>
      <c r="I261" s="303"/>
      <c r="J261" s="300"/>
      <c r="K261" s="300"/>
      <c r="L261" s="304"/>
      <c r="M261" s="305"/>
      <c r="N261" s="306"/>
      <c r="O261" s="306"/>
      <c r="P261" s="306"/>
      <c r="Q261" s="306"/>
      <c r="R261" s="306"/>
      <c r="S261" s="306"/>
      <c r="T261" s="307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T261" s="308" t="s">
        <v>487</v>
      </c>
      <c r="AU261" s="308" t="s">
        <v>82</v>
      </c>
      <c r="AV261" s="16" t="s">
        <v>78</v>
      </c>
      <c r="AW261" s="16" t="s">
        <v>35</v>
      </c>
      <c r="AX261" s="16" t="s">
        <v>74</v>
      </c>
      <c r="AY261" s="308" t="s">
        <v>475</v>
      </c>
    </row>
    <row r="262" s="13" customFormat="1">
      <c r="A262" s="13"/>
      <c r="B262" s="249"/>
      <c r="C262" s="250"/>
      <c r="D262" s="244" t="s">
        <v>487</v>
      </c>
      <c r="E262" s="251" t="s">
        <v>28</v>
      </c>
      <c r="F262" s="252" t="s">
        <v>4118</v>
      </c>
      <c r="G262" s="250"/>
      <c r="H262" s="253">
        <v>303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9" t="s">
        <v>487</v>
      </c>
      <c r="AU262" s="259" t="s">
        <v>82</v>
      </c>
      <c r="AV262" s="13" t="s">
        <v>82</v>
      </c>
      <c r="AW262" s="13" t="s">
        <v>35</v>
      </c>
      <c r="AX262" s="13" t="s">
        <v>74</v>
      </c>
      <c r="AY262" s="259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4119</v>
      </c>
      <c r="G263" s="250"/>
      <c r="H263" s="253">
        <v>258.5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74</v>
      </c>
      <c r="AY263" s="259" t="s">
        <v>475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4120</v>
      </c>
      <c r="G264" s="250"/>
      <c r="H264" s="253">
        <v>729.75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74</v>
      </c>
      <c r="AY264" s="259" t="s">
        <v>475</v>
      </c>
    </row>
    <row r="265" s="13" customFormat="1">
      <c r="A265" s="13"/>
      <c r="B265" s="249"/>
      <c r="C265" s="250"/>
      <c r="D265" s="244" t="s">
        <v>487</v>
      </c>
      <c r="E265" s="251" t="s">
        <v>28</v>
      </c>
      <c r="F265" s="252" t="s">
        <v>4121</v>
      </c>
      <c r="G265" s="250"/>
      <c r="H265" s="253">
        <v>609.5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9" t="s">
        <v>487</v>
      </c>
      <c r="AU265" s="259" t="s">
        <v>82</v>
      </c>
      <c r="AV265" s="13" t="s">
        <v>82</v>
      </c>
      <c r="AW265" s="13" t="s">
        <v>35</v>
      </c>
      <c r="AX265" s="13" t="s">
        <v>74</v>
      </c>
      <c r="AY265" s="259" t="s">
        <v>475</v>
      </c>
    </row>
    <row r="266" s="15" customFormat="1">
      <c r="A266" s="15"/>
      <c r="B266" s="271"/>
      <c r="C266" s="272"/>
      <c r="D266" s="244" t="s">
        <v>487</v>
      </c>
      <c r="E266" s="273" t="s">
        <v>28</v>
      </c>
      <c r="F266" s="274" t="s">
        <v>493</v>
      </c>
      <c r="G266" s="272"/>
      <c r="H266" s="275">
        <v>1900.75</v>
      </c>
      <c r="I266" s="276"/>
      <c r="J266" s="272"/>
      <c r="K266" s="272"/>
      <c r="L266" s="277"/>
      <c r="M266" s="278"/>
      <c r="N266" s="279"/>
      <c r="O266" s="279"/>
      <c r="P266" s="279"/>
      <c r="Q266" s="279"/>
      <c r="R266" s="279"/>
      <c r="S266" s="279"/>
      <c r="T266" s="280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81" t="s">
        <v>487</v>
      </c>
      <c r="AU266" s="281" t="s">
        <v>82</v>
      </c>
      <c r="AV266" s="15" t="s">
        <v>482</v>
      </c>
      <c r="AW266" s="15" t="s">
        <v>35</v>
      </c>
      <c r="AX266" s="15" t="s">
        <v>78</v>
      </c>
      <c r="AY266" s="281" t="s">
        <v>475</v>
      </c>
    </row>
    <row r="267" s="2" customFormat="1" ht="21.75" customHeight="1">
      <c r="A267" s="41"/>
      <c r="B267" s="42"/>
      <c r="C267" s="282" t="s">
        <v>683</v>
      </c>
      <c r="D267" s="282" t="s">
        <v>516</v>
      </c>
      <c r="E267" s="283" t="s">
        <v>4122</v>
      </c>
      <c r="F267" s="284" t="s">
        <v>4123</v>
      </c>
      <c r="G267" s="285" t="s">
        <v>496</v>
      </c>
      <c r="H267" s="286">
        <v>2185.8629999999998</v>
      </c>
      <c r="I267" s="287"/>
      <c r="J267" s="288">
        <f>ROUND(I267*H267,2)</f>
        <v>0</v>
      </c>
      <c r="K267" s="284" t="s">
        <v>481</v>
      </c>
      <c r="L267" s="289"/>
      <c r="M267" s="290" t="s">
        <v>28</v>
      </c>
      <c r="N267" s="291" t="s">
        <v>45</v>
      </c>
      <c r="O267" s="87"/>
      <c r="P267" s="240">
        <f>O267*H267</f>
        <v>0</v>
      </c>
      <c r="Q267" s="240">
        <v>0.00029999999999999997</v>
      </c>
      <c r="R267" s="240">
        <f>Q267*H267</f>
        <v>0.65575889999999992</v>
      </c>
      <c r="S267" s="240">
        <v>0</v>
      </c>
      <c r="T267" s="241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42" t="s">
        <v>519</v>
      </c>
      <c r="AT267" s="242" t="s">
        <v>516</v>
      </c>
      <c r="AU267" s="242" t="s">
        <v>82</v>
      </c>
      <c r="AY267" s="20" t="s">
        <v>475</v>
      </c>
      <c r="BE267" s="243">
        <f>IF(N267="základní",J267,0)</f>
        <v>0</v>
      </c>
      <c r="BF267" s="243">
        <f>IF(N267="snížená",J267,0)</f>
        <v>0</v>
      </c>
      <c r="BG267" s="243">
        <f>IF(N267="zákl. přenesená",J267,0)</f>
        <v>0</v>
      </c>
      <c r="BH267" s="243">
        <f>IF(N267="sníž. přenesená",J267,0)</f>
        <v>0</v>
      </c>
      <c r="BI267" s="243">
        <f>IF(N267="nulová",J267,0)</f>
        <v>0</v>
      </c>
      <c r="BJ267" s="20" t="s">
        <v>78</v>
      </c>
      <c r="BK267" s="243">
        <f>ROUND(I267*H267,2)</f>
        <v>0</v>
      </c>
      <c r="BL267" s="20" t="s">
        <v>482</v>
      </c>
      <c r="BM267" s="242" t="s">
        <v>4124</v>
      </c>
    </row>
    <row r="268" s="2" customFormat="1">
      <c r="A268" s="41"/>
      <c r="B268" s="42"/>
      <c r="C268" s="43"/>
      <c r="D268" s="244" t="s">
        <v>484</v>
      </c>
      <c r="E268" s="43"/>
      <c r="F268" s="245" t="s">
        <v>4123</v>
      </c>
      <c r="G268" s="43"/>
      <c r="H268" s="43"/>
      <c r="I268" s="151"/>
      <c r="J268" s="43"/>
      <c r="K268" s="43"/>
      <c r="L268" s="47"/>
      <c r="M268" s="246"/>
      <c r="N268" s="247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484</v>
      </c>
      <c r="AU268" s="20" t="s">
        <v>82</v>
      </c>
    </row>
    <row r="269" s="13" customFormat="1">
      <c r="A269" s="13"/>
      <c r="B269" s="249"/>
      <c r="C269" s="250"/>
      <c r="D269" s="244" t="s">
        <v>487</v>
      </c>
      <c r="E269" s="251" t="s">
        <v>28</v>
      </c>
      <c r="F269" s="252" t="s">
        <v>4125</v>
      </c>
      <c r="G269" s="250"/>
      <c r="H269" s="253">
        <v>2185.8629999999998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9" t="s">
        <v>487</v>
      </c>
      <c r="AU269" s="259" t="s">
        <v>82</v>
      </c>
      <c r="AV269" s="13" t="s">
        <v>82</v>
      </c>
      <c r="AW269" s="13" t="s">
        <v>35</v>
      </c>
      <c r="AX269" s="13" t="s">
        <v>78</v>
      </c>
      <c r="AY269" s="259" t="s">
        <v>475</v>
      </c>
    </row>
    <row r="270" s="2" customFormat="1" ht="33" customHeight="1">
      <c r="A270" s="41"/>
      <c r="B270" s="42"/>
      <c r="C270" s="231" t="s">
        <v>689</v>
      </c>
      <c r="D270" s="231" t="s">
        <v>477</v>
      </c>
      <c r="E270" s="232" t="s">
        <v>4126</v>
      </c>
      <c r="F270" s="233" t="s">
        <v>4127</v>
      </c>
      <c r="G270" s="234" t="s">
        <v>639</v>
      </c>
      <c r="H270" s="235">
        <v>475</v>
      </c>
      <c r="I270" s="236"/>
      <c r="J270" s="237">
        <f>ROUND(I270*H270,2)</f>
        <v>0</v>
      </c>
      <c r="K270" s="233" t="s">
        <v>481</v>
      </c>
      <c r="L270" s="47"/>
      <c r="M270" s="238" t="s">
        <v>28</v>
      </c>
      <c r="N270" s="239" t="s">
        <v>45</v>
      </c>
      <c r="O270" s="87"/>
      <c r="P270" s="240">
        <f>O270*H270</f>
        <v>0</v>
      </c>
      <c r="Q270" s="240">
        <v>0.00032000000000000003</v>
      </c>
      <c r="R270" s="240">
        <f>Q270*H270</f>
        <v>0.15200000000000002</v>
      </c>
      <c r="S270" s="240">
        <v>0</v>
      </c>
      <c r="T270" s="241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42" t="s">
        <v>482</v>
      </c>
      <c r="AT270" s="242" t="s">
        <v>477</v>
      </c>
      <c r="AU270" s="242" t="s">
        <v>82</v>
      </c>
      <c r="AY270" s="20" t="s">
        <v>475</v>
      </c>
      <c r="BE270" s="243">
        <f>IF(N270="základní",J270,0)</f>
        <v>0</v>
      </c>
      <c r="BF270" s="243">
        <f>IF(N270="snížená",J270,0)</f>
        <v>0</v>
      </c>
      <c r="BG270" s="243">
        <f>IF(N270="zákl. přenesená",J270,0)</f>
        <v>0</v>
      </c>
      <c r="BH270" s="243">
        <f>IF(N270="sníž. přenesená",J270,0)</f>
        <v>0</v>
      </c>
      <c r="BI270" s="243">
        <f>IF(N270="nulová",J270,0)</f>
        <v>0</v>
      </c>
      <c r="BJ270" s="20" t="s">
        <v>78</v>
      </c>
      <c r="BK270" s="243">
        <f>ROUND(I270*H270,2)</f>
        <v>0</v>
      </c>
      <c r="BL270" s="20" t="s">
        <v>482</v>
      </c>
      <c r="BM270" s="242" t="s">
        <v>4128</v>
      </c>
    </row>
    <row r="271" s="2" customFormat="1">
      <c r="A271" s="41"/>
      <c r="B271" s="42"/>
      <c r="C271" s="43"/>
      <c r="D271" s="244" t="s">
        <v>484</v>
      </c>
      <c r="E271" s="43"/>
      <c r="F271" s="245" t="s">
        <v>4127</v>
      </c>
      <c r="G271" s="43"/>
      <c r="H271" s="43"/>
      <c r="I271" s="151"/>
      <c r="J271" s="43"/>
      <c r="K271" s="43"/>
      <c r="L271" s="47"/>
      <c r="M271" s="246"/>
      <c r="N271" s="247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484</v>
      </c>
      <c r="AU271" s="20" t="s">
        <v>82</v>
      </c>
    </row>
    <row r="272" s="16" customFormat="1">
      <c r="A272" s="16"/>
      <c r="B272" s="299"/>
      <c r="C272" s="300"/>
      <c r="D272" s="244" t="s">
        <v>487</v>
      </c>
      <c r="E272" s="301" t="s">
        <v>28</v>
      </c>
      <c r="F272" s="302" t="s">
        <v>4129</v>
      </c>
      <c r="G272" s="300"/>
      <c r="H272" s="301" t="s">
        <v>28</v>
      </c>
      <c r="I272" s="303"/>
      <c r="J272" s="300"/>
      <c r="K272" s="300"/>
      <c r="L272" s="304"/>
      <c r="M272" s="305"/>
      <c r="N272" s="306"/>
      <c r="O272" s="306"/>
      <c r="P272" s="306"/>
      <c r="Q272" s="306"/>
      <c r="R272" s="306"/>
      <c r="S272" s="306"/>
      <c r="T272" s="307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308" t="s">
        <v>487</v>
      </c>
      <c r="AU272" s="308" t="s">
        <v>82</v>
      </c>
      <c r="AV272" s="16" t="s">
        <v>78</v>
      </c>
      <c r="AW272" s="16" t="s">
        <v>35</v>
      </c>
      <c r="AX272" s="16" t="s">
        <v>74</v>
      </c>
      <c r="AY272" s="308" t="s">
        <v>475</v>
      </c>
    </row>
    <row r="273" s="16" customFormat="1">
      <c r="A273" s="16"/>
      <c r="B273" s="299"/>
      <c r="C273" s="300"/>
      <c r="D273" s="244" t="s">
        <v>487</v>
      </c>
      <c r="E273" s="301" t="s">
        <v>28</v>
      </c>
      <c r="F273" s="302" t="s">
        <v>4130</v>
      </c>
      <c r="G273" s="300"/>
      <c r="H273" s="301" t="s">
        <v>28</v>
      </c>
      <c r="I273" s="303"/>
      <c r="J273" s="300"/>
      <c r="K273" s="300"/>
      <c r="L273" s="304"/>
      <c r="M273" s="305"/>
      <c r="N273" s="306"/>
      <c r="O273" s="306"/>
      <c r="P273" s="306"/>
      <c r="Q273" s="306"/>
      <c r="R273" s="306"/>
      <c r="S273" s="306"/>
      <c r="T273" s="307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308" t="s">
        <v>487</v>
      </c>
      <c r="AU273" s="308" t="s">
        <v>82</v>
      </c>
      <c r="AV273" s="16" t="s">
        <v>78</v>
      </c>
      <c r="AW273" s="16" t="s">
        <v>35</v>
      </c>
      <c r="AX273" s="16" t="s">
        <v>74</v>
      </c>
      <c r="AY273" s="308" t="s">
        <v>475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4131</v>
      </c>
      <c r="G274" s="250"/>
      <c r="H274" s="253">
        <v>475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78</v>
      </c>
      <c r="AY274" s="259" t="s">
        <v>475</v>
      </c>
    </row>
    <row r="275" s="2" customFormat="1" ht="33" customHeight="1">
      <c r="A275" s="41"/>
      <c r="B275" s="42"/>
      <c r="C275" s="231" t="s">
        <v>703</v>
      </c>
      <c r="D275" s="231" t="s">
        <v>477</v>
      </c>
      <c r="E275" s="232" t="s">
        <v>4132</v>
      </c>
      <c r="F275" s="233" t="s">
        <v>4133</v>
      </c>
      <c r="G275" s="234" t="s">
        <v>639</v>
      </c>
      <c r="H275" s="235">
        <v>108</v>
      </c>
      <c r="I275" s="236"/>
      <c r="J275" s="237">
        <f>ROUND(I275*H275,2)</f>
        <v>0</v>
      </c>
      <c r="K275" s="233" t="s">
        <v>481</v>
      </c>
      <c r="L275" s="47"/>
      <c r="M275" s="238" t="s">
        <v>28</v>
      </c>
      <c r="N275" s="239" t="s">
        <v>45</v>
      </c>
      <c r="O275" s="87"/>
      <c r="P275" s="240">
        <f>O275*H275</f>
        <v>0</v>
      </c>
      <c r="Q275" s="240">
        <v>3.0000000000000001E-05</v>
      </c>
      <c r="R275" s="240">
        <f>Q275*H275</f>
        <v>0.0032400000000000003</v>
      </c>
      <c r="S275" s="240">
        <v>0</v>
      </c>
      <c r="T275" s="241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42" t="s">
        <v>482</v>
      </c>
      <c r="AT275" s="242" t="s">
        <v>477</v>
      </c>
      <c r="AU275" s="242" t="s">
        <v>82</v>
      </c>
      <c r="AY275" s="20" t="s">
        <v>475</v>
      </c>
      <c r="BE275" s="243">
        <f>IF(N275="základní",J275,0)</f>
        <v>0</v>
      </c>
      <c r="BF275" s="243">
        <f>IF(N275="snížená",J275,0)</f>
        <v>0</v>
      </c>
      <c r="BG275" s="243">
        <f>IF(N275="zákl. přenesená",J275,0)</f>
        <v>0</v>
      </c>
      <c r="BH275" s="243">
        <f>IF(N275="sníž. přenesená",J275,0)</f>
        <v>0</v>
      </c>
      <c r="BI275" s="243">
        <f>IF(N275="nulová",J275,0)</f>
        <v>0</v>
      </c>
      <c r="BJ275" s="20" t="s">
        <v>78</v>
      </c>
      <c r="BK275" s="243">
        <f>ROUND(I275*H275,2)</f>
        <v>0</v>
      </c>
      <c r="BL275" s="20" t="s">
        <v>482</v>
      </c>
      <c r="BM275" s="242" t="s">
        <v>4134</v>
      </c>
    </row>
    <row r="276" s="2" customFormat="1">
      <c r="A276" s="41"/>
      <c r="B276" s="42"/>
      <c r="C276" s="43"/>
      <c r="D276" s="244" t="s">
        <v>484</v>
      </c>
      <c r="E276" s="43"/>
      <c r="F276" s="245" t="s">
        <v>4135</v>
      </c>
      <c r="G276" s="43"/>
      <c r="H276" s="43"/>
      <c r="I276" s="151"/>
      <c r="J276" s="43"/>
      <c r="K276" s="43"/>
      <c r="L276" s="47"/>
      <c r="M276" s="246"/>
      <c r="N276" s="247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484</v>
      </c>
      <c r="AU276" s="20" t="s">
        <v>82</v>
      </c>
    </row>
    <row r="277" s="16" customFormat="1">
      <c r="A277" s="16"/>
      <c r="B277" s="299"/>
      <c r="C277" s="300"/>
      <c r="D277" s="244" t="s">
        <v>487</v>
      </c>
      <c r="E277" s="301" t="s">
        <v>28</v>
      </c>
      <c r="F277" s="302" t="s">
        <v>4136</v>
      </c>
      <c r="G277" s="300"/>
      <c r="H277" s="301" t="s">
        <v>28</v>
      </c>
      <c r="I277" s="303"/>
      <c r="J277" s="300"/>
      <c r="K277" s="300"/>
      <c r="L277" s="304"/>
      <c r="M277" s="305"/>
      <c r="N277" s="306"/>
      <c r="O277" s="306"/>
      <c r="P277" s="306"/>
      <c r="Q277" s="306"/>
      <c r="R277" s="306"/>
      <c r="S277" s="306"/>
      <c r="T277" s="307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T277" s="308" t="s">
        <v>487</v>
      </c>
      <c r="AU277" s="308" t="s">
        <v>82</v>
      </c>
      <c r="AV277" s="16" t="s">
        <v>78</v>
      </c>
      <c r="AW277" s="16" t="s">
        <v>35</v>
      </c>
      <c r="AX277" s="16" t="s">
        <v>74</v>
      </c>
      <c r="AY277" s="308" t="s">
        <v>475</v>
      </c>
    </row>
    <row r="278" s="16" customFormat="1">
      <c r="A278" s="16"/>
      <c r="B278" s="299"/>
      <c r="C278" s="300"/>
      <c r="D278" s="244" t="s">
        <v>487</v>
      </c>
      <c r="E278" s="301" t="s">
        <v>28</v>
      </c>
      <c r="F278" s="302" t="s">
        <v>4004</v>
      </c>
      <c r="G278" s="300"/>
      <c r="H278" s="301" t="s">
        <v>28</v>
      </c>
      <c r="I278" s="303"/>
      <c r="J278" s="300"/>
      <c r="K278" s="300"/>
      <c r="L278" s="304"/>
      <c r="M278" s="305"/>
      <c r="N278" s="306"/>
      <c r="O278" s="306"/>
      <c r="P278" s="306"/>
      <c r="Q278" s="306"/>
      <c r="R278" s="306"/>
      <c r="S278" s="306"/>
      <c r="T278" s="307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308" t="s">
        <v>487</v>
      </c>
      <c r="AU278" s="308" t="s">
        <v>82</v>
      </c>
      <c r="AV278" s="16" t="s">
        <v>78</v>
      </c>
      <c r="AW278" s="16" t="s">
        <v>35</v>
      </c>
      <c r="AX278" s="16" t="s">
        <v>74</v>
      </c>
      <c r="AY278" s="308" t="s">
        <v>475</v>
      </c>
    </row>
    <row r="279" s="16" customFormat="1">
      <c r="A279" s="16"/>
      <c r="B279" s="299"/>
      <c r="C279" s="300"/>
      <c r="D279" s="244" t="s">
        <v>487</v>
      </c>
      <c r="E279" s="301" t="s">
        <v>28</v>
      </c>
      <c r="F279" s="302" t="s">
        <v>4005</v>
      </c>
      <c r="G279" s="300"/>
      <c r="H279" s="301" t="s">
        <v>28</v>
      </c>
      <c r="I279" s="303"/>
      <c r="J279" s="300"/>
      <c r="K279" s="300"/>
      <c r="L279" s="304"/>
      <c r="M279" s="305"/>
      <c r="N279" s="306"/>
      <c r="O279" s="306"/>
      <c r="P279" s="306"/>
      <c r="Q279" s="306"/>
      <c r="R279" s="306"/>
      <c r="S279" s="306"/>
      <c r="T279" s="307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T279" s="308" t="s">
        <v>487</v>
      </c>
      <c r="AU279" s="308" t="s">
        <v>82</v>
      </c>
      <c r="AV279" s="16" t="s">
        <v>78</v>
      </c>
      <c r="AW279" s="16" t="s">
        <v>35</v>
      </c>
      <c r="AX279" s="16" t="s">
        <v>74</v>
      </c>
      <c r="AY279" s="308" t="s">
        <v>475</v>
      </c>
    </row>
    <row r="280" s="16" customFormat="1">
      <c r="A280" s="16"/>
      <c r="B280" s="299"/>
      <c r="C280" s="300"/>
      <c r="D280" s="244" t="s">
        <v>487</v>
      </c>
      <c r="E280" s="301" t="s">
        <v>28</v>
      </c>
      <c r="F280" s="302" t="s">
        <v>4006</v>
      </c>
      <c r="G280" s="300"/>
      <c r="H280" s="301" t="s">
        <v>28</v>
      </c>
      <c r="I280" s="303"/>
      <c r="J280" s="300"/>
      <c r="K280" s="300"/>
      <c r="L280" s="304"/>
      <c r="M280" s="305"/>
      <c r="N280" s="306"/>
      <c r="O280" s="306"/>
      <c r="P280" s="306"/>
      <c r="Q280" s="306"/>
      <c r="R280" s="306"/>
      <c r="S280" s="306"/>
      <c r="T280" s="307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T280" s="308" t="s">
        <v>487</v>
      </c>
      <c r="AU280" s="308" t="s">
        <v>82</v>
      </c>
      <c r="AV280" s="16" t="s">
        <v>78</v>
      </c>
      <c r="AW280" s="16" t="s">
        <v>35</v>
      </c>
      <c r="AX280" s="16" t="s">
        <v>74</v>
      </c>
      <c r="AY280" s="308" t="s">
        <v>475</v>
      </c>
    </row>
    <row r="281" s="13" customFormat="1">
      <c r="A281" s="13"/>
      <c r="B281" s="249"/>
      <c r="C281" s="250"/>
      <c r="D281" s="244" t="s">
        <v>487</v>
      </c>
      <c r="E281" s="251" t="s">
        <v>28</v>
      </c>
      <c r="F281" s="252" t="s">
        <v>4137</v>
      </c>
      <c r="G281" s="250"/>
      <c r="H281" s="253">
        <v>108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9" t="s">
        <v>487</v>
      </c>
      <c r="AU281" s="259" t="s">
        <v>82</v>
      </c>
      <c r="AV281" s="13" t="s">
        <v>82</v>
      </c>
      <c r="AW281" s="13" t="s">
        <v>35</v>
      </c>
      <c r="AX281" s="13" t="s">
        <v>78</v>
      </c>
      <c r="AY281" s="259" t="s">
        <v>475</v>
      </c>
    </row>
    <row r="282" s="2" customFormat="1" ht="33" customHeight="1">
      <c r="A282" s="41"/>
      <c r="B282" s="42"/>
      <c r="C282" s="231" t="s">
        <v>712</v>
      </c>
      <c r="D282" s="231" t="s">
        <v>477</v>
      </c>
      <c r="E282" s="232" t="s">
        <v>4138</v>
      </c>
      <c r="F282" s="233" t="s">
        <v>4139</v>
      </c>
      <c r="G282" s="234" t="s">
        <v>639</v>
      </c>
      <c r="H282" s="235">
        <v>135</v>
      </c>
      <c r="I282" s="236"/>
      <c r="J282" s="237">
        <f>ROUND(I282*H282,2)</f>
        <v>0</v>
      </c>
      <c r="K282" s="233" t="s">
        <v>481</v>
      </c>
      <c r="L282" s="47"/>
      <c r="M282" s="238" t="s">
        <v>28</v>
      </c>
      <c r="N282" s="239" t="s">
        <v>45</v>
      </c>
      <c r="O282" s="87"/>
      <c r="P282" s="240">
        <f>O282*H282</f>
        <v>0</v>
      </c>
      <c r="Q282" s="240">
        <v>4.0000000000000003E-05</v>
      </c>
      <c r="R282" s="240">
        <f>Q282*H282</f>
        <v>0.0054000000000000003</v>
      </c>
      <c r="S282" s="240">
        <v>0</v>
      </c>
      <c r="T282" s="241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42" t="s">
        <v>482</v>
      </c>
      <c r="AT282" s="242" t="s">
        <v>477</v>
      </c>
      <c r="AU282" s="242" t="s">
        <v>82</v>
      </c>
      <c r="AY282" s="20" t="s">
        <v>475</v>
      </c>
      <c r="BE282" s="243">
        <f>IF(N282="základní",J282,0)</f>
        <v>0</v>
      </c>
      <c r="BF282" s="243">
        <f>IF(N282="snížená",J282,0)</f>
        <v>0</v>
      </c>
      <c r="BG282" s="243">
        <f>IF(N282="zákl. přenesená",J282,0)</f>
        <v>0</v>
      </c>
      <c r="BH282" s="243">
        <f>IF(N282="sníž. přenesená",J282,0)</f>
        <v>0</v>
      </c>
      <c r="BI282" s="243">
        <f>IF(N282="nulová",J282,0)</f>
        <v>0</v>
      </c>
      <c r="BJ282" s="20" t="s">
        <v>78</v>
      </c>
      <c r="BK282" s="243">
        <f>ROUND(I282*H282,2)</f>
        <v>0</v>
      </c>
      <c r="BL282" s="20" t="s">
        <v>482</v>
      </c>
      <c r="BM282" s="242" t="s">
        <v>4140</v>
      </c>
    </row>
    <row r="283" s="2" customFormat="1">
      <c r="A283" s="41"/>
      <c r="B283" s="42"/>
      <c r="C283" s="43"/>
      <c r="D283" s="244" t="s">
        <v>484</v>
      </c>
      <c r="E283" s="43"/>
      <c r="F283" s="245" t="s">
        <v>4141</v>
      </c>
      <c r="G283" s="43"/>
      <c r="H283" s="43"/>
      <c r="I283" s="151"/>
      <c r="J283" s="43"/>
      <c r="K283" s="43"/>
      <c r="L283" s="47"/>
      <c r="M283" s="246"/>
      <c r="N283" s="247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484</v>
      </c>
      <c r="AU283" s="20" t="s">
        <v>82</v>
      </c>
    </row>
    <row r="284" s="16" customFormat="1">
      <c r="A284" s="16"/>
      <c r="B284" s="299"/>
      <c r="C284" s="300"/>
      <c r="D284" s="244" t="s">
        <v>487</v>
      </c>
      <c r="E284" s="301" t="s">
        <v>28</v>
      </c>
      <c r="F284" s="302" t="s">
        <v>4142</v>
      </c>
      <c r="G284" s="300"/>
      <c r="H284" s="301" t="s">
        <v>28</v>
      </c>
      <c r="I284" s="303"/>
      <c r="J284" s="300"/>
      <c r="K284" s="300"/>
      <c r="L284" s="304"/>
      <c r="M284" s="305"/>
      <c r="N284" s="306"/>
      <c r="O284" s="306"/>
      <c r="P284" s="306"/>
      <c r="Q284" s="306"/>
      <c r="R284" s="306"/>
      <c r="S284" s="306"/>
      <c r="T284" s="307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T284" s="308" t="s">
        <v>487</v>
      </c>
      <c r="AU284" s="308" t="s">
        <v>82</v>
      </c>
      <c r="AV284" s="16" t="s">
        <v>78</v>
      </c>
      <c r="AW284" s="16" t="s">
        <v>35</v>
      </c>
      <c r="AX284" s="16" t="s">
        <v>74</v>
      </c>
      <c r="AY284" s="308" t="s">
        <v>475</v>
      </c>
    </row>
    <row r="285" s="16" customFormat="1">
      <c r="A285" s="16"/>
      <c r="B285" s="299"/>
      <c r="C285" s="300"/>
      <c r="D285" s="244" t="s">
        <v>487</v>
      </c>
      <c r="E285" s="301" t="s">
        <v>28</v>
      </c>
      <c r="F285" s="302" t="s">
        <v>4143</v>
      </c>
      <c r="G285" s="300"/>
      <c r="H285" s="301" t="s">
        <v>28</v>
      </c>
      <c r="I285" s="303"/>
      <c r="J285" s="300"/>
      <c r="K285" s="300"/>
      <c r="L285" s="304"/>
      <c r="M285" s="305"/>
      <c r="N285" s="306"/>
      <c r="O285" s="306"/>
      <c r="P285" s="306"/>
      <c r="Q285" s="306"/>
      <c r="R285" s="306"/>
      <c r="S285" s="306"/>
      <c r="T285" s="307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T285" s="308" t="s">
        <v>487</v>
      </c>
      <c r="AU285" s="308" t="s">
        <v>82</v>
      </c>
      <c r="AV285" s="16" t="s">
        <v>78</v>
      </c>
      <c r="AW285" s="16" t="s">
        <v>35</v>
      </c>
      <c r="AX285" s="16" t="s">
        <v>74</v>
      </c>
      <c r="AY285" s="308" t="s">
        <v>475</v>
      </c>
    </row>
    <row r="286" s="16" customFormat="1">
      <c r="A286" s="16"/>
      <c r="B286" s="299"/>
      <c r="C286" s="300"/>
      <c r="D286" s="244" t="s">
        <v>487</v>
      </c>
      <c r="E286" s="301" t="s">
        <v>28</v>
      </c>
      <c r="F286" s="302" t="s">
        <v>4144</v>
      </c>
      <c r="G286" s="300"/>
      <c r="H286" s="301" t="s">
        <v>28</v>
      </c>
      <c r="I286" s="303"/>
      <c r="J286" s="300"/>
      <c r="K286" s="300"/>
      <c r="L286" s="304"/>
      <c r="M286" s="305"/>
      <c r="N286" s="306"/>
      <c r="O286" s="306"/>
      <c r="P286" s="306"/>
      <c r="Q286" s="306"/>
      <c r="R286" s="306"/>
      <c r="S286" s="306"/>
      <c r="T286" s="307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T286" s="308" t="s">
        <v>487</v>
      </c>
      <c r="AU286" s="308" t="s">
        <v>82</v>
      </c>
      <c r="AV286" s="16" t="s">
        <v>78</v>
      </c>
      <c r="AW286" s="16" t="s">
        <v>35</v>
      </c>
      <c r="AX286" s="16" t="s">
        <v>74</v>
      </c>
      <c r="AY286" s="308" t="s">
        <v>475</v>
      </c>
    </row>
    <row r="287" s="16" customFormat="1">
      <c r="A287" s="16"/>
      <c r="B287" s="299"/>
      <c r="C287" s="300"/>
      <c r="D287" s="244" t="s">
        <v>487</v>
      </c>
      <c r="E287" s="301" t="s">
        <v>28</v>
      </c>
      <c r="F287" s="302" t="s">
        <v>4145</v>
      </c>
      <c r="G287" s="300"/>
      <c r="H287" s="301" t="s">
        <v>28</v>
      </c>
      <c r="I287" s="303"/>
      <c r="J287" s="300"/>
      <c r="K287" s="300"/>
      <c r="L287" s="304"/>
      <c r="M287" s="305"/>
      <c r="N287" s="306"/>
      <c r="O287" s="306"/>
      <c r="P287" s="306"/>
      <c r="Q287" s="306"/>
      <c r="R287" s="306"/>
      <c r="S287" s="306"/>
      <c r="T287" s="307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T287" s="308" t="s">
        <v>487</v>
      </c>
      <c r="AU287" s="308" t="s">
        <v>82</v>
      </c>
      <c r="AV287" s="16" t="s">
        <v>78</v>
      </c>
      <c r="AW287" s="16" t="s">
        <v>35</v>
      </c>
      <c r="AX287" s="16" t="s">
        <v>74</v>
      </c>
      <c r="AY287" s="308" t="s">
        <v>475</v>
      </c>
    </row>
    <row r="288" s="13" customFormat="1">
      <c r="A288" s="13"/>
      <c r="B288" s="249"/>
      <c r="C288" s="250"/>
      <c r="D288" s="244" t="s">
        <v>487</v>
      </c>
      <c r="E288" s="251" t="s">
        <v>28</v>
      </c>
      <c r="F288" s="252" t="s">
        <v>4146</v>
      </c>
      <c r="G288" s="250"/>
      <c r="H288" s="253">
        <v>93</v>
      </c>
      <c r="I288" s="254"/>
      <c r="J288" s="250"/>
      <c r="K288" s="250"/>
      <c r="L288" s="255"/>
      <c r="M288" s="256"/>
      <c r="N288" s="257"/>
      <c r="O288" s="257"/>
      <c r="P288" s="257"/>
      <c r="Q288" s="257"/>
      <c r="R288" s="257"/>
      <c r="S288" s="257"/>
      <c r="T288" s="258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9" t="s">
        <v>487</v>
      </c>
      <c r="AU288" s="259" t="s">
        <v>82</v>
      </c>
      <c r="AV288" s="13" t="s">
        <v>82</v>
      </c>
      <c r="AW288" s="13" t="s">
        <v>35</v>
      </c>
      <c r="AX288" s="13" t="s">
        <v>74</v>
      </c>
      <c r="AY288" s="259" t="s">
        <v>475</v>
      </c>
    </row>
    <row r="289" s="13" customFormat="1">
      <c r="A289" s="13"/>
      <c r="B289" s="249"/>
      <c r="C289" s="250"/>
      <c r="D289" s="244" t="s">
        <v>487</v>
      </c>
      <c r="E289" s="251" t="s">
        <v>28</v>
      </c>
      <c r="F289" s="252" t="s">
        <v>4147</v>
      </c>
      <c r="G289" s="250"/>
      <c r="H289" s="253">
        <v>42</v>
      </c>
      <c r="I289" s="254"/>
      <c r="J289" s="250"/>
      <c r="K289" s="250"/>
      <c r="L289" s="255"/>
      <c r="M289" s="256"/>
      <c r="N289" s="257"/>
      <c r="O289" s="257"/>
      <c r="P289" s="257"/>
      <c r="Q289" s="257"/>
      <c r="R289" s="257"/>
      <c r="S289" s="257"/>
      <c r="T289" s="258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9" t="s">
        <v>487</v>
      </c>
      <c r="AU289" s="259" t="s">
        <v>82</v>
      </c>
      <c r="AV289" s="13" t="s">
        <v>82</v>
      </c>
      <c r="AW289" s="13" t="s">
        <v>35</v>
      </c>
      <c r="AX289" s="13" t="s">
        <v>74</v>
      </c>
      <c r="AY289" s="259" t="s">
        <v>475</v>
      </c>
    </row>
    <row r="290" s="15" customFormat="1">
      <c r="A290" s="15"/>
      <c r="B290" s="271"/>
      <c r="C290" s="272"/>
      <c r="D290" s="244" t="s">
        <v>487</v>
      </c>
      <c r="E290" s="273" t="s">
        <v>28</v>
      </c>
      <c r="F290" s="274" t="s">
        <v>493</v>
      </c>
      <c r="G290" s="272"/>
      <c r="H290" s="275">
        <v>135</v>
      </c>
      <c r="I290" s="276"/>
      <c r="J290" s="272"/>
      <c r="K290" s="272"/>
      <c r="L290" s="277"/>
      <c r="M290" s="278"/>
      <c r="N290" s="279"/>
      <c r="O290" s="279"/>
      <c r="P290" s="279"/>
      <c r="Q290" s="279"/>
      <c r="R290" s="279"/>
      <c r="S290" s="279"/>
      <c r="T290" s="280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81" t="s">
        <v>487</v>
      </c>
      <c r="AU290" s="281" t="s">
        <v>82</v>
      </c>
      <c r="AV290" s="15" t="s">
        <v>482</v>
      </c>
      <c r="AW290" s="15" t="s">
        <v>35</v>
      </c>
      <c r="AX290" s="15" t="s">
        <v>78</v>
      </c>
      <c r="AY290" s="281" t="s">
        <v>475</v>
      </c>
    </row>
    <row r="291" s="2" customFormat="1" ht="33" customHeight="1">
      <c r="A291" s="41"/>
      <c r="B291" s="42"/>
      <c r="C291" s="231" t="s">
        <v>717</v>
      </c>
      <c r="D291" s="231" t="s">
        <v>477</v>
      </c>
      <c r="E291" s="232" t="s">
        <v>4148</v>
      </c>
      <c r="F291" s="233" t="s">
        <v>4149</v>
      </c>
      <c r="G291" s="234" t="s">
        <v>639</v>
      </c>
      <c r="H291" s="235">
        <v>52</v>
      </c>
      <c r="I291" s="236"/>
      <c r="J291" s="237">
        <f>ROUND(I291*H291,2)</f>
        <v>0</v>
      </c>
      <c r="K291" s="233" t="s">
        <v>481</v>
      </c>
      <c r="L291" s="47"/>
      <c r="M291" s="238" t="s">
        <v>28</v>
      </c>
      <c r="N291" s="239" t="s">
        <v>45</v>
      </c>
      <c r="O291" s="87"/>
      <c r="P291" s="240">
        <f>O291*H291</f>
        <v>0</v>
      </c>
      <c r="Q291" s="240">
        <v>5.0000000000000002E-05</v>
      </c>
      <c r="R291" s="240">
        <f>Q291*H291</f>
        <v>0.0026000000000000003</v>
      </c>
      <c r="S291" s="240">
        <v>0</v>
      </c>
      <c r="T291" s="241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42" t="s">
        <v>482</v>
      </c>
      <c r="AT291" s="242" t="s">
        <v>477</v>
      </c>
      <c r="AU291" s="242" t="s">
        <v>82</v>
      </c>
      <c r="AY291" s="20" t="s">
        <v>475</v>
      </c>
      <c r="BE291" s="243">
        <f>IF(N291="základní",J291,0)</f>
        <v>0</v>
      </c>
      <c r="BF291" s="243">
        <f>IF(N291="snížená",J291,0)</f>
        <v>0</v>
      </c>
      <c r="BG291" s="243">
        <f>IF(N291="zákl. přenesená",J291,0)</f>
        <v>0</v>
      </c>
      <c r="BH291" s="243">
        <f>IF(N291="sníž. přenesená",J291,0)</f>
        <v>0</v>
      </c>
      <c r="BI291" s="243">
        <f>IF(N291="nulová",J291,0)</f>
        <v>0</v>
      </c>
      <c r="BJ291" s="20" t="s">
        <v>78</v>
      </c>
      <c r="BK291" s="243">
        <f>ROUND(I291*H291,2)</f>
        <v>0</v>
      </c>
      <c r="BL291" s="20" t="s">
        <v>482</v>
      </c>
      <c r="BM291" s="242" t="s">
        <v>4150</v>
      </c>
    </row>
    <row r="292" s="2" customFormat="1">
      <c r="A292" s="41"/>
      <c r="B292" s="42"/>
      <c r="C292" s="43"/>
      <c r="D292" s="244" t="s">
        <v>484</v>
      </c>
      <c r="E292" s="43"/>
      <c r="F292" s="245" t="s">
        <v>4151</v>
      </c>
      <c r="G292" s="43"/>
      <c r="H292" s="43"/>
      <c r="I292" s="151"/>
      <c r="J292" s="43"/>
      <c r="K292" s="43"/>
      <c r="L292" s="47"/>
      <c r="M292" s="246"/>
      <c r="N292" s="247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484</v>
      </c>
      <c r="AU292" s="20" t="s">
        <v>82</v>
      </c>
    </row>
    <row r="293" s="16" customFormat="1">
      <c r="A293" s="16"/>
      <c r="B293" s="299"/>
      <c r="C293" s="300"/>
      <c r="D293" s="244" t="s">
        <v>487</v>
      </c>
      <c r="E293" s="301" t="s">
        <v>28</v>
      </c>
      <c r="F293" s="302" t="s">
        <v>4152</v>
      </c>
      <c r="G293" s="300"/>
      <c r="H293" s="301" t="s">
        <v>28</v>
      </c>
      <c r="I293" s="303"/>
      <c r="J293" s="300"/>
      <c r="K293" s="300"/>
      <c r="L293" s="304"/>
      <c r="M293" s="305"/>
      <c r="N293" s="306"/>
      <c r="O293" s="306"/>
      <c r="P293" s="306"/>
      <c r="Q293" s="306"/>
      <c r="R293" s="306"/>
      <c r="S293" s="306"/>
      <c r="T293" s="307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308" t="s">
        <v>487</v>
      </c>
      <c r="AU293" s="308" t="s">
        <v>82</v>
      </c>
      <c r="AV293" s="16" t="s">
        <v>78</v>
      </c>
      <c r="AW293" s="16" t="s">
        <v>35</v>
      </c>
      <c r="AX293" s="16" t="s">
        <v>74</v>
      </c>
      <c r="AY293" s="308" t="s">
        <v>475</v>
      </c>
    </row>
    <row r="294" s="16" customFormat="1">
      <c r="A294" s="16"/>
      <c r="B294" s="299"/>
      <c r="C294" s="300"/>
      <c r="D294" s="244" t="s">
        <v>487</v>
      </c>
      <c r="E294" s="301" t="s">
        <v>28</v>
      </c>
      <c r="F294" s="302" t="s">
        <v>4153</v>
      </c>
      <c r="G294" s="300"/>
      <c r="H294" s="301" t="s">
        <v>28</v>
      </c>
      <c r="I294" s="303"/>
      <c r="J294" s="300"/>
      <c r="K294" s="300"/>
      <c r="L294" s="304"/>
      <c r="M294" s="305"/>
      <c r="N294" s="306"/>
      <c r="O294" s="306"/>
      <c r="P294" s="306"/>
      <c r="Q294" s="306"/>
      <c r="R294" s="306"/>
      <c r="S294" s="306"/>
      <c r="T294" s="307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T294" s="308" t="s">
        <v>487</v>
      </c>
      <c r="AU294" s="308" t="s">
        <v>82</v>
      </c>
      <c r="AV294" s="16" t="s">
        <v>78</v>
      </c>
      <c r="AW294" s="16" t="s">
        <v>35</v>
      </c>
      <c r="AX294" s="16" t="s">
        <v>74</v>
      </c>
      <c r="AY294" s="308" t="s">
        <v>475</v>
      </c>
    </row>
    <row r="295" s="16" customFormat="1">
      <c r="A295" s="16"/>
      <c r="B295" s="299"/>
      <c r="C295" s="300"/>
      <c r="D295" s="244" t="s">
        <v>487</v>
      </c>
      <c r="E295" s="301" t="s">
        <v>28</v>
      </c>
      <c r="F295" s="302" t="s">
        <v>4145</v>
      </c>
      <c r="G295" s="300"/>
      <c r="H295" s="301" t="s">
        <v>28</v>
      </c>
      <c r="I295" s="303"/>
      <c r="J295" s="300"/>
      <c r="K295" s="300"/>
      <c r="L295" s="304"/>
      <c r="M295" s="305"/>
      <c r="N295" s="306"/>
      <c r="O295" s="306"/>
      <c r="P295" s="306"/>
      <c r="Q295" s="306"/>
      <c r="R295" s="306"/>
      <c r="S295" s="306"/>
      <c r="T295" s="307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T295" s="308" t="s">
        <v>487</v>
      </c>
      <c r="AU295" s="308" t="s">
        <v>82</v>
      </c>
      <c r="AV295" s="16" t="s">
        <v>78</v>
      </c>
      <c r="AW295" s="16" t="s">
        <v>35</v>
      </c>
      <c r="AX295" s="16" t="s">
        <v>74</v>
      </c>
      <c r="AY295" s="308" t="s">
        <v>475</v>
      </c>
    </row>
    <row r="296" s="13" customFormat="1">
      <c r="A296" s="13"/>
      <c r="B296" s="249"/>
      <c r="C296" s="250"/>
      <c r="D296" s="244" t="s">
        <v>487</v>
      </c>
      <c r="E296" s="251" t="s">
        <v>28</v>
      </c>
      <c r="F296" s="252" t="s">
        <v>4154</v>
      </c>
      <c r="G296" s="250"/>
      <c r="H296" s="253">
        <v>31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9" t="s">
        <v>487</v>
      </c>
      <c r="AU296" s="259" t="s">
        <v>82</v>
      </c>
      <c r="AV296" s="13" t="s">
        <v>82</v>
      </c>
      <c r="AW296" s="13" t="s">
        <v>35</v>
      </c>
      <c r="AX296" s="13" t="s">
        <v>74</v>
      </c>
      <c r="AY296" s="259" t="s">
        <v>475</v>
      </c>
    </row>
    <row r="297" s="13" customFormat="1">
      <c r="A297" s="13"/>
      <c r="B297" s="249"/>
      <c r="C297" s="250"/>
      <c r="D297" s="244" t="s">
        <v>487</v>
      </c>
      <c r="E297" s="251" t="s">
        <v>28</v>
      </c>
      <c r="F297" s="252" t="s">
        <v>4155</v>
      </c>
      <c r="G297" s="250"/>
      <c r="H297" s="253">
        <v>21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9" t="s">
        <v>487</v>
      </c>
      <c r="AU297" s="259" t="s">
        <v>82</v>
      </c>
      <c r="AV297" s="13" t="s">
        <v>82</v>
      </c>
      <c r="AW297" s="13" t="s">
        <v>35</v>
      </c>
      <c r="AX297" s="13" t="s">
        <v>74</v>
      </c>
      <c r="AY297" s="259" t="s">
        <v>475</v>
      </c>
    </row>
    <row r="298" s="15" customFormat="1">
      <c r="A298" s="15"/>
      <c r="B298" s="271"/>
      <c r="C298" s="272"/>
      <c r="D298" s="244" t="s">
        <v>487</v>
      </c>
      <c r="E298" s="273" t="s">
        <v>28</v>
      </c>
      <c r="F298" s="274" t="s">
        <v>493</v>
      </c>
      <c r="G298" s="272"/>
      <c r="H298" s="275">
        <v>52</v>
      </c>
      <c r="I298" s="276"/>
      <c r="J298" s="272"/>
      <c r="K298" s="272"/>
      <c r="L298" s="277"/>
      <c r="M298" s="278"/>
      <c r="N298" s="279"/>
      <c r="O298" s="279"/>
      <c r="P298" s="279"/>
      <c r="Q298" s="279"/>
      <c r="R298" s="279"/>
      <c r="S298" s="279"/>
      <c r="T298" s="280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81" t="s">
        <v>487</v>
      </c>
      <c r="AU298" s="281" t="s">
        <v>82</v>
      </c>
      <c r="AV298" s="15" t="s">
        <v>482</v>
      </c>
      <c r="AW298" s="15" t="s">
        <v>35</v>
      </c>
      <c r="AX298" s="15" t="s">
        <v>78</v>
      </c>
      <c r="AY298" s="281" t="s">
        <v>475</v>
      </c>
    </row>
    <row r="299" s="2" customFormat="1" ht="44.25" customHeight="1">
      <c r="A299" s="41"/>
      <c r="B299" s="42"/>
      <c r="C299" s="231" t="s">
        <v>723</v>
      </c>
      <c r="D299" s="231" t="s">
        <v>477</v>
      </c>
      <c r="E299" s="232" t="s">
        <v>4156</v>
      </c>
      <c r="F299" s="233" t="s">
        <v>4157</v>
      </c>
      <c r="G299" s="234" t="s">
        <v>639</v>
      </c>
      <c r="H299" s="235">
        <v>187</v>
      </c>
      <c r="I299" s="236"/>
      <c r="J299" s="237">
        <f>ROUND(I299*H299,2)</f>
        <v>0</v>
      </c>
      <c r="K299" s="233" t="s">
        <v>481</v>
      </c>
      <c r="L299" s="47"/>
      <c r="M299" s="238" t="s">
        <v>28</v>
      </c>
      <c r="N299" s="239" t="s">
        <v>45</v>
      </c>
      <c r="O299" s="87"/>
      <c r="P299" s="240">
        <f>O299*H299</f>
        <v>0</v>
      </c>
      <c r="Q299" s="240">
        <v>0</v>
      </c>
      <c r="R299" s="240">
        <f>Q299*H299</f>
        <v>0</v>
      </c>
      <c r="S299" s="240">
        <v>0</v>
      </c>
      <c r="T299" s="241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42" t="s">
        <v>482</v>
      </c>
      <c r="AT299" s="242" t="s">
        <v>477</v>
      </c>
      <c r="AU299" s="242" t="s">
        <v>82</v>
      </c>
      <c r="AY299" s="20" t="s">
        <v>475</v>
      </c>
      <c r="BE299" s="243">
        <f>IF(N299="základní",J299,0)</f>
        <v>0</v>
      </c>
      <c r="BF299" s="243">
        <f>IF(N299="snížená",J299,0)</f>
        <v>0</v>
      </c>
      <c r="BG299" s="243">
        <f>IF(N299="zákl. přenesená",J299,0)</f>
        <v>0</v>
      </c>
      <c r="BH299" s="243">
        <f>IF(N299="sníž. přenesená",J299,0)</f>
        <v>0</v>
      </c>
      <c r="BI299" s="243">
        <f>IF(N299="nulová",J299,0)</f>
        <v>0</v>
      </c>
      <c r="BJ299" s="20" t="s">
        <v>78</v>
      </c>
      <c r="BK299" s="243">
        <f>ROUND(I299*H299,2)</f>
        <v>0</v>
      </c>
      <c r="BL299" s="20" t="s">
        <v>482</v>
      </c>
      <c r="BM299" s="242" t="s">
        <v>4158</v>
      </c>
    </row>
    <row r="300" s="2" customFormat="1">
      <c r="A300" s="41"/>
      <c r="B300" s="42"/>
      <c r="C300" s="43"/>
      <c r="D300" s="244" t="s">
        <v>484</v>
      </c>
      <c r="E300" s="43"/>
      <c r="F300" s="245" t="s">
        <v>4159</v>
      </c>
      <c r="G300" s="43"/>
      <c r="H300" s="43"/>
      <c r="I300" s="151"/>
      <c r="J300" s="43"/>
      <c r="K300" s="43"/>
      <c r="L300" s="47"/>
      <c r="M300" s="246"/>
      <c r="N300" s="247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484</v>
      </c>
      <c r="AU300" s="20" t="s">
        <v>82</v>
      </c>
    </row>
    <row r="301" s="16" customFormat="1">
      <c r="A301" s="16"/>
      <c r="B301" s="299"/>
      <c r="C301" s="300"/>
      <c r="D301" s="244" t="s">
        <v>487</v>
      </c>
      <c r="E301" s="301" t="s">
        <v>28</v>
      </c>
      <c r="F301" s="302" t="s">
        <v>4160</v>
      </c>
      <c r="G301" s="300"/>
      <c r="H301" s="301" t="s">
        <v>28</v>
      </c>
      <c r="I301" s="303"/>
      <c r="J301" s="300"/>
      <c r="K301" s="300"/>
      <c r="L301" s="304"/>
      <c r="M301" s="305"/>
      <c r="N301" s="306"/>
      <c r="O301" s="306"/>
      <c r="P301" s="306"/>
      <c r="Q301" s="306"/>
      <c r="R301" s="306"/>
      <c r="S301" s="306"/>
      <c r="T301" s="307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T301" s="308" t="s">
        <v>487</v>
      </c>
      <c r="AU301" s="308" t="s">
        <v>82</v>
      </c>
      <c r="AV301" s="16" t="s">
        <v>78</v>
      </c>
      <c r="AW301" s="16" t="s">
        <v>35</v>
      </c>
      <c r="AX301" s="16" t="s">
        <v>74</v>
      </c>
      <c r="AY301" s="308" t="s">
        <v>475</v>
      </c>
    </row>
    <row r="302" s="16" customFormat="1">
      <c r="A302" s="16"/>
      <c r="B302" s="299"/>
      <c r="C302" s="300"/>
      <c r="D302" s="244" t="s">
        <v>487</v>
      </c>
      <c r="E302" s="301" t="s">
        <v>28</v>
      </c>
      <c r="F302" s="302" t="s">
        <v>4161</v>
      </c>
      <c r="G302" s="300"/>
      <c r="H302" s="301" t="s">
        <v>28</v>
      </c>
      <c r="I302" s="303"/>
      <c r="J302" s="300"/>
      <c r="K302" s="300"/>
      <c r="L302" s="304"/>
      <c r="M302" s="305"/>
      <c r="N302" s="306"/>
      <c r="O302" s="306"/>
      <c r="P302" s="306"/>
      <c r="Q302" s="306"/>
      <c r="R302" s="306"/>
      <c r="S302" s="306"/>
      <c r="T302" s="307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T302" s="308" t="s">
        <v>487</v>
      </c>
      <c r="AU302" s="308" t="s">
        <v>82</v>
      </c>
      <c r="AV302" s="16" t="s">
        <v>78</v>
      </c>
      <c r="AW302" s="16" t="s">
        <v>35</v>
      </c>
      <c r="AX302" s="16" t="s">
        <v>74</v>
      </c>
      <c r="AY302" s="308" t="s">
        <v>475</v>
      </c>
    </row>
    <row r="303" s="16" customFormat="1">
      <c r="A303" s="16"/>
      <c r="B303" s="299"/>
      <c r="C303" s="300"/>
      <c r="D303" s="244" t="s">
        <v>487</v>
      </c>
      <c r="E303" s="301" t="s">
        <v>28</v>
      </c>
      <c r="F303" s="302" t="s">
        <v>4162</v>
      </c>
      <c r="G303" s="300"/>
      <c r="H303" s="301" t="s">
        <v>28</v>
      </c>
      <c r="I303" s="303"/>
      <c r="J303" s="300"/>
      <c r="K303" s="300"/>
      <c r="L303" s="304"/>
      <c r="M303" s="305"/>
      <c r="N303" s="306"/>
      <c r="O303" s="306"/>
      <c r="P303" s="306"/>
      <c r="Q303" s="306"/>
      <c r="R303" s="306"/>
      <c r="S303" s="306"/>
      <c r="T303" s="307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T303" s="308" t="s">
        <v>487</v>
      </c>
      <c r="AU303" s="308" t="s">
        <v>82</v>
      </c>
      <c r="AV303" s="16" t="s">
        <v>78</v>
      </c>
      <c r="AW303" s="16" t="s">
        <v>35</v>
      </c>
      <c r="AX303" s="16" t="s">
        <v>74</v>
      </c>
      <c r="AY303" s="308" t="s">
        <v>475</v>
      </c>
    </row>
    <row r="304" s="16" customFormat="1">
      <c r="A304" s="16"/>
      <c r="B304" s="299"/>
      <c r="C304" s="300"/>
      <c r="D304" s="244" t="s">
        <v>487</v>
      </c>
      <c r="E304" s="301" t="s">
        <v>28</v>
      </c>
      <c r="F304" s="302" t="s">
        <v>4163</v>
      </c>
      <c r="G304" s="300"/>
      <c r="H304" s="301" t="s">
        <v>28</v>
      </c>
      <c r="I304" s="303"/>
      <c r="J304" s="300"/>
      <c r="K304" s="300"/>
      <c r="L304" s="304"/>
      <c r="M304" s="305"/>
      <c r="N304" s="306"/>
      <c r="O304" s="306"/>
      <c r="P304" s="306"/>
      <c r="Q304" s="306"/>
      <c r="R304" s="306"/>
      <c r="S304" s="306"/>
      <c r="T304" s="307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308" t="s">
        <v>487</v>
      </c>
      <c r="AU304" s="308" t="s">
        <v>82</v>
      </c>
      <c r="AV304" s="16" t="s">
        <v>78</v>
      </c>
      <c r="AW304" s="16" t="s">
        <v>35</v>
      </c>
      <c r="AX304" s="16" t="s">
        <v>74</v>
      </c>
      <c r="AY304" s="308" t="s">
        <v>475</v>
      </c>
    </row>
    <row r="305" s="16" customFormat="1">
      <c r="A305" s="16"/>
      <c r="B305" s="299"/>
      <c r="C305" s="300"/>
      <c r="D305" s="244" t="s">
        <v>487</v>
      </c>
      <c r="E305" s="301" t="s">
        <v>28</v>
      </c>
      <c r="F305" s="302" t="s">
        <v>4164</v>
      </c>
      <c r="G305" s="300"/>
      <c r="H305" s="301" t="s">
        <v>28</v>
      </c>
      <c r="I305" s="303"/>
      <c r="J305" s="300"/>
      <c r="K305" s="300"/>
      <c r="L305" s="304"/>
      <c r="M305" s="305"/>
      <c r="N305" s="306"/>
      <c r="O305" s="306"/>
      <c r="P305" s="306"/>
      <c r="Q305" s="306"/>
      <c r="R305" s="306"/>
      <c r="S305" s="306"/>
      <c r="T305" s="307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T305" s="308" t="s">
        <v>487</v>
      </c>
      <c r="AU305" s="308" t="s">
        <v>82</v>
      </c>
      <c r="AV305" s="16" t="s">
        <v>78</v>
      </c>
      <c r="AW305" s="16" t="s">
        <v>35</v>
      </c>
      <c r="AX305" s="16" t="s">
        <v>74</v>
      </c>
      <c r="AY305" s="308" t="s">
        <v>475</v>
      </c>
    </row>
    <row r="306" s="16" customFormat="1">
      <c r="A306" s="16"/>
      <c r="B306" s="299"/>
      <c r="C306" s="300"/>
      <c r="D306" s="244" t="s">
        <v>487</v>
      </c>
      <c r="E306" s="301" t="s">
        <v>28</v>
      </c>
      <c r="F306" s="302" t="s">
        <v>4165</v>
      </c>
      <c r="G306" s="300"/>
      <c r="H306" s="301" t="s">
        <v>28</v>
      </c>
      <c r="I306" s="303"/>
      <c r="J306" s="300"/>
      <c r="K306" s="300"/>
      <c r="L306" s="304"/>
      <c r="M306" s="305"/>
      <c r="N306" s="306"/>
      <c r="O306" s="306"/>
      <c r="P306" s="306"/>
      <c r="Q306" s="306"/>
      <c r="R306" s="306"/>
      <c r="S306" s="306"/>
      <c r="T306" s="307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T306" s="308" t="s">
        <v>487</v>
      </c>
      <c r="AU306" s="308" t="s">
        <v>82</v>
      </c>
      <c r="AV306" s="16" t="s">
        <v>78</v>
      </c>
      <c r="AW306" s="16" t="s">
        <v>35</v>
      </c>
      <c r="AX306" s="16" t="s">
        <v>74</v>
      </c>
      <c r="AY306" s="308" t="s">
        <v>475</v>
      </c>
    </row>
    <row r="307" s="13" customFormat="1">
      <c r="A307" s="13"/>
      <c r="B307" s="249"/>
      <c r="C307" s="250"/>
      <c r="D307" s="244" t="s">
        <v>487</v>
      </c>
      <c r="E307" s="251" t="s">
        <v>28</v>
      </c>
      <c r="F307" s="252" t="s">
        <v>4166</v>
      </c>
      <c r="G307" s="250"/>
      <c r="H307" s="253">
        <v>124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9" t="s">
        <v>487</v>
      </c>
      <c r="AU307" s="259" t="s">
        <v>82</v>
      </c>
      <c r="AV307" s="13" t="s">
        <v>82</v>
      </c>
      <c r="AW307" s="13" t="s">
        <v>35</v>
      </c>
      <c r="AX307" s="13" t="s">
        <v>74</v>
      </c>
      <c r="AY307" s="259" t="s">
        <v>475</v>
      </c>
    </row>
    <row r="308" s="13" customFormat="1">
      <c r="A308" s="13"/>
      <c r="B308" s="249"/>
      <c r="C308" s="250"/>
      <c r="D308" s="244" t="s">
        <v>487</v>
      </c>
      <c r="E308" s="251" t="s">
        <v>28</v>
      </c>
      <c r="F308" s="252" t="s">
        <v>4167</v>
      </c>
      <c r="G308" s="250"/>
      <c r="H308" s="253">
        <v>63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9" t="s">
        <v>487</v>
      </c>
      <c r="AU308" s="259" t="s">
        <v>82</v>
      </c>
      <c r="AV308" s="13" t="s">
        <v>82</v>
      </c>
      <c r="AW308" s="13" t="s">
        <v>35</v>
      </c>
      <c r="AX308" s="13" t="s">
        <v>74</v>
      </c>
      <c r="AY308" s="259" t="s">
        <v>475</v>
      </c>
    </row>
    <row r="309" s="15" customFormat="1">
      <c r="A309" s="15"/>
      <c r="B309" s="271"/>
      <c r="C309" s="272"/>
      <c r="D309" s="244" t="s">
        <v>487</v>
      </c>
      <c r="E309" s="273" t="s">
        <v>28</v>
      </c>
      <c r="F309" s="274" t="s">
        <v>493</v>
      </c>
      <c r="G309" s="272"/>
      <c r="H309" s="275">
        <v>187</v>
      </c>
      <c r="I309" s="276"/>
      <c r="J309" s="272"/>
      <c r="K309" s="272"/>
      <c r="L309" s="277"/>
      <c r="M309" s="278"/>
      <c r="N309" s="279"/>
      <c r="O309" s="279"/>
      <c r="P309" s="279"/>
      <c r="Q309" s="279"/>
      <c r="R309" s="279"/>
      <c r="S309" s="279"/>
      <c r="T309" s="280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81" t="s">
        <v>487</v>
      </c>
      <c r="AU309" s="281" t="s">
        <v>82</v>
      </c>
      <c r="AV309" s="15" t="s">
        <v>482</v>
      </c>
      <c r="AW309" s="15" t="s">
        <v>35</v>
      </c>
      <c r="AX309" s="15" t="s">
        <v>78</v>
      </c>
      <c r="AY309" s="281" t="s">
        <v>475</v>
      </c>
    </row>
    <row r="310" s="2" customFormat="1" ht="16.5" customHeight="1">
      <c r="A310" s="41"/>
      <c r="B310" s="42"/>
      <c r="C310" s="282" t="s">
        <v>730</v>
      </c>
      <c r="D310" s="282" t="s">
        <v>516</v>
      </c>
      <c r="E310" s="283" t="s">
        <v>4168</v>
      </c>
      <c r="F310" s="284" t="s">
        <v>4169</v>
      </c>
      <c r="G310" s="285" t="s">
        <v>480</v>
      </c>
      <c r="H310" s="286">
        <v>118.904</v>
      </c>
      <c r="I310" s="287"/>
      <c r="J310" s="288">
        <f>ROUND(I310*H310,2)</f>
        <v>0</v>
      </c>
      <c r="K310" s="284" t="s">
        <v>481</v>
      </c>
      <c r="L310" s="289"/>
      <c r="M310" s="290" t="s">
        <v>28</v>
      </c>
      <c r="N310" s="291" t="s">
        <v>45</v>
      </c>
      <c r="O310" s="87"/>
      <c r="P310" s="240">
        <f>O310*H310</f>
        <v>0</v>
      </c>
      <c r="Q310" s="240">
        <v>2.4289999999999998</v>
      </c>
      <c r="R310" s="240">
        <f>Q310*H310</f>
        <v>288.81781599999999</v>
      </c>
      <c r="S310" s="240">
        <v>0</v>
      </c>
      <c r="T310" s="241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42" t="s">
        <v>519</v>
      </c>
      <c r="AT310" s="242" t="s">
        <v>516</v>
      </c>
      <c r="AU310" s="242" t="s">
        <v>82</v>
      </c>
      <c r="AY310" s="20" t="s">
        <v>475</v>
      </c>
      <c r="BE310" s="243">
        <f>IF(N310="základní",J310,0)</f>
        <v>0</v>
      </c>
      <c r="BF310" s="243">
        <f>IF(N310="snížená",J310,0)</f>
        <v>0</v>
      </c>
      <c r="BG310" s="243">
        <f>IF(N310="zákl. přenesená",J310,0)</f>
        <v>0</v>
      </c>
      <c r="BH310" s="243">
        <f>IF(N310="sníž. přenesená",J310,0)</f>
        <v>0</v>
      </c>
      <c r="BI310" s="243">
        <f>IF(N310="nulová",J310,0)</f>
        <v>0</v>
      </c>
      <c r="BJ310" s="20" t="s">
        <v>78</v>
      </c>
      <c r="BK310" s="243">
        <f>ROUND(I310*H310,2)</f>
        <v>0</v>
      </c>
      <c r="BL310" s="20" t="s">
        <v>482</v>
      </c>
      <c r="BM310" s="242" t="s">
        <v>4170</v>
      </c>
    </row>
    <row r="311" s="2" customFormat="1">
      <c r="A311" s="41"/>
      <c r="B311" s="42"/>
      <c r="C311" s="43"/>
      <c r="D311" s="244" t="s">
        <v>484</v>
      </c>
      <c r="E311" s="43"/>
      <c r="F311" s="245" t="s">
        <v>4169</v>
      </c>
      <c r="G311" s="43"/>
      <c r="H311" s="43"/>
      <c r="I311" s="151"/>
      <c r="J311" s="43"/>
      <c r="K311" s="43"/>
      <c r="L311" s="47"/>
      <c r="M311" s="246"/>
      <c r="N311" s="24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484</v>
      </c>
      <c r="AU311" s="20" t="s">
        <v>82</v>
      </c>
    </row>
    <row r="312" s="13" customFormat="1">
      <c r="A312" s="13"/>
      <c r="B312" s="249"/>
      <c r="C312" s="250"/>
      <c r="D312" s="244" t="s">
        <v>487</v>
      </c>
      <c r="E312" s="251" t="s">
        <v>28</v>
      </c>
      <c r="F312" s="252" t="s">
        <v>4171</v>
      </c>
      <c r="G312" s="250"/>
      <c r="H312" s="253">
        <v>78.844999999999999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9" t="s">
        <v>487</v>
      </c>
      <c r="AU312" s="259" t="s">
        <v>82</v>
      </c>
      <c r="AV312" s="13" t="s">
        <v>82</v>
      </c>
      <c r="AW312" s="13" t="s">
        <v>35</v>
      </c>
      <c r="AX312" s="13" t="s">
        <v>74</v>
      </c>
      <c r="AY312" s="259" t="s">
        <v>475</v>
      </c>
    </row>
    <row r="313" s="13" customFormat="1">
      <c r="A313" s="13"/>
      <c r="B313" s="249"/>
      <c r="C313" s="250"/>
      <c r="D313" s="244" t="s">
        <v>487</v>
      </c>
      <c r="E313" s="251" t="s">
        <v>28</v>
      </c>
      <c r="F313" s="252" t="s">
        <v>4172</v>
      </c>
      <c r="G313" s="250"/>
      <c r="H313" s="253">
        <v>40.058999999999998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9" t="s">
        <v>487</v>
      </c>
      <c r="AU313" s="259" t="s">
        <v>82</v>
      </c>
      <c r="AV313" s="13" t="s">
        <v>82</v>
      </c>
      <c r="AW313" s="13" t="s">
        <v>35</v>
      </c>
      <c r="AX313" s="13" t="s">
        <v>74</v>
      </c>
      <c r="AY313" s="259" t="s">
        <v>475</v>
      </c>
    </row>
    <row r="314" s="15" customFormat="1">
      <c r="A314" s="15"/>
      <c r="B314" s="271"/>
      <c r="C314" s="272"/>
      <c r="D314" s="244" t="s">
        <v>487</v>
      </c>
      <c r="E314" s="273" t="s">
        <v>28</v>
      </c>
      <c r="F314" s="274" t="s">
        <v>493</v>
      </c>
      <c r="G314" s="272"/>
      <c r="H314" s="275">
        <v>118.904</v>
      </c>
      <c r="I314" s="276"/>
      <c r="J314" s="272"/>
      <c r="K314" s="272"/>
      <c r="L314" s="277"/>
      <c r="M314" s="278"/>
      <c r="N314" s="279"/>
      <c r="O314" s="279"/>
      <c r="P314" s="279"/>
      <c r="Q314" s="279"/>
      <c r="R314" s="279"/>
      <c r="S314" s="279"/>
      <c r="T314" s="280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81" t="s">
        <v>487</v>
      </c>
      <c r="AU314" s="281" t="s">
        <v>82</v>
      </c>
      <c r="AV314" s="15" t="s">
        <v>482</v>
      </c>
      <c r="AW314" s="15" t="s">
        <v>35</v>
      </c>
      <c r="AX314" s="15" t="s">
        <v>78</v>
      </c>
      <c r="AY314" s="281" t="s">
        <v>475</v>
      </c>
    </row>
    <row r="315" s="2" customFormat="1" ht="16.5" customHeight="1">
      <c r="A315" s="41"/>
      <c r="B315" s="42"/>
      <c r="C315" s="231" t="s">
        <v>737</v>
      </c>
      <c r="D315" s="231" t="s">
        <v>477</v>
      </c>
      <c r="E315" s="232" t="s">
        <v>4173</v>
      </c>
      <c r="F315" s="233" t="s">
        <v>4174</v>
      </c>
      <c r="G315" s="234" t="s">
        <v>508</v>
      </c>
      <c r="H315" s="235">
        <v>16.646000000000001</v>
      </c>
      <c r="I315" s="236"/>
      <c r="J315" s="237">
        <f>ROUND(I315*H315,2)</f>
        <v>0</v>
      </c>
      <c r="K315" s="233" t="s">
        <v>481</v>
      </c>
      <c r="L315" s="47"/>
      <c r="M315" s="238" t="s">
        <v>28</v>
      </c>
      <c r="N315" s="239" t="s">
        <v>45</v>
      </c>
      <c r="O315" s="87"/>
      <c r="P315" s="240">
        <f>O315*H315</f>
        <v>0</v>
      </c>
      <c r="Q315" s="240">
        <v>1.1133200000000001</v>
      </c>
      <c r="R315" s="240">
        <f>Q315*H315</f>
        <v>18.532324720000002</v>
      </c>
      <c r="S315" s="240">
        <v>0</v>
      </c>
      <c r="T315" s="241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42" t="s">
        <v>482</v>
      </c>
      <c r="AT315" s="242" t="s">
        <v>477</v>
      </c>
      <c r="AU315" s="242" t="s">
        <v>82</v>
      </c>
      <c r="AY315" s="20" t="s">
        <v>475</v>
      </c>
      <c r="BE315" s="243">
        <f>IF(N315="základní",J315,0)</f>
        <v>0</v>
      </c>
      <c r="BF315" s="243">
        <f>IF(N315="snížená",J315,0)</f>
        <v>0</v>
      </c>
      <c r="BG315" s="243">
        <f>IF(N315="zákl. přenesená",J315,0)</f>
        <v>0</v>
      </c>
      <c r="BH315" s="243">
        <f>IF(N315="sníž. přenesená",J315,0)</f>
        <v>0</v>
      </c>
      <c r="BI315" s="243">
        <f>IF(N315="nulová",J315,0)</f>
        <v>0</v>
      </c>
      <c r="BJ315" s="20" t="s">
        <v>78</v>
      </c>
      <c r="BK315" s="243">
        <f>ROUND(I315*H315,2)</f>
        <v>0</v>
      </c>
      <c r="BL315" s="20" t="s">
        <v>482</v>
      </c>
      <c r="BM315" s="242" t="s">
        <v>4175</v>
      </c>
    </row>
    <row r="316" s="2" customFormat="1">
      <c r="A316" s="41"/>
      <c r="B316" s="42"/>
      <c r="C316" s="43"/>
      <c r="D316" s="244" t="s">
        <v>484</v>
      </c>
      <c r="E316" s="43"/>
      <c r="F316" s="245" t="s">
        <v>4176</v>
      </c>
      <c r="G316" s="43"/>
      <c r="H316" s="43"/>
      <c r="I316" s="151"/>
      <c r="J316" s="43"/>
      <c r="K316" s="43"/>
      <c r="L316" s="47"/>
      <c r="M316" s="246"/>
      <c r="N316" s="247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484</v>
      </c>
      <c r="AU316" s="20" t="s">
        <v>82</v>
      </c>
    </row>
    <row r="317" s="16" customFormat="1">
      <c r="A317" s="16"/>
      <c r="B317" s="299"/>
      <c r="C317" s="300"/>
      <c r="D317" s="244" t="s">
        <v>487</v>
      </c>
      <c r="E317" s="301" t="s">
        <v>28</v>
      </c>
      <c r="F317" s="302" t="s">
        <v>4177</v>
      </c>
      <c r="G317" s="300"/>
      <c r="H317" s="301" t="s">
        <v>28</v>
      </c>
      <c r="I317" s="303"/>
      <c r="J317" s="300"/>
      <c r="K317" s="300"/>
      <c r="L317" s="304"/>
      <c r="M317" s="305"/>
      <c r="N317" s="306"/>
      <c r="O317" s="306"/>
      <c r="P317" s="306"/>
      <c r="Q317" s="306"/>
      <c r="R317" s="306"/>
      <c r="S317" s="306"/>
      <c r="T317" s="307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T317" s="308" t="s">
        <v>487</v>
      </c>
      <c r="AU317" s="308" t="s">
        <v>82</v>
      </c>
      <c r="AV317" s="16" t="s">
        <v>78</v>
      </c>
      <c r="AW317" s="16" t="s">
        <v>35</v>
      </c>
      <c r="AX317" s="16" t="s">
        <v>74</v>
      </c>
      <c r="AY317" s="308" t="s">
        <v>475</v>
      </c>
    </row>
    <row r="318" s="13" customFormat="1">
      <c r="A318" s="13"/>
      <c r="B318" s="249"/>
      <c r="C318" s="250"/>
      <c r="D318" s="244" t="s">
        <v>487</v>
      </c>
      <c r="E318" s="251" t="s">
        <v>28</v>
      </c>
      <c r="F318" s="252" t="s">
        <v>4178</v>
      </c>
      <c r="G318" s="250"/>
      <c r="H318" s="253">
        <v>16.646000000000001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9" t="s">
        <v>487</v>
      </c>
      <c r="AU318" s="259" t="s">
        <v>82</v>
      </c>
      <c r="AV318" s="13" t="s">
        <v>82</v>
      </c>
      <c r="AW318" s="13" t="s">
        <v>35</v>
      </c>
      <c r="AX318" s="13" t="s">
        <v>78</v>
      </c>
      <c r="AY318" s="259" t="s">
        <v>475</v>
      </c>
    </row>
    <row r="319" s="2" customFormat="1" ht="21.75" customHeight="1">
      <c r="A319" s="41"/>
      <c r="B319" s="42"/>
      <c r="C319" s="231" t="s">
        <v>742</v>
      </c>
      <c r="D319" s="231" t="s">
        <v>477</v>
      </c>
      <c r="E319" s="232" t="s">
        <v>4179</v>
      </c>
      <c r="F319" s="233" t="s">
        <v>4180</v>
      </c>
      <c r="G319" s="234" t="s">
        <v>480</v>
      </c>
      <c r="H319" s="235">
        <v>61.488999999999997</v>
      </c>
      <c r="I319" s="236"/>
      <c r="J319" s="237">
        <f>ROUND(I319*H319,2)</f>
        <v>0</v>
      </c>
      <c r="K319" s="233" t="s">
        <v>906</v>
      </c>
      <c r="L319" s="47"/>
      <c r="M319" s="238" t="s">
        <v>28</v>
      </c>
      <c r="N319" s="239" t="s">
        <v>45</v>
      </c>
      <c r="O319" s="87"/>
      <c r="P319" s="240">
        <f>O319*H319</f>
        <v>0</v>
      </c>
      <c r="Q319" s="240">
        <v>0</v>
      </c>
      <c r="R319" s="240">
        <f>Q319*H319</f>
        <v>0</v>
      </c>
      <c r="S319" s="240">
        <v>0</v>
      </c>
      <c r="T319" s="241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42" t="s">
        <v>482</v>
      </c>
      <c r="AT319" s="242" t="s">
        <v>477</v>
      </c>
      <c r="AU319" s="242" t="s">
        <v>82</v>
      </c>
      <c r="AY319" s="20" t="s">
        <v>475</v>
      </c>
      <c r="BE319" s="243">
        <f>IF(N319="základní",J319,0)</f>
        <v>0</v>
      </c>
      <c r="BF319" s="243">
        <f>IF(N319="snížená",J319,0)</f>
        <v>0</v>
      </c>
      <c r="BG319" s="243">
        <f>IF(N319="zákl. přenesená",J319,0)</f>
        <v>0</v>
      </c>
      <c r="BH319" s="243">
        <f>IF(N319="sníž. přenesená",J319,0)</f>
        <v>0</v>
      </c>
      <c r="BI319" s="243">
        <f>IF(N319="nulová",J319,0)</f>
        <v>0</v>
      </c>
      <c r="BJ319" s="20" t="s">
        <v>78</v>
      </c>
      <c r="BK319" s="243">
        <f>ROUND(I319*H319,2)</f>
        <v>0</v>
      </c>
      <c r="BL319" s="20" t="s">
        <v>482</v>
      </c>
      <c r="BM319" s="242" t="s">
        <v>4181</v>
      </c>
    </row>
    <row r="320" s="2" customFormat="1">
      <c r="A320" s="41"/>
      <c r="B320" s="42"/>
      <c r="C320" s="43"/>
      <c r="D320" s="244" t="s">
        <v>484</v>
      </c>
      <c r="E320" s="43"/>
      <c r="F320" s="245" t="s">
        <v>4180</v>
      </c>
      <c r="G320" s="43"/>
      <c r="H320" s="43"/>
      <c r="I320" s="151"/>
      <c r="J320" s="43"/>
      <c r="K320" s="43"/>
      <c r="L320" s="47"/>
      <c r="M320" s="246"/>
      <c r="N320" s="247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484</v>
      </c>
      <c r="AU320" s="20" t="s">
        <v>82</v>
      </c>
    </row>
    <row r="321" s="16" customFormat="1">
      <c r="A321" s="16"/>
      <c r="B321" s="299"/>
      <c r="C321" s="300"/>
      <c r="D321" s="244" t="s">
        <v>487</v>
      </c>
      <c r="E321" s="301" t="s">
        <v>28</v>
      </c>
      <c r="F321" s="302" t="s">
        <v>4182</v>
      </c>
      <c r="G321" s="300"/>
      <c r="H321" s="301" t="s">
        <v>28</v>
      </c>
      <c r="I321" s="303"/>
      <c r="J321" s="300"/>
      <c r="K321" s="300"/>
      <c r="L321" s="304"/>
      <c r="M321" s="305"/>
      <c r="N321" s="306"/>
      <c r="O321" s="306"/>
      <c r="P321" s="306"/>
      <c r="Q321" s="306"/>
      <c r="R321" s="306"/>
      <c r="S321" s="306"/>
      <c r="T321" s="307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T321" s="308" t="s">
        <v>487</v>
      </c>
      <c r="AU321" s="308" t="s">
        <v>82</v>
      </c>
      <c r="AV321" s="16" t="s">
        <v>78</v>
      </c>
      <c r="AW321" s="16" t="s">
        <v>35</v>
      </c>
      <c r="AX321" s="16" t="s">
        <v>74</v>
      </c>
      <c r="AY321" s="308" t="s">
        <v>475</v>
      </c>
    </row>
    <row r="322" s="13" customFormat="1">
      <c r="A322" s="13"/>
      <c r="B322" s="249"/>
      <c r="C322" s="250"/>
      <c r="D322" s="244" t="s">
        <v>487</v>
      </c>
      <c r="E322" s="251" t="s">
        <v>28</v>
      </c>
      <c r="F322" s="252" t="s">
        <v>4183</v>
      </c>
      <c r="G322" s="250"/>
      <c r="H322" s="253">
        <v>6.383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9" t="s">
        <v>487</v>
      </c>
      <c r="AU322" s="259" t="s">
        <v>82</v>
      </c>
      <c r="AV322" s="13" t="s">
        <v>82</v>
      </c>
      <c r="AW322" s="13" t="s">
        <v>35</v>
      </c>
      <c r="AX322" s="13" t="s">
        <v>74</v>
      </c>
      <c r="AY322" s="259" t="s">
        <v>475</v>
      </c>
    </row>
    <row r="323" s="13" customFormat="1">
      <c r="A323" s="13"/>
      <c r="B323" s="249"/>
      <c r="C323" s="250"/>
      <c r="D323" s="244" t="s">
        <v>487</v>
      </c>
      <c r="E323" s="251" t="s">
        <v>28</v>
      </c>
      <c r="F323" s="252" t="s">
        <v>4184</v>
      </c>
      <c r="G323" s="250"/>
      <c r="H323" s="253">
        <v>3.3599999999999999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9" t="s">
        <v>487</v>
      </c>
      <c r="AU323" s="259" t="s">
        <v>82</v>
      </c>
      <c r="AV323" s="13" t="s">
        <v>82</v>
      </c>
      <c r="AW323" s="13" t="s">
        <v>35</v>
      </c>
      <c r="AX323" s="13" t="s">
        <v>74</v>
      </c>
      <c r="AY323" s="259" t="s">
        <v>475</v>
      </c>
    </row>
    <row r="324" s="13" customFormat="1">
      <c r="A324" s="13"/>
      <c r="B324" s="249"/>
      <c r="C324" s="250"/>
      <c r="D324" s="244" t="s">
        <v>487</v>
      </c>
      <c r="E324" s="251" t="s">
        <v>28</v>
      </c>
      <c r="F324" s="252" t="s">
        <v>4185</v>
      </c>
      <c r="G324" s="250"/>
      <c r="H324" s="253">
        <v>1.3460000000000001</v>
      </c>
      <c r="I324" s="254"/>
      <c r="J324" s="250"/>
      <c r="K324" s="250"/>
      <c r="L324" s="255"/>
      <c r="M324" s="256"/>
      <c r="N324" s="257"/>
      <c r="O324" s="257"/>
      <c r="P324" s="257"/>
      <c r="Q324" s="257"/>
      <c r="R324" s="257"/>
      <c r="S324" s="257"/>
      <c r="T324" s="258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9" t="s">
        <v>487</v>
      </c>
      <c r="AU324" s="259" t="s">
        <v>82</v>
      </c>
      <c r="AV324" s="13" t="s">
        <v>82</v>
      </c>
      <c r="AW324" s="13" t="s">
        <v>35</v>
      </c>
      <c r="AX324" s="13" t="s">
        <v>74</v>
      </c>
      <c r="AY324" s="259" t="s">
        <v>475</v>
      </c>
    </row>
    <row r="325" s="13" customFormat="1">
      <c r="A325" s="13"/>
      <c r="B325" s="249"/>
      <c r="C325" s="250"/>
      <c r="D325" s="244" t="s">
        <v>487</v>
      </c>
      <c r="E325" s="251" t="s">
        <v>28</v>
      </c>
      <c r="F325" s="252" t="s">
        <v>4186</v>
      </c>
      <c r="G325" s="250"/>
      <c r="H325" s="253">
        <v>28.800000000000001</v>
      </c>
      <c r="I325" s="254"/>
      <c r="J325" s="250"/>
      <c r="K325" s="250"/>
      <c r="L325" s="255"/>
      <c r="M325" s="256"/>
      <c r="N325" s="257"/>
      <c r="O325" s="257"/>
      <c r="P325" s="257"/>
      <c r="Q325" s="257"/>
      <c r="R325" s="257"/>
      <c r="S325" s="257"/>
      <c r="T325" s="258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9" t="s">
        <v>487</v>
      </c>
      <c r="AU325" s="259" t="s">
        <v>82</v>
      </c>
      <c r="AV325" s="13" t="s">
        <v>82</v>
      </c>
      <c r="AW325" s="13" t="s">
        <v>35</v>
      </c>
      <c r="AX325" s="13" t="s">
        <v>74</v>
      </c>
      <c r="AY325" s="259" t="s">
        <v>475</v>
      </c>
    </row>
    <row r="326" s="13" customFormat="1">
      <c r="A326" s="13"/>
      <c r="B326" s="249"/>
      <c r="C326" s="250"/>
      <c r="D326" s="244" t="s">
        <v>487</v>
      </c>
      <c r="E326" s="251" t="s">
        <v>28</v>
      </c>
      <c r="F326" s="252" t="s">
        <v>4187</v>
      </c>
      <c r="G326" s="250"/>
      <c r="H326" s="253">
        <v>21.600000000000001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9" t="s">
        <v>487</v>
      </c>
      <c r="AU326" s="259" t="s">
        <v>82</v>
      </c>
      <c r="AV326" s="13" t="s">
        <v>82</v>
      </c>
      <c r="AW326" s="13" t="s">
        <v>35</v>
      </c>
      <c r="AX326" s="13" t="s">
        <v>74</v>
      </c>
      <c r="AY326" s="259" t="s">
        <v>475</v>
      </c>
    </row>
    <row r="327" s="15" customFormat="1">
      <c r="A327" s="15"/>
      <c r="B327" s="271"/>
      <c r="C327" s="272"/>
      <c r="D327" s="244" t="s">
        <v>487</v>
      </c>
      <c r="E327" s="273" t="s">
        <v>28</v>
      </c>
      <c r="F327" s="274" t="s">
        <v>493</v>
      </c>
      <c r="G327" s="272"/>
      <c r="H327" s="275">
        <v>61.489000000000004</v>
      </c>
      <c r="I327" s="276"/>
      <c r="J327" s="272"/>
      <c r="K327" s="272"/>
      <c r="L327" s="277"/>
      <c r="M327" s="278"/>
      <c r="N327" s="279"/>
      <c r="O327" s="279"/>
      <c r="P327" s="279"/>
      <c r="Q327" s="279"/>
      <c r="R327" s="279"/>
      <c r="S327" s="279"/>
      <c r="T327" s="280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81" t="s">
        <v>487</v>
      </c>
      <c r="AU327" s="281" t="s">
        <v>82</v>
      </c>
      <c r="AV327" s="15" t="s">
        <v>482</v>
      </c>
      <c r="AW327" s="15" t="s">
        <v>35</v>
      </c>
      <c r="AX327" s="15" t="s">
        <v>78</v>
      </c>
      <c r="AY327" s="281" t="s">
        <v>475</v>
      </c>
    </row>
    <row r="328" s="2" customFormat="1" ht="16.5" customHeight="1">
      <c r="A328" s="41"/>
      <c r="B328" s="42"/>
      <c r="C328" s="231" t="s">
        <v>747</v>
      </c>
      <c r="D328" s="231" t="s">
        <v>477</v>
      </c>
      <c r="E328" s="232" t="s">
        <v>4188</v>
      </c>
      <c r="F328" s="233" t="s">
        <v>4189</v>
      </c>
      <c r="G328" s="234" t="s">
        <v>496</v>
      </c>
      <c r="H328" s="235">
        <v>43.695999999999998</v>
      </c>
      <c r="I328" s="236"/>
      <c r="J328" s="237">
        <f>ROUND(I328*H328,2)</f>
        <v>0</v>
      </c>
      <c r="K328" s="233" t="s">
        <v>481</v>
      </c>
      <c r="L328" s="47"/>
      <c r="M328" s="238" t="s">
        <v>28</v>
      </c>
      <c r="N328" s="239" t="s">
        <v>45</v>
      </c>
      <c r="O328" s="87"/>
      <c r="P328" s="240">
        <f>O328*H328</f>
        <v>0</v>
      </c>
      <c r="Q328" s="240">
        <v>0.0014400000000000001</v>
      </c>
      <c r="R328" s="240">
        <f>Q328*H328</f>
        <v>0.062922240000000004</v>
      </c>
      <c r="S328" s="240">
        <v>0</v>
      </c>
      <c r="T328" s="241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42" t="s">
        <v>482</v>
      </c>
      <c r="AT328" s="242" t="s">
        <v>477</v>
      </c>
      <c r="AU328" s="242" t="s">
        <v>82</v>
      </c>
      <c r="AY328" s="20" t="s">
        <v>475</v>
      </c>
      <c r="BE328" s="243">
        <f>IF(N328="základní",J328,0)</f>
        <v>0</v>
      </c>
      <c r="BF328" s="243">
        <f>IF(N328="snížená",J328,0)</f>
        <v>0</v>
      </c>
      <c r="BG328" s="243">
        <f>IF(N328="zákl. přenesená",J328,0)</f>
        <v>0</v>
      </c>
      <c r="BH328" s="243">
        <f>IF(N328="sníž. přenesená",J328,0)</f>
        <v>0</v>
      </c>
      <c r="BI328" s="243">
        <f>IF(N328="nulová",J328,0)</f>
        <v>0</v>
      </c>
      <c r="BJ328" s="20" t="s">
        <v>78</v>
      </c>
      <c r="BK328" s="243">
        <f>ROUND(I328*H328,2)</f>
        <v>0</v>
      </c>
      <c r="BL328" s="20" t="s">
        <v>482</v>
      </c>
      <c r="BM328" s="242" t="s">
        <v>4190</v>
      </c>
    </row>
    <row r="329" s="2" customFormat="1">
      <c r="A329" s="41"/>
      <c r="B329" s="42"/>
      <c r="C329" s="43"/>
      <c r="D329" s="244" t="s">
        <v>484</v>
      </c>
      <c r="E329" s="43"/>
      <c r="F329" s="245" t="s">
        <v>4189</v>
      </c>
      <c r="G329" s="43"/>
      <c r="H329" s="43"/>
      <c r="I329" s="151"/>
      <c r="J329" s="43"/>
      <c r="K329" s="43"/>
      <c r="L329" s="47"/>
      <c r="M329" s="246"/>
      <c r="N329" s="247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484</v>
      </c>
      <c r="AU329" s="20" t="s">
        <v>82</v>
      </c>
    </row>
    <row r="330" s="13" customFormat="1">
      <c r="A330" s="13"/>
      <c r="B330" s="249"/>
      <c r="C330" s="250"/>
      <c r="D330" s="244" t="s">
        <v>487</v>
      </c>
      <c r="E330" s="251" t="s">
        <v>28</v>
      </c>
      <c r="F330" s="252" t="s">
        <v>4191</v>
      </c>
      <c r="G330" s="250"/>
      <c r="H330" s="253">
        <v>8.4640000000000004</v>
      </c>
      <c r="I330" s="254"/>
      <c r="J330" s="250"/>
      <c r="K330" s="250"/>
      <c r="L330" s="255"/>
      <c r="M330" s="256"/>
      <c r="N330" s="257"/>
      <c r="O330" s="257"/>
      <c r="P330" s="257"/>
      <c r="Q330" s="257"/>
      <c r="R330" s="257"/>
      <c r="S330" s="257"/>
      <c r="T330" s="258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9" t="s">
        <v>487</v>
      </c>
      <c r="AU330" s="259" t="s">
        <v>82</v>
      </c>
      <c r="AV330" s="13" t="s">
        <v>82</v>
      </c>
      <c r="AW330" s="13" t="s">
        <v>35</v>
      </c>
      <c r="AX330" s="13" t="s">
        <v>74</v>
      </c>
      <c r="AY330" s="259" t="s">
        <v>475</v>
      </c>
    </row>
    <row r="331" s="13" customFormat="1">
      <c r="A331" s="13"/>
      <c r="B331" s="249"/>
      <c r="C331" s="250"/>
      <c r="D331" s="244" t="s">
        <v>487</v>
      </c>
      <c r="E331" s="251" t="s">
        <v>28</v>
      </c>
      <c r="F331" s="252" t="s">
        <v>4192</v>
      </c>
      <c r="G331" s="250"/>
      <c r="H331" s="253">
        <v>35.231999999999999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9" t="s">
        <v>487</v>
      </c>
      <c r="AU331" s="259" t="s">
        <v>82</v>
      </c>
      <c r="AV331" s="13" t="s">
        <v>82</v>
      </c>
      <c r="AW331" s="13" t="s">
        <v>35</v>
      </c>
      <c r="AX331" s="13" t="s">
        <v>74</v>
      </c>
      <c r="AY331" s="259" t="s">
        <v>475</v>
      </c>
    </row>
    <row r="332" s="15" customFormat="1">
      <c r="A332" s="15"/>
      <c r="B332" s="271"/>
      <c r="C332" s="272"/>
      <c r="D332" s="244" t="s">
        <v>487</v>
      </c>
      <c r="E332" s="273" t="s">
        <v>28</v>
      </c>
      <c r="F332" s="274" t="s">
        <v>493</v>
      </c>
      <c r="G332" s="272"/>
      <c r="H332" s="275">
        <v>43.695999999999998</v>
      </c>
      <c r="I332" s="276"/>
      <c r="J332" s="272"/>
      <c r="K332" s="272"/>
      <c r="L332" s="277"/>
      <c r="M332" s="278"/>
      <c r="N332" s="279"/>
      <c r="O332" s="279"/>
      <c r="P332" s="279"/>
      <c r="Q332" s="279"/>
      <c r="R332" s="279"/>
      <c r="S332" s="279"/>
      <c r="T332" s="280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81" t="s">
        <v>487</v>
      </c>
      <c r="AU332" s="281" t="s">
        <v>82</v>
      </c>
      <c r="AV332" s="15" t="s">
        <v>482</v>
      </c>
      <c r="AW332" s="15" t="s">
        <v>35</v>
      </c>
      <c r="AX332" s="15" t="s">
        <v>78</v>
      </c>
      <c r="AY332" s="281" t="s">
        <v>475</v>
      </c>
    </row>
    <row r="333" s="2" customFormat="1" ht="21.75" customHeight="1">
      <c r="A333" s="41"/>
      <c r="B333" s="42"/>
      <c r="C333" s="231" t="s">
        <v>752</v>
      </c>
      <c r="D333" s="231" t="s">
        <v>477</v>
      </c>
      <c r="E333" s="232" t="s">
        <v>4193</v>
      </c>
      <c r="F333" s="233" t="s">
        <v>4194</v>
      </c>
      <c r="G333" s="234" t="s">
        <v>496</v>
      </c>
      <c r="H333" s="235">
        <v>43.695999999999998</v>
      </c>
      <c r="I333" s="236"/>
      <c r="J333" s="237">
        <f>ROUND(I333*H333,2)</f>
        <v>0</v>
      </c>
      <c r="K333" s="233" t="s">
        <v>481</v>
      </c>
      <c r="L333" s="47"/>
      <c r="M333" s="238" t="s">
        <v>28</v>
      </c>
      <c r="N333" s="239" t="s">
        <v>45</v>
      </c>
      <c r="O333" s="87"/>
      <c r="P333" s="240">
        <f>O333*H333</f>
        <v>0</v>
      </c>
      <c r="Q333" s="240">
        <v>4.0000000000000003E-05</v>
      </c>
      <c r="R333" s="240">
        <f>Q333*H333</f>
        <v>0.0017478400000000001</v>
      </c>
      <c r="S333" s="240">
        <v>0</v>
      </c>
      <c r="T333" s="241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42" t="s">
        <v>482</v>
      </c>
      <c r="AT333" s="242" t="s">
        <v>477</v>
      </c>
      <c r="AU333" s="242" t="s">
        <v>82</v>
      </c>
      <c r="AY333" s="20" t="s">
        <v>475</v>
      </c>
      <c r="BE333" s="243">
        <f>IF(N333="základní",J333,0)</f>
        <v>0</v>
      </c>
      <c r="BF333" s="243">
        <f>IF(N333="snížená",J333,0)</f>
        <v>0</v>
      </c>
      <c r="BG333" s="243">
        <f>IF(N333="zákl. přenesená",J333,0)</f>
        <v>0</v>
      </c>
      <c r="BH333" s="243">
        <f>IF(N333="sníž. přenesená",J333,0)</f>
        <v>0</v>
      </c>
      <c r="BI333" s="243">
        <f>IF(N333="nulová",J333,0)</f>
        <v>0</v>
      </c>
      <c r="BJ333" s="20" t="s">
        <v>78</v>
      </c>
      <c r="BK333" s="243">
        <f>ROUND(I333*H333,2)</f>
        <v>0</v>
      </c>
      <c r="BL333" s="20" t="s">
        <v>482</v>
      </c>
      <c r="BM333" s="242" t="s">
        <v>4195</v>
      </c>
    </row>
    <row r="334" s="2" customFormat="1">
      <c r="A334" s="41"/>
      <c r="B334" s="42"/>
      <c r="C334" s="43"/>
      <c r="D334" s="244" t="s">
        <v>484</v>
      </c>
      <c r="E334" s="43"/>
      <c r="F334" s="245" t="s">
        <v>4194</v>
      </c>
      <c r="G334" s="43"/>
      <c r="H334" s="43"/>
      <c r="I334" s="151"/>
      <c r="J334" s="43"/>
      <c r="K334" s="43"/>
      <c r="L334" s="47"/>
      <c r="M334" s="246"/>
      <c r="N334" s="247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484</v>
      </c>
      <c r="AU334" s="20" t="s">
        <v>82</v>
      </c>
    </row>
    <row r="335" s="2" customFormat="1" ht="21.75" customHeight="1">
      <c r="A335" s="41"/>
      <c r="B335" s="42"/>
      <c r="C335" s="231" t="s">
        <v>758</v>
      </c>
      <c r="D335" s="231" t="s">
        <v>477</v>
      </c>
      <c r="E335" s="232" t="s">
        <v>4196</v>
      </c>
      <c r="F335" s="233" t="s">
        <v>4197</v>
      </c>
      <c r="G335" s="234" t="s">
        <v>508</v>
      </c>
      <c r="H335" s="235">
        <v>22.423999999999999</v>
      </c>
      <c r="I335" s="236"/>
      <c r="J335" s="237">
        <f>ROUND(I335*H335,2)</f>
        <v>0</v>
      </c>
      <c r="K335" s="233" t="s">
        <v>481</v>
      </c>
      <c r="L335" s="47"/>
      <c r="M335" s="238" t="s">
        <v>28</v>
      </c>
      <c r="N335" s="239" t="s">
        <v>45</v>
      </c>
      <c r="O335" s="87"/>
      <c r="P335" s="240">
        <f>O335*H335</f>
        <v>0</v>
      </c>
      <c r="Q335" s="240">
        <v>1.0382199999999999</v>
      </c>
      <c r="R335" s="240">
        <f>Q335*H335</f>
        <v>23.281045279999997</v>
      </c>
      <c r="S335" s="240">
        <v>0</v>
      </c>
      <c r="T335" s="241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42" t="s">
        <v>482</v>
      </c>
      <c r="AT335" s="242" t="s">
        <v>477</v>
      </c>
      <c r="AU335" s="242" t="s">
        <v>82</v>
      </c>
      <c r="AY335" s="20" t="s">
        <v>475</v>
      </c>
      <c r="BE335" s="243">
        <f>IF(N335="základní",J335,0)</f>
        <v>0</v>
      </c>
      <c r="BF335" s="243">
        <f>IF(N335="snížená",J335,0)</f>
        <v>0</v>
      </c>
      <c r="BG335" s="243">
        <f>IF(N335="zákl. přenesená",J335,0)</f>
        <v>0</v>
      </c>
      <c r="BH335" s="243">
        <f>IF(N335="sníž. přenesená",J335,0)</f>
        <v>0</v>
      </c>
      <c r="BI335" s="243">
        <f>IF(N335="nulová",J335,0)</f>
        <v>0</v>
      </c>
      <c r="BJ335" s="20" t="s">
        <v>78</v>
      </c>
      <c r="BK335" s="243">
        <f>ROUND(I335*H335,2)</f>
        <v>0</v>
      </c>
      <c r="BL335" s="20" t="s">
        <v>482</v>
      </c>
      <c r="BM335" s="242" t="s">
        <v>4198</v>
      </c>
    </row>
    <row r="336" s="2" customFormat="1">
      <c r="A336" s="41"/>
      <c r="B336" s="42"/>
      <c r="C336" s="43"/>
      <c r="D336" s="244" t="s">
        <v>484</v>
      </c>
      <c r="E336" s="43"/>
      <c r="F336" s="245" t="s">
        <v>4197</v>
      </c>
      <c r="G336" s="43"/>
      <c r="H336" s="43"/>
      <c r="I336" s="151"/>
      <c r="J336" s="43"/>
      <c r="K336" s="43"/>
      <c r="L336" s="47"/>
      <c r="M336" s="246"/>
      <c r="N336" s="247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484</v>
      </c>
      <c r="AU336" s="20" t="s">
        <v>82</v>
      </c>
    </row>
    <row r="337" s="16" customFormat="1">
      <c r="A337" s="16"/>
      <c r="B337" s="299"/>
      <c r="C337" s="300"/>
      <c r="D337" s="244" t="s">
        <v>487</v>
      </c>
      <c r="E337" s="301" t="s">
        <v>28</v>
      </c>
      <c r="F337" s="302" t="s">
        <v>4199</v>
      </c>
      <c r="G337" s="300"/>
      <c r="H337" s="301" t="s">
        <v>28</v>
      </c>
      <c r="I337" s="303"/>
      <c r="J337" s="300"/>
      <c r="K337" s="300"/>
      <c r="L337" s="304"/>
      <c r="M337" s="305"/>
      <c r="N337" s="306"/>
      <c r="O337" s="306"/>
      <c r="P337" s="306"/>
      <c r="Q337" s="306"/>
      <c r="R337" s="306"/>
      <c r="S337" s="306"/>
      <c r="T337" s="307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308" t="s">
        <v>487</v>
      </c>
      <c r="AU337" s="308" t="s">
        <v>82</v>
      </c>
      <c r="AV337" s="16" t="s">
        <v>78</v>
      </c>
      <c r="AW337" s="16" t="s">
        <v>35</v>
      </c>
      <c r="AX337" s="16" t="s">
        <v>74</v>
      </c>
      <c r="AY337" s="308" t="s">
        <v>475</v>
      </c>
    </row>
    <row r="338" s="13" customFormat="1">
      <c r="A338" s="13"/>
      <c r="B338" s="249"/>
      <c r="C338" s="250"/>
      <c r="D338" s="244" t="s">
        <v>487</v>
      </c>
      <c r="E338" s="251" t="s">
        <v>28</v>
      </c>
      <c r="F338" s="252" t="s">
        <v>4200</v>
      </c>
      <c r="G338" s="250"/>
      <c r="H338" s="253">
        <v>22.423999999999999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9" t="s">
        <v>487</v>
      </c>
      <c r="AU338" s="259" t="s">
        <v>82</v>
      </c>
      <c r="AV338" s="13" t="s">
        <v>82</v>
      </c>
      <c r="AW338" s="13" t="s">
        <v>35</v>
      </c>
      <c r="AX338" s="13" t="s">
        <v>78</v>
      </c>
      <c r="AY338" s="259" t="s">
        <v>475</v>
      </c>
    </row>
    <row r="339" s="2" customFormat="1" ht="33" customHeight="1">
      <c r="A339" s="41"/>
      <c r="B339" s="42"/>
      <c r="C339" s="231" t="s">
        <v>763</v>
      </c>
      <c r="D339" s="231" t="s">
        <v>477</v>
      </c>
      <c r="E339" s="232" t="s">
        <v>4201</v>
      </c>
      <c r="F339" s="233" t="s">
        <v>4202</v>
      </c>
      <c r="G339" s="234" t="s">
        <v>480</v>
      </c>
      <c r="H339" s="235">
        <v>249.15299999999999</v>
      </c>
      <c r="I339" s="236"/>
      <c r="J339" s="237">
        <f>ROUND(I339*H339,2)</f>
        <v>0</v>
      </c>
      <c r="K339" s="233" t="s">
        <v>481</v>
      </c>
      <c r="L339" s="47"/>
      <c r="M339" s="238" t="s">
        <v>28</v>
      </c>
      <c r="N339" s="239" t="s">
        <v>45</v>
      </c>
      <c r="O339" s="87"/>
      <c r="P339" s="240">
        <f>O339*H339</f>
        <v>0</v>
      </c>
      <c r="Q339" s="240">
        <v>0</v>
      </c>
      <c r="R339" s="240">
        <f>Q339*H339</f>
        <v>0</v>
      </c>
      <c r="S339" s="240">
        <v>0</v>
      </c>
      <c r="T339" s="241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42" t="s">
        <v>482</v>
      </c>
      <c r="AT339" s="242" t="s">
        <v>477</v>
      </c>
      <c r="AU339" s="242" t="s">
        <v>82</v>
      </c>
      <c r="AY339" s="20" t="s">
        <v>475</v>
      </c>
      <c r="BE339" s="243">
        <f>IF(N339="základní",J339,0)</f>
        <v>0</v>
      </c>
      <c r="BF339" s="243">
        <f>IF(N339="snížená",J339,0)</f>
        <v>0</v>
      </c>
      <c r="BG339" s="243">
        <f>IF(N339="zákl. přenesená",J339,0)</f>
        <v>0</v>
      </c>
      <c r="BH339" s="243">
        <f>IF(N339="sníž. přenesená",J339,0)</f>
        <v>0</v>
      </c>
      <c r="BI339" s="243">
        <f>IF(N339="nulová",J339,0)</f>
        <v>0</v>
      </c>
      <c r="BJ339" s="20" t="s">
        <v>78</v>
      </c>
      <c r="BK339" s="243">
        <f>ROUND(I339*H339,2)</f>
        <v>0</v>
      </c>
      <c r="BL339" s="20" t="s">
        <v>482</v>
      </c>
      <c r="BM339" s="242" t="s">
        <v>4203</v>
      </c>
    </row>
    <row r="340" s="2" customFormat="1">
      <c r="A340" s="41"/>
      <c r="B340" s="42"/>
      <c r="C340" s="43"/>
      <c r="D340" s="244" t="s">
        <v>484</v>
      </c>
      <c r="E340" s="43"/>
      <c r="F340" s="245" t="s">
        <v>4202</v>
      </c>
      <c r="G340" s="43"/>
      <c r="H340" s="43"/>
      <c r="I340" s="151"/>
      <c r="J340" s="43"/>
      <c r="K340" s="43"/>
      <c r="L340" s="47"/>
      <c r="M340" s="246"/>
      <c r="N340" s="247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484</v>
      </c>
      <c r="AU340" s="20" t="s">
        <v>82</v>
      </c>
    </row>
    <row r="341" s="16" customFormat="1">
      <c r="A341" s="16"/>
      <c r="B341" s="299"/>
      <c r="C341" s="300"/>
      <c r="D341" s="244" t="s">
        <v>487</v>
      </c>
      <c r="E341" s="301" t="s">
        <v>28</v>
      </c>
      <c r="F341" s="302" t="s">
        <v>4204</v>
      </c>
      <c r="G341" s="300"/>
      <c r="H341" s="301" t="s">
        <v>28</v>
      </c>
      <c r="I341" s="303"/>
      <c r="J341" s="300"/>
      <c r="K341" s="300"/>
      <c r="L341" s="304"/>
      <c r="M341" s="305"/>
      <c r="N341" s="306"/>
      <c r="O341" s="306"/>
      <c r="P341" s="306"/>
      <c r="Q341" s="306"/>
      <c r="R341" s="306"/>
      <c r="S341" s="306"/>
      <c r="T341" s="307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T341" s="308" t="s">
        <v>487</v>
      </c>
      <c r="AU341" s="308" t="s">
        <v>82</v>
      </c>
      <c r="AV341" s="16" t="s">
        <v>78</v>
      </c>
      <c r="AW341" s="16" t="s">
        <v>35</v>
      </c>
      <c r="AX341" s="16" t="s">
        <v>74</v>
      </c>
      <c r="AY341" s="308" t="s">
        <v>475</v>
      </c>
    </row>
    <row r="342" s="13" customFormat="1">
      <c r="A342" s="13"/>
      <c r="B342" s="249"/>
      <c r="C342" s="250"/>
      <c r="D342" s="244" t="s">
        <v>487</v>
      </c>
      <c r="E342" s="251" t="s">
        <v>28</v>
      </c>
      <c r="F342" s="252" t="s">
        <v>4205</v>
      </c>
      <c r="G342" s="250"/>
      <c r="H342" s="253">
        <v>138.24000000000001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9" t="s">
        <v>487</v>
      </c>
      <c r="AU342" s="259" t="s">
        <v>82</v>
      </c>
      <c r="AV342" s="13" t="s">
        <v>82</v>
      </c>
      <c r="AW342" s="13" t="s">
        <v>35</v>
      </c>
      <c r="AX342" s="13" t="s">
        <v>74</v>
      </c>
      <c r="AY342" s="259" t="s">
        <v>475</v>
      </c>
    </row>
    <row r="343" s="13" customFormat="1">
      <c r="A343" s="13"/>
      <c r="B343" s="249"/>
      <c r="C343" s="250"/>
      <c r="D343" s="244" t="s">
        <v>487</v>
      </c>
      <c r="E343" s="251" t="s">
        <v>28</v>
      </c>
      <c r="F343" s="252" t="s">
        <v>4206</v>
      </c>
      <c r="G343" s="250"/>
      <c r="H343" s="253">
        <v>105.624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9" t="s">
        <v>487</v>
      </c>
      <c r="AU343" s="259" t="s">
        <v>82</v>
      </c>
      <c r="AV343" s="13" t="s">
        <v>82</v>
      </c>
      <c r="AW343" s="13" t="s">
        <v>35</v>
      </c>
      <c r="AX343" s="13" t="s">
        <v>74</v>
      </c>
      <c r="AY343" s="259" t="s">
        <v>475</v>
      </c>
    </row>
    <row r="344" s="16" customFormat="1">
      <c r="A344" s="16"/>
      <c r="B344" s="299"/>
      <c r="C344" s="300"/>
      <c r="D344" s="244" t="s">
        <v>487</v>
      </c>
      <c r="E344" s="301" t="s">
        <v>28</v>
      </c>
      <c r="F344" s="302" t="s">
        <v>4207</v>
      </c>
      <c r="G344" s="300"/>
      <c r="H344" s="301" t="s">
        <v>28</v>
      </c>
      <c r="I344" s="303"/>
      <c r="J344" s="300"/>
      <c r="K344" s="300"/>
      <c r="L344" s="304"/>
      <c r="M344" s="305"/>
      <c r="N344" s="306"/>
      <c r="O344" s="306"/>
      <c r="P344" s="306"/>
      <c r="Q344" s="306"/>
      <c r="R344" s="306"/>
      <c r="S344" s="306"/>
      <c r="T344" s="307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308" t="s">
        <v>487</v>
      </c>
      <c r="AU344" s="308" t="s">
        <v>82</v>
      </c>
      <c r="AV344" s="16" t="s">
        <v>78</v>
      </c>
      <c r="AW344" s="16" t="s">
        <v>35</v>
      </c>
      <c r="AX344" s="16" t="s">
        <v>74</v>
      </c>
      <c r="AY344" s="308" t="s">
        <v>475</v>
      </c>
    </row>
    <row r="345" s="13" customFormat="1">
      <c r="A345" s="13"/>
      <c r="B345" s="249"/>
      <c r="C345" s="250"/>
      <c r="D345" s="244" t="s">
        <v>487</v>
      </c>
      <c r="E345" s="251" t="s">
        <v>28</v>
      </c>
      <c r="F345" s="252" t="s">
        <v>4208</v>
      </c>
      <c r="G345" s="250"/>
      <c r="H345" s="253">
        <v>5.2889999999999997</v>
      </c>
      <c r="I345" s="254"/>
      <c r="J345" s="250"/>
      <c r="K345" s="250"/>
      <c r="L345" s="255"/>
      <c r="M345" s="256"/>
      <c r="N345" s="257"/>
      <c r="O345" s="257"/>
      <c r="P345" s="257"/>
      <c r="Q345" s="257"/>
      <c r="R345" s="257"/>
      <c r="S345" s="257"/>
      <c r="T345" s="258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9" t="s">
        <v>487</v>
      </c>
      <c r="AU345" s="259" t="s">
        <v>82</v>
      </c>
      <c r="AV345" s="13" t="s">
        <v>82</v>
      </c>
      <c r="AW345" s="13" t="s">
        <v>35</v>
      </c>
      <c r="AX345" s="13" t="s">
        <v>74</v>
      </c>
      <c r="AY345" s="259" t="s">
        <v>475</v>
      </c>
    </row>
    <row r="346" s="15" customFormat="1">
      <c r="A346" s="15"/>
      <c r="B346" s="271"/>
      <c r="C346" s="272"/>
      <c r="D346" s="244" t="s">
        <v>487</v>
      </c>
      <c r="E346" s="273" t="s">
        <v>28</v>
      </c>
      <c r="F346" s="274" t="s">
        <v>493</v>
      </c>
      <c r="G346" s="272"/>
      <c r="H346" s="275">
        <v>249.15299999999999</v>
      </c>
      <c r="I346" s="276"/>
      <c r="J346" s="272"/>
      <c r="K346" s="272"/>
      <c r="L346" s="277"/>
      <c r="M346" s="278"/>
      <c r="N346" s="279"/>
      <c r="O346" s="279"/>
      <c r="P346" s="279"/>
      <c r="Q346" s="279"/>
      <c r="R346" s="279"/>
      <c r="S346" s="279"/>
      <c r="T346" s="280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81" t="s">
        <v>487</v>
      </c>
      <c r="AU346" s="281" t="s">
        <v>82</v>
      </c>
      <c r="AV346" s="15" t="s">
        <v>482</v>
      </c>
      <c r="AW346" s="15" t="s">
        <v>35</v>
      </c>
      <c r="AX346" s="15" t="s">
        <v>78</v>
      </c>
      <c r="AY346" s="281" t="s">
        <v>475</v>
      </c>
    </row>
    <row r="347" s="2" customFormat="1" ht="21.75" customHeight="1">
      <c r="A347" s="41"/>
      <c r="B347" s="42"/>
      <c r="C347" s="231" t="s">
        <v>769</v>
      </c>
      <c r="D347" s="231" t="s">
        <v>477</v>
      </c>
      <c r="E347" s="232" t="s">
        <v>4209</v>
      </c>
      <c r="F347" s="233" t="s">
        <v>4210</v>
      </c>
      <c r="G347" s="234" t="s">
        <v>496</v>
      </c>
      <c r="H347" s="235">
        <v>186.63999999999999</v>
      </c>
      <c r="I347" s="236"/>
      <c r="J347" s="237">
        <f>ROUND(I347*H347,2)</f>
        <v>0</v>
      </c>
      <c r="K347" s="233" t="s">
        <v>481</v>
      </c>
      <c r="L347" s="47"/>
      <c r="M347" s="238" t="s">
        <v>28</v>
      </c>
      <c r="N347" s="239" t="s">
        <v>45</v>
      </c>
      <c r="O347" s="87"/>
      <c r="P347" s="240">
        <f>O347*H347</f>
        <v>0</v>
      </c>
      <c r="Q347" s="240">
        <v>0.0014400000000000001</v>
      </c>
      <c r="R347" s="240">
        <f>Q347*H347</f>
        <v>0.26876159999999999</v>
      </c>
      <c r="S347" s="240">
        <v>0</v>
      </c>
      <c r="T347" s="241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42" t="s">
        <v>482</v>
      </c>
      <c r="AT347" s="242" t="s">
        <v>477</v>
      </c>
      <c r="AU347" s="242" t="s">
        <v>82</v>
      </c>
      <c r="AY347" s="20" t="s">
        <v>475</v>
      </c>
      <c r="BE347" s="243">
        <f>IF(N347="základní",J347,0)</f>
        <v>0</v>
      </c>
      <c r="BF347" s="243">
        <f>IF(N347="snížená",J347,0)</f>
        <v>0</v>
      </c>
      <c r="BG347" s="243">
        <f>IF(N347="zákl. přenesená",J347,0)</f>
        <v>0</v>
      </c>
      <c r="BH347" s="243">
        <f>IF(N347="sníž. přenesená",J347,0)</f>
        <v>0</v>
      </c>
      <c r="BI347" s="243">
        <f>IF(N347="nulová",J347,0)</f>
        <v>0</v>
      </c>
      <c r="BJ347" s="20" t="s">
        <v>78</v>
      </c>
      <c r="BK347" s="243">
        <f>ROUND(I347*H347,2)</f>
        <v>0</v>
      </c>
      <c r="BL347" s="20" t="s">
        <v>482</v>
      </c>
      <c r="BM347" s="242" t="s">
        <v>4211</v>
      </c>
    </row>
    <row r="348" s="2" customFormat="1">
      <c r="A348" s="41"/>
      <c r="B348" s="42"/>
      <c r="C348" s="43"/>
      <c r="D348" s="244" t="s">
        <v>484</v>
      </c>
      <c r="E348" s="43"/>
      <c r="F348" s="245" t="s">
        <v>4210</v>
      </c>
      <c r="G348" s="43"/>
      <c r="H348" s="43"/>
      <c r="I348" s="151"/>
      <c r="J348" s="43"/>
      <c r="K348" s="43"/>
      <c r="L348" s="47"/>
      <c r="M348" s="246"/>
      <c r="N348" s="247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484</v>
      </c>
      <c r="AU348" s="20" t="s">
        <v>82</v>
      </c>
    </row>
    <row r="349" s="13" customFormat="1">
      <c r="A349" s="13"/>
      <c r="B349" s="249"/>
      <c r="C349" s="250"/>
      <c r="D349" s="244" t="s">
        <v>487</v>
      </c>
      <c r="E349" s="251" t="s">
        <v>28</v>
      </c>
      <c r="F349" s="252" t="s">
        <v>4212</v>
      </c>
      <c r="G349" s="250"/>
      <c r="H349" s="253">
        <v>186.63999999999999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9" t="s">
        <v>487</v>
      </c>
      <c r="AU349" s="259" t="s">
        <v>82</v>
      </c>
      <c r="AV349" s="13" t="s">
        <v>82</v>
      </c>
      <c r="AW349" s="13" t="s">
        <v>35</v>
      </c>
      <c r="AX349" s="13" t="s">
        <v>78</v>
      </c>
      <c r="AY349" s="259" t="s">
        <v>475</v>
      </c>
    </row>
    <row r="350" s="2" customFormat="1" ht="21.75" customHeight="1">
      <c r="A350" s="41"/>
      <c r="B350" s="42"/>
      <c r="C350" s="231" t="s">
        <v>775</v>
      </c>
      <c r="D350" s="231" t="s">
        <v>477</v>
      </c>
      <c r="E350" s="232" t="s">
        <v>4213</v>
      </c>
      <c r="F350" s="233" t="s">
        <v>4214</v>
      </c>
      <c r="G350" s="234" t="s">
        <v>496</v>
      </c>
      <c r="H350" s="235">
        <v>186.63999999999999</v>
      </c>
      <c r="I350" s="236"/>
      <c r="J350" s="237">
        <f>ROUND(I350*H350,2)</f>
        <v>0</v>
      </c>
      <c r="K350" s="233" t="s">
        <v>481</v>
      </c>
      <c r="L350" s="47"/>
      <c r="M350" s="238" t="s">
        <v>28</v>
      </c>
      <c r="N350" s="239" t="s">
        <v>45</v>
      </c>
      <c r="O350" s="87"/>
      <c r="P350" s="240">
        <f>O350*H350</f>
        <v>0</v>
      </c>
      <c r="Q350" s="240">
        <v>4.0000000000000003E-05</v>
      </c>
      <c r="R350" s="240">
        <f>Q350*H350</f>
        <v>0.0074656000000000002</v>
      </c>
      <c r="S350" s="240">
        <v>0</v>
      </c>
      <c r="T350" s="241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42" t="s">
        <v>482</v>
      </c>
      <c r="AT350" s="242" t="s">
        <v>477</v>
      </c>
      <c r="AU350" s="242" t="s">
        <v>82</v>
      </c>
      <c r="AY350" s="20" t="s">
        <v>475</v>
      </c>
      <c r="BE350" s="243">
        <f>IF(N350="základní",J350,0)</f>
        <v>0</v>
      </c>
      <c r="BF350" s="243">
        <f>IF(N350="snížená",J350,0)</f>
        <v>0</v>
      </c>
      <c r="BG350" s="243">
        <f>IF(N350="zákl. přenesená",J350,0)</f>
        <v>0</v>
      </c>
      <c r="BH350" s="243">
        <f>IF(N350="sníž. přenesená",J350,0)</f>
        <v>0</v>
      </c>
      <c r="BI350" s="243">
        <f>IF(N350="nulová",J350,0)</f>
        <v>0</v>
      </c>
      <c r="BJ350" s="20" t="s">
        <v>78</v>
      </c>
      <c r="BK350" s="243">
        <f>ROUND(I350*H350,2)</f>
        <v>0</v>
      </c>
      <c r="BL350" s="20" t="s">
        <v>482</v>
      </c>
      <c r="BM350" s="242" t="s">
        <v>4215</v>
      </c>
    </row>
    <row r="351" s="2" customFormat="1">
      <c r="A351" s="41"/>
      <c r="B351" s="42"/>
      <c r="C351" s="43"/>
      <c r="D351" s="244" t="s">
        <v>484</v>
      </c>
      <c r="E351" s="43"/>
      <c r="F351" s="245" t="s">
        <v>4214</v>
      </c>
      <c r="G351" s="43"/>
      <c r="H351" s="43"/>
      <c r="I351" s="151"/>
      <c r="J351" s="43"/>
      <c r="K351" s="43"/>
      <c r="L351" s="47"/>
      <c r="M351" s="246"/>
      <c r="N351" s="247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484</v>
      </c>
      <c r="AU351" s="20" t="s">
        <v>82</v>
      </c>
    </row>
    <row r="352" s="2" customFormat="1" ht="21.75" customHeight="1">
      <c r="A352" s="41"/>
      <c r="B352" s="42"/>
      <c r="C352" s="231" t="s">
        <v>780</v>
      </c>
      <c r="D352" s="231" t="s">
        <v>477</v>
      </c>
      <c r="E352" s="232" t="s">
        <v>4216</v>
      </c>
      <c r="F352" s="233" t="s">
        <v>4217</v>
      </c>
      <c r="G352" s="234" t="s">
        <v>480</v>
      </c>
      <c r="H352" s="235">
        <v>4.944</v>
      </c>
      <c r="I352" s="236"/>
      <c r="J352" s="237">
        <f>ROUND(I352*H352,2)</f>
        <v>0</v>
      </c>
      <c r="K352" s="233" t="s">
        <v>481</v>
      </c>
      <c r="L352" s="47"/>
      <c r="M352" s="238" t="s">
        <v>28</v>
      </c>
      <c r="N352" s="239" t="s">
        <v>45</v>
      </c>
      <c r="O352" s="87"/>
      <c r="P352" s="240">
        <f>O352*H352</f>
        <v>0</v>
      </c>
      <c r="Q352" s="240">
        <v>0</v>
      </c>
      <c r="R352" s="240">
        <f>Q352*H352</f>
        <v>0</v>
      </c>
      <c r="S352" s="240">
        <v>0</v>
      </c>
      <c r="T352" s="241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42" t="s">
        <v>482</v>
      </c>
      <c r="AT352" s="242" t="s">
        <v>477</v>
      </c>
      <c r="AU352" s="242" t="s">
        <v>82</v>
      </c>
      <c r="AY352" s="20" t="s">
        <v>475</v>
      </c>
      <c r="BE352" s="243">
        <f>IF(N352="základní",J352,0)</f>
        <v>0</v>
      </c>
      <c r="BF352" s="243">
        <f>IF(N352="snížená",J352,0)</f>
        <v>0</v>
      </c>
      <c r="BG352" s="243">
        <f>IF(N352="zákl. přenesená",J352,0)</f>
        <v>0</v>
      </c>
      <c r="BH352" s="243">
        <f>IF(N352="sníž. přenesená",J352,0)</f>
        <v>0</v>
      </c>
      <c r="BI352" s="243">
        <f>IF(N352="nulová",J352,0)</f>
        <v>0</v>
      </c>
      <c r="BJ352" s="20" t="s">
        <v>78</v>
      </c>
      <c r="BK352" s="243">
        <f>ROUND(I352*H352,2)</f>
        <v>0</v>
      </c>
      <c r="BL352" s="20" t="s">
        <v>482</v>
      </c>
      <c r="BM352" s="242" t="s">
        <v>4218</v>
      </c>
    </row>
    <row r="353" s="2" customFormat="1">
      <c r="A353" s="41"/>
      <c r="B353" s="42"/>
      <c r="C353" s="43"/>
      <c r="D353" s="244" t="s">
        <v>484</v>
      </c>
      <c r="E353" s="43"/>
      <c r="F353" s="245" t="s">
        <v>4217</v>
      </c>
      <c r="G353" s="43"/>
      <c r="H353" s="43"/>
      <c r="I353" s="151"/>
      <c r="J353" s="43"/>
      <c r="K353" s="43"/>
      <c r="L353" s="47"/>
      <c r="M353" s="246"/>
      <c r="N353" s="247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484</v>
      </c>
      <c r="AU353" s="20" t="s">
        <v>82</v>
      </c>
    </row>
    <row r="354" s="16" customFormat="1">
      <c r="A354" s="16"/>
      <c r="B354" s="299"/>
      <c r="C354" s="300"/>
      <c r="D354" s="244" t="s">
        <v>487</v>
      </c>
      <c r="E354" s="301" t="s">
        <v>28</v>
      </c>
      <c r="F354" s="302" t="s">
        <v>4219</v>
      </c>
      <c r="G354" s="300"/>
      <c r="H354" s="301" t="s">
        <v>28</v>
      </c>
      <c r="I354" s="303"/>
      <c r="J354" s="300"/>
      <c r="K354" s="300"/>
      <c r="L354" s="304"/>
      <c r="M354" s="305"/>
      <c r="N354" s="306"/>
      <c r="O354" s="306"/>
      <c r="P354" s="306"/>
      <c r="Q354" s="306"/>
      <c r="R354" s="306"/>
      <c r="S354" s="306"/>
      <c r="T354" s="307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308" t="s">
        <v>487</v>
      </c>
      <c r="AU354" s="308" t="s">
        <v>82</v>
      </c>
      <c r="AV354" s="16" t="s">
        <v>78</v>
      </c>
      <c r="AW354" s="16" t="s">
        <v>35</v>
      </c>
      <c r="AX354" s="16" t="s">
        <v>74</v>
      </c>
      <c r="AY354" s="308" t="s">
        <v>475</v>
      </c>
    </row>
    <row r="355" s="13" customFormat="1">
      <c r="A355" s="13"/>
      <c r="B355" s="249"/>
      <c r="C355" s="250"/>
      <c r="D355" s="244" t="s">
        <v>487</v>
      </c>
      <c r="E355" s="251" t="s">
        <v>28</v>
      </c>
      <c r="F355" s="252" t="s">
        <v>3999</v>
      </c>
      <c r="G355" s="250"/>
      <c r="H355" s="253">
        <v>1.512</v>
      </c>
      <c r="I355" s="254"/>
      <c r="J355" s="250"/>
      <c r="K355" s="250"/>
      <c r="L355" s="255"/>
      <c r="M355" s="256"/>
      <c r="N355" s="257"/>
      <c r="O355" s="257"/>
      <c r="P355" s="257"/>
      <c r="Q355" s="257"/>
      <c r="R355" s="257"/>
      <c r="S355" s="257"/>
      <c r="T355" s="258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9" t="s">
        <v>487</v>
      </c>
      <c r="AU355" s="259" t="s">
        <v>82</v>
      </c>
      <c r="AV355" s="13" t="s">
        <v>82</v>
      </c>
      <c r="AW355" s="13" t="s">
        <v>35</v>
      </c>
      <c r="AX355" s="13" t="s">
        <v>74</v>
      </c>
      <c r="AY355" s="259" t="s">
        <v>475</v>
      </c>
    </row>
    <row r="356" s="13" customFormat="1">
      <c r="A356" s="13"/>
      <c r="B356" s="249"/>
      <c r="C356" s="250"/>
      <c r="D356" s="244" t="s">
        <v>487</v>
      </c>
      <c r="E356" s="251" t="s">
        <v>28</v>
      </c>
      <c r="F356" s="252" t="s">
        <v>4220</v>
      </c>
      <c r="G356" s="250"/>
      <c r="H356" s="253">
        <v>3.4319999999999999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9" t="s">
        <v>487</v>
      </c>
      <c r="AU356" s="259" t="s">
        <v>82</v>
      </c>
      <c r="AV356" s="13" t="s">
        <v>82</v>
      </c>
      <c r="AW356" s="13" t="s">
        <v>35</v>
      </c>
      <c r="AX356" s="13" t="s">
        <v>74</v>
      </c>
      <c r="AY356" s="259" t="s">
        <v>475</v>
      </c>
    </row>
    <row r="357" s="15" customFormat="1">
      <c r="A357" s="15"/>
      <c r="B357" s="271"/>
      <c r="C357" s="272"/>
      <c r="D357" s="244" t="s">
        <v>487</v>
      </c>
      <c r="E357" s="273" t="s">
        <v>28</v>
      </c>
      <c r="F357" s="274" t="s">
        <v>493</v>
      </c>
      <c r="G357" s="272"/>
      <c r="H357" s="275">
        <v>4.944</v>
      </c>
      <c r="I357" s="276"/>
      <c r="J357" s="272"/>
      <c r="K357" s="272"/>
      <c r="L357" s="277"/>
      <c r="M357" s="278"/>
      <c r="N357" s="279"/>
      <c r="O357" s="279"/>
      <c r="P357" s="279"/>
      <c r="Q357" s="279"/>
      <c r="R357" s="279"/>
      <c r="S357" s="279"/>
      <c r="T357" s="280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81" t="s">
        <v>487</v>
      </c>
      <c r="AU357" s="281" t="s">
        <v>82</v>
      </c>
      <c r="AV357" s="15" t="s">
        <v>482</v>
      </c>
      <c r="AW357" s="15" t="s">
        <v>35</v>
      </c>
      <c r="AX357" s="15" t="s">
        <v>78</v>
      </c>
      <c r="AY357" s="281" t="s">
        <v>475</v>
      </c>
    </row>
    <row r="358" s="2" customFormat="1" ht="33" customHeight="1">
      <c r="A358" s="41"/>
      <c r="B358" s="42"/>
      <c r="C358" s="231" t="s">
        <v>786</v>
      </c>
      <c r="D358" s="231" t="s">
        <v>477</v>
      </c>
      <c r="E358" s="232" t="s">
        <v>4221</v>
      </c>
      <c r="F358" s="233" t="s">
        <v>4222</v>
      </c>
      <c r="G358" s="234" t="s">
        <v>639</v>
      </c>
      <c r="H358" s="235">
        <v>500</v>
      </c>
      <c r="I358" s="236"/>
      <c r="J358" s="237">
        <f>ROUND(I358*H358,2)</f>
        <v>0</v>
      </c>
      <c r="K358" s="233" t="s">
        <v>481</v>
      </c>
      <c r="L358" s="47"/>
      <c r="M358" s="238" t="s">
        <v>28</v>
      </c>
      <c r="N358" s="239" t="s">
        <v>45</v>
      </c>
      <c r="O358" s="87"/>
      <c r="P358" s="240">
        <f>O358*H358</f>
        <v>0</v>
      </c>
      <c r="Q358" s="240">
        <v>0.037010000000000001</v>
      </c>
      <c r="R358" s="240">
        <f>Q358*H358</f>
        <v>18.504999999999999</v>
      </c>
      <c r="S358" s="240">
        <v>0</v>
      </c>
      <c r="T358" s="241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42" t="s">
        <v>482</v>
      </c>
      <c r="AT358" s="242" t="s">
        <v>477</v>
      </c>
      <c r="AU358" s="242" t="s">
        <v>82</v>
      </c>
      <c r="AY358" s="20" t="s">
        <v>475</v>
      </c>
      <c r="BE358" s="243">
        <f>IF(N358="základní",J358,0)</f>
        <v>0</v>
      </c>
      <c r="BF358" s="243">
        <f>IF(N358="snížená",J358,0)</f>
        <v>0</v>
      </c>
      <c r="BG358" s="243">
        <f>IF(N358="zákl. přenesená",J358,0)</f>
        <v>0</v>
      </c>
      <c r="BH358" s="243">
        <f>IF(N358="sníž. přenesená",J358,0)</f>
        <v>0</v>
      </c>
      <c r="BI358" s="243">
        <f>IF(N358="nulová",J358,0)</f>
        <v>0</v>
      </c>
      <c r="BJ358" s="20" t="s">
        <v>78</v>
      </c>
      <c r="BK358" s="243">
        <f>ROUND(I358*H358,2)</f>
        <v>0</v>
      </c>
      <c r="BL358" s="20" t="s">
        <v>482</v>
      </c>
      <c r="BM358" s="242" t="s">
        <v>4223</v>
      </c>
    </row>
    <row r="359" s="2" customFormat="1">
      <c r="A359" s="41"/>
      <c r="B359" s="42"/>
      <c r="C359" s="43"/>
      <c r="D359" s="244" t="s">
        <v>484</v>
      </c>
      <c r="E359" s="43"/>
      <c r="F359" s="245" t="s">
        <v>4224</v>
      </c>
      <c r="G359" s="43"/>
      <c r="H359" s="43"/>
      <c r="I359" s="151"/>
      <c r="J359" s="43"/>
      <c r="K359" s="43"/>
      <c r="L359" s="47"/>
      <c r="M359" s="246"/>
      <c r="N359" s="247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484</v>
      </c>
      <c r="AU359" s="20" t="s">
        <v>82</v>
      </c>
    </row>
    <row r="360" s="13" customFormat="1">
      <c r="A360" s="13"/>
      <c r="B360" s="249"/>
      <c r="C360" s="250"/>
      <c r="D360" s="244" t="s">
        <v>487</v>
      </c>
      <c r="E360" s="251" t="s">
        <v>28</v>
      </c>
      <c r="F360" s="252" t="s">
        <v>4225</v>
      </c>
      <c r="G360" s="250"/>
      <c r="H360" s="253">
        <v>500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9" t="s">
        <v>487</v>
      </c>
      <c r="AU360" s="259" t="s">
        <v>82</v>
      </c>
      <c r="AV360" s="13" t="s">
        <v>82</v>
      </c>
      <c r="AW360" s="13" t="s">
        <v>35</v>
      </c>
      <c r="AX360" s="13" t="s">
        <v>78</v>
      </c>
      <c r="AY360" s="259" t="s">
        <v>475</v>
      </c>
    </row>
    <row r="361" s="2" customFormat="1" ht="21.75" customHeight="1">
      <c r="A361" s="41"/>
      <c r="B361" s="42"/>
      <c r="C361" s="282" t="s">
        <v>791</v>
      </c>
      <c r="D361" s="282" t="s">
        <v>516</v>
      </c>
      <c r="E361" s="283" t="s">
        <v>4226</v>
      </c>
      <c r="F361" s="284" t="s">
        <v>4227</v>
      </c>
      <c r="G361" s="285" t="s">
        <v>639</v>
      </c>
      <c r="H361" s="286">
        <v>500</v>
      </c>
      <c r="I361" s="287"/>
      <c r="J361" s="288">
        <f>ROUND(I361*H361,2)</f>
        <v>0</v>
      </c>
      <c r="K361" s="284" t="s">
        <v>481</v>
      </c>
      <c r="L361" s="289"/>
      <c r="M361" s="290" t="s">
        <v>28</v>
      </c>
      <c r="N361" s="291" t="s">
        <v>45</v>
      </c>
      <c r="O361" s="87"/>
      <c r="P361" s="240">
        <f>O361*H361</f>
        <v>0</v>
      </c>
      <c r="Q361" s="240">
        <v>0.019480000000000001</v>
      </c>
      <c r="R361" s="240">
        <f>Q361*H361</f>
        <v>9.7400000000000002</v>
      </c>
      <c r="S361" s="240">
        <v>0</v>
      </c>
      <c r="T361" s="241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42" t="s">
        <v>519</v>
      </c>
      <c r="AT361" s="242" t="s">
        <v>516</v>
      </c>
      <c r="AU361" s="242" t="s">
        <v>82</v>
      </c>
      <c r="AY361" s="20" t="s">
        <v>475</v>
      </c>
      <c r="BE361" s="243">
        <f>IF(N361="základní",J361,0)</f>
        <v>0</v>
      </c>
      <c r="BF361" s="243">
        <f>IF(N361="snížená",J361,0)</f>
        <v>0</v>
      </c>
      <c r="BG361" s="243">
        <f>IF(N361="zákl. přenesená",J361,0)</f>
        <v>0</v>
      </c>
      <c r="BH361" s="243">
        <f>IF(N361="sníž. přenesená",J361,0)</f>
        <v>0</v>
      </c>
      <c r="BI361" s="243">
        <f>IF(N361="nulová",J361,0)</f>
        <v>0</v>
      </c>
      <c r="BJ361" s="20" t="s">
        <v>78</v>
      </c>
      <c r="BK361" s="243">
        <f>ROUND(I361*H361,2)</f>
        <v>0</v>
      </c>
      <c r="BL361" s="20" t="s">
        <v>482</v>
      </c>
      <c r="BM361" s="242" t="s">
        <v>4228</v>
      </c>
    </row>
    <row r="362" s="2" customFormat="1">
      <c r="A362" s="41"/>
      <c r="B362" s="42"/>
      <c r="C362" s="43"/>
      <c r="D362" s="244" t="s">
        <v>484</v>
      </c>
      <c r="E362" s="43"/>
      <c r="F362" s="245" t="s">
        <v>4227</v>
      </c>
      <c r="G362" s="43"/>
      <c r="H362" s="43"/>
      <c r="I362" s="151"/>
      <c r="J362" s="43"/>
      <c r="K362" s="43"/>
      <c r="L362" s="47"/>
      <c r="M362" s="246"/>
      <c r="N362" s="247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484</v>
      </c>
      <c r="AU362" s="20" t="s">
        <v>82</v>
      </c>
    </row>
    <row r="363" s="12" customFormat="1" ht="22.8" customHeight="1">
      <c r="A363" s="12"/>
      <c r="B363" s="215"/>
      <c r="C363" s="216"/>
      <c r="D363" s="217" t="s">
        <v>73</v>
      </c>
      <c r="E363" s="229" t="s">
        <v>90</v>
      </c>
      <c r="F363" s="229" t="s">
        <v>476</v>
      </c>
      <c r="G363" s="216"/>
      <c r="H363" s="216"/>
      <c r="I363" s="219"/>
      <c r="J363" s="230">
        <f>BK363</f>
        <v>0</v>
      </c>
      <c r="K363" s="216"/>
      <c r="L363" s="221"/>
      <c r="M363" s="222"/>
      <c r="N363" s="223"/>
      <c r="O363" s="223"/>
      <c r="P363" s="224">
        <f>SUM(P364:P449)</f>
        <v>0</v>
      </c>
      <c r="Q363" s="223"/>
      <c r="R363" s="224">
        <f>SUM(R364:R449)</f>
        <v>1352.8747705100002</v>
      </c>
      <c r="S363" s="223"/>
      <c r="T363" s="225">
        <f>SUM(T364:T449)</f>
        <v>0</v>
      </c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R363" s="226" t="s">
        <v>78</v>
      </c>
      <c r="AT363" s="227" t="s">
        <v>73</v>
      </c>
      <c r="AU363" s="227" t="s">
        <v>78</v>
      </c>
      <c r="AY363" s="226" t="s">
        <v>475</v>
      </c>
      <c r="BK363" s="228">
        <f>SUM(BK364:BK449)</f>
        <v>0</v>
      </c>
    </row>
    <row r="364" s="2" customFormat="1" ht="21.75" customHeight="1">
      <c r="A364" s="41"/>
      <c r="B364" s="42"/>
      <c r="C364" s="231" t="s">
        <v>797</v>
      </c>
      <c r="D364" s="231" t="s">
        <v>477</v>
      </c>
      <c r="E364" s="232" t="s">
        <v>4229</v>
      </c>
      <c r="F364" s="233" t="s">
        <v>4230</v>
      </c>
      <c r="G364" s="234" t="s">
        <v>550</v>
      </c>
      <c r="H364" s="235">
        <v>220</v>
      </c>
      <c r="I364" s="236"/>
      <c r="J364" s="237">
        <f>ROUND(I364*H364,2)</f>
        <v>0</v>
      </c>
      <c r="K364" s="233" t="s">
        <v>481</v>
      </c>
      <c r="L364" s="47"/>
      <c r="M364" s="238" t="s">
        <v>28</v>
      </c>
      <c r="N364" s="239" t="s">
        <v>45</v>
      </c>
      <c r="O364" s="87"/>
      <c r="P364" s="240">
        <f>O364*H364</f>
        <v>0</v>
      </c>
      <c r="Q364" s="240">
        <v>0.00069999999999999999</v>
      </c>
      <c r="R364" s="240">
        <f>Q364*H364</f>
        <v>0.154</v>
      </c>
      <c r="S364" s="240">
        <v>0</v>
      </c>
      <c r="T364" s="241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42" t="s">
        <v>482</v>
      </c>
      <c r="AT364" s="242" t="s">
        <v>477</v>
      </c>
      <c r="AU364" s="242" t="s">
        <v>82</v>
      </c>
      <c r="AY364" s="20" t="s">
        <v>475</v>
      </c>
      <c r="BE364" s="243">
        <f>IF(N364="základní",J364,0)</f>
        <v>0</v>
      </c>
      <c r="BF364" s="243">
        <f>IF(N364="snížená",J364,0)</f>
        <v>0</v>
      </c>
      <c r="BG364" s="243">
        <f>IF(N364="zákl. přenesená",J364,0)</f>
        <v>0</v>
      </c>
      <c r="BH364" s="243">
        <f>IF(N364="sníž. přenesená",J364,0)</f>
        <v>0</v>
      </c>
      <c r="BI364" s="243">
        <f>IF(N364="nulová",J364,0)</f>
        <v>0</v>
      </c>
      <c r="BJ364" s="20" t="s">
        <v>78</v>
      </c>
      <c r="BK364" s="243">
        <f>ROUND(I364*H364,2)</f>
        <v>0</v>
      </c>
      <c r="BL364" s="20" t="s">
        <v>482</v>
      </c>
      <c r="BM364" s="242" t="s">
        <v>4231</v>
      </c>
    </row>
    <row r="365" s="2" customFormat="1">
      <c r="A365" s="41"/>
      <c r="B365" s="42"/>
      <c r="C365" s="43"/>
      <c r="D365" s="244" t="s">
        <v>484</v>
      </c>
      <c r="E365" s="43"/>
      <c r="F365" s="245" t="s">
        <v>4232</v>
      </c>
      <c r="G365" s="43"/>
      <c r="H365" s="43"/>
      <c r="I365" s="151"/>
      <c r="J365" s="43"/>
      <c r="K365" s="43"/>
      <c r="L365" s="47"/>
      <c r="M365" s="246"/>
      <c r="N365" s="247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484</v>
      </c>
      <c r="AU365" s="20" t="s">
        <v>82</v>
      </c>
    </row>
    <row r="366" s="16" customFormat="1">
      <c r="A366" s="16"/>
      <c r="B366" s="299"/>
      <c r="C366" s="300"/>
      <c r="D366" s="244" t="s">
        <v>487</v>
      </c>
      <c r="E366" s="301" t="s">
        <v>28</v>
      </c>
      <c r="F366" s="302" t="s">
        <v>4233</v>
      </c>
      <c r="G366" s="300"/>
      <c r="H366" s="301" t="s">
        <v>28</v>
      </c>
      <c r="I366" s="303"/>
      <c r="J366" s="300"/>
      <c r="K366" s="300"/>
      <c r="L366" s="304"/>
      <c r="M366" s="305"/>
      <c r="N366" s="306"/>
      <c r="O366" s="306"/>
      <c r="P366" s="306"/>
      <c r="Q366" s="306"/>
      <c r="R366" s="306"/>
      <c r="S366" s="306"/>
      <c r="T366" s="307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T366" s="308" t="s">
        <v>487</v>
      </c>
      <c r="AU366" s="308" t="s">
        <v>82</v>
      </c>
      <c r="AV366" s="16" t="s">
        <v>78</v>
      </c>
      <c r="AW366" s="16" t="s">
        <v>35</v>
      </c>
      <c r="AX366" s="16" t="s">
        <v>74</v>
      </c>
      <c r="AY366" s="308" t="s">
        <v>475</v>
      </c>
    </row>
    <row r="367" s="13" customFormat="1">
      <c r="A367" s="13"/>
      <c r="B367" s="249"/>
      <c r="C367" s="250"/>
      <c r="D367" s="244" t="s">
        <v>487</v>
      </c>
      <c r="E367" s="251" t="s">
        <v>28</v>
      </c>
      <c r="F367" s="252" t="s">
        <v>4234</v>
      </c>
      <c r="G367" s="250"/>
      <c r="H367" s="253">
        <v>168</v>
      </c>
      <c r="I367" s="254"/>
      <c r="J367" s="250"/>
      <c r="K367" s="250"/>
      <c r="L367" s="255"/>
      <c r="M367" s="256"/>
      <c r="N367" s="257"/>
      <c r="O367" s="257"/>
      <c r="P367" s="257"/>
      <c r="Q367" s="257"/>
      <c r="R367" s="257"/>
      <c r="S367" s="257"/>
      <c r="T367" s="258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9" t="s">
        <v>487</v>
      </c>
      <c r="AU367" s="259" t="s">
        <v>82</v>
      </c>
      <c r="AV367" s="13" t="s">
        <v>82</v>
      </c>
      <c r="AW367" s="13" t="s">
        <v>35</v>
      </c>
      <c r="AX367" s="13" t="s">
        <v>74</v>
      </c>
      <c r="AY367" s="259" t="s">
        <v>475</v>
      </c>
    </row>
    <row r="368" s="13" customFormat="1">
      <c r="A368" s="13"/>
      <c r="B368" s="249"/>
      <c r="C368" s="250"/>
      <c r="D368" s="244" t="s">
        <v>487</v>
      </c>
      <c r="E368" s="251" t="s">
        <v>28</v>
      </c>
      <c r="F368" s="252" t="s">
        <v>4235</v>
      </c>
      <c r="G368" s="250"/>
      <c r="H368" s="253">
        <v>52</v>
      </c>
      <c r="I368" s="254"/>
      <c r="J368" s="250"/>
      <c r="K368" s="250"/>
      <c r="L368" s="255"/>
      <c r="M368" s="256"/>
      <c r="N368" s="257"/>
      <c r="O368" s="257"/>
      <c r="P368" s="257"/>
      <c r="Q368" s="257"/>
      <c r="R368" s="257"/>
      <c r="S368" s="257"/>
      <c r="T368" s="258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9" t="s">
        <v>487</v>
      </c>
      <c r="AU368" s="259" t="s">
        <v>82</v>
      </c>
      <c r="AV368" s="13" t="s">
        <v>82</v>
      </c>
      <c r="AW368" s="13" t="s">
        <v>35</v>
      </c>
      <c r="AX368" s="13" t="s">
        <v>74</v>
      </c>
      <c r="AY368" s="259" t="s">
        <v>475</v>
      </c>
    </row>
    <row r="369" s="15" customFormat="1">
      <c r="A369" s="15"/>
      <c r="B369" s="271"/>
      <c r="C369" s="272"/>
      <c r="D369" s="244" t="s">
        <v>487</v>
      </c>
      <c r="E369" s="273" t="s">
        <v>28</v>
      </c>
      <c r="F369" s="274" t="s">
        <v>493</v>
      </c>
      <c r="G369" s="272"/>
      <c r="H369" s="275">
        <v>220</v>
      </c>
      <c r="I369" s="276"/>
      <c r="J369" s="272"/>
      <c r="K369" s="272"/>
      <c r="L369" s="277"/>
      <c r="M369" s="278"/>
      <c r="N369" s="279"/>
      <c r="O369" s="279"/>
      <c r="P369" s="279"/>
      <c r="Q369" s="279"/>
      <c r="R369" s="279"/>
      <c r="S369" s="279"/>
      <c r="T369" s="280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81" t="s">
        <v>487</v>
      </c>
      <c r="AU369" s="281" t="s">
        <v>82</v>
      </c>
      <c r="AV369" s="15" t="s">
        <v>482</v>
      </c>
      <c r="AW369" s="15" t="s">
        <v>35</v>
      </c>
      <c r="AX369" s="15" t="s">
        <v>78</v>
      </c>
      <c r="AY369" s="281" t="s">
        <v>475</v>
      </c>
    </row>
    <row r="370" s="2" customFormat="1" ht="16.5" customHeight="1">
      <c r="A370" s="41"/>
      <c r="B370" s="42"/>
      <c r="C370" s="231" t="s">
        <v>802</v>
      </c>
      <c r="D370" s="231" t="s">
        <v>477</v>
      </c>
      <c r="E370" s="232" t="s">
        <v>4236</v>
      </c>
      <c r="F370" s="233" t="s">
        <v>4237</v>
      </c>
      <c r="G370" s="234" t="s">
        <v>480</v>
      </c>
      <c r="H370" s="235">
        <v>23.734000000000002</v>
      </c>
      <c r="I370" s="236"/>
      <c r="J370" s="237">
        <f>ROUND(I370*H370,2)</f>
        <v>0</v>
      </c>
      <c r="K370" s="233" t="s">
        <v>481</v>
      </c>
      <c r="L370" s="47"/>
      <c r="M370" s="238" t="s">
        <v>28</v>
      </c>
      <c r="N370" s="239" t="s">
        <v>45</v>
      </c>
      <c r="O370" s="87"/>
      <c r="P370" s="240">
        <f>O370*H370</f>
        <v>0</v>
      </c>
      <c r="Q370" s="240">
        <v>0</v>
      </c>
      <c r="R370" s="240">
        <f>Q370*H370</f>
        <v>0</v>
      </c>
      <c r="S370" s="240">
        <v>0</v>
      </c>
      <c r="T370" s="241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42" t="s">
        <v>482</v>
      </c>
      <c r="AT370" s="242" t="s">
        <v>477</v>
      </c>
      <c r="AU370" s="242" t="s">
        <v>82</v>
      </c>
      <c r="AY370" s="20" t="s">
        <v>475</v>
      </c>
      <c r="BE370" s="243">
        <f>IF(N370="základní",J370,0)</f>
        <v>0</v>
      </c>
      <c r="BF370" s="243">
        <f>IF(N370="snížená",J370,0)</f>
        <v>0</v>
      </c>
      <c r="BG370" s="243">
        <f>IF(N370="zákl. přenesená",J370,0)</f>
        <v>0</v>
      </c>
      <c r="BH370" s="243">
        <f>IF(N370="sníž. přenesená",J370,0)</f>
        <v>0</v>
      </c>
      <c r="BI370" s="243">
        <f>IF(N370="nulová",J370,0)</f>
        <v>0</v>
      </c>
      <c r="BJ370" s="20" t="s">
        <v>78</v>
      </c>
      <c r="BK370" s="243">
        <f>ROUND(I370*H370,2)</f>
        <v>0</v>
      </c>
      <c r="BL370" s="20" t="s">
        <v>482</v>
      </c>
      <c r="BM370" s="242" t="s">
        <v>4238</v>
      </c>
    </row>
    <row r="371" s="2" customFormat="1">
      <c r="A371" s="41"/>
      <c r="B371" s="42"/>
      <c r="C371" s="43"/>
      <c r="D371" s="244" t="s">
        <v>484</v>
      </c>
      <c r="E371" s="43"/>
      <c r="F371" s="245" t="s">
        <v>4239</v>
      </c>
      <c r="G371" s="43"/>
      <c r="H371" s="43"/>
      <c r="I371" s="151"/>
      <c r="J371" s="43"/>
      <c r="K371" s="43"/>
      <c r="L371" s="47"/>
      <c r="M371" s="246"/>
      <c r="N371" s="247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484</v>
      </c>
      <c r="AU371" s="20" t="s">
        <v>82</v>
      </c>
    </row>
    <row r="372" s="16" customFormat="1">
      <c r="A372" s="16"/>
      <c r="B372" s="299"/>
      <c r="C372" s="300"/>
      <c r="D372" s="244" t="s">
        <v>487</v>
      </c>
      <c r="E372" s="301" t="s">
        <v>28</v>
      </c>
      <c r="F372" s="302" t="s">
        <v>4240</v>
      </c>
      <c r="G372" s="300"/>
      <c r="H372" s="301" t="s">
        <v>28</v>
      </c>
      <c r="I372" s="303"/>
      <c r="J372" s="300"/>
      <c r="K372" s="300"/>
      <c r="L372" s="304"/>
      <c r="M372" s="305"/>
      <c r="N372" s="306"/>
      <c r="O372" s="306"/>
      <c r="P372" s="306"/>
      <c r="Q372" s="306"/>
      <c r="R372" s="306"/>
      <c r="S372" s="306"/>
      <c r="T372" s="307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T372" s="308" t="s">
        <v>487</v>
      </c>
      <c r="AU372" s="308" t="s">
        <v>82</v>
      </c>
      <c r="AV372" s="16" t="s">
        <v>78</v>
      </c>
      <c r="AW372" s="16" t="s">
        <v>35</v>
      </c>
      <c r="AX372" s="16" t="s">
        <v>74</v>
      </c>
      <c r="AY372" s="308" t="s">
        <v>475</v>
      </c>
    </row>
    <row r="373" s="13" customFormat="1">
      <c r="A373" s="13"/>
      <c r="B373" s="249"/>
      <c r="C373" s="250"/>
      <c r="D373" s="244" t="s">
        <v>487</v>
      </c>
      <c r="E373" s="251" t="s">
        <v>28</v>
      </c>
      <c r="F373" s="252" t="s">
        <v>4241</v>
      </c>
      <c r="G373" s="250"/>
      <c r="H373" s="253">
        <v>15.406000000000001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9" t="s">
        <v>487</v>
      </c>
      <c r="AU373" s="259" t="s">
        <v>82</v>
      </c>
      <c r="AV373" s="13" t="s">
        <v>82</v>
      </c>
      <c r="AW373" s="13" t="s">
        <v>35</v>
      </c>
      <c r="AX373" s="13" t="s">
        <v>74</v>
      </c>
      <c r="AY373" s="259" t="s">
        <v>475</v>
      </c>
    </row>
    <row r="374" s="13" customFormat="1">
      <c r="A374" s="13"/>
      <c r="B374" s="249"/>
      <c r="C374" s="250"/>
      <c r="D374" s="244" t="s">
        <v>487</v>
      </c>
      <c r="E374" s="251" t="s">
        <v>28</v>
      </c>
      <c r="F374" s="252" t="s">
        <v>4242</v>
      </c>
      <c r="G374" s="250"/>
      <c r="H374" s="253">
        <v>6.4800000000000004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9" t="s">
        <v>487</v>
      </c>
      <c r="AU374" s="259" t="s">
        <v>82</v>
      </c>
      <c r="AV374" s="13" t="s">
        <v>82</v>
      </c>
      <c r="AW374" s="13" t="s">
        <v>35</v>
      </c>
      <c r="AX374" s="13" t="s">
        <v>74</v>
      </c>
      <c r="AY374" s="259" t="s">
        <v>475</v>
      </c>
    </row>
    <row r="375" s="13" customFormat="1">
      <c r="A375" s="13"/>
      <c r="B375" s="249"/>
      <c r="C375" s="250"/>
      <c r="D375" s="244" t="s">
        <v>487</v>
      </c>
      <c r="E375" s="251" t="s">
        <v>28</v>
      </c>
      <c r="F375" s="252" t="s">
        <v>4243</v>
      </c>
      <c r="G375" s="250"/>
      <c r="H375" s="253">
        <v>1.8480000000000001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9" t="s">
        <v>487</v>
      </c>
      <c r="AU375" s="259" t="s">
        <v>82</v>
      </c>
      <c r="AV375" s="13" t="s">
        <v>82</v>
      </c>
      <c r="AW375" s="13" t="s">
        <v>35</v>
      </c>
      <c r="AX375" s="13" t="s">
        <v>74</v>
      </c>
      <c r="AY375" s="259" t="s">
        <v>475</v>
      </c>
    </row>
    <row r="376" s="15" customFormat="1">
      <c r="A376" s="15"/>
      <c r="B376" s="271"/>
      <c r="C376" s="272"/>
      <c r="D376" s="244" t="s">
        <v>487</v>
      </c>
      <c r="E376" s="273" t="s">
        <v>28</v>
      </c>
      <c r="F376" s="274" t="s">
        <v>493</v>
      </c>
      <c r="G376" s="272"/>
      <c r="H376" s="275">
        <v>23.734000000000002</v>
      </c>
      <c r="I376" s="276"/>
      <c r="J376" s="272"/>
      <c r="K376" s="272"/>
      <c r="L376" s="277"/>
      <c r="M376" s="278"/>
      <c r="N376" s="279"/>
      <c r="O376" s="279"/>
      <c r="P376" s="279"/>
      <c r="Q376" s="279"/>
      <c r="R376" s="279"/>
      <c r="S376" s="279"/>
      <c r="T376" s="280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81" t="s">
        <v>487</v>
      </c>
      <c r="AU376" s="281" t="s">
        <v>82</v>
      </c>
      <c r="AV376" s="15" t="s">
        <v>482</v>
      </c>
      <c r="AW376" s="15" t="s">
        <v>35</v>
      </c>
      <c r="AX376" s="15" t="s">
        <v>78</v>
      </c>
      <c r="AY376" s="281" t="s">
        <v>475</v>
      </c>
    </row>
    <row r="377" s="2" customFormat="1" ht="16.5" customHeight="1">
      <c r="A377" s="41"/>
      <c r="B377" s="42"/>
      <c r="C377" s="231" t="s">
        <v>806</v>
      </c>
      <c r="D377" s="231" t="s">
        <v>477</v>
      </c>
      <c r="E377" s="232" t="s">
        <v>4244</v>
      </c>
      <c r="F377" s="233" t="s">
        <v>4245</v>
      </c>
      <c r="G377" s="234" t="s">
        <v>496</v>
      </c>
      <c r="H377" s="235">
        <v>75.832999999999998</v>
      </c>
      <c r="I377" s="236"/>
      <c r="J377" s="237">
        <f>ROUND(I377*H377,2)</f>
        <v>0</v>
      </c>
      <c r="K377" s="233" t="s">
        <v>481</v>
      </c>
      <c r="L377" s="47"/>
      <c r="M377" s="238" t="s">
        <v>28</v>
      </c>
      <c r="N377" s="239" t="s">
        <v>45</v>
      </c>
      <c r="O377" s="87"/>
      <c r="P377" s="240">
        <f>O377*H377</f>
        <v>0</v>
      </c>
      <c r="Q377" s="240">
        <v>0.041739999999999999</v>
      </c>
      <c r="R377" s="240">
        <f>Q377*H377</f>
        <v>3.16526942</v>
      </c>
      <c r="S377" s="240">
        <v>0</v>
      </c>
      <c r="T377" s="241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42" t="s">
        <v>482</v>
      </c>
      <c r="AT377" s="242" t="s">
        <v>477</v>
      </c>
      <c r="AU377" s="242" t="s">
        <v>82</v>
      </c>
      <c r="AY377" s="20" t="s">
        <v>475</v>
      </c>
      <c r="BE377" s="243">
        <f>IF(N377="základní",J377,0)</f>
        <v>0</v>
      </c>
      <c r="BF377" s="243">
        <f>IF(N377="snížená",J377,0)</f>
        <v>0</v>
      </c>
      <c r="BG377" s="243">
        <f>IF(N377="zákl. přenesená",J377,0)</f>
        <v>0</v>
      </c>
      <c r="BH377" s="243">
        <f>IF(N377="sníž. přenesená",J377,0)</f>
        <v>0</v>
      </c>
      <c r="BI377" s="243">
        <f>IF(N377="nulová",J377,0)</f>
        <v>0</v>
      </c>
      <c r="BJ377" s="20" t="s">
        <v>78</v>
      </c>
      <c r="BK377" s="243">
        <f>ROUND(I377*H377,2)</f>
        <v>0</v>
      </c>
      <c r="BL377" s="20" t="s">
        <v>482</v>
      </c>
      <c r="BM377" s="242" t="s">
        <v>4246</v>
      </c>
    </row>
    <row r="378" s="2" customFormat="1">
      <c r="A378" s="41"/>
      <c r="B378" s="42"/>
      <c r="C378" s="43"/>
      <c r="D378" s="244" t="s">
        <v>484</v>
      </c>
      <c r="E378" s="43"/>
      <c r="F378" s="245" t="s">
        <v>4247</v>
      </c>
      <c r="G378" s="43"/>
      <c r="H378" s="43"/>
      <c r="I378" s="151"/>
      <c r="J378" s="43"/>
      <c r="K378" s="43"/>
      <c r="L378" s="47"/>
      <c r="M378" s="246"/>
      <c r="N378" s="247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484</v>
      </c>
      <c r="AU378" s="20" t="s">
        <v>82</v>
      </c>
    </row>
    <row r="379" s="13" customFormat="1">
      <c r="A379" s="13"/>
      <c r="B379" s="249"/>
      <c r="C379" s="250"/>
      <c r="D379" s="244" t="s">
        <v>487</v>
      </c>
      <c r="E379" s="251" t="s">
        <v>28</v>
      </c>
      <c r="F379" s="252" t="s">
        <v>4248</v>
      </c>
      <c r="G379" s="250"/>
      <c r="H379" s="253">
        <v>58.835999999999999</v>
      </c>
      <c r="I379" s="254"/>
      <c r="J379" s="250"/>
      <c r="K379" s="250"/>
      <c r="L379" s="255"/>
      <c r="M379" s="256"/>
      <c r="N379" s="257"/>
      <c r="O379" s="257"/>
      <c r="P379" s="257"/>
      <c r="Q379" s="257"/>
      <c r="R379" s="257"/>
      <c r="S379" s="257"/>
      <c r="T379" s="258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9" t="s">
        <v>487</v>
      </c>
      <c r="AU379" s="259" t="s">
        <v>82</v>
      </c>
      <c r="AV379" s="13" t="s">
        <v>82</v>
      </c>
      <c r="AW379" s="13" t="s">
        <v>35</v>
      </c>
      <c r="AX379" s="13" t="s">
        <v>74</v>
      </c>
      <c r="AY379" s="259" t="s">
        <v>475</v>
      </c>
    </row>
    <row r="380" s="13" customFormat="1">
      <c r="A380" s="13"/>
      <c r="B380" s="249"/>
      <c r="C380" s="250"/>
      <c r="D380" s="244" t="s">
        <v>487</v>
      </c>
      <c r="E380" s="251" t="s">
        <v>28</v>
      </c>
      <c r="F380" s="252" t="s">
        <v>4249</v>
      </c>
      <c r="G380" s="250"/>
      <c r="H380" s="253">
        <v>16.997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9" t="s">
        <v>487</v>
      </c>
      <c r="AU380" s="259" t="s">
        <v>82</v>
      </c>
      <c r="AV380" s="13" t="s">
        <v>82</v>
      </c>
      <c r="AW380" s="13" t="s">
        <v>35</v>
      </c>
      <c r="AX380" s="13" t="s">
        <v>74</v>
      </c>
      <c r="AY380" s="259" t="s">
        <v>475</v>
      </c>
    </row>
    <row r="381" s="15" customFormat="1">
      <c r="A381" s="15"/>
      <c r="B381" s="271"/>
      <c r="C381" s="272"/>
      <c r="D381" s="244" t="s">
        <v>487</v>
      </c>
      <c r="E381" s="273" t="s">
        <v>28</v>
      </c>
      <c r="F381" s="274" t="s">
        <v>493</v>
      </c>
      <c r="G381" s="272"/>
      <c r="H381" s="275">
        <v>75.832999999999998</v>
      </c>
      <c r="I381" s="276"/>
      <c r="J381" s="272"/>
      <c r="K381" s="272"/>
      <c r="L381" s="277"/>
      <c r="M381" s="278"/>
      <c r="N381" s="279"/>
      <c r="O381" s="279"/>
      <c r="P381" s="279"/>
      <c r="Q381" s="279"/>
      <c r="R381" s="279"/>
      <c r="S381" s="279"/>
      <c r="T381" s="280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81" t="s">
        <v>487</v>
      </c>
      <c r="AU381" s="281" t="s">
        <v>82</v>
      </c>
      <c r="AV381" s="15" t="s">
        <v>482</v>
      </c>
      <c r="AW381" s="15" t="s">
        <v>35</v>
      </c>
      <c r="AX381" s="15" t="s">
        <v>78</v>
      </c>
      <c r="AY381" s="281" t="s">
        <v>475</v>
      </c>
    </row>
    <row r="382" s="2" customFormat="1" ht="16.5" customHeight="1">
      <c r="A382" s="41"/>
      <c r="B382" s="42"/>
      <c r="C382" s="231" t="s">
        <v>811</v>
      </c>
      <c r="D382" s="231" t="s">
        <v>477</v>
      </c>
      <c r="E382" s="232" t="s">
        <v>4250</v>
      </c>
      <c r="F382" s="233" t="s">
        <v>4251</v>
      </c>
      <c r="G382" s="234" t="s">
        <v>496</v>
      </c>
      <c r="H382" s="235">
        <v>75.832999999999998</v>
      </c>
      <c r="I382" s="236"/>
      <c r="J382" s="237">
        <f>ROUND(I382*H382,2)</f>
        <v>0</v>
      </c>
      <c r="K382" s="233" t="s">
        <v>481</v>
      </c>
      <c r="L382" s="47"/>
      <c r="M382" s="238" t="s">
        <v>28</v>
      </c>
      <c r="N382" s="239" t="s">
        <v>45</v>
      </c>
      <c r="O382" s="87"/>
      <c r="P382" s="240">
        <f>O382*H382</f>
        <v>0</v>
      </c>
      <c r="Q382" s="240">
        <v>2.0000000000000002E-05</v>
      </c>
      <c r="R382" s="240">
        <f>Q382*H382</f>
        <v>0.0015166600000000002</v>
      </c>
      <c r="S382" s="240">
        <v>0</v>
      </c>
      <c r="T382" s="241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42" t="s">
        <v>482</v>
      </c>
      <c r="AT382" s="242" t="s">
        <v>477</v>
      </c>
      <c r="AU382" s="242" t="s">
        <v>82</v>
      </c>
      <c r="AY382" s="20" t="s">
        <v>475</v>
      </c>
      <c r="BE382" s="243">
        <f>IF(N382="základní",J382,0)</f>
        <v>0</v>
      </c>
      <c r="BF382" s="243">
        <f>IF(N382="snížená",J382,0)</f>
        <v>0</v>
      </c>
      <c r="BG382" s="243">
        <f>IF(N382="zákl. přenesená",J382,0)</f>
        <v>0</v>
      </c>
      <c r="BH382" s="243">
        <f>IF(N382="sníž. přenesená",J382,0)</f>
        <v>0</v>
      </c>
      <c r="BI382" s="243">
        <f>IF(N382="nulová",J382,0)</f>
        <v>0</v>
      </c>
      <c r="BJ382" s="20" t="s">
        <v>78</v>
      </c>
      <c r="BK382" s="243">
        <f>ROUND(I382*H382,2)</f>
        <v>0</v>
      </c>
      <c r="BL382" s="20" t="s">
        <v>482</v>
      </c>
      <c r="BM382" s="242" t="s">
        <v>4252</v>
      </c>
    </row>
    <row r="383" s="2" customFormat="1">
      <c r="A383" s="41"/>
      <c r="B383" s="42"/>
      <c r="C383" s="43"/>
      <c r="D383" s="244" t="s">
        <v>484</v>
      </c>
      <c r="E383" s="43"/>
      <c r="F383" s="245" t="s">
        <v>4253</v>
      </c>
      <c r="G383" s="43"/>
      <c r="H383" s="43"/>
      <c r="I383" s="151"/>
      <c r="J383" s="43"/>
      <c r="K383" s="43"/>
      <c r="L383" s="47"/>
      <c r="M383" s="246"/>
      <c r="N383" s="247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484</v>
      </c>
      <c r="AU383" s="20" t="s">
        <v>82</v>
      </c>
    </row>
    <row r="384" s="2" customFormat="1" ht="21.75" customHeight="1">
      <c r="A384" s="41"/>
      <c r="B384" s="42"/>
      <c r="C384" s="231" t="s">
        <v>817</v>
      </c>
      <c r="D384" s="231" t="s">
        <v>477</v>
      </c>
      <c r="E384" s="232" t="s">
        <v>4254</v>
      </c>
      <c r="F384" s="233" t="s">
        <v>4255</v>
      </c>
      <c r="G384" s="234" t="s">
        <v>508</v>
      </c>
      <c r="H384" s="235">
        <v>2.7599999999999998</v>
      </c>
      <c r="I384" s="236"/>
      <c r="J384" s="237">
        <f>ROUND(I384*H384,2)</f>
        <v>0</v>
      </c>
      <c r="K384" s="233" t="s">
        <v>481</v>
      </c>
      <c r="L384" s="47"/>
      <c r="M384" s="238" t="s">
        <v>28</v>
      </c>
      <c r="N384" s="239" t="s">
        <v>45</v>
      </c>
      <c r="O384" s="87"/>
      <c r="P384" s="240">
        <f>O384*H384</f>
        <v>0</v>
      </c>
      <c r="Q384" s="240">
        <v>1.04877</v>
      </c>
      <c r="R384" s="240">
        <f>Q384*H384</f>
        <v>2.8946051999999995</v>
      </c>
      <c r="S384" s="240">
        <v>0</v>
      </c>
      <c r="T384" s="241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42" t="s">
        <v>482</v>
      </c>
      <c r="AT384" s="242" t="s">
        <v>477</v>
      </c>
      <c r="AU384" s="242" t="s">
        <v>82</v>
      </c>
      <c r="AY384" s="20" t="s">
        <v>475</v>
      </c>
      <c r="BE384" s="243">
        <f>IF(N384="základní",J384,0)</f>
        <v>0</v>
      </c>
      <c r="BF384" s="243">
        <f>IF(N384="snížená",J384,0)</f>
        <v>0</v>
      </c>
      <c r="BG384" s="243">
        <f>IF(N384="zákl. přenesená",J384,0)</f>
        <v>0</v>
      </c>
      <c r="BH384" s="243">
        <f>IF(N384="sníž. přenesená",J384,0)</f>
        <v>0</v>
      </c>
      <c r="BI384" s="243">
        <f>IF(N384="nulová",J384,0)</f>
        <v>0</v>
      </c>
      <c r="BJ384" s="20" t="s">
        <v>78</v>
      </c>
      <c r="BK384" s="243">
        <f>ROUND(I384*H384,2)</f>
        <v>0</v>
      </c>
      <c r="BL384" s="20" t="s">
        <v>482</v>
      </c>
      <c r="BM384" s="242" t="s">
        <v>4256</v>
      </c>
    </row>
    <row r="385" s="2" customFormat="1">
      <c r="A385" s="41"/>
      <c r="B385" s="42"/>
      <c r="C385" s="43"/>
      <c r="D385" s="244" t="s">
        <v>484</v>
      </c>
      <c r="E385" s="43"/>
      <c r="F385" s="245" t="s">
        <v>4257</v>
      </c>
      <c r="G385" s="43"/>
      <c r="H385" s="43"/>
      <c r="I385" s="151"/>
      <c r="J385" s="43"/>
      <c r="K385" s="43"/>
      <c r="L385" s="47"/>
      <c r="M385" s="246"/>
      <c r="N385" s="247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484</v>
      </c>
      <c r="AU385" s="20" t="s">
        <v>82</v>
      </c>
    </row>
    <row r="386" s="13" customFormat="1">
      <c r="A386" s="13"/>
      <c r="B386" s="249"/>
      <c r="C386" s="250"/>
      <c r="D386" s="244" t="s">
        <v>487</v>
      </c>
      <c r="E386" s="251" t="s">
        <v>28</v>
      </c>
      <c r="F386" s="252" t="s">
        <v>4258</v>
      </c>
      <c r="G386" s="250"/>
      <c r="H386" s="253">
        <v>1.6599999999999999</v>
      </c>
      <c r="I386" s="254"/>
      <c r="J386" s="250"/>
      <c r="K386" s="250"/>
      <c r="L386" s="255"/>
      <c r="M386" s="256"/>
      <c r="N386" s="257"/>
      <c r="O386" s="257"/>
      <c r="P386" s="257"/>
      <c r="Q386" s="257"/>
      <c r="R386" s="257"/>
      <c r="S386" s="257"/>
      <c r="T386" s="258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9" t="s">
        <v>487</v>
      </c>
      <c r="AU386" s="259" t="s">
        <v>82</v>
      </c>
      <c r="AV386" s="13" t="s">
        <v>82</v>
      </c>
      <c r="AW386" s="13" t="s">
        <v>35</v>
      </c>
      <c r="AX386" s="13" t="s">
        <v>74</v>
      </c>
      <c r="AY386" s="259" t="s">
        <v>475</v>
      </c>
    </row>
    <row r="387" s="13" customFormat="1">
      <c r="A387" s="13"/>
      <c r="B387" s="249"/>
      <c r="C387" s="250"/>
      <c r="D387" s="244" t="s">
        <v>487</v>
      </c>
      <c r="E387" s="251" t="s">
        <v>28</v>
      </c>
      <c r="F387" s="252" t="s">
        <v>4259</v>
      </c>
      <c r="G387" s="250"/>
      <c r="H387" s="253">
        <v>0.84999999999999998</v>
      </c>
      <c r="I387" s="254"/>
      <c r="J387" s="250"/>
      <c r="K387" s="250"/>
      <c r="L387" s="255"/>
      <c r="M387" s="256"/>
      <c r="N387" s="257"/>
      <c r="O387" s="257"/>
      <c r="P387" s="257"/>
      <c r="Q387" s="257"/>
      <c r="R387" s="257"/>
      <c r="S387" s="257"/>
      <c r="T387" s="258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9" t="s">
        <v>487</v>
      </c>
      <c r="AU387" s="259" t="s">
        <v>82</v>
      </c>
      <c r="AV387" s="13" t="s">
        <v>82</v>
      </c>
      <c r="AW387" s="13" t="s">
        <v>35</v>
      </c>
      <c r="AX387" s="13" t="s">
        <v>74</v>
      </c>
      <c r="AY387" s="259" t="s">
        <v>475</v>
      </c>
    </row>
    <row r="388" s="13" customFormat="1">
      <c r="A388" s="13"/>
      <c r="B388" s="249"/>
      <c r="C388" s="250"/>
      <c r="D388" s="244" t="s">
        <v>487</v>
      </c>
      <c r="E388" s="251" t="s">
        <v>28</v>
      </c>
      <c r="F388" s="252" t="s">
        <v>4260</v>
      </c>
      <c r="G388" s="250"/>
      <c r="H388" s="253">
        <v>0.25</v>
      </c>
      <c r="I388" s="254"/>
      <c r="J388" s="250"/>
      <c r="K388" s="250"/>
      <c r="L388" s="255"/>
      <c r="M388" s="256"/>
      <c r="N388" s="257"/>
      <c r="O388" s="257"/>
      <c r="P388" s="257"/>
      <c r="Q388" s="257"/>
      <c r="R388" s="257"/>
      <c r="S388" s="257"/>
      <c r="T388" s="258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9" t="s">
        <v>487</v>
      </c>
      <c r="AU388" s="259" t="s">
        <v>82</v>
      </c>
      <c r="AV388" s="13" t="s">
        <v>82</v>
      </c>
      <c r="AW388" s="13" t="s">
        <v>35</v>
      </c>
      <c r="AX388" s="13" t="s">
        <v>74</v>
      </c>
      <c r="AY388" s="259" t="s">
        <v>475</v>
      </c>
    </row>
    <row r="389" s="15" customFormat="1">
      <c r="A389" s="15"/>
      <c r="B389" s="271"/>
      <c r="C389" s="272"/>
      <c r="D389" s="244" t="s">
        <v>487</v>
      </c>
      <c r="E389" s="273" t="s">
        <v>28</v>
      </c>
      <c r="F389" s="274" t="s">
        <v>493</v>
      </c>
      <c r="G389" s="272"/>
      <c r="H389" s="275">
        <v>2.7599999999999998</v>
      </c>
      <c r="I389" s="276"/>
      <c r="J389" s="272"/>
      <c r="K389" s="272"/>
      <c r="L389" s="277"/>
      <c r="M389" s="278"/>
      <c r="N389" s="279"/>
      <c r="O389" s="279"/>
      <c r="P389" s="279"/>
      <c r="Q389" s="279"/>
      <c r="R389" s="279"/>
      <c r="S389" s="279"/>
      <c r="T389" s="280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81" t="s">
        <v>487</v>
      </c>
      <c r="AU389" s="281" t="s">
        <v>82</v>
      </c>
      <c r="AV389" s="15" t="s">
        <v>482</v>
      </c>
      <c r="AW389" s="15" t="s">
        <v>35</v>
      </c>
      <c r="AX389" s="15" t="s">
        <v>78</v>
      </c>
      <c r="AY389" s="281" t="s">
        <v>475</v>
      </c>
    </row>
    <row r="390" s="2" customFormat="1" ht="44.25" customHeight="1">
      <c r="A390" s="41"/>
      <c r="B390" s="42"/>
      <c r="C390" s="231" t="s">
        <v>822</v>
      </c>
      <c r="D390" s="231" t="s">
        <v>477</v>
      </c>
      <c r="E390" s="232" t="s">
        <v>4261</v>
      </c>
      <c r="F390" s="233" t="s">
        <v>4262</v>
      </c>
      <c r="G390" s="234" t="s">
        <v>480</v>
      </c>
      <c r="H390" s="235">
        <v>566.80799999999999</v>
      </c>
      <c r="I390" s="236"/>
      <c r="J390" s="237">
        <f>ROUND(I390*H390,2)</f>
        <v>0</v>
      </c>
      <c r="K390" s="233" t="s">
        <v>481</v>
      </c>
      <c r="L390" s="47"/>
      <c r="M390" s="238" t="s">
        <v>28</v>
      </c>
      <c r="N390" s="239" t="s">
        <v>45</v>
      </c>
      <c r="O390" s="87"/>
      <c r="P390" s="240">
        <f>O390*H390</f>
        <v>0</v>
      </c>
      <c r="Q390" s="240">
        <v>2.2949600000000001</v>
      </c>
      <c r="R390" s="240">
        <f>Q390*H390</f>
        <v>1300.80168768</v>
      </c>
      <c r="S390" s="240">
        <v>0</v>
      </c>
      <c r="T390" s="241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42" t="s">
        <v>482</v>
      </c>
      <c r="AT390" s="242" t="s">
        <v>477</v>
      </c>
      <c r="AU390" s="242" t="s">
        <v>82</v>
      </c>
      <c r="AY390" s="20" t="s">
        <v>475</v>
      </c>
      <c r="BE390" s="243">
        <f>IF(N390="základní",J390,0)</f>
        <v>0</v>
      </c>
      <c r="BF390" s="243">
        <f>IF(N390="snížená",J390,0)</f>
        <v>0</v>
      </c>
      <c r="BG390" s="243">
        <f>IF(N390="zákl. přenesená",J390,0)</f>
        <v>0</v>
      </c>
      <c r="BH390" s="243">
        <f>IF(N390="sníž. přenesená",J390,0)</f>
        <v>0</v>
      </c>
      <c r="BI390" s="243">
        <f>IF(N390="nulová",J390,0)</f>
        <v>0</v>
      </c>
      <c r="BJ390" s="20" t="s">
        <v>78</v>
      </c>
      <c r="BK390" s="243">
        <f>ROUND(I390*H390,2)</f>
        <v>0</v>
      </c>
      <c r="BL390" s="20" t="s">
        <v>482</v>
      </c>
      <c r="BM390" s="242" t="s">
        <v>4263</v>
      </c>
    </row>
    <row r="391" s="2" customFormat="1">
      <c r="A391" s="41"/>
      <c r="B391" s="42"/>
      <c r="C391" s="43"/>
      <c r="D391" s="244" t="s">
        <v>484</v>
      </c>
      <c r="E391" s="43"/>
      <c r="F391" s="245" t="s">
        <v>4262</v>
      </c>
      <c r="G391" s="43"/>
      <c r="H391" s="43"/>
      <c r="I391" s="151"/>
      <c r="J391" s="43"/>
      <c r="K391" s="43"/>
      <c r="L391" s="47"/>
      <c r="M391" s="246"/>
      <c r="N391" s="247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484</v>
      </c>
      <c r="AU391" s="20" t="s">
        <v>82</v>
      </c>
    </row>
    <row r="392" s="13" customFormat="1">
      <c r="A392" s="13"/>
      <c r="B392" s="249"/>
      <c r="C392" s="250"/>
      <c r="D392" s="244" t="s">
        <v>487</v>
      </c>
      <c r="E392" s="251" t="s">
        <v>28</v>
      </c>
      <c r="F392" s="252" t="s">
        <v>4264</v>
      </c>
      <c r="G392" s="250"/>
      <c r="H392" s="253">
        <v>197.25</v>
      </c>
      <c r="I392" s="254"/>
      <c r="J392" s="250"/>
      <c r="K392" s="250"/>
      <c r="L392" s="255"/>
      <c r="M392" s="256"/>
      <c r="N392" s="257"/>
      <c r="O392" s="257"/>
      <c r="P392" s="257"/>
      <c r="Q392" s="257"/>
      <c r="R392" s="257"/>
      <c r="S392" s="257"/>
      <c r="T392" s="258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9" t="s">
        <v>487</v>
      </c>
      <c r="AU392" s="259" t="s">
        <v>82</v>
      </c>
      <c r="AV392" s="13" t="s">
        <v>82</v>
      </c>
      <c r="AW392" s="13" t="s">
        <v>35</v>
      </c>
      <c r="AX392" s="13" t="s">
        <v>74</v>
      </c>
      <c r="AY392" s="259" t="s">
        <v>475</v>
      </c>
    </row>
    <row r="393" s="13" customFormat="1">
      <c r="A393" s="13"/>
      <c r="B393" s="249"/>
      <c r="C393" s="250"/>
      <c r="D393" s="244" t="s">
        <v>487</v>
      </c>
      <c r="E393" s="251" t="s">
        <v>28</v>
      </c>
      <c r="F393" s="252" t="s">
        <v>4265</v>
      </c>
      <c r="G393" s="250"/>
      <c r="H393" s="253">
        <v>217.27799999999999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9" t="s">
        <v>487</v>
      </c>
      <c r="AU393" s="259" t="s">
        <v>82</v>
      </c>
      <c r="AV393" s="13" t="s">
        <v>82</v>
      </c>
      <c r="AW393" s="13" t="s">
        <v>35</v>
      </c>
      <c r="AX393" s="13" t="s">
        <v>74</v>
      </c>
      <c r="AY393" s="259" t="s">
        <v>475</v>
      </c>
    </row>
    <row r="394" s="13" customFormat="1">
      <c r="A394" s="13"/>
      <c r="B394" s="249"/>
      <c r="C394" s="250"/>
      <c r="D394" s="244" t="s">
        <v>487</v>
      </c>
      <c r="E394" s="251" t="s">
        <v>28</v>
      </c>
      <c r="F394" s="252" t="s">
        <v>4266</v>
      </c>
      <c r="G394" s="250"/>
      <c r="H394" s="253">
        <v>110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9" t="s">
        <v>487</v>
      </c>
      <c r="AU394" s="259" t="s">
        <v>82</v>
      </c>
      <c r="AV394" s="13" t="s">
        <v>82</v>
      </c>
      <c r="AW394" s="13" t="s">
        <v>35</v>
      </c>
      <c r="AX394" s="13" t="s">
        <v>74</v>
      </c>
      <c r="AY394" s="259" t="s">
        <v>475</v>
      </c>
    </row>
    <row r="395" s="13" customFormat="1">
      <c r="A395" s="13"/>
      <c r="B395" s="249"/>
      <c r="C395" s="250"/>
      <c r="D395" s="244" t="s">
        <v>487</v>
      </c>
      <c r="E395" s="251" t="s">
        <v>28</v>
      </c>
      <c r="F395" s="252" t="s">
        <v>4267</v>
      </c>
      <c r="G395" s="250"/>
      <c r="H395" s="253">
        <v>42.280000000000001</v>
      </c>
      <c r="I395" s="254"/>
      <c r="J395" s="250"/>
      <c r="K395" s="250"/>
      <c r="L395" s="255"/>
      <c r="M395" s="256"/>
      <c r="N395" s="257"/>
      <c r="O395" s="257"/>
      <c r="P395" s="257"/>
      <c r="Q395" s="257"/>
      <c r="R395" s="257"/>
      <c r="S395" s="257"/>
      <c r="T395" s="258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9" t="s">
        <v>487</v>
      </c>
      <c r="AU395" s="259" t="s">
        <v>82</v>
      </c>
      <c r="AV395" s="13" t="s">
        <v>82</v>
      </c>
      <c r="AW395" s="13" t="s">
        <v>35</v>
      </c>
      <c r="AX395" s="13" t="s">
        <v>74</v>
      </c>
      <c r="AY395" s="259" t="s">
        <v>475</v>
      </c>
    </row>
    <row r="396" s="15" customFormat="1">
      <c r="A396" s="15"/>
      <c r="B396" s="271"/>
      <c r="C396" s="272"/>
      <c r="D396" s="244" t="s">
        <v>487</v>
      </c>
      <c r="E396" s="273" t="s">
        <v>28</v>
      </c>
      <c r="F396" s="274" t="s">
        <v>493</v>
      </c>
      <c r="G396" s="272"/>
      <c r="H396" s="275">
        <v>566.80799999999999</v>
      </c>
      <c r="I396" s="276"/>
      <c r="J396" s="272"/>
      <c r="K396" s="272"/>
      <c r="L396" s="277"/>
      <c r="M396" s="278"/>
      <c r="N396" s="279"/>
      <c r="O396" s="279"/>
      <c r="P396" s="279"/>
      <c r="Q396" s="279"/>
      <c r="R396" s="279"/>
      <c r="S396" s="279"/>
      <c r="T396" s="280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81" t="s">
        <v>487</v>
      </c>
      <c r="AU396" s="281" t="s">
        <v>82</v>
      </c>
      <c r="AV396" s="15" t="s">
        <v>482</v>
      </c>
      <c r="AW396" s="15" t="s">
        <v>35</v>
      </c>
      <c r="AX396" s="15" t="s">
        <v>78</v>
      </c>
      <c r="AY396" s="281" t="s">
        <v>475</v>
      </c>
    </row>
    <row r="397" s="2" customFormat="1" ht="16.5" customHeight="1">
      <c r="A397" s="41"/>
      <c r="B397" s="42"/>
      <c r="C397" s="231" t="s">
        <v>827</v>
      </c>
      <c r="D397" s="231" t="s">
        <v>477</v>
      </c>
      <c r="E397" s="232" t="s">
        <v>4268</v>
      </c>
      <c r="F397" s="233" t="s">
        <v>4269</v>
      </c>
      <c r="G397" s="234" t="s">
        <v>508</v>
      </c>
      <c r="H397" s="235">
        <v>0.17299999999999999</v>
      </c>
      <c r="I397" s="236"/>
      <c r="J397" s="237">
        <f>ROUND(I397*H397,2)</f>
        <v>0</v>
      </c>
      <c r="K397" s="233" t="s">
        <v>28</v>
      </c>
      <c r="L397" s="47"/>
      <c r="M397" s="238" t="s">
        <v>28</v>
      </c>
      <c r="N397" s="239" t="s">
        <v>45</v>
      </c>
      <c r="O397" s="87"/>
      <c r="P397" s="240">
        <f>O397*H397</f>
        <v>0</v>
      </c>
      <c r="Q397" s="240">
        <v>0</v>
      </c>
      <c r="R397" s="240">
        <f>Q397*H397</f>
        <v>0</v>
      </c>
      <c r="S397" s="240">
        <v>0</v>
      </c>
      <c r="T397" s="241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42" t="s">
        <v>482</v>
      </c>
      <c r="AT397" s="242" t="s">
        <v>477</v>
      </c>
      <c r="AU397" s="242" t="s">
        <v>82</v>
      </c>
      <c r="AY397" s="20" t="s">
        <v>475</v>
      </c>
      <c r="BE397" s="243">
        <f>IF(N397="základní",J397,0)</f>
        <v>0</v>
      </c>
      <c r="BF397" s="243">
        <f>IF(N397="snížená",J397,0)</f>
        <v>0</v>
      </c>
      <c r="BG397" s="243">
        <f>IF(N397="zákl. přenesená",J397,0)</f>
        <v>0</v>
      </c>
      <c r="BH397" s="243">
        <f>IF(N397="sníž. přenesená",J397,0)</f>
        <v>0</v>
      </c>
      <c r="BI397" s="243">
        <f>IF(N397="nulová",J397,0)</f>
        <v>0</v>
      </c>
      <c r="BJ397" s="20" t="s">
        <v>78</v>
      </c>
      <c r="BK397" s="243">
        <f>ROUND(I397*H397,2)</f>
        <v>0</v>
      </c>
      <c r="BL397" s="20" t="s">
        <v>482</v>
      </c>
      <c r="BM397" s="242" t="s">
        <v>4270</v>
      </c>
    </row>
    <row r="398" s="2" customFormat="1">
      <c r="A398" s="41"/>
      <c r="B398" s="42"/>
      <c r="C398" s="43"/>
      <c r="D398" s="244" t="s">
        <v>484</v>
      </c>
      <c r="E398" s="43"/>
      <c r="F398" s="245" t="s">
        <v>4269</v>
      </c>
      <c r="G398" s="43"/>
      <c r="H398" s="43"/>
      <c r="I398" s="151"/>
      <c r="J398" s="43"/>
      <c r="K398" s="43"/>
      <c r="L398" s="47"/>
      <c r="M398" s="246"/>
      <c r="N398" s="247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484</v>
      </c>
      <c r="AU398" s="20" t="s">
        <v>82</v>
      </c>
    </row>
    <row r="399" s="16" customFormat="1">
      <c r="A399" s="16"/>
      <c r="B399" s="299"/>
      <c r="C399" s="300"/>
      <c r="D399" s="244" t="s">
        <v>487</v>
      </c>
      <c r="E399" s="301" t="s">
        <v>28</v>
      </c>
      <c r="F399" s="302" t="s">
        <v>4004</v>
      </c>
      <c r="G399" s="300"/>
      <c r="H399" s="301" t="s">
        <v>28</v>
      </c>
      <c r="I399" s="303"/>
      <c r="J399" s="300"/>
      <c r="K399" s="300"/>
      <c r="L399" s="304"/>
      <c r="M399" s="305"/>
      <c r="N399" s="306"/>
      <c r="O399" s="306"/>
      <c r="P399" s="306"/>
      <c r="Q399" s="306"/>
      <c r="R399" s="306"/>
      <c r="S399" s="306"/>
      <c r="T399" s="307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T399" s="308" t="s">
        <v>487</v>
      </c>
      <c r="AU399" s="308" t="s">
        <v>82</v>
      </c>
      <c r="AV399" s="16" t="s">
        <v>78</v>
      </c>
      <c r="AW399" s="16" t="s">
        <v>35</v>
      </c>
      <c r="AX399" s="16" t="s">
        <v>74</v>
      </c>
      <c r="AY399" s="308" t="s">
        <v>475</v>
      </c>
    </row>
    <row r="400" s="16" customFormat="1">
      <c r="A400" s="16"/>
      <c r="B400" s="299"/>
      <c r="C400" s="300"/>
      <c r="D400" s="244" t="s">
        <v>487</v>
      </c>
      <c r="E400" s="301" t="s">
        <v>28</v>
      </c>
      <c r="F400" s="302" t="s">
        <v>4005</v>
      </c>
      <c r="G400" s="300"/>
      <c r="H400" s="301" t="s">
        <v>28</v>
      </c>
      <c r="I400" s="303"/>
      <c r="J400" s="300"/>
      <c r="K400" s="300"/>
      <c r="L400" s="304"/>
      <c r="M400" s="305"/>
      <c r="N400" s="306"/>
      <c r="O400" s="306"/>
      <c r="P400" s="306"/>
      <c r="Q400" s="306"/>
      <c r="R400" s="306"/>
      <c r="S400" s="306"/>
      <c r="T400" s="307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308" t="s">
        <v>487</v>
      </c>
      <c r="AU400" s="308" t="s">
        <v>82</v>
      </c>
      <c r="AV400" s="16" t="s">
        <v>78</v>
      </c>
      <c r="AW400" s="16" t="s">
        <v>35</v>
      </c>
      <c r="AX400" s="16" t="s">
        <v>74</v>
      </c>
      <c r="AY400" s="308" t="s">
        <v>475</v>
      </c>
    </row>
    <row r="401" s="16" customFormat="1">
      <c r="A401" s="16"/>
      <c r="B401" s="299"/>
      <c r="C401" s="300"/>
      <c r="D401" s="244" t="s">
        <v>487</v>
      </c>
      <c r="E401" s="301" t="s">
        <v>28</v>
      </c>
      <c r="F401" s="302" t="s">
        <v>4006</v>
      </c>
      <c r="G401" s="300"/>
      <c r="H401" s="301" t="s">
        <v>28</v>
      </c>
      <c r="I401" s="303"/>
      <c r="J401" s="300"/>
      <c r="K401" s="300"/>
      <c r="L401" s="304"/>
      <c r="M401" s="305"/>
      <c r="N401" s="306"/>
      <c r="O401" s="306"/>
      <c r="P401" s="306"/>
      <c r="Q401" s="306"/>
      <c r="R401" s="306"/>
      <c r="S401" s="306"/>
      <c r="T401" s="307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308" t="s">
        <v>487</v>
      </c>
      <c r="AU401" s="308" t="s">
        <v>82</v>
      </c>
      <c r="AV401" s="16" t="s">
        <v>78</v>
      </c>
      <c r="AW401" s="16" t="s">
        <v>35</v>
      </c>
      <c r="AX401" s="16" t="s">
        <v>74</v>
      </c>
      <c r="AY401" s="308" t="s">
        <v>475</v>
      </c>
    </row>
    <row r="402" s="16" customFormat="1">
      <c r="A402" s="16"/>
      <c r="B402" s="299"/>
      <c r="C402" s="300"/>
      <c r="D402" s="244" t="s">
        <v>487</v>
      </c>
      <c r="E402" s="301" t="s">
        <v>28</v>
      </c>
      <c r="F402" s="302" t="s">
        <v>4271</v>
      </c>
      <c r="G402" s="300"/>
      <c r="H402" s="301" t="s">
        <v>28</v>
      </c>
      <c r="I402" s="303"/>
      <c r="J402" s="300"/>
      <c r="K402" s="300"/>
      <c r="L402" s="304"/>
      <c r="M402" s="305"/>
      <c r="N402" s="306"/>
      <c r="O402" s="306"/>
      <c r="P402" s="306"/>
      <c r="Q402" s="306"/>
      <c r="R402" s="306"/>
      <c r="S402" s="306"/>
      <c r="T402" s="307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T402" s="308" t="s">
        <v>487</v>
      </c>
      <c r="AU402" s="308" t="s">
        <v>82</v>
      </c>
      <c r="AV402" s="16" t="s">
        <v>78</v>
      </c>
      <c r="AW402" s="16" t="s">
        <v>35</v>
      </c>
      <c r="AX402" s="16" t="s">
        <v>74</v>
      </c>
      <c r="AY402" s="308" t="s">
        <v>475</v>
      </c>
    </row>
    <row r="403" s="13" customFormat="1">
      <c r="A403" s="13"/>
      <c r="B403" s="249"/>
      <c r="C403" s="250"/>
      <c r="D403" s="244" t="s">
        <v>487</v>
      </c>
      <c r="E403" s="251" t="s">
        <v>28</v>
      </c>
      <c r="F403" s="252" t="s">
        <v>4272</v>
      </c>
      <c r="G403" s="250"/>
      <c r="H403" s="253">
        <v>0.17299999999999999</v>
      </c>
      <c r="I403" s="254"/>
      <c r="J403" s="250"/>
      <c r="K403" s="250"/>
      <c r="L403" s="255"/>
      <c r="M403" s="256"/>
      <c r="N403" s="257"/>
      <c r="O403" s="257"/>
      <c r="P403" s="257"/>
      <c r="Q403" s="257"/>
      <c r="R403" s="257"/>
      <c r="S403" s="257"/>
      <c r="T403" s="258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9" t="s">
        <v>487</v>
      </c>
      <c r="AU403" s="259" t="s">
        <v>82</v>
      </c>
      <c r="AV403" s="13" t="s">
        <v>82</v>
      </c>
      <c r="AW403" s="13" t="s">
        <v>35</v>
      </c>
      <c r="AX403" s="13" t="s">
        <v>78</v>
      </c>
      <c r="AY403" s="259" t="s">
        <v>475</v>
      </c>
    </row>
    <row r="404" s="2" customFormat="1" ht="44.25" customHeight="1">
      <c r="A404" s="41"/>
      <c r="B404" s="42"/>
      <c r="C404" s="231" t="s">
        <v>833</v>
      </c>
      <c r="D404" s="231" t="s">
        <v>477</v>
      </c>
      <c r="E404" s="232" t="s">
        <v>4273</v>
      </c>
      <c r="F404" s="233" t="s">
        <v>4274</v>
      </c>
      <c r="G404" s="234" t="s">
        <v>480</v>
      </c>
      <c r="H404" s="235">
        <v>12</v>
      </c>
      <c r="I404" s="236"/>
      <c r="J404" s="237">
        <f>ROUND(I404*H404,2)</f>
        <v>0</v>
      </c>
      <c r="K404" s="233" t="s">
        <v>481</v>
      </c>
      <c r="L404" s="47"/>
      <c r="M404" s="238" t="s">
        <v>28</v>
      </c>
      <c r="N404" s="239" t="s">
        <v>45</v>
      </c>
      <c r="O404" s="87"/>
      <c r="P404" s="240">
        <f>O404*H404</f>
        <v>0</v>
      </c>
      <c r="Q404" s="240">
        <v>2.6843599999999999</v>
      </c>
      <c r="R404" s="240">
        <f>Q404*H404</f>
        <v>32.212319999999998</v>
      </c>
      <c r="S404" s="240">
        <v>0</v>
      </c>
      <c r="T404" s="241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42" t="s">
        <v>482</v>
      </c>
      <c r="AT404" s="242" t="s">
        <v>477</v>
      </c>
      <c r="AU404" s="242" t="s">
        <v>82</v>
      </c>
      <c r="AY404" s="20" t="s">
        <v>475</v>
      </c>
      <c r="BE404" s="243">
        <f>IF(N404="základní",J404,0)</f>
        <v>0</v>
      </c>
      <c r="BF404" s="243">
        <f>IF(N404="snížená",J404,0)</f>
        <v>0</v>
      </c>
      <c r="BG404" s="243">
        <f>IF(N404="zákl. přenesená",J404,0)</f>
        <v>0</v>
      </c>
      <c r="BH404" s="243">
        <f>IF(N404="sníž. přenesená",J404,0)</f>
        <v>0</v>
      </c>
      <c r="BI404" s="243">
        <f>IF(N404="nulová",J404,0)</f>
        <v>0</v>
      </c>
      <c r="BJ404" s="20" t="s">
        <v>78</v>
      </c>
      <c r="BK404" s="243">
        <f>ROUND(I404*H404,2)</f>
        <v>0</v>
      </c>
      <c r="BL404" s="20" t="s">
        <v>482</v>
      </c>
      <c r="BM404" s="242" t="s">
        <v>4275</v>
      </c>
    </row>
    <row r="405" s="2" customFormat="1">
      <c r="A405" s="41"/>
      <c r="B405" s="42"/>
      <c r="C405" s="43"/>
      <c r="D405" s="244" t="s">
        <v>484</v>
      </c>
      <c r="E405" s="43"/>
      <c r="F405" s="245" t="s">
        <v>4274</v>
      </c>
      <c r="G405" s="43"/>
      <c r="H405" s="43"/>
      <c r="I405" s="151"/>
      <c r="J405" s="43"/>
      <c r="K405" s="43"/>
      <c r="L405" s="47"/>
      <c r="M405" s="246"/>
      <c r="N405" s="247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484</v>
      </c>
      <c r="AU405" s="20" t="s">
        <v>82</v>
      </c>
    </row>
    <row r="406" s="16" customFormat="1">
      <c r="A406" s="16"/>
      <c r="B406" s="299"/>
      <c r="C406" s="300"/>
      <c r="D406" s="244" t="s">
        <v>487</v>
      </c>
      <c r="E406" s="301" t="s">
        <v>28</v>
      </c>
      <c r="F406" s="302" t="s">
        <v>4276</v>
      </c>
      <c r="G406" s="300"/>
      <c r="H406" s="301" t="s">
        <v>28</v>
      </c>
      <c r="I406" s="303"/>
      <c r="J406" s="300"/>
      <c r="K406" s="300"/>
      <c r="L406" s="304"/>
      <c r="M406" s="305"/>
      <c r="N406" s="306"/>
      <c r="O406" s="306"/>
      <c r="P406" s="306"/>
      <c r="Q406" s="306"/>
      <c r="R406" s="306"/>
      <c r="S406" s="306"/>
      <c r="T406" s="307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T406" s="308" t="s">
        <v>487</v>
      </c>
      <c r="AU406" s="308" t="s">
        <v>82</v>
      </c>
      <c r="AV406" s="16" t="s">
        <v>78</v>
      </c>
      <c r="AW406" s="16" t="s">
        <v>35</v>
      </c>
      <c r="AX406" s="16" t="s">
        <v>74</v>
      </c>
      <c r="AY406" s="308" t="s">
        <v>475</v>
      </c>
    </row>
    <row r="407" s="13" customFormat="1">
      <c r="A407" s="13"/>
      <c r="B407" s="249"/>
      <c r="C407" s="250"/>
      <c r="D407" s="244" t="s">
        <v>487</v>
      </c>
      <c r="E407" s="251" t="s">
        <v>28</v>
      </c>
      <c r="F407" s="252" t="s">
        <v>4277</v>
      </c>
      <c r="G407" s="250"/>
      <c r="H407" s="253">
        <v>12</v>
      </c>
      <c r="I407" s="254"/>
      <c r="J407" s="250"/>
      <c r="K407" s="250"/>
      <c r="L407" s="255"/>
      <c r="M407" s="256"/>
      <c r="N407" s="257"/>
      <c r="O407" s="257"/>
      <c r="P407" s="257"/>
      <c r="Q407" s="257"/>
      <c r="R407" s="257"/>
      <c r="S407" s="257"/>
      <c r="T407" s="258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9" t="s">
        <v>487</v>
      </c>
      <c r="AU407" s="259" t="s">
        <v>82</v>
      </c>
      <c r="AV407" s="13" t="s">
        <v>82</v>
      </c>
      <c r="AW407" s="13" t="s">
        <v>35</v>
      </c>
      <c r="AX407" s="13" t="s">
        <v>78</v>
      </c>
      <c r="AY407" s="259" t="s">
        <v>475</v>
      </c>
    </row>
    <row r="408" s="2" customFormat="1" ht="21.75" customHeight="1">
      <c r="A408" s="41"/>
      <c r="B408" s="42"/>
      <c r="C408" s="231" t="s">
        <v>839</v>
      </c>
      <c r="D408" s="231" t="s">
        <v>477</v>
      </c>
      <c r="E408" s="232" t="s">
        <v>4278</v>
      </c>
      <c r="F408" s="233" t="s">
        <v>4279</v>
      </c>
      <c r="G408" s="234" t="s">
        <v>480</v>
      </c>
      <c r="H408" s="235">
        <v>38.597000000000001</v>
      </c>
      <c r="I408" s="236"/>
      <c r="J408" s="237">
        <f>ROUND(I408*H408,2)</f>
        <v>0</v>
      </c>
      <c r="K408" s="233" t="s">
        <v>481</v>
      </c>
      <c r="L408" s="47"/>
      <c r="M408" s="238" t="s">
        <v>28</v>
      </c>
      <c r="N408" s="239" t="s">
        <v>45</v>
      </c>
      <c r="O408" s="87"/>
      <c r="P408" s="240">
        <f>O408*H408</f>
        <v>0</v>
      </c>
      <c r="Q408" s="240">
        <v>0</v>
      </c>
      <c r="R408" s="240">
        <f>Q408*H408</f>
        <v>0</v>
      </c>
      <c r="S408" s="240">
        <v>0</v>
      </c>
      <c r="T408" s="241">
        <f>S408*H408</f>
        <v>0</v>
      </c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R408" s="242" t="s">
        <v>482</v>
      </c>
      <c r="AT408" s="242" t="s">
        <v>477</v>
      </c>
      <c r="AU408" s="242" t="s">
        <v>82</v>
      </c>
      <c r="AY408" s="20" t="s">
        <v>475</v>
      </c>
      <c r="BE408" s="243">
        <f>IF(N408="základní",J408,0)</f>
        <v>0</v>
      </c>
      <c r="BF408" s="243">
        <f>IF(N408="snížená",J408,0)</f>
        <v>0</v>
      </c>
      <c r="BG408" s="243">
        <f>IF(N408="zákl. přenesená",J408,0)</f>
        <v>0</v>
      </c>
      <c r="BH408" s="243">
        <f>IF(N408="sníž. přenesená",J408,0)</f>
        <v>0</v>
      </c>
      <c r="BI408" s="243">
        <f>IF(N408="nulová",J408,0)</f>
        <v>0</v>
      </c>
      <c r="BJ408" s="20" t="s">
        <v>78</v>
      </c>
      <c r="BK408" s="243">
        <f>ROUND(I408*H408,2)</f>
        <v>0</v>
      </c>
      <c r="BL408" s="20" t="s">
        <v>482</v>
      </c>
      <c r="BM408" s="242" t="s">
        <v>4280</v>
      </c>
    </row>
    <row r="409" s="2" customFormat="1">
      <c r="A409" s="41"/>
      <c r="B409" s="42"/>
      <c r="C409" s="43"/>
      <c r="D409" s="244" t="s">
        <v>484</v>
      </c>
      <c r="E409" s="43"/>
      <c r="F409" s="245" t="s">
        <v>4279</v>
      </c>
      <c r="G409" s="43"/>
      <c r="H409" s="43"/>
      <c r="I409" s="151"/>
      <c r="J409" s="43"/>
      <c r="K409" s="43"/>
      <c r="L409" s="47"/>
      <c r="M409" s="246"/>
      <c r="N409" s="247"/>
      <c r="O409" s="87"/>
      <c r="P409" s="87"/>
      <c r="Q409" s="87"/>
      <c r="R409" s="87"/>
      <c r="S409" s="87"/>
      <c r="T409" s="88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T409" s="20" t="s">
        <v>484</v>
      </c>
      <c r="AU409" s="20" t="s">
        <v>82</v>
      </c>
    </row>
    <row r="410" s="16" customFormat="1">
      <c r="A410" s="16"/>
      <c r="B410" s="299"/>
      <c r="C410" s="300"/>
      <c r="D410" s="244" t="s">
        <v>487</v>
      </c>
      <c r="E410" s="301" t="s">
        <v>28</v>
      </c>
      <c r="F410" s="302" t="s">
        <v>4281</v>
      </c>
      <c r="G410" s="300"/>
      <c r="H410" s="301" t="s">
        <v>28</v>
      </c>
      <c r="I410" s="303"/>
      <c r="J410" s="300"/>
      <c r="K410" s="300"/>
      <c r="L410" s="304"/>
      <c r="M410" s="305"/>
      <c r="N410" s="306"/>
      <c r="O410" s="306"/>
      <c r="P410" s="306"/>
      <c r="Q410" s="306"/>
      <c r="R410" s="306"/>
      <c r="S410" s="306"/>
      <c r="T410" s="307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308" t="s">
        <v>487</v>
      </c>
      <c r="AU410" s="308" t="s">
        <v>82</v>
      </c>
      <c r="AV410" s="16" t="s">
        <v>78</v>
      </c>
      <c r="AW410" s="16" t="s">
        <v>35</v>
      </c>
      <c r="AX410" s="16" t="s">
        <v>74</v>
      </c>
      <c r="AY410" s="308" t="s">
        <v>475</v>
      </c>
    </row>
    <row r="411" s="13" customFormat="1">
      <c r="A411" s="13"/>
      <c r="B411" s="249"/>
      <c r="C411" s="250"/>
      <c r="D411" s="244" t="s">
        <v>487</v>
      </c>
      <c r="E411" s="251" t="s">
        <v>28</v>
      </c>
      <c r="F411" s="252" t="s">
        <v>4282</v>
      </c>
      <c r="G411" s="250"/>
      <c r="H411" s="253">
        <v>38.597000000000001</v>
      </c>
      <c r="I411" s="254"/>
      <c r="J411" s="250"/>
      <c r="K411" s="250"/>
      <c r="L411" s="255"/>
      <c r="M411" s="256"/>
      <c r="N411" s="257"/>
      <c r="O411" s="257"/>
      <c r="P411" s="257"/>
      <c r="Q411" s="257"/>
      <c r="R411" s="257"/>
      <c r="S411" s="257"/>
      <c r="T411" s="258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9" t="s">
        <v>487</v>
      </c>
      <c r="AU411" s="259" t="s">
        <v>82</v>
      </c>
      <c r="AV411" s="13" t="s">
        <v>82</v>
      </c>
      <c r="AW411" s="13" t="s">
        <v>35</v>
      </c>
      <c r="AX411" s="13" t="s">
        <v>78</v>
      </c>
      <c r="AY411" s="259" t="s">
        <v>475</v>
      </c>
    </row>
    <row r="412" s="2" customFormat="1" ht="21.75" customHeight="1">
      <c r="A412" s="41"/>
      <c r="B412" s="42"/>
      <c r="C412" s="231" t="s">
        <v>844</v>
      </c>
      <c r="D412" s="231" t="s">
        <v>477</v>
      </c>
      <c r="E412" s="232" t="s">
        <v>4283</v>
      </c>
      <c r="F412" s="233" t="s">
        <v>4284</v>
      </c>
      <c r="G412" s="234" t="s">
        <v>480</v>
      </c>
      <c r="H412" s="235">
        <v>10.112</v>
      </c>
      <c r="I412" s="236"/>
      <c r="J412" s="237">
        <f>ROUND(I412*H412,2)</f>
        <v>0</v>
      </c>
      <c r="K412" s="233" t="s">
        <v>481</v>
      </c>
      <c r="L412" s="47"/>
      <c r="M412" s="238" t="s">
        <v>28</v>
      </c>
      <c r="N412" s="239" t="s">
        <v>45</v>
      </c>
      <c r="O412" s="87"/>
      <c r="P412" s="240">
        <f>O412*H412</f>
        <v>0</v>
      </c>
      <c r="Q412" s="240">
        <v>0</v>
      </c>
      <c r="R412" s="240">
        <f>Q412*H412</f>
        <v>0</v>
      </c>
      <c r="S412" s="240">
        <v>0</v>
      </c>
      <c r="T412" s="241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42" t="s">
        <v>482</v>
      </c>
      <c r="AT412" s="242" t="s">
        <v>477</v>
      </c>
      <c r="AU412" s="242" t="s">
        <v>82</v>
      </c>
      <c r="AY412" s="20" t="s">
        <v>475</v>
      </c>
      <c r="BE412" s="243">
        <f>IF(N412="základní",J412,0)</f>
        <v>0</v>
      </c>
      <c r="BF412" s="243">
        <f>IF(N412="snížená",J412,0)</f>
        <v>0</v>
      </c>
      <c r="BG412" s="243">
        <f>IF(N412="zákl. přenesená",J412,0)</f>
        <v>0</v>
      </c>
      <c r="BH412" s="243">
        <f>IF(N412="sníž. přenesená",J412,0)</f>
        <v>0</v>
      </c>
      <c r="BI412" s="243">
        <f>IF(N412="nulová",J412,0)</f>
        <v>0</v>
      </c>
      <c r="BJ412" s="20" t="s">
        <v>78</v>
      </c>
      <c r="BK412" s="243">
        <f>ROUND(I412*H412,2)</f>
        <v>0</v>
      </c>
      <c r="BL412" s="20" t="s">
        <v>482</v>
      </c>
      <c r="BM412" s="242" t="s">
        <v>4285</v>
      </c>
    </row>
    <row r="413" s="2" customFormat="1">
      <c r="A413" s="41"/>
      <c r="B413" s="42"/>
      <c r="C413" s="43"/>
      <c r="D413" s="244" t="s">
        <v>484</v>
      </c>
      <c r="E413" s="43"/>
      <c r="F413" s="245" t="s">
        <v>4284</v>
      </c>
      <c r="G413" s="43"/>
      <c r="H413" s="43"/>
      <c r="I413" s="151"/>
      <c r="J413" s="43"/>
      <c r="K413" s="43"/>
      <c r="L413" s="47"/>
      <c r="M413" s="246"/>
      <c r="N413" s="247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484</v>
      </c>
      <c r="AU413" s="20" t="s">
        <v>82</v>
      </c>
    </row>
    <row r="414" s="13" customFormat="1">
      <c r="A414" s="13"/>
      <c r="B414" s="249"/>
      <c r="C414" s="250"/>
      <c r="D414" s="244" t="s">
        <v>487</v>
      </c>
      <c r="E414" s="251" t="s">
        <v>28</v>
      </c>
      <c r="F414" s="252" t="s">
        <v>4286</v>
      </c>
      <c r="G414" s="250"/>
      <c r="H414" s="253">
        <v>2.25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9" t="s">
        <v>487</v>
      </c>
      <c r="AU414" s="259" t="s">
        <v>82</v>
      </c>
      <c r="AV414" s="13" t="s">
        <v>82</v>
      </c>
      <c r="AW414" s="13" t="s">
        <v>35</v>
      </c>
      <c r="AX414" s="13" t="s">
        <v>74</v>
      </c>
      <c r="AY414" s="259" t="s">
        <v>475</v>
      </c>
    </row>
    <row r="415" s="13" customFormat="1">
      <c r="A415" s="13"/>
      <c r="B415" s="249"/>
      <c r="C415" s="250"/>
      <c r="D415" s="244" t="s">
        <v>487</v>
      </c>
      <c r="E415" s="251" t="s">
        <v>28</v>
      </c>
      <c r="F415" s="252" t="s">
        <v>4287</v>
      </c>
      <c r="G415" s="250"/>
      <c r="H415" s="253">
        <v>7.8620000000000001</v>
      </c>
      <c r="I415" s="254"/>
      <c r="J415" s="250"/>
      <c r="K415" s="250"/>
      <c r="L415" s="255"/>
      <c r="M415" s="256"/>
      <c r="N415" s="257"/>
      <c r="O415" s="257"/>
      <c r="P415" s="257"/>
      <c r="Q415" s="257"/>
      <c r="R415" s="257"/>
      <c r="S415" s="257"/>
      <c r="T415" s="258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9" t="s">
        <v>487</v>
      </c>
      <c r="AU415" s="259" t="s">
        <v>82</v>
      </c>
      <c r="AV415" s="13" t="s">
        <v>82</v>
      </c>
      <c r="AW415" s="13" t="s">
        <v>35</v>
      </c>
      <c r="AX415" s="13" t="s">
        <v>74</v>
      </c>
      <c r="AY415" s="259" t="s">
        <v>475</v>
      </c>
    </row>
    <row r="416" s="15" customFormat="1">
      <c r="A416" s="15"/>
      <c r="B416" s="271"/>
      <c r="C416" s="272"/>
      <c r="D416" s="244" t="s">
        <v>487</v>
      </c>
      <c r="E416" s="273" t="s">
        <v>28</v>
      </c>
      <c r="F416" s="274" t="s">
        <v>493</v>
      </c>
      <c r="G416" s="272"/>
      <c r="H416" s="275">
        <v>10.112</v>
      </c>
      <c r="I416" s="276"/>
      <c r="J416" s="272"/>
      <c r="K416" s="272"/>
      <c r="L416" s="277"/>
      <c r="M416" s="278"/>
      <c r="N416" s="279"/>
      <c r="O416" s="279"/>
      <c r="P416" s="279"/>
      <c r="Q416" s="279"/>
      <c r="R416" s="279"/>
      <c r="S416" s="279"/>
      <c r="T416" s="280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81" t="s">
        <v>487</v>
      </c>
      <c r="AU416" s="281" t="s">
        <v>82</v>
      </c>
      <c r="AV416" s="15" t="s">
        <v>482</v>
      </c>
      <c r="AW416" s="15" t="s">
        <v>35</v>
      </c>
      <c r="AX416" s="15" t="s">
        <v>78</v>
      </c>
      <c r="AY416" s="281" t="s">
        <v>475</v>
      </c>
    </row>
    <row r="417" s="2" customFormat="1" ht="33" customHeight="1">
      <c r="A417" s="41"/>
      <c r="B417" s="42"/>
      <c r="C417" s="231" t="s">
        <v>850</v>
      </c>
      <c r="D417" s="231" t="s">
        <v>477</v>
      </c>
      <c r="E417" s="232" t="s">
        <v>4288</v>
      </c>
      <c r="F417" s="233" t="s">
        <v>4289</v>
      </c>
      <c r="G417" s="234" t="s">
        <v>496</v>
      </c>
      <c r="H417" s="235">
        <v>54.390999999999998</v>
      </c>
      <c r="I417" s="236"/>
      <c r="J417" s="237">
        <f>ROUND(I417*H417,2)</f>
        <v>0</v>
      </c>
      <c r="K417" s="233" t="s">
        <v>481</v>
      </c>
      <c r="L417" s="47"/>
      <c r="M417" s="238" t="s">
        <v>28</v>
      </c>
      <c r="N417" s="239" t="s">
        <v>45</v>
      </c>
      <c r="O417" s="87"/>
      <c r="P417" s="240">
        <f>O417*H417</f>
        <v>0</v>
      </c>
      <c r="Q417" s="240">
        <v>0.00182</v>
      </c>
      <c r="R417" s="240">
        <f>Q417*H417</f>
        <v>0.098991620000000002</v>
      </c>
      <c r="S417" s="240">
        <v>0</v>
      </c>
      <c r="T417" s="241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42" t="s">
        <v>482</v>
      </c>
      <c r="AT417" s="242" t="s">
        <v>477</v>
      </c>
      <c r="AU417" s="242" t="s">
        <v>82</v>
      </c>
      <c r="AY417" s="20" t="s">
        <v>475</v>
      </c>
      <c r="BE417" s="243">
        <f>IF(N417="základní",J417,0)</f>
        <v>0</v>
      </c>
      <c r="BF417" s="243">
        <f>IF(N417="snížená",J417,0)</f>
        <v>0</v>
      </c>
      <c r="BG417" s="243">
        <f>IF(N417="zákl. přenesená",J417,0)</f>
        <v>0</v>
      </c>
      <c r="BH417" s="243">
        <f>IF(N417="sníž. přenesená",J417,0)</f>
        <v>0</v>
      </c>
      <c r="BI417" s="243">
        <f>IF(N417="nulová",J417,0)</f>
        <v>0</v>
      </c>
      <c r="BJ417" s="20" t="s">
        <v>78</v>
      </c>
      <c r="BK417" s="243">
        <f>ROUND(I417*H417,2)</f>
        <v>0</v>
      </c>
      <c r="BL417" s="20" t="s">
        <v>482</v>
      </c>
      <c r="BM417" s="242" t="s">
        <v>4290</v>
      </c>
    </row>
    <row r="418" s="2" customFormat="1">
      <c r="A418" s="41"/>
      <c r="B418" s="42"/>
      <c r="C418" s="43"/>
      <c r="D418" s="244" t="s">
        <v>484</v>
      </c>
      <c r="E418" s="43"/>
      <c r="F418" s="245" t="s">
        <v>4291</v>
      </c>
      <c r="G418" s="43"/>
      <c r="H418" s="43"/>
      <c r="I418" s="151"/>
      <c r="J418" s="43"/>
      <c r="K418" s="43"/>
      <c r="L418" s="47"/>
      <c r="M418" s="246"/>
      <c r="N418" s="247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484</v>
      </c>
      <c r="AU418" s="20" t="s">
        <v>82</v>
      </c>
    </row>
    <row r="419" s="13" customFormat="1">
      <c r="A419" s="13"/>
      <c r="B419" s="249"/>
      <c r="C419" s="250"/>
      <c r="D419" s="244" t="s">
        <v>487</v>
      </c>
      <c r="E419" s="251" t="s">
        <v>28</v>
      </c>
      <c r="F419" s="252" t="s">
        <v>4292</v>
      </c>
      <c r="G419" s="250"/>
      <c r="H419" s="253">
        <v>54.390999999999998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9" t="s">
        <v>487</v>
      </c>
      <c r="AU419" s="259" t="s">
        <v>82</v>
      </c>
      <c r="AV419" s="13" t="s">
        <v>82</v>
      </c>
      <c r="AW419" s="13" t="s">
        <v>35</v>
      </c>
      <c r="AX419" s="13" t="s">
        <v>78</v>
      </c>
      <c r="AY419" s="259" t="s">
        <v>475</v>
      </c>
    </row>
    <row r="420" s="2" customFormat="1" ht="21.75" customHeight="1">
      <c r="A420" s="41"/>
      <c r="B420" s="42"/>
      <c r="C420" s="231" t="s">
        <v>855</v>
      </c>
      <c r="D420" s="231" t="s">
        <v>477</v>
      </c>
      <c r="E420" s="232" t="s">
        <v>4293</v>
      </c>
      <c r="F420" s="233" t="s">
        <v>4294</v>
      </c>
      <c r="G420" s="234" t="s">
        <v>496</v>
      </c>
      <c r="H420" s="235">
        <v>54.390999999999998</v>
      </c>
      <c r="I420" s="236"/>
      <c r="J420" s="237">
        <f>ROUND(I420*H420,2)</f>
        <v>0</v>
      </c>
      <c r="K420" s="233" t="s">
        <v>481</v>
      </c>
      <c r="L420" s="47"/>
      <c r="M420" s="238" t="s">
        <v>28</v>
      </c>
      <c r="N420" s="239" t="s">
        <v>45</v>
      </c>
      <c r="O420" s="87"/>
      <c r="P420" s="240">
        <f>O420*H420</f>
        <v>0</v>
      </c>
      <c r="Q420" s="240">
        <v>4.0000000000000003E-05</v>
      </c>
      <c r="R420" s="240">
        <f>Q420*H420</f>
        <v>0.00217564</v>
      </c>
      <c r="S420" s="240">
        <v>0</v>
      </c>
      <c r="T420" s="241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42" t="s">
        <v>482</v>
      </c>
      <c r="AT420" s="242" t="s">
        <v>477</v>
      </c>
      <c r="AU420" s="242" t="s">
        <v>82</v>
      </c>
      <c r="AY420" s="20" t="s">
        <v>475</v>
      </c>
      <c r="BE420" s="243">
        <f>IF(N420="základní",J420,0)</f>
        <v>0</v>
      </c>
      <c r="BF420" s="243">
        <f>IF(N420="snížená",J420,0)</f>
        <v>0</v>
      </c>
      <c r="BG420" s="243">
        <f>IF(N420="zákl. přenesená",J420,0)</f>
        <v>0</v>
      </c>
      <c r="BH420" s="243">
        <f>IF(N420="sníž. přenesená",J420,0)</f>
        <v>0</v>
      </c>
      <c r="BI420" s="243">
        <f>IF(N420="nulová",J420,0)</f>
        <v>0</v>
      </c>
      <c r="BJ420" s="20" t="s">
        <v>78</v>
      </c>
      <c r="BK420" s="243">
        <f>ROUND(I420*H420,2)</f>
        <v>0</v>
      </c>
      <c r="BL420" s="20" t="s">
        <v>482</v>
      </c>
      <c r="BM420" s="242" t="s">
        <v>4295</v>
      </c>
    </row>
    <row r="421" s="2" customFormat="1">
      <c r="A421" s="41"/>
      <c r="B421" s="42"/>
      <c r="C421" s="43"/>
      <c r="D421" s="244" t="s">
        <v>484</v>
      </c>
      <c r="E421" s="43"/>
      <c r="F421" s="245" t="s">
        <v>4296</v>
      </c>
      <c r="G421" s="43"/>
      <c r="H421" s="43"/>
      <c r="I421" s="151"/>
      <c r="J421" s="43"/>
      <c r="K421" s="43"/>
      <c r="L421" s="47"/>
      <c r="M421" s="246"/>
      <c r="N421" s="247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484</v>
      </c>
      <c r="AU421" s="20" t="s">
        <v>82</v>
      </c>
    </row>
    <row r="422" s="2" customFormat="1" ht="21.75" customHeight="1">
      <c r="A422" s="41"/>
      <c r="B422" s="42"/>
      <c r="C422" s="231" t="s">
        <v>860</v>
      </c>
      <c r="D422" s="231" t="s">
        <v>477</v>
      </c>
      <c r="E422" s="232" t="s">
        <v>4297</v>
      </c>
      <c r="F422" s="233" t="s">
        <v>4298</v>
      </c>
      <c r="G422" s="234" t="s">
        <v>496</v>
      </c>
      <c r="H422" s="235">
        <v>51.700000000000003</v>
      </c>
      <c r="I422" s="236"/>
      <c r="J422" s="237">
        <f>ROUND(I422*H422,2)</f>
        <v>0</v>
      </c>
      <c r="K422" s="233" t="s">
        <v>481</v>
      </c>
      <c r="L422" s="47"/>
      <c r="M422" s="238" t="s">
        <v>28</v>
      </c>
      <c r="N422" s="239" t="s">
        <v>45</v>
      </c>
      <c r="O422" s="87"/>
      <c r="P422" s="240">
        <f>O422*H422</f>
        <v>0</v>
      </c>
      <c r="Q422" s="240">
        <v>0.00132</v>
      </c>
      <c r="R422" s="240">
        <f>Q422*H422</f>
        <v>0.068243999999999999</v>
      </c>
      <c r="S422" s="240">
        <v>0</v>
      </c>
      <c r="T422" s="241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42" t="s">
        <v>482</v>
      </c>
      <c r="AT422" s="242" t="s">
        <v>477</v>
      </c>
      <c r="AU422" s="242" t="s">
        <v>82</v>
      </c>
      <c r="AY422" s="20" t="s">
        <v>475</v>
      </c>
      <c r="BE422" s="243">
        <f>IF(N422="základní",J422,0)</f>
        <v>0</v>
      </c>
      <c r="BF422" s="243">
        <f>IF(N422="snížená",J422,0)</f>
        <v>0</v>
      </c>
      <c r="BG422" s="243">
        <f>IF(N422="zákl. přenesená",J422,0)</f>
        <v>0</v>
      </c>
      <c r="BH422" s="243">
        <f>IF(N422="sníž. přenesená",J422,0)</f>
        <v>0</v>
      </c>
      <c r="BI422" s="243">
        <f>IF(N422="nulová",J422,0)</f>
        <v>0</v>
      </c>
      <c r="BJ422" s="20" t="s">
        <v>78</v>
      </c>
      <c r="BK422" s="243">
        <f>ROUND(I422*H422,2)</f>
        <v>0</v>
      </c>
      <c r="BL422" s="20" t="s">
        <v>482</v>
      </c>
      <c r="BM422" s="242" t="s">
        <v>4299</v>
      </c>
    </row>
    <row r="423" s="2" customFormat="1">
      <c r="A423" s="41"/>
      <c r="B423" s="42"/>
      <c r="C423" s="43"/>
      <c r="D423" s="244" t="s">
        <v>484</v>
      </c>
      <c r="E423" s="43"/>
      <c r="F423" s="245" t="s">
        <v>4300</v>
      </c>
      <c r="G423" s="43"/>
      <c r="H423" s="43"/>
      <c r="I423" s="151"/>
      <c r="J423" s="43"/>
      <c r="K423" s="43"/>
      <c r="L423" s="47"/>
      <c r="M423" s="246"/>
      <c r="N423" s="247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484</v>
      </c>
      <c r="AU423" s="20" t="s">
        <v>82</v>
      </c>
    </row>
    <row r="424" s="13" customFormat="1">
      <c r="A424" s="13"/>
      <c r="B424" s="249"/>
      <c r="C424" s="250"/>
      <c r="D424" s="244" t="s">
        <v>487</v>
      </c>
      <c r="E424" s="251" t="s">
        <v>28</v>
      </c>
      <c r="F424" s="252" t="s">
        <v>4301</v>
      </c>
      <c r="G424" s="250"/>
      <c r="H424" s="253">
        <v>51.700000000000003</v>
      </c>
      <c r="I424" s="254"/>
      <c r="J424" s="250"/>
      <c r="K424" s="250"/>
      <c r="L424" s="255"/>
      <c r="M424" s="256"/>
      <c r="N424" s="257"/>
      <c r="O424" s="257"/>
      <c r="P424" s="257"/>
      <c r="Q424" s="257"/>
      <c r="R424" s="257"/>
      <c r="S424" s="257"/>
      <c r="T424" s="258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9" t="s">
        <v>487</v>
      </c>
      <c r="AU424" s="259" t="s">
        <v>82</v>
      </c>
      <c r="AV424" s="13" t="s">
        <v>82</v>
      </c>
      <c r="AW424" s="13" t="s">
        <v>35</v>
      </c>
      <c r="AX424" s="13" t="s">
        <v>78</v>
      </c>
      <c r="AY424" s="259" t="s">
        <v>475</v>
      </c>
    </row>
    <row r="425" s="2" customFormat="1" ht="21.75" customHeight="1">
      <c r="A425" s="41"/>
      <c r="B425" s="42"/>
      <c r="C425" s="231" t="s">
        <v>865</v>
      </c>
      <c r="D425" s="231" t="s">
        <v>477</v>
      </c>
      <c r="E425" s="232" t="s">
        <v>4302</v>
      </c>
      <c r="F425" s="233" t="s">
        <v>4303</v>
      </c>
      <c r="G425" s="234" t="s">
        <v>496</v>
      </c>
      <c r="H425" s="235">
        <v>51.700000000000003</v>
      </c>
      <c r="I425" s="236"/>
      <c r="J425" s="237">
        <f>ROUND(I425*H425,2)</f>
        <v>0</v>
      </c>
      <c r="K425" s="233" t="s">
        <v>481</v>
      </c>
      <c r="L425" s="47"/>
      <c r="M425" s="238" t="s">
        <v>28</v>
      </c>
      <c r="N425" s="239" t="s">
        <v>45</v>
      </c>
      <c r="O425" s="87"/>
      <c r="P425" s="240">
        <f>O425*H425</f>
        <v>0</v>
      </c>
      <c r="Q425" s="240">
        <v>4.0000000000000003E-05</v>
      </c>
      <c r="R425" s="240">
        <f>Q425*H425</f>
        <v>0.0020680000000000004</v>
      </c>
      <c r="S425" s="240">
        <v>0</v>
      </c>
      <c r="T425" s="241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42" t="s">
        <v>482</v>
      </c>
      <c r="AT425" s="242" t="s">
        <v>477</v>
      </c>
      <c r="AU425" s="242" t="s">
        <v>82</v>
      </c>
      <c r="AY425" s="20" t="s">
        <v>475</v>
      </c>
      <c r="BE425" s="243">
        <f>IF(N425="základní",J425,0)</f>
        <v>0</v>
      </c>
      <c r="BF425" s="243">
        <f>IF(N425="snížená",J425,0)</f>
        <v>0</v>
      </c>
      <c r="BG425" s="243">
        <f>IF(N425="zákl. přenesená",J425,0)</f>
        <v>0</v>
      </c>
      <c r="BH425" s="243">
        <f>IF(N425="sníž. přenesená",J425,0)</f>
        <v>0</v>
      </c>
      <c r="BI425" s="243">
        <f>IF(N425="nulová",J425,0)</f>
        <v>0</v>
      </c>
      <c r="BJ425" s="20" t="s">
        <v>78</v>
      </c>
      <c r="BK425" s="243">
        <f>ROUND(I425*H425,2)</f>
        <v>0</v>
      </c>
      <c r="BL425" s="20" t="s">
        <v>482</v>
      </c>
      <c r="BM425" s="242" t="s">
        <v>4304</v>
      </c>
    </row>
    <row r="426" s="2" customFormat="1">
      <c r="A426" s="41"/>
      <c r="B426" s="42"/>
      <c r="C426" s="43"/>
      <c r="D426" s="244" t="s">
        <v>484</v>
      </c>
      <c r="E426" s="43"/>
      <c r="F426" s="245" t="s">
        <v>4305</v>
      </c>
      <c r="G426" s="43"/>
      <c r="H426" s="43"/>
      <c r="I426" s="151"/>
      <c r="J426" s="43"/>
      <c r="K426" s="43"/>
      <c r="L426" s="47"/>
      <c r="M426" s="246"/>
      <c r="N426" s="247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484</v>
      </c>
      <c r="AU426" s="20" t="s">
        <v>82</v>
      </c>
    </row>
    <row r="427" s="2" customFormat="1" ht="44.25" customHeight="1">
      <c r="A427" s="41"/>
      <c r="B427" s="42"/>
      <c r="C427" s="231" t="s">
        <v>876</v>
      </c>
      <c r="D427" s="231" t="s">
        <v>477</v>
      </c>
      <c r="E427" s="232" t="s">
        <v>4306</v>
      </c>
      <c r="F427" s="233" t="s">
        <v>4307</v>
      </c>
      <c r="G427" s="234" t="s">
        <v>508</v>
      </c>
      <c r="H427" s="235">
        <v>8.8170000000000002</v>
      </c>
      <c r="I427" s="236"/>
      <c r="J427" s="237">
        <f>ROUND(I427*H427,2)</f>
        <v>0</v>
      </c>
      <c r="K427" s="233" t="s">
        <v>481</v>
      </c>
      <c r="L427" s="47"/>
      <c r="M427" s="238" t="s">
        <v>28</v>
      </c>
      <c r="N427" s="239" t="s">
        <v>45</v>
      </c>
      <c r="O427" s="87"/>
      <c r="P427" s="240">
        <f>O427*H427</f>
        <v>0</v>
      </c>
      <c r="Q427" s="240">
        <v>1.0763700000000001</v>
      </c>
      <c r="R427" s="240">
        <f>Q427*H427</f>
        <v>9.4903542900000009</v>
      </c>
      <c r="S427" s="240">
        <v>0</v>
      </c>
      <c r="T427" s="241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42" t="s">
        <v>482</v>
      </c>
      <c r="AT427" s="242" t="s">
        <v>477</v>
      </c>
      <c r="AU427" s="242" t="s">
        <v>82</v>
      </c>
      <c r="AY427" s="20" t="s">
        <v>475</v>
      </c>
      <c r="BE427" s="243">
        <f>IF(N427="základní",J427,0)</f>
        <v>0</v>
      </c>
      <c r="BF427" s="243">
        <f>IF(N427="snížená",J427,0)</f>
        <v>0</v>
      </c>
      <c r="BG427" s="243">
        <f>IF(N427="zákl. přenesená",J427,0)</f>
        <v>0</v>
      </c>
      <c r="BH427" s="243">
        <f>IF(N427="sníž. přenesená",J427,0)</f>
        <v>0</v>
      </c>
      <c r="BI427" s="243">
        <f>IF(N427="nulová",J427,0)</f>
        <v>0</v>
      </c>
      <c r="BJ427" s="20" t="s">
        <v>78</v>
      </c>
      <c r="BK427" s="243">
        <f>ROUND(I427*H427,2)</f>
        <v>0</v>
      </c>
      <c r="BL427" s="20" t="s">
        <v>482</v>
      </c>
      <c r="BM427" s="242" t="s">
        <v>4308</v>
      </c>
    </row>
    <row r="428" s="2" customFormat="1">
      <c r="A428" s="41"/>
      <c r="B428" s="42"/>
      <c r="C428" s="43"/>
      <c r="D428" s="244" t="s">
        <v>484</v>
      </c>
      <c r="E428" s="43"/>
      <c r="F428" s="245" t="s">
        <v>4309</v>
      </c>
      <c r="G428" s="43"/>
      <c r="H428" s="43"/>
      <c r="I428" s="151"/>
      <c r="J428" s="43"/>
      <c r="K428" s="43"/>
      <c r="L428" s="47"/>
      <c r="M428" s="246"/>
      <c r="N428" s="247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484</v>
      </c>
      <c r="AU428" s="20" t="s">
        <v>82</v>
      </c>
    </row>
    <row r="429" s="13" customFormat="1">
      <c r="A429" s="13"/>
      <c r="B429" s="249"/>
      <c r="C429" s="250"/>
      <c r="D429" s="244" t="s">
        <v>487</v>
      </c>
      <c r="E429" s="251" t="s">
        <v>28</v>
      </c>
      <c r="F429" s="252" t="s">
        <v>4310</v>
      </c>
      <c r="G429" s="250"/>
      <c r="H429" s="253">
        <v>8.8170000000000002</v>
      </c>
      <c r="I429" s="254"/>
      <c r="J429" s="250"/>
      <c r="K429" s="250"/>
      <c r="L429" s="255"/>
      <c r="M429" s="256"/>
      <c r="N429" s="257"/>
      <c r="O429" s="257"/>
      <c r="P429" s="257"/>
      <c r="Q429" s="257"/>
      <c r="R429" s="257"/>
      <c r="S429" s="257"/>
      <c r="T429" s="258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9" t="s">
        <v>487</v>
      </c>
      <c r="AU429" s="259" t="s">
        <v>82</v>
      </c>
      <c r="AV429" s="13" t="s">
        <v>82</v>
      </c>
      <c r="AW429" s="13" t="s">
        <v>35</v>
      </c>
      <c r="AX429" s="13" t="s">
        <v>78</v>
      </c>
      <c r="AY429" s="259" t="s">
        <v>475</v>
      </c>
    </row>
    <row r="430" s="2" customFormat="1" ht="21.75" customHeight="1">
      <c r="A430" s="41"/>
      <c r="B430" s="42"/>
      <c r="C430" s="231" t="s">
        <v>880</v>
      </c>
      <c r="D430" s="231" t="s">
        <v>477</v>
      </c>
      <c r="E430" s="232" t="s">
        <v>4311</v>
      </c>
      <c r="F430" s="233" t="s">
        <v>4312</v>
      </c>
      <c r="G430" s="234" t="s">
        <v>639</v>
      </c>
      <c r="H430" s="235">
        <v>14</v>
      </c>
      <c r="I430" s="236"/>
      <c r="J430" s="237">
        <f>ROUND(I430*H430,2)</f>
        <v>0</v>
      </c>
      <c r="K430" s="233" t="s">
        <v>481</v>
      </c>
      <c r="L430" s="47"/>
      <c r="M430" s="238" t="s">
        <v>28</v>
      </c>
      <c r="N430" s="239" t="s">
        <v>45</v>
      </c>
      <c r="O430" s="87"/>
      <c r="P430" s="240">
        <f>O430*H430</f>
        <v>0</v>
      </c>
      <c r="Q430" s="240">
        <v>0.0077799999999999996</v>
      </c>
      <c r="R430" s="240">
        <f>Q430*H430</f>
        <v>0.10891999999999999</v>
      </c>
      <c r="S430" s="240">
        <v>0</v>
      </c>
      <c r="T430" s="241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42" t="s">
        <v>482</v>
      </c>
      <c r="AT430" s="242" t="s">
        <v>477</v>
      </c>
      <c r="AU430" s="242" t="s">
        <v>82</v>
      </c>
      <c r="AY430" s="20" t="s">
        <v>475</v>
      </c>
      <c r="BE430" s="243">
        <f>IF(N430="základní",J430,0)</f>
        <v>0</v>
      </c>
      <c r="BF430" s="243">
        <f>IF(N430="snížená",J430,0)</f>
        <v>0</v>
      </c>
      <c r="BG430" s="243">
        <f>IF(N430="zákl. přenesená",J430,0)</f>
        <v>0</v>
      </c>
      <c r="BH430" s="243">
        <f>IF(N430="sníž. přenesená",J430,0)</f>
        <v>0</v>
      </c>
      <c r="BI430" s="243">
        <f>IF(N430="nulová",J430,0)</f>
        <v>0</v>
      </c>
      <c r="BJ430" s="20" t="s">
        <v>78</v>
      </c>
      <c r="BK430" s="243">
        <f>ROUND(I430*H430,2)</f>
        <v>0</v>
      </c>
      <c r="BL430" s="20" t="s">
        <v>482</v>
      </c>
      <c r="BM430" s="242" t="s">
        <v>4313</v>
      </c>
    </row>
    <row r="431" s="2" customFormat="1">
      <c r="A431" s="41"/>
      <c r="B431" s="42"/>
      <c r="C431" s="43"/>
      <c r="D431" s="244" t="s">
        <v>484</v>
      </c>
      <c r="E431" s="43"/>
      <c r="F431" s="245" t="s">
        <v>4314</v>
      </c>
      <c r="G431" s="43"/>
      <c r="H431" s="43"/>
      <c r="I431" s="151"/>
      <c r="J431" s="43"/>
      <c r="K431" s="43"/>
      <c r="L431" s="47"/>
      <c r="M431" s="246"/>
      <c r="N431" s="247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484</v>
      </c>
      <c r="AU431" s="20" t="s">
        <v>82</v>
      </c>
    </row>
    <row r="432" s="13" customFormat="1">
      <c r="A432" s="13"/>
      <c r="B432" s="249"/>
      <c r="C432" s="250"/>
      <c r="D432" s="244" t="s">
        <v>487</v>
      </c>
      <c r="E432" s="251" t="s">
        <v>28</v>
      </c>
      <c r="F432" s="252" t="s">
        <v>4315</v>
      </c>
      <c r="G432" s="250"/>
      <c r="H432" s="253">
        <v>14</v>
      </c>
      <c r="I432" s="254"/>
      <c r="J432" s="250"/>
      <c r="K432" s="250"/>
      <c r="L432" s="255"/>
      <c r="M432" s="256"/>
      <c r="N432" s="257"/>
      <c r="O432" s="257"/>
      <c r="P432" s="257"/>
      <c r="Q432" s="257"/>
      <c r="R432" s="257"/>
      <c r="S432" s="257"/>
      <c r="T432" s="258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9" t="s">
        <v>487</v>
      </c>
      <c r="AU432" s="259" t="s">
        <v>82</v>
      </c>
      <c r="AV432" s="13" t="s">
        <v>82</v>
      </c>
      <c r="AW432" s="13" t="s">
        <v>35</v>
      </c>
      <c r="AX432" s="13" t="s">
        <v>78</v>
      </c>
      <c r="AY432" s="259" t="s">
        <v>475</v>
      </c>
    </row>
    <row r="433" s="2" customFormat="1" ht="21.75" customHeight="1">
      <c r="A433" s="41"/>
      <c r="B433" s="42"/>
      <c r="C433" s="231" t="s">
        <v>884</v>
      </c>
      <c r="D433" s="231" t="s">
        <v>477</v>
      </c>
      <c r="E433" s="232" t="s">
        <v>4316</v>
      </c>
      <c r="F433" s="233" t="s">
        <v>4317</v>
      </c>
      <c r="G433" s="234" t="s">
        <v>639</v>
      </c>
      <c r="H433" s="235">
        <v>55</v>
      </c>
      <c r="I433" s="236"/>
      <c r="J433" s="237">
        <f>ROUND(I433*H433,2)</f>
        <v>0</v>
      </c>
      <c r="K433" s="233" t="s">
        <v>481</v>
      </c>
      <c r="L433" s="47"/>
      <c r="M433" s="238" t="s">
        <v>28</v>
      </c>
      <c r="N433" s="239" t="s">
        <v>45</v>
      </c>
      <c r="O433" s="87"/>
      <c r="P433" s="240">
        <f>O433*H433</f>
        <v>0</v>
      </c>
      <c r="Q433" s="240">
        <v>0.023470000000000001</v>
      </c>
      <c r="R433" s="240">
        <f>Q433*H433</f>
        <v>1.2908500000000001</v>
      </c>
      <c r="S433" s="240">
        <v>0</v>
      </c>
      <c r="T433" s="241">
        <f>S433*H433</f>
        <v>0</v>
      </c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R433" s="242" t="s">
        <v>482</v>
      </c>
      <c r="AT433" s="242" t="s">
        <v>477</v>
      </c>
      <c r="AU433" s="242" t="s">
        <v>82</v>
      </c>
      <c r="AY433" s="20" t="s">
        <v>475</v>
      </c>
      <c r="BE433" s="243">
        <f>IF(N433="základní",J433,0)</f>
        <v>0</v>
      </c>
      <c r="BF433" s="243">
        <f>IF(N433="snížená",J433,0)</f>
        <v>0</v>
      </c>
      <c r="BG433" s="243">
        <f>IF(N433="zákl. přenesená",J433,0)</f>
        <v>0</v>
      </c>
      <c r="BH433" s="243">
        <f>IF(N433="sníž. přenesená",J433,0)</f>
        <v>0</v>
      </c>
      <c r="BI433" s="243">
        <f>IF(N433="nulová",J433,0)</f>
        <v>0</v>
      </c>
      <c r="BJ433" s="20" t="s">
        <v>78</v>
      </c>
      <c r="BK433" s="243">
        <f>ROUND(I433*H433,2)</f>
        <v>0</v>
      </c>
      <c r="BL433" s="20" t="s">
        <v>482</v>
      </c>
      <c r="BM433" s="242" t="s">
        <v>4318</v>
      </c>
    </row>
    <row r="434" s="2" customFormat="1">
      <c r="A434" s="41"/>
      <c r="B434" s="42"/>
      <c r="C434" s="43"/>
      <c r="D434" s="244" t="s">
        <v>484</v>
      </c>
      <c r="E434" s="43"/>
      <c r="F434" s="245" t="s">
        <v>4319</v>
      </c>
      <c r="G434" s="43"/>
      <c r="H434" s="43"/>
      <c r="I434" s="151"/>
      <c r="J434" s="43"/>
      <c r="K434" s="43"/>
      <c r="L434" s="47"/>
      <c r="M434" s="246"/>
      <c r="N434" s="247"/>
      <c r="O434" s="87"/>
      <c r="P434" s="87"/>
      <c r="Q434" s="87"/>
      <c r="R434" s="87"/>
      <c r="S434" s="87"/>
      <c r="T434" s="88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T434" s="20" t="s">
        <v>484</v>
      </c>
      <c r="AU434" s="20" t="s">
        <v>82</v>
      </c>
    </row>
    <row r="435" s="13" customFormat="1">
      <c r="A435" s="13"/>
      <c r="B435" s="249"/>
      <c r="C435" s="250"/>
      <c r="D435" s="244" t="s">
        <v>487</v>
      </c>
      <c r="E435" s="251" t="s">
        <v>28</v>
      </c>
      <c r="F435" s="252" t="s">
        <v>4320</v>
      </c>
      <c r="G435" s="250"/>
      <c r="H435" s="253">
        <v>55</v>
      </c>
      <c r="I435" s="254"/>
      <c r="J435" s="250"/>
      <c r="K435" s="250"/>
      <c r="L435" s="255"/>
      <c r="M435" s="256"/>
      <c r="N435" s="257"/>
      <c r="O435" s="257"/>
      <c r="P435" s="257"/>
      <c r="Q435" s="257"/>
      <c r="R435" s="257"/>
      <c r="S435" s="257"/>
      <c r="T435" s="258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9" t="s">
        <v>487</v>
      </c>
      <c r="AU435" s="259" t="s">
        <v>82</v>
      </c>
      <c r="AV435" s="13" t="s">
        <v>82</v>
      </c>
      <c r="AW435" s="13" t="s">
        <v>35</v>
      </c>
      <c r="AX435" s="13" t="s">
        <v>78</v>
      </c>
      <c r="AY435" s="259" t="s">
        <v>475</v>
      </c>
    </row>
    <row r="436" s="2" customFormat="1" ht="21.75" customHeight="1">
      <c r="A436" s="41"/>
      <c r="B436" s="42"/>
      <c r="C436" s="231" t="s">
        <v>890</v>
      </c>
      <c r="D436" s="231" t="s">
        <v>477</v>
      </c>
      <c r="E436" s="232" t="s">
        <v>4321</v>
      </c>
      <c r="F436" s="233" t="s">
        <v>4322</v>
      </c>
      <c r="G436" s="234" t="s">
        <v>639</v>
      </c>
      <c r="H436" s="235">
        <v>109.5</v>
      </c>
      <c r="I436" s="236"/>
      <c r="J436" s="237">
        <f>ROUND(I436*H436,2)</f>
        <v>0</v>
      </c>
      <c r="K436" s="233" t="s">
        <v>481</v>
      </c>
      <c r="L436" s="47"/>
      <c r="M436" s="238" t="s">
        <v>28</v>
      </c>
      <c r="N436" s="239" t="s">
        <v>45</v>
      </c>
      <c r="O436" s="87"/>
      <c r="P436" s="240">
        <f>O436*H436</f>
        <v>0</v>
      </c>
      <c r="Q436" s="240">
        <v>0.0039500000000000004</v>
      </c>
      <c r="R436" s="240">
        <f>Q436*H436</f>
        <v>0.43252500000000005</v>
      </c>
      <c r="S436" s="240">
        <v>0</v>
      </c>
      <c r="T436" s="241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42" t="s">
        <v>482</v>
      </c>
      <c r="AT436" s="242" t="s">
        <v>477</v>
      </c>
      <c r="AU436" s="242" t="s">
        <v>82</v>
      </c>
      <c r="AY436" s="20" t="s">
        <v>475</v>
      </c>
      <c r="BE436" s="243">
        <f>IF(N436="základní",J436,0)</f>
        <v>0</v>
      </c>
      <c r="BF436" s="243">
        <f>IF(N436="snížená",J436,0)</f>
        <v>0</v>
      </c>
      <c r="BG436" s="243">
        <f>IF(N436="zákl. přenesená",J436,0)</f>
        <v>0</v>
      </c>
      <c r="BH436" s="243">
        <f>IF(N436="sníž. přenesená",J436,0)</f>
        <v>0</v>
      </c>
      <c r="BI436" s="243">
        <f>IF(N436="nulová",J436,0)</f>
        <v>0</v>
      </c>
      <c r="BJ436" s="20" t="s">
        <v>78</v>
      </c>
      <c r="BK436" s="243">
        <f>ROUND(I436*H436,2)</f>
        <v>0</v>
      </c>
      <c r="BL436" s="20" t="s">
        <v>482</v>
      </c>
      <c r="BM436" s="242" t="s">
        <v>4323</v>
      </c>
    </row>
    <row r="437" s="2" customFormat="1">
      <c r="A437" s="41"/>
      <c r="B437" s="42"/>
      <c r="C437" s="43"/>
      <c r="D437" s="244" t="s">
        <v>484</v>
      </c>
      <c r="E437" s="43"/>
      <c r="F437" s="245" t="s">
        <v>4324</v>
      </c>
      <c r="G437" s="43"/>
      <c r="H437" s="43"/>
      <c r="I437" s="151"/>
      <c r="J437" s="43"/>
      <c r="K437" s="43"/>
      <c r="L437" s="47"/>
      <c r="M437" s="246"/>
      <c r="N437" s="247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484</v>
      </c>
      <c r="AU437" s="20" t="s">
        <v>82</v>
      </c>
    </row>
    <row r="438" s="16" customFormat="1">
      <c r="A438" s="16"/>
      <c r="B438" s="299"/>
      <c r="C438" s="300"/>
      <c r="D438" s="244" t="s">
        <v>487</v>
      </c>
      <c r="E438" s="301" t="s">
        <v>28</v>
      </c>
      <c r="F438" s="302" t="s">
        <v>4325</v>
      </c>
      <c r="G438" s="300"/>
      <c r="H438" s="301" t="s">
        <v>28</v>
      </c>
      <c r="I438" s="303"/>
      <c r="J438" s="300"/>
      <c r="K438" s="300"/>
      <c r="L438" s="304"/>
      <c r="M438" s="305"/>
      <c r="N438" s="306"/>
      <c r="O438" s="306"/>
      <c r="P438" s="306"/>
      <c r="Q438" s="306"/>
      <c r="R438" s="306"/>
      <c r="S438" s="306"/>
      <c r="T438" s="307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T438" s="308" t="s">
        <v>487</v>
      </c>
      <c r="AU438" s="308" t="s">
        <v>82</v>
      </c>
      <c r="AV438" s="16" t="s">
        <v>78</v>
      </c>
      <c r="AW438" s="16" t="s">
        <v>35</v>
      </c>
      <c r="AX438" s="16" t="s">
        <v>74</v>
      </c>
      <c r="AY438" s="308" t="s">
        <v>475</v>
      </c>
    </row>
    <row r="439" s="16" customFormat="1">
      <c r="A439" s="16"/>
      <c r="B439" s="299"/>
      <c r="C439" s="300"/>
      <c r="D439" s="244" t="s">
        <v>487</v>
      </c>
      <c r="E439" s="301" t="s">
        <v>28</v>
      </c>
      <c r="F439" s="302" t="s">
        <v>4326</v>
      </c>
      <c r="G439" s="300"/>
      <c r="H439" s="301" t="s">
        <v>28</v>
      </c>
      <c r="I439" s="303"/>
      <c r="J439" s="300"/>
      <c r="K439" s="300"/>
      <c r="L439" s="304"/>
      <c r="M439" s="305"/>
      <c r="N439" s="306"/>
      <c r="O439" s="306"/>
      <c r="P439" s="306"/>
      <c r="Q439" s="306"/>
      <c r="R439" s="306"/>
      <c r="S439" s="306"/>
      <c r="T439" s="307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T439" s="308" t="s">
        <v>487</v>
      </c>
      <c r="AU439" s="308" t="s">
        <v>82</v>
      </c>
      <c r="AV439" s="16" t="s">
        <v>78</v>
      </c>
      <c r="AW439" s="16" t="s">
        <v>35</v>
      </c>
      <c r="AX439" s="16" t="s">
        <v>74</v>
      </c>
      <c r="AY439" s="308" t="s">
        <v>475</v>
      </c>
    </row>
    <row r="440" s="16" customFormat="1">
      <c r="A440" s="16"/>
      <c r="B440" s="299"/>
      <c r="C440" s="300"/>
      <c r="D440" s="244" t="s">
        <v>487</v>
      </c>
      <c r="E440" s="301" t="s">
        <v>28</v>
      </c>
      <c r="F440" s="302" t="s">
        <v>4327</v>
      </c>
      <c r="G440" s="300"/>
      <c r="H440" s="301" t="s">
        <v>28</v>
      </c>
      <c r="I440" s="303"/>
      <c r="J440" s="300"/>
      <c r="K440" s="300"/>
      <c r="L440" s="304"/>
      <c r="M440" s="305"/>
      <c r="N440" s="306"/>
      <c r="O440" s="306"/>
      <c r="P440" s="306"/>
      <c r="Q440" s="306"/>
      <c r="R440" s="306"/>
      <c r="S440" s="306"/>
      <c r="T440" s="307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T440" s="308" t="s">
        <v>487</v>
      </c>
      <c r="AU440" s="308" t="s">
        <v>82</v>
      </c>
      <c r="AV440" s="16" t="s">
        <v>78</v>
      </c>
      <c r="AW440" s="16" t="s">
        <v>35</v>
      </c>
      <c r="AX440" s="16" t="s">
        <v>74</v>
      </c>
      <c r="AY440" s="308" t="s">
        <v>475</v>
      </c>
    </row>
    <row r="441" s="13" customFormat="1">
      <c r="A441" s="13"/>
      <c r="B441" s="249"/>
      <c r="C441" s="250"/>
      <c r="D441" s="244" t="s">
        <v>487</v>
      </c>
      <c r="E441" s="251" t="s">
        <v>28</v>
      </c>
      <c r="F441" s="252" t="s">
        <v>4328</v>
      </c>
      <c r="G441" s="250"/>
      <c r="H441" s="253">
        <v>101</v>
      </c>
      <c r="I441" s="254"/>
      <c r="J441" s="250"/>
      <c r="K441" s="250"/>
      <c r="L441" s="255"/>
      <c r="M441" s="256"/>
      <c r="N441" s="257"/>
      <c r="O441" s="257"/>
      <c r="P441" s="257"/>
      <c r="Q441" s="257"/>
      <c r="R441" s="257"/>
      <c r="S441" s="257"/>
      <c r="T441" s="258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9" t="s">
        <v>487</v>
      </c>
      <c r="AU441" s="259" t="s">
        <v>82</v>
      </c>
      <c r="AV441" s="13" t="s">
        <v>82</v>
      </c>
      <c r="AW441" s="13" t="s">
        <v>35</v>
      </c>
      <c r="AX441" s="13" t="s">
        <v>74</v>
      </c>
      <c r="AY441" s="259" t="s">
        <v>475</v>
      </c>
    </row>
    <row r="442" s="13" customFormat="1">
      <c r="A442" s="13"/>
      <c r="B442" s="249"/>
      <c r="C442" s="250"/>
      <c r="D442" s="244" t="s">
        <v>487</v>
      </c>
      <c r="E442" s="251" t="s">
        <v>28</v>
      </c>
      <c r="F442" s="252" t="s">
        <v>4329</v>
      </c>
      <c r="G442" s="250"/>
      <c r="H442" s="253">
        <v>8.5</v>
      </c>
      <c r="I442" s="254"/>
      <c r="J442" s="250"/>
      <c r="K442" s="250"/>
      <c r="L442" s="255"/>
      <c r="M442" s="256"/>
      <c r="N442" s="257"/>
      <c r="O442" s="257"/>
      <c r="P442" s="257"/>
      <c r="Q442" s="257"/>
      <c r="R442" s="257"/>
      <c r="S442" s="257"/>
      <c r="T442" s="258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9" t="s">
        <v>487</v>
      </c>
      <c r="AU442" s="259" t="s">
        <v>82</v>
      </c>
      <c r="AV442" s="13" t="s">
        <v>82</v>
      </c>
      <c r="AW442" s="13" t="s">
        <v>35</v>
      </c>
      <c r="AX442" s="13" t="s">
        <v>74</v>
      </c>
      <c r="AY442" s="259" t="s">
        <v>475</v>
      </c>
    </row>
    <row r="443" s="15" customFormat="1">
      <c r="A443" s="15"/>
      <c r="B443" s="271"/>
      <c r="C443" s="272"/>
      <c r="D443" s="244" t="s">
        <v>487</v>
      </c>
      <c r="E443" s="273" t="s">
        <v>28</v>
      </c>
      <c r="F443" s="274" t="s">
        <v>493</v>
      </c>
      <c r="G443" s="272"/>
      <c r="H443" s="275">
        <v>109.5</v>
      </c>
      <c r="I443" s="276"/>
      <c r="J443" s="272"/>
      <c r="K443" s="272"/>
      <c r="L443" s="277"/>
      <c r="M443" s="278"/>
      <c r="N443" s="279"/>
      <c r="O443" s="279"/>
      <c r="P443" s="279"/>
      <c r="Q443" s="279"/>
      <c r="R443" s="279"/>
      <c r="S443" s="279"/>
      <c r="T443" s="280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81" t="s">
        <v>487</v>
      </c>
      <c r="AU443" s="281" t="s">
        <v>82</v>
      </c>
      <c r="AV443" s="15" t="s">
        <v>482</v>
      </c>
      <c r="AW443" s="15" t="s">
        <v>35</v>
      </c>
      <c r="AX443" s="15" t="s">
        <v>78</v>
      </c>
      <c r="AY443" s="281" t="s">
        <v>475</v>
      </c>
    </row>
    <row r="444" s="2" customFormat="1" ht="16.5" customHeight="1">
      <c r="A444" s="41"/>
      <c r="B444" s="42"/>
      <c r="C444" s="282" t="s">
        <v>895</v>
      </c>
      <c r="D444" s="282" t="s">
        <v>516</v>
      </c>
      <c r="E444" s="283" t="s">
        <v>4330</v>
      </c>
      <c r="F444" s="284" t="s">
        <v>4331</v>
      </c>
      <c r="G444" s="285" t="s">
        <v>550</v>
      </c>
      <c r="H444" s="286">
        <v>109.5</v>
      </c>
      <c r="I444" s="287"/>
      <c r="J444" s="288">
        <f>ROUND(I444*H444,2)</f>
        <v>0</v>
      </c>
      <c r="K444" s="284" t="s">
        <v>481</v>
      </c>
      <c r="L444" s="289"/>
      <c r="M444" s="290" t="s">
        <v>28</v>
      </c>
      <c r="N444" s="291" t="s">
        <v>45</v>
      </c>
      <c r="O444" s="87"/>
      <c r="P444" s="240">
        <f>O444*H444</f>
        <v>0</v>
      </c>
      <c r="Q444" s="240">
        <v>0.018929999999999999</v>
      </c>
      <c r="R444" s="240">
        <f>Q444*H444</f>
        <v>2.072835</v>
      </c>
      <c r="S444" s="240">
        <v>0</v>
      </c>
      <c r="T444" s="241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42" t="s">
        <v>519</v>
      </c>
      <c r="AT444" s="242" t="s">
        <v>516</v>
      </c>
      <c r="AU444" s="242" t="s">
        <v>82</v>
      </c>
      <c r="AY444" s="20" t="s">
        <v>475</v>
      </c>
      <c r="BE444" s="243">
        <f>IF(N444="základní",J444,0)</f>
        <v>0</v>
      </c>
      <c r="BF444" s="243">
        <f>IF(N444="snížená",J444,0)</f>
        <v>0</v>
      </c>
      <c r="BG444" s="243">
        <f>IF(N444="zákl. přenesená",J444,0)</f>
        <v>0</v>
      </c>
      <c r="BH444" s="243">
        <f>IF(N444="sníž. přenesená",J444,0)</f>
        <v>0</v>
      </c>
      <c r="BI444" s="243">
        <f>IF(N444="nulová",J444,0)</f>
        <v>0</v>
      </c>
      <c r="BJ444" s="20" t="s">
        <v>78</v>
      </c>
      <c r="BK444" s="243">
        <f>ROUND(I444*H444,2)</f>
        <v>0</v>
      </c>
      <c r="BL444" s="20" t="s">
        <v>482</v>
      </c>
      <c r="BM444" s="242" t="s">
        <v>4332</v>
      </c>
    </row>
    <row r="445" s="2" customFormat="1">
      <c r="A445" s="41"/>
      <c r="B445" s="42"/>
      <c r="C445" s="43"/>
      <c r="D445" s="244" t="s">
        <v>484</v>
      </c>
      <c r="E445" s="43"/>
      <c r="F445" s="245" t="s">
        <v>4331</v>
      </c>
      <c r="G445" s="43"/>
      <c r="H445" s="43"/>
      <c r="I445" s="151"/>
      <c r="J445" s="43"/>
      <c r="K445" s="43"/>
      <c r="L445" s="47"/>
      <c r="M445" s="246"/>
      <c r="N445" s="247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484</v>
      </c>
      <c r="AU445" s="20" t="s">
        <v>82</v>
      </c>
    </row>
    <row r="446" s="2" customFormat="1" ht="21.75" customHeight="1">
      <c r="A446" s="41"/>
      <c r="B446" s="42"/>
      <c r="C446" s="231" t="s">
        <v>903</v>
      </c>
      <c r="D446" s="231" t="s">
        <v>477</v>
      </c>
      <c r="E446" s="232" t="s">
        <v>4333</v>
      </c>
      <c r="F446" s="233" t="s">
        <v>4334</v>
      </c>
      <c r="G446" s="234" t="s">
        <v>639</v>
      </c>
      <c r="H446" s="235">
        <v>96.799999999999997</v>
      </c>
      <c r="I446" s="236"/>
      <c r="J446" s="237">
        <f>ROUND(I446*H446,2)</f>
        <v>0</v>
      </c>
      <c r="K446" s="233" t="s">
        <v>481</v>
      </c>
      <c r="L446" s="47"/>
      <c r="M446" s="238" t="s">
        <v>28</v>
      </c>
      <c r="N446" s="239" t="s">
        <v>45</v>
      </c>
      <c r="O446" s="87"/>
      <c r="P446" s="240">
        <f>O446*H446</f>
        <v>0</v>
      </c>
      <c r="Q446" s="240">
        <v>0.00080999999999999996</v>
      </c>
      <c r="R446" s="240">
        <f>Q446*H446</f>
        <v>0.078407999999999992</v>
      </c>
      <c r="S446" s="240">
        <v>0</v>
      </c>
      <c r="T446" s="241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42" t="s">
        <v>482</v>
      </c>
      <c r="AT446" s="242" t="s">
        <v>477</v>
      </c>
      <c r="AU446" s="242" t="s">
        <v>82</v>
      </c>
      <c r="AY446" s="20" t="s">
        <v>475</v>
      </c>
      <c r="BE446" s="243">
        <f>IF(N446="základní",J446,0)</f>
        <v>0</v>
      </c>
      <c r="BF446" s="243">
        <f>IF(N446="snížená",J446,0)</f>
        <v>0</v>
      </c>
      <c r="BG446" s="243">
        <f>IF(N446="zákl. přenesená",J446,0)</f>
        <v>0</v>
      </c>
      <c r="BH446" s="243">
        <f>IF(N446="sníž. přenesená",J446,0)</f>
        <v>0</v>
      </c>
      <c r="BI446" s="243">
        <f>IF(N446="nulová",J446,0)</f>
        <v>0</v>
      </c>
      <c r="BJ446" s="20" t="s">
        <v>78</v>
      </c>
      <c r="BK446" s="243">
        <f>ROUND(I446*H446,2)</f>
        <v>0</v>
      </c>
      <c r="BL446" s="20" t="s">
        <v>482</v>
      </c>
      <c r="BM446" s="242" t="s">
        <v>4335</v>
      </c>
    </row>
    <row r="447" s="2" customFormat="1">
      <c r="A447" s="41"/>
      <c r="B447" s="42"/>
      <c r="C447" s="43"/>
      <c r="D447" s="244" t="s">
        <v>484</v>
      </c>
      <c r="E447" s="43"/>
      <c r="F447" s="245" t="s">
        <v>4336</v>
      </c>
      <c r="G447" s="43"/>
      <c r="H447" s="43"/>
      <c r="I447" s="151"/>
      <c r="J447" s="43"/>
      <c r="K447" s="43"/>
      <c r="L447" s="47"/>
      <c r="M447" s="246"/>
      <c r="N447" s="247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484</v>
      </c>
      <c r="AU447" s="20" t="s">
        <v>82</v>
      </c>
    </row>
    <row r="448" s="16" customFormat="1">
      <c r="A448" s="16"/>
      <c r="B448" s="299"/>
      <c r="C448" s="300"/>
      <c r="D448" s="244" t="s">
        <v>487</v>
      </c>
      <c r="E448" s="301" t="s">
        <v>28</v>
      </c>
      <c r="F448" s="302" t="s">
        <v>4337</v>
      </c>
      <c r="G448" s="300"/>
      <c r="H448" s="301" t="s">
        <v>28</v>
      </c>
      <c r="I448" s="303"/>
      <c r="J448" s="300"/>
      <c r="K448" s="300"/>
      <c r="L448" s="304"/>
      <c r="M448" s="305"/>
      <c r="N448" s="306"/>
      <c r="O448" s="306"/>
      <c r="P448" s="306"/>
      <c r="Q448" s="306"/>
      <c r="R448" s="306"/>
      <c r="S448" s="306"/>
      <c r="T448" s="307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T448" s="308" t="s">
        <v>487</v>
      </c>
      <c r="AU448" s="308" t="s">
        <v>82</v>
      </c>
      <c r="AV448" s="16" t="s">
        <v>78</v>
      </c>
      <c r="AW448" s="16" t="s">
        <v>35</v>
      </c>
      <c r="AX448" s="16" t="s">
        <v>74</v>
      </c>
      <c r="AY448" s="308" t="s">
        <v>475</v>
      </c>
    </row>
    <row r="449" s="13" customFormat="1">
      <c r="A449" s="13"/>
      <c r="B449" s="249"/>
      <c r="C449" s="250"/>
      <c r="D449" s="244" t="s">
        <v>487</v>
      </c>
      <c r="E449" s="251" t="s">
        <v>28</v>
      </c>
      <c r="F449" s="252" t="s">
        <v>4338</v>
      </c>
      <c r="G449" s="250"/>
      <c r="H449" s="253">
        <v>96.799999999999997</v>
      </c>
      <c r="I449" s="254"/>
      <c r="J449" s="250"/>
      <c r="K449" s="250"/>
      <c r="L449" s="255"/>
      <c r="M449" s="256"/>
      <c r="N449" s="257"/>
      <c r="O449" s="257"/>
      <c r="P449" s="257"/>
      <c r="Q449" s="257"/>
      <c r="R449" s="257"/>
      <c r="S449" s="257"/>
      <c r="T449" s="258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9" t="s">
        <v>487</v>
      </c>
      <c r="AU449" s="259" t="s">
        <v>82</v>
      </c>
      <c r="AV449" s="13" t="s">
        <v>82</v>
      </c>
      <c r="AW449" s="13" t="s">
        <v>35</v>
      </c>
      <c r="AX449" s="13" t="s">
        <v>78</v>
      </c>
      <c r="AY449" s="259" t="s">
        <v>475</v>
      </c>
    </row>
    <row r="450" s="12" customFormat="1" ht="22.8" customHeight="1">
      <c r="A450" s="12"/>
      <c r="B450" s="215"/>
      <c r="C450" s="216"/>
      <c r="D450" s="217" t="s">
        <v>73</v>
      </c>
      <c r="E450" s="229" t="s">
        <v>482</v>
      </c>
      <c r="F450" s="229" t="s">
        <v>547</v>
      </c>
      <c r="G450" s="216"/>
      <c r="H450" s="216"/>
      <c r="I450" s="219"/>
      <c r="J450" s="230">
        <f>BK450</f>
        <v>0</v>
      </c>
      <c r="K450" s="216"/>
      <c r="L450" s="221"/>
      <c r="M450" s="222"/>
      <c r="N450" s="223"/>
      <c r="O450" s="223"/>
      <c r="P450" s="224">
        <f>SUM(P451:P527)</f>
        <v>0</v>
      </c>
      <c r="Q450" s="223"/>
      <c r="R450" s="224">
        <f>SUM(R451:R527)</f>
        <v>1602.84205309</v>
      </c>
      <c r="S450" s="223"/>
      <c r="T450" s="225">
        <f>SUM(T451:T527)</f>
        <v>0</v>
      </c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R450" s="226" t="s">
        <v>78</v>
      </c>
      <c r="AT450" s="227" t="s">
        <v>73</v>
      </c>
      <c r="AU450" s="227" t="s">
        <v>78</v>
      </c>
      <c r="AY450" s="226" t="s">
        <v>475</v>
      </c>
      <c r="BK450" s="228">
        <f>SUM(BK451:BK527)</f>
        <v>0</v>
      </c>
    </row>
    <row r="451" s="2" customFormat="1" ht="33" customHeight="1">
      <c r="A451" s="41"/>
      <c r="B451" s="42"/>
      <c r="C451" s="231" t="s">
        <v>909</v>
      </c>
      <c r="D451" s="231" t="s">
        <v>477</v>
      </c>
      <c r="E451" s="232" t="s">
        <v>4339</v>
      </c>
      <c r="F451" s="233" t="s">
        <v>4340</v>
      </c>
      <c r="G451" s="234" t="s">
        <v>480</v>
      </c>
      <c r="H451" s="235">
        <v>43.347000000000001</v>
      </c>
      <c r="I451" s="236"/>
      <c r="J451" s="237">
        <f>ROUND(I451*H451,2)</f>
        <v>0</v>
      </c>
      <c r="K451" s="233" t="s">
        <v>481</v>
      </c>
      <c r="L451" s="47"/>
      <c r="M451" s="238" t="s">
        <v>28</v>
      </c>
      <c r="N451" s="239" t="s">
        <v>45</v>
      </c>
      <c r="O451" s="87"/>
      <c r="P451" s="240">
        <f>O451*H451</f>
        <v>0</v>
      </c>
      <c r="Q451" s="240">
        <v>0</v>
      </c>
      <c r="R451" s="240">
        <f>Q451*H451</f>
        <v>0</v>
      </c>
      <c r="S451" s="240">
        <v>0</v>
      </c>
      <c r="T451" s="241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42" t="s">
        <v>482</v>
      </c>
      <c r="AT451" s="242" t="s">
        <v>477</v>
      </c>
      <c r="AU451" s="242" t="s">
        <v>82</v>
      </c>
      <c r="AY451" s="20" t="s">
        <v>475</v>
      </c>
      <c r="BE451" s="243">
        <f>IF(N451="základní",J451,0)</f>
        <v>0</v>
      </c>
      <c r="BF451" s="243">
        <f>IF(N451="snížená",J451,0)</f>
        <v>0</v>
      </c>
      <c r="BG451" s="243">
        <f>IF(N451="zákl. přenesená",J451,0)</f>
        <v>0</v>
      </c>
      <c r="BH451" s="243">
        <f>IF(N451="sníž. přenesená",J451,0)</f>
        <v>0</v>
      </c>
      <c r="BI451" s="243">
        <f>IF(N451="nulová",J451,0)</f>
        <v>0</v>
      </c>
      <c r="BJ451" s="20" t="s">
        <v>78</v>
      </c>
      <c r="BK451" s="243">
        <f>ROUND(I451*H451,2)</f>
        <v>0</v>
      </c>
      <c r="BL451" s="20" t="s">
        <v>482</v>
      </c>
      <c r="BM451" s="242" t="s">
        <v>4341</v>
      </c>
    </row>
    <row r="452" s="2" customFormat="1">
      <c r="A452" s="41"/>
      <c r="B452" s="42"/>
      <c r="C452" s="43"/>
      <c r="D452" s="244" t="s">
        <v>484</v>
      </c>
      <c r="E452" s="43"/>
      <c r="F452" s="245" t="s">
        <v>4342</v>
      </c>
      <c r="G452" s="43"/>
      <c r="H452" s="43"/>
      <c r="I452" s="151"/>
      <c r="J452" s="43"/>
      <c r="K452" s="43"/>
      <c r="L452" s="47"/>
      <c r="M452" s="246"/>
      <c r="N452" s="247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484</v>
      </c>
      <c r="AU452" s="20" t="s">
        <v>82</v>
      </c>
    </row>
    <row r="453" s="16" customFormat="1">
      <c r="A453" s="16"/>
      <c r="B453" s="299"/>
      <c r="C453" s="300"/>
      <c r="D453" s="244" t="s">
        <v>487</v>
      </c>
      <c r="E453" s="301" t="s">
        <v>28</v>
      </c>
      <c r="F453" s="302" t="s">
        <v>4343</v>
      </c>
      <c r="G453" s="300"/>
      <c r="H453" s="301" t="s">
        <v>28</v>
      </c>
      <c r="I453" s="303"/>
      <c r="J453" s="300"/>
      <c r="K453" s="300"/>
      <c r="L453" s="304"/>
      <c r="M453" s="305"/>
      <c r="N453" s="306"/>
      <c r="O453" s="306"/>
      <c r="P453" s="306"/>
      <c r="Q453" s="306"/>
      <c r="R453" s="306"/>
      <c r="S453" s="306"/>
      <c r="T453" s="307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T453" s="308" t="s">
        <v>487</v>
      </c>
      <c r="AU453" s="308" t="s">
        <v>82</v>
      </c>
      <c r="AV453" s="16" t="s">
        <v>78</v>
      </c>
      <c r="AW453" s="16" t="s">
        <v>35</v>
      </c>
      <c r="AX453" s="16" t="s">
        <v>74</v>
      </c>
      <c r="AY453" s="308" t="s">
        <v>475</v>
      </c>
    </row>
    <row r="454" s="16" customFormat="1">
      <c r="A454" s="16"/>
      <c r="B454" s="299"/>
      <c r="C454" s="300"/>
      <c r="D454" s="244" t="s">
        <v>487</v>
      </c>
      <c r="E454" s="301" t="s">
        <v>28</v>
      </c>
      <c r="F454" s="302" t="s">
        <v>4344</v>
      </c>
      <c r="G454" s="300"/>
      <c r="H454" s="301" t="s">
        <v>28</v>
      </c>
      <c r="I454" s="303"/>
      <c r="J454" s="300"/>
      <c r="K454" s="300"/>
      <c r="L454" s="304"/>
      <c r="M454" s="305"/>
      <c r="N454" s="306"/>
      <c r="O454" s="306"/>
      <c r="P454" s="306"/>
      <c r="Q454" s="306"/>
      <c r="R454" s="306"/>
      <c r="S454" s="306"/>
      <c r="T454" s="307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T454" s="308" t="s">
        <v>487</v>
      </c>
      <c r="AU454" s="308" t="s">
        <v>82</v>
      </c>
      <c r="AV454" s="16" t="s">
        <v>78</v>
      </c>
      <c r="AW454" s="16" t="s">
        <v>35</v>
      </c>
      <c r="AX454" s="16" t="s">
        <v>74</v>
      </c>
      <c r="AY454" s="308" t="s">
        <v>475</v>
      </c>
    </row>
    <row r="455" s="16" customFormat="1">
      <c r="A455" s="16"/>
      <c r="B455" s="299"/>
      <c r="C455" s="300"/>
      <c r="D455" s="244" t="s">
        <v>487</v>
      </c>
      <c r="E455" s="301" t="s">
        <v>28</v>
      </c>
      <c r="F455" s="302" t="s">
        <v>4207</v>
      </c>
      <c r="G455" s="300"/>
      <c r="H455" s="301" t="s">
        <v>28</v>
      </c>
      <c r="I455" s="303"/>
      <c r="J455" s="300"/>
      <c r="K455" s="300"/>
      <c r="L455" s="304"/>
      <c r="M455" s="305"/>
      <c r="N455" s="306"/>
      <c r="O455" s="306"/>
      <c r="P455" s="306"/>
      <c r="Q455" s="306"/>
      <c r="R455" s="306"/>
      <c r="S455" s="306"/>
      <c r="T455" s="307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T455" s="308" t="s">
        <v>487</v>
      </c>
      <c r="AU455" s="308" t="s">
        <v>82</v>
      </c>
      <c r="AV455" s="16" t="s">
        <v>78</v>
      </c>
      <c r="AW455" s="16" t="s">
        <v>35</v>
      </c>
      <c r="AX455" s="16" t="s">
        <v>74</v>
      </c>
      <c r="AY455" s="308" t="s">
        <v>475</v>
      </c>
    </row>
    <row r="456" s="13" customFormat="1">
      <c r="A456" s="13"/>
      <c r="B456" s="249"/>
      <c r="C456" s="250"/>
      <c r="D456" s="244" t="s">
        <v>487</v>
      </c>
      <c r="E456" s="251" t="s">
        <v>28</v>
      </c>
      <c r="F456" s="252" t="s">
        <v>4345</v>
      </c>
      <c r="G456" s="250"/>
      <c r="H456" s="253">
        <v>20.638000000000002</v>
      </c>
      <c r="I456" s="254"/>
      <c r="J456" s="250"/>
      <c r="K456" s="250"/>
      <c r="L456" s="255"/>
      <c r="M456" s="256"/>
      <c r="N456" s="257"/>
      <c r="O456" s="257"/>
      <c r="P456" s="257"/>
      <c r="Q456" s="257"/>
      <c r="R456" s="257"/>
      <c r="S456" s="257"/>
      <c r="T456" s="258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9" t="s">
        <v>487</v>
      </c>
      <c r="AU456" s="259" t="s">
        <v>82</v>
      </c>
      <c r="AV456" s="13" t="s">
        <v>82</v>
      </c>
      <c r="AW456" s="13" t="s">
        <v>35</v>
      </c>
      <c r="AX456" s="13" t="s">
        <v>74</v>
      </c>
      <c r="AY456" s="259" t="s">
        <v>475</v>
      </c>
    </row>
    <row r="457" s="13" customFormat="1">
      <c r="A457" s="13"/>
      <c r="B457" s="249"/>
      <c r="C457" s="250"/>
      <c r="D457" s="244" t="s">
        <v>487</v>
      </c>
      <c r="E457" s="251" t="s">
        <v>28</v>
      </c>
      <c r="F457" s="252" t="s">
        <v>4346</v>
      </c>
      <c r="G457" s="250"/>
      <c r="H457" s="253">
        <v>22.709</v>
      </c>
      <c r="I457" s="254"/>
      <c r="J457" s="250"/>
      <c r="K457" s="250"/>
      <c r="L457" s="255"/>
      <c r="M457" s="256"/>
      <c r="N457" s="257"/>
      <c r="O457" s="257"/>
      <c r="P457" s="257"/>
      <c r="Q457" s="257"/>
      <c r="R457" s="257"/>
      <c r="S457" s="257"/>
      <c r="T457" s="258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9" t="s">
        <v>487</v>
      </c>
      <c r="AU457" s="259" t="s">
        <v>82</v>
      </c>
      <c r="AV457" s="13" t="s">
        <v>82</v>
      </c>
      <c r="AW457" s="13" t="s">
        <v>35</v>
      </c>
      <c r="AX457" s="13" t="s">
        <v>74</v>
      </c>
      <c r="AY457" s="259" t="s">
        <v>475</v>
      </c>
    </row>
    <row r="458" s="15" customFormat="1">
      <c r="A458" s="15"/>
      <c r="B458" s="271"/>
      <c r="C458" s="272"/>
      <c r="D458" s="244" t="s">
        <v>487</v>
      </c>
      <c r="E458" s="273" t="s">
        <v>28</v>
      </c>
      <c r="F458" s="274" t="s">
        <v>493</v>
      </c>
      <c r="G458" s="272"/>
      <c r="H458" s="275">
        <v>43.347000000000001</v>
      </c>
      <c r="I458" s="276"/>
      <c r="J458" s="272"/>
      <c r="K458" s="272"/>
      <c r="L458" s="277"/>
      <c r="M458" s="278"/>
      <c r="N458" s="279"/>
      <c r="O458" s="279"/>
      <c r="P458" s="279"/>
      <c r="Q458" s="279"/>
      <c r="R458" s="279"/>
      <c r="S458" s="279"/>
      <c r="T458" s="280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81" t="s">
        <v>487</v>
      </c>
      <c r="AU458" s="281" t="s">
        <v>82</v>
      </c>
      <c r="AV458" s="15" t="s">
        <v>482</v>
      </c>
      <c r="AW458" s="15" t="s">
        <v>35</v>
      </c>
      <c r="AX458" s="15" t="s">
        <v>78</v>
      </c>
      <c r="AY458" s="281" t="s">
        <v>475</v>
      </c>
    </row>
    <row r="459" s="2" customFormat="1" ht="33" customHeight="1">
      <c r="A459" s="41"/>
      <c r="B459" s="42"/>
      <c r="C459" s="231" t="s">
        <v>914</v>
      </c>
      <c r="D459" s="231" t="s">
        <v>477</v>
      </c>
      <c r="E459" s="232" t="s">
        <v>4347</v>
      </c>
      <c r="F459" s="233" t="s">
        <v>4348</v>
      </c>
      <c r="G459" s="234" t="s">
        <v>496</v>
      </c>
      <c r="H459" s="235">
        <v>6.0720000000000001</v>
      </c>
      <c r="I459" s="236"/>
      <c r="J459" s="237">
        <f>ROUND(I459*H459,2)</f>
        <v>0</v>
      </c>
      <c r="K459" s="233" t="s">
        <v>481</v>
      </c>
      <c r="L459" s="47"/>
      <c r="M459" s="238" t="s">
        <v>28</v>
      </c>
      <c r="N459" s="239" t="s">
        <v>45</v>
      </c>
      <c r="O459" s="87"/>
      <c r="P459" s="240">
        <f>O459*H459</f>
        <v>0</v>
      </c>
      <c r="Q459" s="240">
        <v>0.01787</v>
      </c>
      <c r="R459" s="240">
        <f>Q459*H459</f>
        <v>0.10850664</v>
      </c>
      <c r="S459" s="240">
        <v>0</v>
      </c>
      <c r="T459" s="241">
        <f>S459*H459</f>
        <v>0</v>
      </c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R459" s="242" t="s">
        <v>482</v>
      </c>
      <c r="AT459" s="242" t="s">
        <v>477</v>
      </c>
      <c r="AU459" s="242" t="s">
        <v>82</v>
      </c>
      <c r="AY459" s="20" t="s">
        <v>475</v>
      </c>
      <c r="BE459" s="243">
        <f>IF(N459="základní",J459,0)</f>
        <v>0</v>
      </c>
      <c r="BF459" s="243">
        <f>IF(N459="snížená",J459,0)</f>
        <v>0</v>
      </c>
      <c r="BG459" s="243">
        <f>IF(N459="zákl. přenesená",J459,0)</f>
        <v>0</v>
      </c>
      <c r="BH459" s="243">
        <f>IF(N459="sníž. přenesená",J459,0)</f>
        <v>0</v>
      </c>
      <c r="BI459" s="243">
        <f>IF(N459="nulová",J459,0)</f>
        <v>0</v>
      </c>
      <c r="BJ459" s="20" t="s">
        <v>78</v>
      </c>
      <c r="BK459" s="243">
        <f>ROUND(I459*H459,2)</f>
        <v>0</v>
      </c>
      <c r="BL459" s="20" t="s">
        <v>482</v>
      </c>
      <c r="BM459" s="242" t="s">
        <v>4349</v>
      </c>
    </row>
    <row r="460" s="2" customFormat="1">
      <c r="A460" s="41"/>
      <c r="B460" s="42"/>
      <c r="C460" s="43"/>
      <c r="D460" s="244" t="s">
        <v>484</v>
      </c>
      <c r="E460" s="43"/>
      <c r="F460" s="245" t="s">
        <v>4350</v>
      </c>
      <c r="G460" s="43"/>
      <c r="H460" s="43"/>
      <c r="I460" s="151"/>
      <c r="J460" s="43"/>
      <c r="K460" s="43"/>
      <c r="L460" s="47"/>
      <c r="M460" s="246"/>
      <c r="N460" s="247"/>
      <c r="O460" s="87"/>
      <c r="P460" s="87"/>
      <c r="Q460" s="87"/>
      <c r="R460" s="87"/>
      <c r="S460" s="87"/>
      <c r="T460" s="88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T460" s="20" t="s">
        <v>484</v>
      </c>
      <c r="AU460" s="20" t="s">
        <v>82</v>
      </c>
    </row>
    <row r="461" s="13" customFormat="1">
      <c r="A461" s="13"/>
      <c r="B461" s="249"/>
      <c r="C461" s="250"/>
      <c r="D461" s="244" t="s">
        <v>487</v>
      </c>
      <c r="E461" s="251" t="s">
        <v>28</v>
      </c>
      <c r="F461" s="252" t="s">
        <v>4351</v>
      </c>
      <c r="G461" s="250"/>
      <c r="H461" s="253">
        <v>6.0720000000000001</v>
      </c>
      <c r="I461" s="254"/>
      <c r="J461" s="250"/>
      <c r="K461" s="250"/>
      <c r="L461" s="255"/>
      <c r="M461" s="256"/>
      <c r="N461" s="257"/>
      <c r="O461" s="257"/>
      <c r="P461" s="257"/>
      <c r="Q461" s="257"/>
      <c r="R461" s="257"/>
      <c r="S461" s="257"/>
      <c r="T461" s="258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9" t="s">
        <v>487</v>
      </c>
      <c r="AU461" s="259" t="s">
        <v>82</v>
      </c>
      <c r="AV461" s="13" t="s">
        <v>82</v>
      </c>
      <c r="AW461" s="13" t="s">
        <v>35</v>
      </c>
      <c r="AX461" s="13" t="s">
        <v>78</v>
      </c>
      <c r="AY461" s="259" t="s">
        <v>475</v>
      </c>
    </row>
    <row r="462" s="2" customFormat="1" ht="33" customHeight="1">
      <c r="A462" s="41"/>
      <c r="B462" s="42"/>
      <c r="C462" s="231" t="s">
        <v>919</v>
      </c>
      <c r="D462" s="231" t="s">
        <v>477</v>
      </c>
      <c r="E462" s="232" t="s">
        <v>4352</v>
      </c>
      <c r="F462" s="233" t="s">
        <v>4353</v>
      </c>
      <c r="G462" s="234" t="s">
        <v>496</v>
      </c>
      <c r="H462" s="235">
        <v>6.0720000000000001</v>
      </c>
      <c r="I462" s="236"/>
      <c r="J462" s="237">
        <f>ROUND(I462*H462,2)</f>
        <v>0</v>
      </c>
      <c r="K462" s="233" t="s">
        <v>481</v>
      </c>
      <c r="L462" s="47"/>
      <c r="M462" s="238" t="s">
        <v>28</v>
      </c>
      <c r="N462" s="239" t="s">
        <v>45</v>
      </c>
      <c r="O462" s="87"/>
      <c r="P462" s="240">
        <f>O462*H462</f>
        <v>0</v>
      </c>
      <c r="Q462" s="240">
        <v>0</v>
      </c>
      <c r="R462" s="240">
        <f>Q462*H462</f>
        <v>0</v>
      </c>
      <c r="S462" s="240">
        <v>0</v>
      </c>
      <c r="T462" s="241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42" t="s">
        <v>482</v>
      </c>
      <c r="AT462" s="242" t="s">
        <v>477</v>
      </c>
      <c r="AU462" s="242" t="s">
        <v>82</v>
      </c>
      <c r="AY462" s="20" t="s">
        <v>475</v>
      </c>
      <c r="BE462" s="243">
        <f>IF(N462="základní",J462,0)</f>
        <v>0</v>
      </c>
      <c r="BF462" s="243">
        <f>IF(N462="snížená",J462,0)</f>
        <v>0</v>
      </c>
      <c r="BG462" s="243">
        <f>IF(N462="zákl. přenesená",J462,0)</f>
        <v>0</v>
      </c>
      <c r="BH462" s="243">
        <f>IF(N462="sníž. přenesená",J462,0)</f>
        <v>0</v>
      </c>
      <c r="BI462" s="243">
        <f>IF(N462="nulová",J462,0)</f>
        <v>0</v>
      </c>
      <c r="BJ462" s="20" t="s">
        <v>78</v>
      </c>
      <c r="BK462" s="243">
        <f>ROUND(I462*H462,2)</f>
        <v>0</v>
      </c>
      <c r="BL462" s="20" t="s">
        <v>482</v>
      </c>
      <c r="BM462" s="242" t="s">
        <v>4354</v>
      </c>
    </row>
    <row r="463" s="2" customFormat="1">
      <c r="A463" s="41"/>
      <c r="B463" s="42"/>
      <c r="C463" s="43"/>
      <c r="D463" s="244" t="s">
        <v>484</v>
      </c>
      <c r="E463" s="43"/>
      <c r="F463" s="245" t="s">
        <v>4355</v>
      </c>
      <c r="G463" s="43"/>
      <c r="H463" s="43"/>
      <c r="I463" s="151"/>
      <c r="J463" s="43"/>
      <c r="K463" s="43"/>
      <c r="L463" s="47"/>
      <c r="M463" s="246"/>
      <c r="N463" s="247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484</v>
      </c>
      <c r="AU463" s="20" t="s">
        <v>82</v>
      </c>
    </row>
    <row r="464" s="2" customFormat="1" ht="21.75" customHeight="1">
      <c r="A464" s="41"/>
      <c r="B464" s="42"/>
      <c r="C464" s="231" t="s">
        <v>4356</v>
      </c>
      <c r="D464" s="231" t="s">
        <v>477</v>
      </c>
      <c r="E464" s="232" t="s">
        <v>4357</v>
      </c>
      <c r="F464" s="233" t="s">
        <v>4358</v>
      </c>
      <c r="G464" s="234" t="s">
        <v>508</v>
      </c>
      <c r="H464" s="235">
        <v>7.665</v>
      </c>
      <c r="I464" s="236"/>
      <c r="J464" s="237">
        <f>ROUND(I464*H464,2)</f>
        <v>0</v>
      </c>
      <c r="K464" s="233" t="s">
        <v>481</v>
      </c>
      <c r="L464" s="47"/>
      <c r="M464" s="238" t="s">
        <v>28</v>
      </c>
      <c r="N464" s="239" t="s">
        <v>45</v>
      </c>
      <c r="O464" s="87"/>
      <c r="P464" s="240">
        <f>O464*H464</f>
        <v>0</v>
      </c>
      <c r="Q464" s="240">
        <v>1.0490900000000001</v>
      </c>
      <c r="R464" s="240">
        <f>Q464*H464</f>
        <v>8.0412748500000006</v>
      </c>
      <c r="S464" s="240">
        <v>0</v>
      </c>
      <c r="T464" s="241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42" t="s">
        <v>482</v>
      </c>
      <c r="AT464" s="242" t="s">
        <v>477</v>
      </c>
      <c r="AU464" s="242" t="s">
        <v>82</v>
      </c>
      <c r="AY464" s="20" t="s">
        <v>475</v>
      </c>
      <c r="BE464" s="243">
        <f>IF(N464="základní",J464,0)</f>
        <v>0</v>
      </c>
      <c r="BF464" s="243">
        <f>IF(N464="snížená",J464,0)</f>
        <v>0</v>
      </c>
      <c r="BG464" s="243">
        <f>IF(N464="zákl. přenesená",J464,0)</f>
        <v>0</v>
      </c>
      <c r="BH464" s="243">
        <f>IF(N464="sníž. přenesená",J464,0)</f>
        <v>0</v>
      </c>
      <c r="BI464" s="243">
        <f>IF(N464="nulová",J464,0)</f>
        <v>0</v>
      </c>
      <c r="BJ464" s="20" t="s">
        <v>78</v>
      </c>
      <c r="BK464" s="243">
        <f>ROUND(I464*H464,2)</f>
        <v>0</v>
      </c>
      <c r="BL464" s="20" t="s">
        <v>482</v>
      </c>
      <c r="BM464" s="242" t="s">
        <v>4359</v>
      </c>
    </row>
    <row r="465" s="2" customFormat="1">
      <c r="A465" s="41"/>
      <c r="B465" s="42"/>
      <c r="C465" s="43"/>
      <c r="D465" s="244" t="s">
        <v>484</v>
      </c>
      <c r="E465" s="43"/>
      <c r="F465" s="245" t="s">
        <v>4360</v>
      </c>
      <c r="G465" s="43"/>
      <c r="H465" s="43"/>
      <c r="I465" s="151"/>
      <c r="J465" s="43"/>
      <c r="K465" s="43"/>
      <c r="L465" s="47"/>
      <c r="M465" s="246"/>
      <c r="N465" s="247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484</v>
      </c>
      <c r="AU465" s="20" t="s">
        <v>82</v>
      </c>
    </row>
    <row r="466" s="13" customFormat="1">
      <c r="A466" s="13"/>
      <c r="B466" s="249"/>
      <c r="C466" s="250"/>
      <c r="D466" s="244" t="s">
        <v>487</v>
      </c>
      <c r="E466" s="251" t="s">
        <v>28</v>
      </c>
      <c r="F466" s="252" t="s">
        <v>4361</v>
      </c>
      <c r="G466" s="250"/>
      <c r="H466" s="253">
        <v>7.665</v>
      </c>
      <c r="I466" s="254"/>
      <c r="J466" s="250"/>
      <c r="K466" s="250"/>
      <c r="L466" s="255"/>
      <c r="M466" s="256"/>
      <c r="N466" s="257"/>
      <c r="O466" s="257"/>
      <c r="P466" s="257"/>
      <c r="Q466" s="257"/>
      <c r="R466" s="257"/>
      <c r="S466" s="257"/>
      <c r="T466" s="258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9" t="s">
        <v>487</v>
      </c>
      <c r="AU466" s="259" t="s">
        <v>82</v>
      </c>
      <c r="AV466" s="13" t="s">
        <v>82</v>
      </c>
      <c r="AW466" s="13" t="s">
        <v>35</v>
      </c>
      <c r="AX466" s="13" t="s">
        <v>78</v>
      </c>
      <c r="AY466" s="259" t="s">
        <v>475</v>
      </c>
    </row>
    <row r="467" s="2" customFormat="1" ht="21.75" customHeight="1">
      <c r="A467" s="41"/>
      <c r="B467" s="42"/>
      <c r="C467" s="231" t="s">
        <v>4362</v>
      </c>
      <c r="D467" s="231" t="s">
        <v>477</v>
      </c>
      <c r="E467" s="232" t="s">
        <v>4363</v>
      </c>
      <c r="F467" s="233" t="s">
        <v>4364</v>
      </c>
      <c r="G467" s="234" t="s">
        <v>480</v>
      </c>
      <c r="H467" s="235">
        <v>27.109999999999999</v>
      </c>
      <c r="I467" s="236"/>
      <c r="J467" s="237">
        <f>ROUND(I467*H467,2)</f>
        <v>0</v>
      </c>
      <c r="K467" s="233" t="s">
        <v>28</v>
      </c>
      <c r="L467" s="47"/>
      <c r="M467" s="238" t="s">
        <v>28</v>
      </c>
      <c r="N467" s="239" t="s">
        <v>45</v>
      </c>
      <c r="O467" s="87"/>
      <c r="P467" s="240">
        <f>O467*H467</f>
        <v>0</v>
      </c>
      <c r="Q467" s="240">
        <v>0</v>
      </c>
      <c r="R467" s="240">
        <f>Q467*H467</f>
        <v>0</v>
      </c>
      <c r="S467" s="240">
        <v>0</v>
      </c>
      <c r="T467" s="241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42" t="s">
        <v>482</v>
      </c>
      <c r="AT467" s="242" t="s">
        <v>477</v>
      </c>
      <c r="AU467" s="242" t="s">
        <v>82</v>
      </c>
      <c r="AY467" s="20" t="s">
        <v>475</v>
      </c>
      <c r="BE467" s="243">
        <f>IF(N467="základní",J467,0)</f>
        <v>0</v>
      </c>
      <c r="BF467" s="243">
        <f>IF(N467="snížená",J467,0)</f>
        <v>0</v>
      </c>
      <c r="BG467" s="243">
        <f>IF(N467="zákl. přenesená",J467,0)</f>
        <v>0</v>
      </c>
      <c r="BH467" s="243">
        <f>IF(N467="sníž. přenesená",J467,0)</f>
        <v>0</v>
      </c>
      <c r="BI467" s="243">
        <f>IF(N467="nulová",J467,0)</f>
        <v>0</v>
      </c>
      <c r="BJ467" s="20" t="s">
        <v>78</v>
      </c>
      <c r="BK467" s="243">
        <f>ROUND(I467*H467,2)</f>
        <v>0</v>
      </c>
      <c r="BL467" s="20" t="s">
        <v>482</v>
      </c>
      <c r="BM467" s="242" t="s">
        <v>4365</v>
      </c>
    </row>
    <row r="468" s="2" customFormat="1">
      <c r="A468" s="41"/>
      <c r="B468" s="42"/>
      <c r="C468" s="43"/>
      <c r="D468" s="244" t="s">
        <v>484</v>
      </c>
      <c r="E468" s="43"/>
      <c r="F468" s="245" t="s">
        <v>4364</v>
      </c>
      <c r="G468" s="43"/>
      <c r="H468" s="43"/>
      <c r="I468" s="151"/>
      <c r="J468" s="43"/>
      <c r="K468" s="43"/>
      <c r="L468" s="47"/>
      <c r="M468" s="246"/>
      <c r="N468" s="247"/>
      <c r="O468" s="87"/>
      <c r="P468" s="87"/>
      <c r="Q468" s="87"/>
      <c r="R468" s="87"/>
      <c r="S468" s="87"/>
      <c r="T468" s="8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484</v>
      </c>
      <c r="AU468" s="20" t="s">
        <v>82</v>
      </c>
    </row>
    <row r="469" s="13" customFormat="1">
      <c r="A469" s="13"/>
      <c r="B469" s="249"/>
      <c r="C469" s="250"/>
      <c r="D469" s="244" t="s">
        <v>487</v>
      </c>
      <c r="E469" s="251" t="s">
        <v>28</v>
      </c>
      <c r="F469" s="252" t="s">
        <v>4366</v>
      </c>
      <c r="G469" s="250"/>
      <c r="H469" s="253">
        <v>27.109999999999999</v>
      </c>
      <c r="I469" s="254"/>
      <c r="J469" s="250"/>
      <c r="K469" s="250"/>
      <c r="L469" s="255"/>
      <c r="M469" s="256"/>
      <c r="N469" s="257"/>
      <c r="O469" s="257"/>
      <c r="P469" s="257"/>
      <c r="Q469" s="257"/>
      <c r="R469" s="257"/>
      <c r="S469" s="257"/>
      <c r="T469" s="258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9" t="s">
        <v>487</v>
      </c>
      <c r="AU469" s="259" t="s">
        <v>82</v>
      </c>
      <c r="AV469" s="13" t="s">
        <v>82</v>
      </c>
      <c r="AW469" s="13" t="s">
        <v>35</v>
      </c>
      <c r="AX469" s="13" t="s">
        <v>78</v>
      </c>
      <c r="AY469" s="259" t="s">
        <v>475</v>
      </c>
    </row>
    <row r="470" s="2" customFormat="1" ht="21.75" customHeight="1">
      <c r="A470" s="41"/>
      <c r="B470" s="42"/>
      <c r="C470" s="231" t="s">
        <v>4367</v>
      </c>
      <c r="D470" s="231" t="s">
        <v>477</v>
      </c>
      <c r="E470" s="232" t="s">
        <v>4368</v>
      </c>
      <c r="F470" s="233" t="s">
        <v>4369</v>
      </c>
      <c r="G470" s="234" t="s">
        <v>480</v>
      </c>
      <c r="H470" s="235">
        <v>4.3200000000000003</v>
      </c>
      <c r="I470" s="236"/>
      <c r="J470" s="237">
        <f>ROUND(I470*H470,2)</f>
        <v>0</v>
      </c>
      <c r="K470" s="233" t="s">
        <v>28</v>
      </c>
      <c r="L470" s="47"/>
      <c r="M470" s="238" t="s">
        <v>28</v>
      </c>
      <c r="N470" s="239" t="s">
        <v>45</v>
      </c>
      <c r="O470" s="87"/>
      <c r="P470" s="240">
        <f>O470*H470</f>
        <v>0</v>
      </c>
      <c r="Q470" s="240">
        <v>0</v>
      </c>
      <c r="R470" s="240">
        <f>Q470*H470</f>
        <v>0</v>
      </c>
      <c r="S470" s="240">
        <v>0</v>
      </c>
      <c r="T470" s="241">
        <f>S470*H470</f>
        <v>0</v>
      </c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R470" s="242" t="s">
        <v>482</v>
      </c>
      <c r="AT470" s="242" t="s">
        <v>477</v>
      </c>
      <c r="AU470" s="242" t="s">
        <v>82</v>
      </c>
      <c r="AY470" s="20" t="s">
        <v>475</v>
      </c>
      <c r="BE470" s="243">
        <f>IF(N470="základní",J470,0)</f>
        <v>0</v>
      </c>
      <c r="BF470" s="243">
        <f>IF(N470="snížená",J470,0)</f>
        <v>0</v>
      </c>
      <c r="BG470" s="243">
        <f>IF(N470="zákl. přenesená",J470,0)</f>
        <v>0</v>
      </c>
      <c r="BH470" s="243">
        <f>IF(N470="sníž. přenesená",J470,0)</f>
        <v>0</v>
      </c>
      <c r="BI470" s="243">
        <f>IF(N470="nulová",J470,0)</f>
        <v>0</v>
      </c>
      <c r="BJ470" s="20" t="s">
        <v>78</v>
      </c>
      <c r="BK470" s="243">
        <f>ROUND(I470*H470,2)</f>
        <v>0</v>
      </c>
      <c r="BL470" s="20" t="s">
        <v>482</v>
      </c>
      <c r="BM470" s="242" t="s">
        <v>4370</v>
      </c>
    </row>
    <row r="471" s="2" customFormat="1">
      <c r="A471" s="41"/>
      <c r="B471" s="42"/>
      <c r="C471" s="43"/>
      <c r="D471" s="244" t="s">
        <v>484</v>
      </c>
      <c r="E471" s="43"/>
      <c r="F471" s="245" t="s">
        <v>4369</v>
      </c>
      <c r="G471" s="43"/>
      <c r="H471" s="43"/>
      <c r="I471" s="151"/>
      <c r="J471" s="43"/>
      <c r="K471" s="43"/>
      <c r="L471" s="47"/>
      <c r="M471" s="246"/>
      <c r="N471" s="247"/>
      <c r="O471" s="87"/>
      <c r="P471" s="87"/>
      <c r="Q471" s="87"/>
      <c r="R471" s="87"/>
      <c r="S471" s="87"/>
      <c r="T471" s="88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T471" s="20" t="s">
        <v>484</v>
      </c>
      <c r="AU471" s="20" t="s">
        <v>82</v>
      </c>
    </row>
    <row r="472" s="16" customFormat="1">
      <c r="A472" s="16"/>
      <c r="B472" s="299"/>
      <c r="C472" s="300"/>
      <c r="D472" s="244" t="s">
        <v>487</v>
      </c>
      <c r="E472" s="301" t="s">
        <v>28</v>
      </c>
      <c r="F472" s="302" t="s">
        <v>4371</v>
      </c>
      <c r="G472" s="300"/>
      <c r="H472" s="301" t="s">
        <v>28</v>
      </c>
      <c r="I472" s="303"/>
      <c r="J472" s="300"/>
      <c r="K472" s="300"/>
      <c r="L472" s="304"/>
      <c r="M472" s="305"/>
      <c r="N472" s="306"/>
      <c r="O472" s="306"/>
      <c r="P472" s="306"/>
      <c r="Q472" s="306"/>
      <c r="R472" s="306"/>
      <c r="S472" s="306"/>
      <c r="T472" s="307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T472" s="308" t="s">
        <v>487</v>
      </c>
      <c r="AU472" s="308" t="s">
        <v>82</v>
      </c>
      <c r="AV472" s="16" t="s">
        <v>78</v>
      </c>
      <c r="AW472" s="16" t="s">
        <v>35</v>
      </c>
      <c r="AX472" s="16" t="s">
        <v>74</v>
      </c>
      <c r="AY472" s="308" t="s">
        <v>475</v>
      </c>
    </row>
    <row r="473" s="13" customFormat="1">
      <c r="A473" s="13"/>
      <c r="B473" s="249"/>
      <c r="C473" s="250"/>
      <c r="D473" s="244" t="s">
        <v>487</v>
      </c>
      <c r="E473" s="251" t="s">
        <v>28</v>
      </c>
      <c r="F473" s="252" t="s">
        <v>4372</v>
      </c>
      <c r="G473" s="250"/>
      <c r="H473" s="253">
        <v>4.3200000000000003</v>
      </c>
      <c r="I473" s="254"/>
      <c r="J473" s="250"/>
      <c r="K473" s="250"/>
      <c r="L473" s="255"/>
      <c r="M473" s="256"/>
      <c r="N473" s="257"/>
      <c r="O473" s="257"/>
      <c r="P473" s="257"/>
      <c r="Q473" s="257"/>
      <c r="R473" s="257"/>
      <c r="S473" s="257"/>
      <c r="T473" s="258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9" t="s">
        <v>487</v>
      </c>
      <c r="AU473" s="259" t="s">
        <v>82</v>
      </c>
      <c r="AV473" s="13" t="s">
        <v>82</v>
      </c>
      <c r="AW473" s="13" t="s">
        <v>35</v>
      </c>
      <c r="AX473" s="13" t="s">
        <v>78</v>
      </c>
      <c r="AY473" s="259" t="s">
        <v>475</v>
      </c>
    </row>
    <row r="474" s="2" customFormat="1" ht="21.75" customHeight="1">
      <c r="A474" s="41"/>
      <c r="B474" s="42"/>
      <c r="C474" s="231" t="s">
        <v>4373</v>
      </c>
      <c r="D474" s="231" t="s">
        <v>477</v>
      </c>
      <c r="E474" s="232" t="s">
        <v>3445</v>
      </c>
      <c r="F474" s="233" t="s">
        <v>3446</v>
      </c>
      <c r="G474" s="234" t="s">
        <v>496</v>
      </c>
      <c r="H474" s="235">
        <v>5.5449999999999999</v>
      </c>
      <c r="I474" s="236"/>
      <c r="J474" s="237">
        <f>ROUND(I474*H474,2)</f>
        <v>0</v>
      </c>
      <c r="K474" s="233" t="s">
        <v>481</v>
      </c>
      <c r="L474" s="47"/>
      <c r="M474" s="238" t="s">
        <v>28</v>
      </c>
      <c r="N474" s="239" t="s">
        <v>45</v>
      </c>
      <c r="O474" s="87"/>
      <c r="P474" s="240">
        <f>O474*H474</f>
        <v>0</v>
      </c>
      <c r="Q474" s="240">
        <v>0</v>
      </c>
      <c r="R474" s="240">
        <f>Q474*H474</f>
        <v>0</v>
      </c>
      <c r="S474" s="240">
        <v>0</v>
      </c>
      <c r="T474" s="241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42" t="s">
        <v>482</v>
      </c>
      <c r="AT474" s="242" t="s">
        <v>477</v>
      </c>
      <c r="AU474" s="242" t="s">
        <v>82</v>
      </c>
      <c r="AY474" s="20" t="s">
        <v>475</v>
      </c>
      <c r="BE474" s="243">
        <f>IF(N474="základní",J474,0)</f>
        <v>0</v>
      </c>
      <c r="BF474" s="243">
        <f>IF(N474="snížená",J474,0)</f>
        <v>0</v>
      </c>
      <c r="BG474" s="243">
        <f>IF(N474="zákl. přenesená",J474,0)</f>
        <v>0</v>
      </c>
      <c r="BH474" s="243">
        <f>IF(N474="sníž. přenesená",J474,0)</f>
        <v>0</v>
      </c>
      <c r="BI474" s="243">
        <f>IF(N474="nulová",J474,0)</f>
        <v>0</v>
      </c>
      <c r="BJ474" s="20" t="s">
        <v>78</v>
      </c>
      <c r="BK474" s="243">
        <f>ROUND(I474*H474,2)</f>
        <v>0</v>
      </c>
      <c r="BL474" s="20" t="s">
        <v>482</v>
      </c>
      <c r="BM474" s="242" t="s">
        <v>4374</v>
      </c>
    </row>
    <row r="475" s="2" customFormat="1">
      <c r="A475" s="41"/>
      <c r="B475" s="42"/>
      <c r="C475" s="43"/>
      <c r="D475" s="244" t="s">
        <v>484</v>
      </c>
      <c r="E475" s="43"/>
      <c r="F475" s="245" t="s">
        <v>3448</v>
      </c>
      <c r="G475" s="43"/>
      <c r="H475" s="43"/>
      <c r="I475" s="151"/>
      <c r="J475" s="43"/>
      <c r="K475" s="43"/>
      <c r="L475" s="47"/>
      <c r="M475" s="246"/>
      <c r="N475" s="247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484</v>
      </c>
      <c r="AU475" s="20" t="s">
        <v>82</v>
      </c>
    </row>
    <row r="476" s="16" customFormat="1">
      <c r="A476" s="16"/>
      <c r="B476" s="299"/>
      <c r="C476" s="300"/>
      <c r="D476" s="244" t="s">
        <v>487</v>
      </c>
      <c r="E476" s="301" t="s">
        <v>28</v>
      </c>
      <c r="F476" s="302" t="s">
        <v>3988</v>
      </c>
      <c r="G476" s="300"/>
      <c r="H476" s="301" t="s">
        <v>28</v>
      </c>
      <c r="I476" s="303"/>
      <c r="J476" s="300"/>
      <c r="K476" s="300"/>
      <c r="L476" s="304"/>
      <c r="M476" s="305"/>
      <c r="N476" s="306"/>
      <c r="O476" s="306"/>
      <c r="P476" s="306"/>
      <c r="Q476" s="306"/>
      <c r="R476" s="306"/>
      <c r="S476" s="306"/>
      <c r="T476" s="307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T476" s="308" t="s">
        <v>487</v>
      </c>
      <c r="AU476" s="308" t="s">
        <v>82</v>
      </c>
      <c r="AV476" s="16" t="s">
        <v>78</v>
      </c>
      <c r="AW476" s="16" t="s">
        <v>35</v>
      </c>
      <c r="AX476" s="16" t="s">
        <v>74</v>
      </c>
      <c r="AY476" s="308" t="s">
        <v>475</v>
      </c>
    </row>
    <row r="477" s="16" customFormat="1">
      <c r="A477" s="16"/>
      <c r="B477" s="299"/>
      <c r="C477" s="300"/>
      <c r="D477" s="244" t="s">
        <v>487</v>
      </c>
      <c r="E477" s="301" t="s">
        <v>28</v>
      </c>
      <c r="F477" s="302" t="s">
        <v>4375</v>
      </c>
      <c r="G477" s="300"/>
      <c r="H477" s="301" t="s">
        <v>28</v>
      </c>
      <c r="I477" s="303"/>
      <c r="J477" s="300"/>
      <c r="K477" s="300"/>
      <c r="L477" s="304"/>
      <c r="M477" s="305"/>
      <c r="N477" s="306"/>
      <c r="O477" s="306"/>
      <c r="P477" s="306"/>
      <c r="Q477" s="306"/>
      <c r="R477" s="306"/>
      <c r="S477" s="306"/>
      <c r="T477" s="307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T477" s="308" t="s">
        <v>487</v>
      </c>
      <c r="AU477" s="308" t="s">
        <v>82</v>
      </c>
      <c r="AV477" s="16" t="s">
        <v>78</v>
      </c>
      <c r="AW477" s="16" t="s">
        <v>35</v>
      </c>
      <c r="AX477" s="16" t="s">
        <v>74</v>
      </c>
      <c r="AY477" s="308" t="s">
        <v>475</v>
      </c>
    </row>
    <row r="478" s="13" customFormat="1">
      <c r="A478" s="13"/>
      <c r="B478" s="249"/>
      <c r="C478" s="250"/>
      <c r="D478" s="244" t="s">
        <v>487</v>
      </c>
      <c r="E478" s="251" t="s">
        <v>28</v>
      </c>
      <c r="F478" s="252" t="s">
        <v>4376</v>
      </c>
      <c r="G478" s="250"/>
      <c r="H478" s="253">
        <v>1.2</v>
      </c>
      <c r="I478" s="254"/>
      <c r="J478" s="250"/>
      <c r="K478" s="250"/>
      <c r="L478" s="255"/>
      <c r="M478" s="256"/>
      <c r="N478" s="257"/>
      <c r="O478" s="257"/>
      <c r="P478" s="257"/>
      <c r="Q478" s="257"/>
      <c r="R478" s="257"/>
      <c r="S478" s="257"/>
      <c r="T478" s="258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9" t="s">
        <v>487</v>
      </c>
      <c r="AU478" s="259" t="s">
        <v>82</v>
      </c>
      <c r="AV478" s="13" t="s">
        <v>82</v>
      </c>
      <c r="AW478" s="13" t="s">
        <v>35</v>
      </c>
      <c r="AX478" s="13" t="s">
        <v>74</v>
      </c>
      <c r="AY478" s="259" t="s">
        <v>475</v>
      </c>
    </row>
    <row r="479" s="13" customFormat="1">
      <c r="A479" s="13"/>
      <c r="B479" s="249"/>
      <c r="C479" s="250"/>
      <c r="D479" s="244" t="s">
        <v>487</v>
      </c>
      <c r="E479" s="251" t="s">
        <v>28</v>
      </c>
      <c r="F479" s="252" t="s">
        <v>4377</v>
      </c>
      <c r="G479" s="250"/>
      <c r="H479" s="253">
        <v>2.028</v>
      </c>
      <c r="I479" s="254"/>
      <c r="J479" s="250"/>
      <c r="K479" s="250"/>
      <c r="L479" s="255"/>
      <c r="M479" s="256"/>
      <c r="N479" s="257"/>
      <c r="O479" s="257"/>
      <c r="P479" s="257"/>
      <c r="Q479" s="257"/>
      <c r="R479" s="257"/>
      <c r="S479" s="257"/>
      <c r="T479" s="258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9" t="s">
        <v>487</v>
      </c>
      <c r="AU479" s="259" t="s">
        <v>82</v>
      </c>
      <c r="AV479" s="13" t="s">
        <v>82</v>
      </c>
      <c r="AW479" s="13" t="s">
        <v>35</v>
      </c>
      <c r="AX479" s="13" t="s">
        <v>74</v>
      </c>
      <c r="AY479" s="259" t="s">
        <v>475</v>
      </c>
    </row>
    <row r="480" s="13" customFormat="1">
      <c r="A480" s="13"/>
      <c r="B480" s="249"/>
      <c r="C480" s="250"/>
      <c r="D480" s="244" t="s">
        <v>487</v>
      </c>
      <c r="E480" s="251" t="s">
        <v>28</v>
      </c>
      <c r="F480" s="252" t="s">
        <v>4378</v>
      </c>
      <c r="G480" s="250"/>
      <c r="H480" s="253">
        <v>2.3170000000000002</v>
      </c>
      <c r="I480" s="254"/>
      <c r="J480" s="250"/>
      <c r="K480" s="250"/>
      <c r="L480" s="255"/>
      <c r="M480" s="256"/>
      <c r="N480" s="257"/>
      <c r="O480" s="257"/>
      <c r="P480" s="257"/>
      <c r="Q480" s="257"/>
      <c r="R480" s="257"/>
      <c r="S480" s="257"/>
      <c r="T480" s="258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9" t="s">
        <v>487</v>
      </c>
      <c r="AU480" s="259" t="s">
        <v>82</v>
      </c>
      <c r="AV480" s="13" t="s">
        <v>82</v>
      </c>
      <c r="AW480" s="13" t="s">
        <v>35</v>
      </c>
      <c r="AX480" s="13" t="s">
        <v>74</v>
      </c>
      <c r="AY480" s="259" t="s">
        <v>475</v>
      </c>
    </row>
    <row r="481" s="15" customFormat="1">
      <c r="A481" s="15"/>
      <c r="B481" s="271"/>
      <c r="C481" s="272"/>
      <c r="D481" s="244" t="s">
        <v>487</v>
      </c>
      <c r="E481" s="273" t="s">
        <v>28</v>
      </c>
      <c r="F481" s="274" t="s">
        <v>493</v>
      </c>
      <c r="G481" s="272"/>
      <c r="H481" s="275">
        <v>5.5449999999999999</v>
      </c>
      <c r="I481" s="276"/>
      <c r="J481" s="272"/>
      <c r="K481" s="272"/>
      <c r="L481" s="277"/>
      <c r="M481" s="278"/>
      <c r="N481" s="279"/>
      <c r="O481" s="279"/>
      <c r="P481" s="279"/>
      <c r="Q481" s="279"/>
      <c r="R481" s="279"/>
      <c r="S481" s="279"/>
      <c r="T481" s="280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81" t="s">
        <v>487</v>
      </c>
      <c r="AU481" s="281" t="s">
        <v>82</v>
      </c>
      <c r="AV481" s="15" t="s">
        <v>482</v>
      </c>
      <c r="AW481" s="15" t="s">
        <v>35</v>
      </c>
      <c r="AX481" s="15" t="s">
        <v>78</v>
      </c>
      <c r="AY481" s="281" t="s">
        <v>475</v>
      </c>
    </row>
    <row r="482" s="2" customFormat="1" ht="21.75" customHeight="1">
      <c r="A482" s="41"/>
      <c r="B482" s="42"/>
      <c r="C482" s="231" t="s">
        <v>4379</v>
      </c>
      <c r="D482" s="231" t="s">
        <v>477</v>
      </c>
      <c r="E482" s="232" t="s">
        <v>4380</v>
      </c>
      <c r="F482" s="233" t="s">
        <v>4381</v>
      </c>
      <c r="G482" s="234" t="s">
        <v>496</v>
      </c>
      <c r="H482" s="235">
        <v>6.3330000000000002</v>
      </c>
      <c r="I482" s="236"/>
      <c r="J482" s="237">
        <f>ROUND(I482*H482,2)</f>
        <v>0</v>
      </c>
      <c r="K482" s="233" t="s">
        <v>481</v>
      </c>
      <c r="L482" s="47"/>
      <c r="M482" s="238" t="s">
        <v>28</v>
      </c>
      <c r="N482" s="239" t="s">
        <v>45</v>
      </c>
      <c r="O482" s="87"/>
      <c r="P482" s="240">
        <f>O482*H482</f>
        <v>0</v>
      </c>
      <c r="Q482" s="240">
        <v>0.05305</v>
      </c>
      <c r="R482" s="240">
        <f>Q482*H482</f>
        <v>0.33596565</v>
      </c>
      <c r="S482" s="240">
        <v>0</v>
      </c>
      <c r="T482" s="241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42" t="s">
        <v>482</v>
      </c>
      <c r="AT482" s="242" t="s">
        <v>477</v>
      </c>
      <c r="AU482" s="242" t="s">
        <v>82</v>
      </c>
      <c r="AY482" s="20" t="s">
        <v>475</v>
      </c>
      <c r="BE482" s="243">
        <f>IF(N482="základní",J482,0)</f>
        <v>0</v>
      </c>
      <c r="BF482" s="243">
        <f>IF(N482="snížená",J482,0)</f>
        <v>0</v>
      </c>
      <c r="BG482" s="243">
        <f>IF(N482="zákl. přenesená",J482,0)</f>
        <v>0</v>
      </c>
      <c r="BH482" s="243">
        <f>IF(N482="sníž. přenesená",J482,0)</f>
        <v>0</v>
      </c>
      <c r="BI482" s="243">
        <f>IF(N482="nulová",J482,0)</f>
        <v>0</v>
      </c>
      <c r="BJ482" s="20" t="s">
        <v>78</v>
      </c>
      <c r="BK482" s="243">
        <f>ROUND(I482*H482,2)</f>
        <v>0</v>
      </c>
      <c r="BL482" s="20" t="s">
        <v>482</v>
      </c>
      <c r="BM482" s="242" t="s">
        <v>4382</v>
      </c>
    </row>
    <row r="483" s="2" customFormat="1">
      <c r="A483" s="41"/>
      <c r="B483" s="42"/>
      <c r="C483" s="43"/>
      <c r="D483" s="244" t="s">
        <v>484</v>
      </c>
      <c r="E483" s="43"/>
      <c r="F483" s="245" t="s">
        <v>4383</v>
      </c>
      <c r="G483" s="43"/>
      <c r="H483" s="43"/>
      <c r="I483" s="151"/>
      <c r="J483" s="43"/>
      <c r="K483" s="43"/>
      <c r="L483" s="47"/>
      <c r="M483" s="246"/>
      <c r="N483" s="247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484</v>
      </c>
      <c r="AU483" s="20" t="s">
        <v>82</v>
      </c>
    </row>
    <row r="484" s="16" customFormat="1">
      <c r="A484" s="16"/>
      <c r="B484" s="299"/>
      <c r="C484" s="300"/>
      <c r="D484" s="244" t="s">
        <v>487</v>
      </c>
      <c r="E484" s="301" t="s">
        <v>28</v>
      </c>
      <c r="F484" s="302" t="s">
        <v>4384</v>
      </c>
      <c r="G484" s="300"/>
      <c r="H484" s="301" t="s">
        <v>28</v>
      </c>
      <c r="I484" s="303"/>
      <c r="J484" s="300"/>
      <c r="K484" s="300"/>
      <c r="L484" s="304"/>
      <c r="M484" s="305"/>
      <c r="N484" s="306"/>
      <c r="O484" s="306"/>
      <c r="P484" s="306"/>
      <c r="Q484" s="306"/>
      <c r="R484" s="306"/>
      <c r="S484" s="306"/>
      <c r="T484" s="307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T484" s="308" t="s">
        <v>487</v>
      </c>
      <c r="AU484" s="308" t="s">
        <v>82</v>
      </c>
      <c r="AV484" s="16" t="s">
        <v>78</v>
      </c>
      <c r="AW484" s="16" t="s">
        <v>35</v>
      </c>
      <c r="AX484" s="16" t="s">
        <v>74</v>
      </c>
      <c r="AY484" s="308" t="s">
        <v>475</v>
      </c>
    </row>
    <row r="485" s="13" customFormat="1">
      <c r="A485" s="13"/>
      <c r="B485" s="249"/>
      <c r="C485" s="250"/>
      <c r="D485" s="244" t="s">
        <v>487</v>
      </c>
      <c r="E485" s="251" t="s">
        <v>28</v>
      </c>
      <c r="F485" s="252" t="s">
        <v>4385</v>
      </c>
      <c r="G485" s="250"/>
      <c r="H485" s="253">
        <v>4.7699999999999996</v>
      </c>
      <c r="I485" s="254"/>
      <c r="J485" s="250"/>
      <c r="K485" s="250"/>
      <c r="L485" s="255"/>
      <c r="M485" s="256"/>
      <c r="N485" s="257"/>
      <c r="O485" s="257"/>
      <c r="P485" s="257"/>
      <c r="Q485" s="257"/>
      <c r="R485" s="257"/>
      <c r="S485" s="257"/>
      <c r="T485" s="258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9" t="s">
        <v>487</v>
      </c>
      <c r="AU485" s="259" t="s">
        <v>82</v>
      </c>
      <c r="AV485" s="13" t="s">
        <v>82</v>
      </c>
      <c r="AW485" s="13" t="s">
        <v>35</v>
      </c>
      <c r="AX485" s="13" t="s">
        <v>74</v>
      </c>
      <c r="AY485" s="259" t="s">
        <v>475</v>
      </c>
    </row>
    <row r="486" s="13" customFormat="1">
      <c r="A486" s="13"/>
      <c r="B486" s="249"/>
      <c r="C486" s="250"/>
      <c r="D486" s="244" t="s">
        <v>487</v>
      </c>
      <c r="E486" s="251" t="s">
        <v>28</v>
      </c>
      <c r="F486" s="252" t="s">
        <v>4386</v>
      </c>
      <c r="G486" s="250"/>
      <c r="H486" s="253">
        <v>0.41299999999999998</v>
      </c>
      <c r="I486" s="254"/>
      <c r="J486" s="250"/>
      <c r="K486" s="250"/>
      <c r="L486" s="255"/>
      <c r="M486" s="256"/>
      <c r="N486" s="257"/>
      <c r="O486" s="257"/>
      <c r="P486" s="257"/>
      <c r="Q486" s="257"/>
      <c r="R486" s="257"/>
      <c r="S486" s="257"/>
      <c r="T486" s="258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9" t="s">
        <v>487</v>
      </c>
      <c r="AU486" s="259" t="s">
        <v>82</v>
      </c>
      <c r="AV486" s="13" t="s">
        <v>82</v>
      </c>
      <c r="AW486" s="13" t="s">
        <v>35</v>
      </c>
      <c r="AX486" s="13" t="s">
        <v>74</v>
      </c>
      <c r="AY486" s="259" t="s">
        <v>475</v>
      </c>
    </row>
    <row r="487" s="13" customFormat="1">
      <c r="A487" s="13"/>
      <c r="B487" s="249"/>
      <c r="C487" s="250"/>
      <c r="D487" s="244" t="s">
        <v>487</v>
      </c>
      <c r="E487" s="251" t="s">
        <v>28</v>
      </c>
      <c r="F487" s="252" t="s">
        <v>4387</v>
      </c>
      <c r="G487" s="250"/>
      <c r="H487" s="253">
        <v>1.05</v>
      </c>
      <c r="I487" s="254"/>
      <c r="J487" s="250"/>
      <c r="K487" s="250"/>
      <c r="L487" s="255"/>
      <c r="M487" s="256"/>
      <c r="N487" s="257"/>
      <c r="O487" s="257"/>
      <c r="P487" s="257"/>
      <c r="Q487" s="257"/>
      <c r="R487" s="257"/>
      <c r="S487" s="257"/>
      <c r="T487" s="258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9" t="s">
        <v>487</v>
      </c>
      <c r="AU487" s="259" t="s">
        <v>82</v>
      </c>
      <c r="AV487" s="13" t="s">
        <v>82</v>
      </c>
      <c r="AW487" s="13" t="s">
        <v>35</v>
      </c>
      <c r="AX487" s="13" t="s">
        <v>74</v>
      </c>
      <c r="AY487" s="259" t="s">
        <v>475</v>
      </c>
    </row>
    <row r="488" s="13" customFormat="1">
      <c r="A488" s="13"/>
      <c r="B488" s="249"/>
      <c r="C488" s="250"/>
      <c r="D488" s="244" t="s">
        <v>487</v>
      </c>
      <c r="E488" s="251" t="s">
        <v>28</v>
      </c>
      <c r="F488" s="252" t="s">
        <v>4388</v>
      </c>
      <c r="G488" s="250"/>
      <c r="H488" s="253">
        <v>0.10000000000000001</v>
      </c>
      <c r="I488" s="254"/>
      <c r="J488" s="250"/>
      <c r="K488" s="250"/>
      <c r="L488" s="255"/>
      <c r="M488" s="256"/>
      <c r="N488" s="257"/>
      <c r="O488" s="257"/>
      <c r="P488" s="257"/>
      <c r="Q488" s="257"/>
      <c r="R488" s="257"/>
      <c r="S488" s="257"/>
      <c r="T488" s="258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9" t="s">
        <v>487</v>
      </c>
      <c r="AU488" s="259" t="s">
        <v>82</v>
      </c>
      <c r="AV488" s="13" t="s">
        <v>82</v>
      </c>
      <c r="AW488" s="13" t="s">
        <v>35</v>
      </c>
      <c r="AX488" s="13" t="s">
        <v>74</v>
      </c>
      <c r="AY488" s="259" t="s">
        <v>475</v>
      </c>
    </row>
    <row r="489" s="15" customFormat="1">
      <c r="A489" s="15"/>
      <c r="B489" s="271"/>
      <c r="C489" s="272"/>
      <c r="D489" s="244" t="s">
        <v>487</v>
      </c>
      <c r="E489" s="273" t="s">
        <v>28</v>
      </c>
      <c r="F489" s="274" t="s">
        <v>493</v>
      </c>
      <c r="G489" s="272"/>
      <c r="H489" s="275">
        <v>6.3329999999999993</v>
      </c>
      <c r="I489" s="276"/>
      <c r="J489" s="272"/>
      <c r="K489" s="272"/>
      <c r="L489" s="277"/>
      <c r="M489" s="278"/>
      <c r="N489" s="279"/>
      <c r="O489" s="279"/>
      <c r="P489" s="279"/>
      <c r="Q489" s="279"/>
      <c r="R489" s="279"/>
      <c r="S489" s="279"/>
      <c r="T489" s="280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81" t="s">
        <v>487</v>
      </c>
      <c r="AU489" s="281" t="s">
        <v>82</v>
      </c>
      <c r="AV489" s="15" t="s">
        <v>482</v>
      </c>
      <c r="AW489" s="15" t="s">
        <v>35</v>
      </c>
      <c r="AX489" s="15" t="s">
        <v>78</v>
      </c>
      <c r="AY489" s="281" t="s">
        <v>475</v>
      </c>
    </row>
    <row r="490" s="2" customFormat="1" ht="21.75" customHeight="1">
      <c r="A490" s="41"/>
      <c r="B490" s="42"/>
      <c r="C490" s="231" t="s">
        <v>4389</v>
      </c>
      <c r="D490" s="231" t="s">
        <v>477</v>
      </c>
      <c r="E490" s="232" t="s">
        <v>4390</v>
      </c>
      <c r="F490" s="233" t="s">
        <v>4391</v>
      </c>
      <c r="G490" s="234" t="s">
        <v>496</v>
      </c>
      <c r="H490" s="235">
        <v>7.7830000000000004</v>
      </c>
      <c r="I490" s="236"/>
      <c r="J490" s="237">
        <f>ROUND(I490*H490,2)</f>
        <v>0</v>
      </c>
      <c r="K490" s="233" t="s">
        <v>481</v>
      </c>
      <c r="L490" s="47"/>
      <c r="M490" s="238" t="s">
        <v>28</v>
      </c>
      <c r="N490" s="239" t="s">
        <v>45</v>
      </c>
      <c r="O490" s="87"/>
      <c r="P490" s="240">
        <f>O490*H490</f>
        <v>0</v>
      </c>
      <c r="Q490" s="240">
        <v>0.05305</v>
      </c>
      <c r="R490" s="240">
        <f>Q490*H490</f>
        <v>0.41288815000000001</v>
      </c>
      <c r="S490" s="240">
        <v>0</v>
      </c>
      <c r="T490" s="241">
        <f>S490*H490</f>
        <v>0</v>
      </c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R490" s="242" t="s">
        <v>482</v>
      </c>
      <c r="AT490" s="242" t="s">
        <v>477</v>
      </c>
      <c r="AU490" s="242" t="s">
        <v>82</v>
      </c>
      <c r="AY490" s="20" t="s">
        <v>475</v>
      </c>
      <c r="BE490" s="243">
        <f>IF(N490="základní",J490,0)</f>
        <v>0</v>
      </c>
      <c r="BF490" s="243">
        <f>IF(N490="snížená",J490,0)</f>
        <v>0</v>
      </c>
      <c r="BG490" s="243">
        <f>IF(N490="zákl. přenesená",J490,0)</f>
        <v>0</v>
      </c>
      <c r="BH490" s="243">
        <f>IF(N490="sníž. přenesená",J490,0)</f>
        <v>0</v>
      </c>
      <c r="BI490" s="243">
        <f>IF(N490="nulová",J490,0)</f>
        <v>0</v>
      </c>
      <c r="BJ490" s="20" t="s">
        <v>78</v>
      </c>
      <c r="BK490" s="243">
        <f>ROUND(I490*H490,2)</f>
        <v>0</v>
      </c>
      <c r="BL490" s="20" t="s">
        <v>482</v>
      </c>
      <c r="BM490" s="242" t="s">
        <v>4392</v>
      </c>
    </row>
    <row r="491" s="2" customFormat="1">
      <c r="A491" s="41"/>
      <c r="B491" s="42"/>
      <c r="C491" s="43"/>
      <c r="D491" s="244" t="s">
        <v>484</v>
      </c>
      <c r="E491" s="43"/>
      <c r="F491" s="245" t="s">
        <v>4393</v>
      </c>
      <c r="G491" s="43"/>
      <c r="H491" s="43"/>
      <c r="I491" s="151"/>
      <c r="J491" s="43"/>
      <c r="K491" s="43"/>
      <c r="L491" s="47"/>
      <c r="M491" s="246"/>
      <c r="N491" s="247"/>
      <c r="O491" s="87"/>
      <c r="P491" s="87"/>
      <c r="Q491" s="87"/>
      <c r="R491" s="87"/>
      <c r="S491" s="87"/>
      <c r="T491" s="88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T491" s="20" t="s">
        <v>484</v>
      </c>
      <c r="AU491" s="20" t="s">
        <v>82</v>
      </c>
    </row>
    <row r="492" s="13" customFormat="1">
      <c r="A492" s="13"/>
      <c r="B492" s="249"/>
      <c r="C492" s="250"/>
      <c r="D492" s="244" t="s">
        <v>487</v>
      </c>
      <c r="E492" s="251" t="s">
        <v>28</v>
      </c>
      <c r="F492" s="252" t="s">
        <v>4385</v>
      </c>
      <c r="G492" s="250"/>
      <c r="H492" s="253">
        <v>4.7699999999999996</v>
      </c>
      <c r="I492" s="254"/>
      <c r="J492" s="250"/>
      <c r="K492" s="250"/>
      <c r="L492" s="255"/>
      <c r="M492" s="256"/>
      <c r="N492" s="257"/>
      <c r="O492" s="257"/>
      <c r="P492" s="257"/>
      <c r="Q492" s="257"/>
      <c r="R492" s="257"/>
      <c r="S492" s="257"/>
      <c r="T492" s="258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9" t="s">
        <v>487</v>
      </c>
      <c r="AU492" s="259" t="s">
        <v>82</v>
      </c>
      <c r="AV492" s="13" t="s">
        <v>82</v>
      </c>
      <c r="AW492" s="13" t="s">
        <v>35</v>
      </c>
      <c r="AX492" s="13" t="s">
        <v>74</v>
      </c>
      <c r="AY492" s="259" t="s">
        <v>475</v>
      </c>
    </row>
    <row r="493" s="13" customFormat="1">
      <c r="A493" s="13"/>
      <c r="B493" s="249"/>
      <c r="C493" s="250"/>
      <c r="D493" s="244" t="s">
        <v>487</v>
      </c>
      <c r="E493" s="251" t="s">
        <v>28</v>
      </c>
      <c r="F493" s="252" t="s">
        <v>4386</v>
      </c>
      <c r="G493" s="250"/>
      <c r="H493" s="253">
        <v>0.41299999999999998</v>
      </c>
      <c r="I493" s="254"/>
      <c r="J493" s="250"/>
      <c r="K493" s="250"/>
      <c r="L493" s="255"/>
      <c r="M493" s="256"/>
      <c r="N493" s="257"/>
      <c r="O493" s="257"/>
      <c r="P493" s="257"/>
      <c r="Q493" s="257"/>
      <c r="R493" s="257"/>
      <c r="S493" s="257"/>
      <c r="T493" s="258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9" t="s">
        <v>487</v>
      </c>
      <c r="AU493" s="259" t="s">
        <v>82</v>
      </c>
      <c r="AV493" s="13" t="s">
        <v>82</v>
      </c>
      <c r="AW493" s="13" t="s">
        <v>35</v>
      </c>
      <c r="AX493" s="13" t="s">
        <v>74</v>
      </c>
      <c r="AY493" s="259" t="s">
        <v>475</v>
      </c>
    </row>
    <row r="494" s="13" customFormat="1">
      <c r="A494" s="13"/>
      <c r="B494" s="249"/>
      <c r="C494" s="250"/>
      <c r="D494" s="244" t="s">
        <v>487</v>
      </c>
      <c r="E494" s="251" t="s">
        <v>28</v>
      </c>
      <c r="F494" s="252" t="s">
        <v>4394</v>
      </c>
      <c r="G494" s="250"/>
      <c r="H494" s="253">
        <v>2.1000000000000001</v>
      </c>
      <c r="I494" s="254"/>
      <c r="J494" s="250"/>
      <c r="K494" s="250"/>
      <c r="L494" s="255"/>
      <c r="M494" s="256"/>
      <c r="N494" s="257"/>
      <c r="O494" s="257"/>
      <c r="P494" s="257"/>
      <c r="Q494" s="257"/>
      <c r="R494" s="257"/>
      <c r="S494" s="257"/>
      <c r="T494" s="258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9" t="s">
        <v>487</v>
      </c>
      <c r="AU494" s="259" t="s">
        <v>82</v>
      </c>
      <c r="AV494" s="13" t="s">
        <v>82</v>
      </c>
      <c r="AW494" s="13" t="s">
        <v>35</v>
      </c>
      <c r="AX494" s="13" t="s">
        <v>74</v>
      </c>
      <c r="AY494" s="259" t="s">
        <v>475</v>
      </c>
    </row>
    <row r="495" s="13" customFormat="1">
      <c r="A495" s="13"/>
      <c r="B495" s="249"/>
      <c r="C495" s="250"/>
      <c r="D495" s="244" t="s">
        <v>487</v>
      </c>
      <c r="E495" s="251" t="s">
        <v>28</v>
      </c>
      <c r="F495" s="252" t="s">
        <v>4395</v>
      </c>
      <c r="G495" s="250"/>
      <c r="H495" s="253">
        <v>0.5</v>
      </c>
      <c r="I495" s="254"/>
      <c r="J495" s="250"/>
      <c r="K495" s="250"/>
      <c r="L495" s="255"/>
      <c r="M495" s="256"/>
      <c r="N495" s="257"/>
      <c r="O495" s="257"/>
      <c r="P495" s="257"/>
      <c r="Q495" s="257"/>
      <c r="R495" s="257"/>
      <c r="S495" s="257"/>
      <c r="T495" s="258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9" t="s">
        <v>487</v>
      </c>
      <c r="AU495" s="259" t="s">
        <v>82</v>
      </c>
      <c r="AV495" s="13" t="s">
        <v>82</v>
      </c>
      <c r="AW495" s="13" t="s">
        <v>35</v>
      </c>
      <c r="AX495" s="13" t="s">
        <v>74</v>
      </c>
      <c r="AY495" s="259" t="s">
        <v>475</v>
      </c>
    </row>
    <row r="496" s="15" customFormat="1">
      <c r="A496" s="15"/>
      <c r="B496" s="271"/>
      <c r="C496" s="272"/>
      <c r="D496" s="244" t="s">
        <v>487</v>
      </c>
      <c r="E496" s="273" t="s">
        <v>28</v>
      </c>
      <c r="F496" s="274" t="s">
        <v>493</v>
      </c>
      <c r="G496" s="272"/>
      <c r="H496" s="275">
        <v>7.7829999999999995</v>
      </c>
      <c r="I496" s="276"/>
      <c r="J496" s="272"/>
      <c r="K496" s="272"/>
      <c r="L496" s="277"/>
      <c r="M496" s="278"/>
      <c r="N496" s="279"/>
      <c r="O496" s="279"/>
      <c r="P496" s="279"/>
      <c r="Q496" s="279"/>
      <c r="R496" s="279"/>
      <c r="S496" s="279"/>
      <c r="T496" s="280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T496" s="281" t="s">
        <v>487</v>
      </c>
      <c r="AU496" s="281" t="s">
        <v>82</v>
      </c>
      <c r="AV496" s="15" t="s">
        <v>482</v>
      </c>
      <c r="AW496" s="15" t="s">
        <v>35</v>
      </c>
      <c r="AX496" s="15" t="s">
        <v>78</v>
      </c>
      <c r="AY496" s="281" t="s">
        <v>475</v>
      </c>
    </row>
    <row r="497" s="2" customFormat="1" ht="21.75" customHeight="1">
      <c r="A497" s="41"/>
      <c r="B497" s="42"/>
      <c r="C497" s="231" t="s">
        <v>4396</v>
      </c>
      <c r="D497" s="231" t="s">
        <v>477</v>
      </c>
      <c r="E497" s="232" t="s">
        <v>4397</v>
      </c>
      <c r="F497" s="233" t="s">
        <v>4398</v>
      </c>
      <c r="G497" s="234" t="s">
        <v>480</v>
      </c>
      <c r="H497" s="235">
        <v>2860.1179999999999</v>
      </c>
      <c r="I497" s="236"/>
      <c r="J497" s="237">
        <f>ROUND(I497*H497,2)</f>
        <v>0</v>
      </c>
      <c r="K497" s="233" t="s">
        <v>481</v>
      </c>
      <c r="L497" s="47"/>
      <c r="M497" s="238" t="s">
        <v>28</v>
      </c>
      <c r="N497" s="239" t="s">
        <v>45</v>
      </c>
      <c r="O497" s="87"/>
      <c r="P497" s="240">
        <f>O497*H497</f>
        <v>0</v>
      </c>
      <c r="Q497" s="240">
        <v>0</v>
      </c>
      <c r="R497" s="240">
        <f>Q497*H497</f>
        <v>0</v>
      </c>
      <c r="S497" s="240">
        <v>0</v>
      </c>
      <c r="T497" s="241">
        <f>S497*H497</f>
        <v>0</v>
      </c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R497" s="242" t="s">
        <v>482</v>
      </c>
      <c r="AT497" s="242" t="s">
        <v>477</v>
      </c>
      <c r="AU497" s="242" t="s">
        <v>82</v>
      </c>
      <c r="AY497" s="20" t="s">
        <v>475</v>
      </c>
      <c r="BE497" s="243">
        <f>IF(N497="základní",J497,0)</f>
        <v>0</v>
      </c>
      <c r="BF497" s="243">
        <f>IF(N497="snížená",J497,0)</f>
        <v>0</v>
      </c>
      <c r="BG497" s="243">
        <f>IF(N497="zákl. přenesená",J497,0)</f>
        <v>0</v>
      </c>
      <c r="BH497" s="243">
        <f>IF(N497="sníž. přenesená",J497,0)</f>
        <v>0</v>
      </c>
      <c r="BI497" s="243">
        <f>IF(N497="nulová",J497,0)</f>
        <v>0</v>
      </c>
      <c r="BJ497" s="20" t="s">
        <v>78</v>
      </c>
      <c r="BK497" s="243">
        <f>ROUND(I497*H497,2)</f>
        <v>0</v>
      </c>
      <c r="BL497" s="20" t="s">
        <v>482</v>
      </c>
      <c r="BM497" s="242" t="s">
        <v>4399</v>
      </c>
    </row>
    <row r="498" s="2" customFormat="1">
      <c r="A498" s="41"/>
      <c r="B498" s="42"/>
      <c r="C498" s="43"/>
      <c r="D498" s="244" t="s">
        <v>484</v>
      </c>
      <c r="E498" s="43"/>
      <c r="F498" s="245" t="s">
        <v>4400</v>
      </c>
      <c r="G498" s="43"/>
      <c r="H498" s="43"/>
      <c r="I498" s="151"/>
      <c r="J498" s="43"/>
      <c r="K498" s="43"/>
      <c r="L498" s="47"/>
      <c r="M498" s="246"/>
      <c r="N498" s="247"/>
      <c r="O498" s="87"/>
      <c r="P498" s="87"/>
      <c r="Q498" s="87"/>
      <c r="R498" s="87"/>
      <c r="S498" s="87"/>
      <c r="T498" s="88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T498" s="20" t="s">
        <v>484</v>
      </c>
      <c r="AU498" s="20" t="s">
        <v>82</v>
      </c>
    </row>
    <row r="499" s="16" customFormat="1">
      <c r="A499" s="16"/>
      <c r="B499" s="299"/>
      <c r="C499" s="300"/>
      <c r="D499" s="244" t="s">
        <v>487</v>
      </c>
      <c r="E499" s="301" t="s">
        <v>28</v>
      </c>
      <c r="F499" s="302" t="s">
        <v>3988</v>
      </c>
      <c r="G499" s="300"/>
      <c r="H499" s="301" t="s">
        <v>28</v>
      </c>
      <c r="I499" s="303"/>
      <c r="J499" s="300"/>
      <c r="K499" s="300"/>
      <c r="L499" s="304"/>
      <c r="M499" s="305"/>
      <c r="N499" s="306"/>
      <c r="O499" s="306"/>
      <c r="P499" s="306"/>
      <c r="Q499" s="306"/>
      <c r="R499" s="306"/>
      <c r="S499" s="306"/>
      <c r="T499" s="307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T499" s="308" t="s">
        <v>487</v>
      </c>
      <c r="AU499" s="308" t="s">
        <v>82</v>
      </c>
      <c r="AV499" s="16" t="s">
        <v>78</v>
      </c>
      <c r="AW499" s="16" t="s">
        <v>35</v>
      </c>
      <c r="AX499" s="16" t="s">
        <v>74</v>
      </c>
      <c r="AY499" s="308" t="s">
        <v>475</v>
      </c>
    </row>
    <row r="500" s="16" customFormat="1">
      <c r="A500" s="16"/>
      <c r="B500" s="299"/>
      <c r="C500" s="300"/>
      <c r="D500" s="244" t="s">
        <v>487</v>
      </c>
      <c r="E500" s="301" t="s">
        <v>28</v>
      </c>
      <c r="F500" s="302" t="s">
        <v>4401</v>
      </c>
      <c r="G500" s="300"/>
      <c r="H500" s="301" t="s">
        <v>28</v>
      </c>
      <c r="I500" s="303"/>
      <c r="J500" s="300"/>
      <c r="K500" s="300"/>
      <c r="L500" s="304"/>
      <c r="M500" s="305"/>
      <c r="N500" s="306"/>
      <c r="O500" s="306"/>
      <c r="P500" s="306"/>
      <c r="Q500" s="306"/>
      <c r="R500" s="306"/>
      <c r="S500" s="306"/>
      <c r="T500" s="307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T500" s="308" t="s">
        <v>487</v>
      </c>
      <c r="AU500" s="308" t="s">
        <v>82</v>
      </c>
      <c r="AV500" s="16" t="s">
        <v>78</v>
      </c>
      <c r="AW500" s="16" t="s">
        <v>35</v>
      </c>
      <c r="AX500" s="16" t="s">
        <v>74</v>
      </c>
      <c r="AY500" s="308" t="s">
        <v>475</v>
      </c>
    </row>
    <row r="501" s="13" customFormat="1">
      <c r="A501" s="13"/>
      <c r="B501" s="249"/>
      <c r="C501" s="250"/>
      <c r="D501" s="244" t="s">
        <v>487</v>
      </c>
      <c r="E501" s="251" t="s">
        <v>28</v>
      </c>
      <c r="F501" s="252" t="s">
        <v>4402</v>
      </c>
      <c r="G501" s="250"/>
      <c r="H501" s="253">
        <v>62.399999999999999</v>
      </c>
      <c r="I501" s="254"/>
      <c r="J501" s="250"/>
      <c r="K501" s="250"/>
      <c r="L501" s="255"/>
      <c r="M501" s="256"/>
      <c r="N501" s="257"/>
      <c r="O501" s="257"/>
      <c r="P501" s="257"/>
      <c r="Q501" s="257"/>
      <c r="R501" s="257"/>
      <c r="S501" s="257"/>
      <c r="T501" s="258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9" t="s">
        <v>487</v>
      </c>
      <c r="AU501" s="259" t="s">
        <v>82</v>
      </c>
      <c r="AV501" s="13" t="s">
        <v>82</v>
      </c>
      <c r="AW501" s="13" t="s">
        <v>35</v>
      </c>
      <c r="AX501" s="13" t="s">
        <v>74</v>
      </c>
      <c r="AY501" s="259" t="s">
        <v>475</v>
      </c>
    </row>
    <row r="502" s="13" customFormat="1">
      <c r="A502" s="13"/>
      <c r="B502" s="249"/>
      <c r="C502" s="250"/>
      <c r="D502" s="244" t="s">
        <v>487</v>
      </c>
      <c r="E502" s="251" t="s">
        <v>28</v>
      </c>
      <c r="F502" s="252" t="s">
        <v>4403</v>
      </c>
      <c r="G502" s="250"/>
      <c r="H502" s="253">
        <v>50.399999999999999</v>
      </c>
      <c r="I502" s="254"/>
      <c r="J502" s="250"/>
      <c r="K502" s="250"/>
      <c r="L502" s="255"/>
      <c r="M502" s="256"/>
      <c r="N502" s="257"/>
      <c r="O502" s="257"/>
      <c r="P502" s="257"/>
      <c r="Q502" s="257"/>
      <c r="R502" s="257"/>
      <c r="S502" s="257"/>
      <c r="T502" s="258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9" t="s">
        <v>487</v>
      </c>
      <c r="AU502" s="259" t="s">
        <v>82</v>
      </c>
      <c r="AV502" s="13" t="s">
        <v>82</v>
      </c>
      <c r="AW502" s="13" t="s">
        <v>35</v>
      </c>
      <c r="AX502" s="13" t="s">
        <v>74</v>
      </c>
      <c r="AY502" s="259" t="s">
        <v>475</v>
      </c>
    </row>
    <row r="503" s="13" customFormat="1">
      <c r="A503" s="13"/>
      <c r="B503" s="249"/>
      <c r="C503" s="250"/>
      <c r="D503" s="244" t="s">
        <v>487</v>
      </c>
      <c r="E503" s="251" t="s">
        <v>28</v>
      </c>
      <c r="F503" s="252" t="s">
        <v>4404</v>
      </c>
      <c r="G503" s="250"/>
      <c r="H503" s="253">
        <v>1311.8130000000001</v>
      </c>
      <c r="I503" s="254"/>
      <c r="J503" s="250"/>
      <c r="K503" s="250"/>
      <c r="L503" s="255"/>
      <c r="M503" s="256"/>
      <c r="N503" s="257"/>
      <c r="O503" s="257"/>
      <c r="P503" s="257"/>
      <c r="Q503" s="257"/>
      <c r="R503" s="257"/>
      <c r="S503" s="257"/>
      <c r="T503" s="258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9" t="s">
        <v>487</v>
      </c>
      <c r="AU503" s="259" t="s">
        <v>82</v>
      </c>
      <c r="AV503" s="13" t="s">
        <v>82</v>
      </c>
      <c r="AW503" s="13" t="s">
        <v>35</v>
      </c>
      <c r="AX503" s="13" t="s">
        <v>74</v>
      </c>
      <c r="AY503" s="259" t="s">
        <v>475</v>
      </c>
    </row>
    <row r="504" s="13" customFormat="1">
      <c r="A504" s="13"/>
      <c r="B504" s="249"/>
      <c r="C504" s="250"/>
      <c r="D504" s="244" t="s">
        <v>487</v>
      </c>
      <c r="E504" s="251" t="s">
        <v>28</v>
      </c>
      <c r="F504" s="252" t="s">
        <v>4405</v>
      </c>
      <c r="G504" s="250"/>
      <c r="H504" s="253">
        <v>1435.5050000000001</v>
      </c>
      <c r="I504" s="254"/>
      <c r="J504" s="250"/>
      <c r="K504" s="250"/>
      <c r="L504" s="255"/>
      <c r="M504" s="256"/>
      <c r="N504" s="257"/>
      <c r="O504" s="257"/>
      <c r="P504" s="257"/>
      <c r="Q504" s="257"/>
      <c r="R504" s="257"/>
      <c r="S504" s="257"/>
      <c r="T504" s="258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9" t="s">
        <v>487</v>
      </c>
      <c r="AU504" s="259" t="s">
        <v>82</v>
      </c>
      <c r="AV504" s="13" t="s">
        <v>82</v>
      </c>
      <c r="AW504" s="13" t="s">
        <v>35</v>
      </c>
      <c r="AX504" s="13" t="s">
        <v>74</v>
      </c>
      <c r="AY504" s="259" t="s">
        <v>475</v>
      </c>
    </row>
    <row r="505" s="15" customFormat="1">
      <c r="A505" s="15"/>
      <c r="B505" s="271"/>
      <c r="C505" s="272"/>
      <c r="D505" s="244" t="s">
        <v>487</v>
      </c>
      <c r="E505" s="273" t="s">
        <v>28</v>
      </c>
      <c r="F505" s="274" t="s">
        <v>493</v>
      </c>
      <c r="G505" s="272"/>
      <c r="H505" s="275">
        <v>2860.1180000000004</v>
      </c>
      <c r="I505" s="276"/>
      <c r="J505" s="272"/>
      <c r="K505" s="272"/>
      <c r="L505" s="277"/>
      <c r="M505" s="278"/>
      <c r="N505" s="279"/>
      <c r="O505" s="279"/>
      <c r="P505" s="279"/>
      <c r="Q505" s="279"/>
      <c r="R505" s="279"/>
      <c r="S505" s="279"/>
      <c r="T505" s="280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81" t="s">
        <v>487</v>
      </c>
      <c r="AU505" s="281" t="s">
        <v>82</v>
      </c>
      <c r="AV505" s="15" t="s">
        <v>482</v>
      </c>
      <c r="AW505" s="15" t="s">
        <v>35</v>
      </c>
      <c r="AX505" s="15" t="s">
        <v>78</v>
      </c>
      <c r="AY505" s="281" t="s">
        <v>475</v>
      </c>
    </row>
    <row r="506" s="2" customFormat="1" ht="21.75" customHeight="1">
      <c r="A506" s="41"/>
      <c r="B506" s="42"/>
      <c r="C506" s="231" t="s">
        <v>4406</v>
      </c>
      <c r="D506" s="231" t="s">
        <v>477</v>
      </c>
      <c r="E506" s="232" t="s">
        <v>4407</v>
      </c>
      <c r="F506" s="233" t="s">
        <v>4408</v>
      </c>
      <c r="G506" s="234" t="s">
        <v>480</v>
      </c>
      <c r="H506" s="235">
        <v>18.539999999999999</v>
      </c>
      <c r="I506" s="236"/>
      <c r="J506" s="237">
        <f>ROUND(I506*H506,2)</f>
        <v>0</v>
      </c>
      <c r="K506" s="233" t="s">
        <v>481</v>
      </c>
      <c r="L506" s="47"/>
      <c r="M506" s="238" t="s">
        <v>28</v>
      </c>
      <c r="N506" s="239" t="s">
        <v>45</v>
      </c>
      <c r="O506" s="87"/>
      <c r="P506" s="240">
        <f>O506*H506</f>
        <v>0</v>
      </c>
      <c r="Q506" s="240">
        <v>2.4500000000000002</v>
      </c>
      <c r="R506" s="240">
        <f>Q506*H506</f>
        <v>45.423000000000002</v>
      </c>
      <c r="S506" s="240">
        <v>0</v>
      </c>
      <c r="T506" s="241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42" t="s">
        <v>482</v>
      </c>
      <c r="AT506" s="242" t="s">
        <v>477</v>
      </c>
      <c r="AU506" s="242" t="s">
        <v>82</v>
      </c>
      <c r="AY506" s="20" t="s">
        <v>475</v>
      </c>
      <c r="BE506" s="243">
        <f>IF(N506="základní",J506,0)</f>
        <v>0</v>
      </c>
      <c r="BF506" s="243">
        <f>IF(N506="snížená",J506,0)</f>
        <v>0</v>
      </c>
      <c r="BG506" s="243">
        <f>IF(N506="zákl. přenesená",J506,0)</f>
        <v>0</v>
      </c>
      <c r="BH506" s="243">
        <f>IF(N506="sníž. přenesená",J506,0)</f>
        <v>0</v>
      </c>
      <c r="BI506" s="243">
        <f>IF(N506="nulová",J506,0)</f>
        <v>0</v>
      </c>
      <c r="BJ506" s="20" t="s">
        <v>78</v>
      </c>
      <c r="BK506" s="243">
        <f>ROUND(I506*H506,2)</f>
        <v>0</v>
      </c>
      <c r="BL506" s="20" t="s">
        <v>482</v>
      </c>
      <c r="BM506" s="242" t="s">
        <v>4409</v>
      </c>
    </row>
    <row r="507" s="2" customFormat="1">
      <c r="A507" s="41"/>
      <c r="B507" s="42"/>
      <c r="C507" s="43"/>
      <c r="D507" s="244" t="s">
        <v>484</v>
      </c>
      <c r="E507" s="43"/>
      <c r="F507" s="245" t="s">
        <v>4410</v>
      </c>
      <c r="G507" s="43"/>
      <c r="H507" s="43"/>
      <c r="I507" s="151"/>
      <c r="J507" s="43"/>
      <c r="K507" s="43"/>
      <c r="L507" s="47"/>
      <c r="M507" s="246"/>
      <c r="N507" s="247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484</v>
      </c>
      <c r="AU507" s="20" t="s">
        <v>82</v>
      </c>
    </row>
    <row r="508" s="16" customFormat="1">
      <c r="A508" s="16"/>
      <c r="B508" s="299"/>
      <c r="C508" s="300"/>
      <c r="D508" s="244" t="s">
        <v>487</v>
      </c>
      <c r="E508" s="301" t="s">
        <v>28</v>
      </c>
      <c r="F508" s="302" t="s">
        <v>3988</v>
      </c>
      <c r="G508" s="300"/>
      <c r="H508" s="301" t="s">
        <v>28</v>
      </c>
      <c r="I508" s="303"/>
      <c r="J508" s="300"/>
      <c r="K508" s="300"/>
      <c r="L508" s="304"/>
      <c r="M508" s="305"/>
      <c r="N508" s="306"/>
      <c r="O508" s="306"/>
      <c r="P508" s="306"/>
      <c r="Q508" s="306"/>
      <c r="R508" s="306"/>
      <c r="S508" s="306"/>
      <c r="T508" s="307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308" t="s">
        <v>487</v>
      </c>
      <c r="AU508" s="308" t="s">
        <v>82</v>
      </c>
      <c r="AV508" s="16" t="s">
        <v>78</v>
      </c>
      <c r="AW508" s="16" t="s">
        <v>35</v>
      </c>
      <c r="AX508" s="16" t="s">
        <v>74</v>
      </c>
      <c r="AY508" s="308" t="s">
        <v>475</v>
      </c>
    </row>
    <row r="509" s="16" customFormat="1">
      <c r="A509" s="16"/>
      <c r="B509" s="299"/>
      <c r="C509" s="300"/>
      <c r="D509" s="244" t="s">
        <v>487</v>
      </c>
      <c r="E509" s="301" t="s">
        <v>28</v>
      </c>
      <c r="F509" s="302" t="s">
        <v>4411</v>
      </c>
      <c r="G509" s="300"/>
      <c r="H509" s="301" t="s">
        <v>28</v>
      </c>
      <c r="I509" s="303"/>
      <c r="J509" s="300"/>
      <c r="K509" s="300"/>
      <c r="L509" s="304"/>
      <c r="M509" s="305"/>
      <c r="N509" s="306"/>
      <c r="O509" s="306"/>
      <c r="P509" s="306"/>
      <c r="Q509" s="306"/>
      <c r="R509" s="306"/>
      <c r="S509" s="306"/>
      <c r="T509" s="307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T509" s="308" t="s">
        <v>487</v>
      </c>
      <c r="AU509" s="308" t="s">
        <v>82</v>
      </c>
      <c r="AV509" s="16" t="s">
        <v>78</v>
      </c>
      <c r="AW509" s="16" t="s">
        <v>35</v>
      </c>
      <c r="AX509" s="16" t="s">
        <v>74</v>
      </c>
      <c r="AY509" s="308" t="s">
        <v>475</v>
      </c>
    </row>
    <row r="510" s="13" customFormat="1">
      <c r="A510" s="13"/>
      <c r="B510" s="249"/>
      <c r="C510" s="250"/>
      <c r="D510" s="244" t="s">
        <v>487</v>
      </c>
      <c r="E510" s="251" t="s">
        <v>28</v>
      </c>
      <c r="F510" s="252" t="s">
        <v>4412</v>
      </c>
      <c r="G510" s="250"/>
      <c r="H510" s="253">
        <v>7.0199999999999996</v>
      </c>
      <c r="I510" s="254"/>
      <c r="J510" s="250"/>
      <c r="K510" s="250"/>
      <c r="L510" s="255"/>
      <c r="M510" s="256"/>
      <c r="N510" s="257"/>
      <c r="O510" s="257"/>
      <c r="P510" s="257"/>
      <c r="Q510" s="257"/>
      <c r="R510" s="257"/>
      <c r="S510" s="257"/>
      <c r="T510" s="258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9" t="s">
        <v>487</v>
      </c>
      <c r="AU510" s="259" t="s">
        <v>82</v>
      </c>
      <c r="AV510" s="13" t="s">
        <v>82</v>
      </c>
      <c r="AW510" s="13" t="s">
        <v>35</v>
      </c>
      <c r="AX510" s="13" t="s">
        <v>74</v>
      </c>
      <c r="AY510" s="259" t="s">
        <v>475</v>
      </c>
    </row>
    <row r="511" s="13" customFormat="1">
      <c r="A511" s="13"/>
      <c r="B511" s="249"/>
      <c r="C511" s="250"/>
      <c r="D511" s="244" t="s">
        <v>487</v>
      </c>
      <c r="E511" s="251" t="s">
        <v>28</v>
      </c>
      <c r="F511" s="252" t="s">
        <v>4413</v>
      </c>
      <c r="G511" s="250"/>
      <c r="H511" s="253">
        <v>11.52</v>
      </c>
      <c r="I511" s="254"/>
      <c r="J511" s="250"/>
      <c r="K511" s="250"/>
      <c r="L511" s="255"/>
      <c r="M511" s="256"/>
      <c r="N511" s="257"/>
      <c r="O511" s="257"/>
      <c r="P511" s="257"/>
      <c r="Q511" s="257"/>
      <c r="R511" s="257"/>
      <c r="S511" s="257"/>
      <c r="T511" s="258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9" t="s">
        <v>487</v>
      </c>
      <c r="AU511" s="259" t="s">
        <v>82</v>
      </c>
      <c r="AV511" s="13" t="s">
        <v>82</v>
      </c>
      <c r="AW511" s="13" t="s">
        <v>35</v>
      </c>
      <c r="AX511" s="13" t="s">
        <v>74</v>
      </c>
      <c r="AY511" s="259" t="s">
        <v>475</v>
      </c>
    </row>
    <row r="512" s="15" customFormat="1">
      <c r="A512" s="15"/>
      <c r="B512" s="271"/>
      <c r="C512" s="272"/>
      <c r="D512" s="244" t="s">
        <v>487</v>
      </c>
      <c r="E512" s="273" t="s">
        <v>28</v>
      </c>
      <c r="F512" s="274" t="s">
        <v>493</v>
      </c>
      <c r="G512" s="272"/>
      <c r="H512" s="275">
        <v>18.539999999999999</v>
      </c>
      <c r="I512" s="276"/>
      <c r="J512" s="272"/>
      <c r="K512" s="272"/>
      <c r="L512" s="277"/>
      <c r="M512" s="278"/>
      <c r="N512" s="279"/>
      <c r="O512" s="279"/>
      <c r="P512" s="279"/>
      <c r="Q512" s="279"/>
      <c r="R512" s="279"/>
      <c r="S512" s="279"/>
      <c r="T512" s="280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81" t="s">
        <v>487</v>
      </c>
      <c r="AU512" s="281" t="s">
        <v>82</v>
      </c>
      <c r="AV512" s="15" t="s">
        <v>482</v>
      </c>
      <c r="AW512" s="15" t="s">
        <v>35</v>
      </c>
      <c r="AX512" s="15" t="s">
        <v>78</v>
      </c>
      <c r="AY512" s="281" t="s">
        <v>475</v>
      </c>
    </row>
    <row r="513" s="2" customFormat="1" ht="16.5" customHeight="1">
      <c r="A513" s="41"/>
      <c r="B513" s="42"/>
      <c r="C513" s="231" t="s">
        <v>4414</v>
      </c>
      <c r="D513" s="231" t="s">
        <v>477</v>
      </c>
      <c r="E513" s="232" t="s">
        <v>4415</v>
      </c>
      <c r="F513" s="233" t="s">
        <v>4416</v>
      </c>
      <c r="G513" s="234" t="s">
        <v>480</v>
      </c>
      <c r="H513" s="235">
        <v>634.39999999999998</v>
      </c>
      <c r="I513" s="236"/>
      <c r="J513" s="237">
        <f>ROUND(I513*H513,2)</f>
        <v>0</v>
      </c>
      <c r="K513" s="233" t="s">
        <v>481</v>
      </c>
      <c r="L513" s="47"/>
      <c r="M513" s="238" t="s">
        <v>28</v>
      </c>
      <c r="N513" s="239" t="s">
        <v>45</v>
      </c>
      <c r="O513" s="87"/>
      <c r="P513" s="240">
        <f>O513*H513</f>
        <v>0</v>
      </c>
      <c r="Q513" s="240">
        <v>2.4300000000000002</v>
      </c>
      <c r="R513" s="240">
        <f>Q513*H513</f>
        <v>1541.5920000000001</v>
      </c>
      <c r="S513" s="240">
        <v>0</v>
      </c>
      <c r="T513" s="241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42" t="s">
        <v>482</v>
      </c>
      <c r="AT513" s="242" t="s">
        <v>477</v>
      </c>
      <c r="AU513" s="242" t="s">
        <v>82</v>
      </c>
      <c r="AY513" s="20" t="s">
        <v>475</v>
      </c>
      <c r="BE513" s="243">
        <f>IF(N513="základní",J513,0)</f>
        <v>0</v>
      </c>
      <c r="BF513" s="243">
        <f>IF(N513="snížená",J513,0)</f>
        <v>0</v>
      </c>
      <c r="BG513" s="243">
        <f>IF(N513="zákl. přenesená",J513,0)</f>
        <v>0</v>
      </c>
      <c r="BH513" s="243">
        <f>IF(N513="sníž. přenesená",J513,0)</f>
        <v>0</v>
      </c>
      <c r="BI513" s="243">
        <f>IF(N513="nulová",J513,0)</f>
        <v>0</v>
      </c>
      <c r="BJ513" s="20" t="s">
        <v>78</v>
      </c>
      <c r="BK513" s="243">
        <f>ROUND(I513*H513,2)</f>
        <v>0</v>
      </c>
      <c r="BL513" s="20" t="s">
        <v>482</v>
      </c>
      <c r="BM513" s="242" t="s">
        <v>4417</v>
      </c>
    </row>
    <row r="514" s="2" customFormat="1">
      <c r="A514" s="41"/>
      <c r="B514" s="42"/>
      <c r="C514" s="43"/>
      <c r="D514" s="244" t="s">
        <v>484</v>
      </c>
      <c r="E514" s="43"/>
      <c r="F514" s="245" t="s">
        <v>4418</v>
      </c>
      <c r="G514" s="43"/>
      <c r="H514" s="43"/>
      <c r="I514" s="151"/>
      <c r="J514" s="43"/>
      <c r="K514" s="43"/>
      <c r="L514" s="47"/>
      <c r="M514" s="246"/>
      <c r="N514" s="247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484</v>
      </c>
      <c r="AU514" s="20" t="s">
        <v>82</v>
      </c>
    </row>
    <row r="515" s="16" customFormat="1">
      <c r="A515" s="16"/>
      <c r="B515" s="299"/>
      <c r="C515" s="300"/>
      <c r="D515" s="244" t="s">
        <v>487</v>
      </c>
      <c r="E515" s="301" t="s">
        <v>28</v>
      </c>
      <c r="F515" s="302" t="s">
        <v>3969</v>
      </c>
      <c r="G515" s="300"/>
      <c r="H515" s="301" t="s">
        <v>28</v>
      </c>
      <c r="I515" s="303"/>
      <c r="J515" s="300"/>
      <c r="K515" s="300"/>
      <c r="L515" s="304"/>
      <c r="M515" s="305"/>
      <c r="N515" s="306"/>
      <c r="O515" s="306"/>
      <c r="P515" s="306"/>
      <c r="Q515" s="306"/>
      <c r="R515" s="306"/>
      <c r="S515" s="306"/>
      <c r="T515" s="307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T515" s="308" t="s">
        <v>487</v>
      </c>
      <c r="AU515" s="308" t="s">
        <v>82</v>
      </c>
      <c r="AV515" s="16" t="s">
        <v>78</v>
      </c>
      <c r="AW515" s="16" t="s">
        <v>35</v>
      </c>
      <c r="AX515" s="16" t="s">
        <v>74</v>
      </c>
      <c r="AY515" s="308" t="s">
        <v>475</v>
      </c>
    </row>
    <row r="516" s="13" customFormat="1">
      <c r="A516" s="13"/>
      <c r="B516" s="249"/>
      <c r="C516" s="250"/>
      <c r="D516" s="244" t="s">
        <v>487</v>
      </c>
      <c r="E516" s="251" t="s">
        <v>28</v>
      </c>
      <c r="F516" s="252" t="s">
        <v>4419</v>
      </c>
      <c r="G516" s="250"/>
      <c r="H516" s="253">
        <v>215.28</v>
      </c>
      <c r="I516" s="254"/>
      <c r="J516" s="250"/>
      <c r="K516" s="250"/>
      <c r="L516" s="255"/>
      <c r="M516" s="256"/>
      <c r="N516" s="257"/>
      <c r="O516" s="257"/>
      <c r="P516" s="257"/>
      <c r="Q516" s="257"/>
      <c r="R516" s="257"/>
      <c r="S516" s="257"/>
      <c r="T516" s="258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9" t="s">
        <v>487</v>
      </c>
      <c r="AU516" s="259" t="s">
        <v>82</v>
      </c>
      <c r="AV516" s="13" t="s">
        <v>82</v>
      </c>
      <c r="AW516" s="13" t="s">
        <v>35</v>
      </c>
      <c r="AX516" s="13" t="s">
        <v>74</v>
      </c>
      <c r="AY516" s="259" t="s">
        <v>475</v>
      </c>
    </row>
    <row r="517" s="13" customFormat="1">
      <c r="A517" s="13"/>
      <c r="B517" s="249"/>
      <c r="C517" s="250"/>
      <c r="D517" s="244" t="s">
        <v>487</v>
      </c>
      <c r="E517" s="251" t="s">
        <v>28</v>
      </c>
      <c r="F517" s="252" t="s">
        <v>4420</v>
      </c>
      <c r="G517" s="250"/>
      <c r="H517" s="253">
        <v>156.24000000000001</v>
      </c>
      <c r="I517" s="254"/>
      <c r="J517" s="250"/>
      <c r="K517" s="250"/>
      <c r="L517" s="255"/>
      <c r="M517" s="256"/>
      <c r="N517" s="257"/>
      <c r="O517" s="257"/>
      <c r="P517" s="257"/>
      <c r="Q517" s="257"/>
      <c r="R517" s="257"/>
      <c r="S517" s="257"/>
      <c r="T517" s="258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9" t="s">
        <v>487</v>
      </c>
      <c r="AU517" s="259" t="s">
        <v>82</v>
      </c>
      <c r="AV517" s="13" t="s">
        <v>82</v>
      </c>
      <c r="AW517" s="13" t="s">
        <v>35</v>
      </c>
      <c r="AX517" s="13" t="s">
        <v>74</v>
      </c>
      <c r="AY517" s="259" t="s">
        <v>475</v>
      </c>
    </row>
    <row r="518" s="13" customFormat="1">
      <c r="A518" s="13"/>
      <c r="B518" s="249"/>
      <c r="C518" s="250"/>
      <c r="D518" s="244" t="s">
        <v>487</v>
      </c>
      <c r="E518" s="251" t="s">
        <v>28</v>
      </c>
      <c r="F518" s="252" t="s">
        <v>4421</v>
      </c>
      <c r="G518" s="250"/>
      <c r="H518" s="253">
        <v>133.91999999999999</v>
      </c>
      <c r="I518" s="254"/>
      <c r="J518" s="250"/>
      <c r="K518" s="250"/>
      <c r="L518" s="255"/>
      <c r="M518" s="256"/>
      <c r="N518" s="257"/>
      <c r="O518" s="257"/>
      <c r="P518" s="257"/>
      <c r="Q518" s="257"/>
      <c r="R518" s="257"/>
      <c r="S518" s="257"/>
      <c r="T518" s="258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9" t="s">
        <v>487</v>
      </c>
      <c r="AU518" s="259" t="s">
        <v>82</v>
      </c>
      <c r="AV518" s="13" t="s">
        <v>82</v>
      </c>
      <c r="AW518" s="13" t="s">
        <v>35</v>
      </c>
      <c r="AX518" s="13" t="s">
        <v>74</v>
      </c>
      <c r="AY518" s="259" t="s">
        <v>475</v>
      </c>
    </row>
    <row r="519" s="13" customFormat="1">
      <c r="A519" s="13"/>
      <c r="B519" s="249"/>
      <c r="C519" s="250"/>
      <c r="D519" s="244" t="s">
        <v>487</v>
      </c>
      <c r="E519" s="251" t="s">
        <v>28</v>
      </c>
      <c r="F519" s="252" t="s">
        <v>4422</v>
      </c>
      <c r="G519" s="250"/>
      <c r="H519" s="253">
        <v>120.95999999999999</v>
      </c>
      <c r="I519" s="254"/>
      <c r="J519" s="250"/>
      <c r="K519" s="250"/>
      <c r="L519" s="255"/>
      <c r="M519" s="256"/>
      <c r="N519" s="257"/>
      <c r="O519" s="257"/>
      <c r="P519" s="257"/>
      <c r="Q519" s="257"/>
      <c r="R519" s="257"/>
      <c r="S519" s="257"/>
      <c r="T519" s="258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9" t="s">
        <v>487</v>
      </c>
      <c r="AU519" s="259" t="s">
        <v>82</v>
      </c>
      <c r="AV519" s="13" t="s">
        <v>82</v>
      </c>
      <c r="AW519" s="13" t="s">
        <v>35</v>
      </c>
      <c r="AX519" s="13" t="s">
        <v>74</v>
      </c>
      <c r="AY519" s="259" t="s">
        <v>475</v>
      </c>
    </row>
    <row r="520" s="13" customFormat="1">
      <c r="A520" s="13"/>
      <c r="B520" s="249"/>
      <c r="C520" s="250"/>
      <c r="D520" s="244" t="s">
        <v>487</v>
      </c>
      <c r="E520" s="251" t="s">
        <v>28</v>
      </c>
      <c r="F520" s="252" t="s">
        <v>4423</v>
      </c>
      <c r="G520" s="250"/>
      <c r="H520" s="253">
        <v>8</v>
      </c>
      <c r="I520" s="254"/>
      <c r="J520" s="250"/>
      <c r="K520" s="250"/>
      <c r="L520" s="255"/>
      <c r="M520" s="256"/>
      <c r="N520" s="257"/>
      <c r="O520" s="257"/>
      <c r="P520" s="257"/>
      <c r="Q520" s="257"/>
      <c r="R520" s="257"/>
      <c r="S520" s="257"/>
      <c r="T520" s="258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9" t="s">
        <v>487</v>
      </c>
      <c r="AU520" s="259" t="s">
        <v>82</v>
      </c>
      <c r="AV520" s="13" t="s">
        <v>82</v>
      </c>
      <c r="AW520" s="13" t="s">
        <v>35</v>
      </c>
      <c r="AX520" s="13" t="s">
        <v>74</v>
      </c>
      <c r="AY520" s="259" t="s">
        <v>475</v>
      </c>
    </row>
    <row r="521" s="15" customFormat="1">
      <c r="A521" s="15"/>
      <c r="B521" s="271"/>
      <c r="C521" s="272"/>
      <c r="D521" s="244" t="s">
        <v>487</v>
      </c>
      <c r="E521" s="273" t="s">
        <v>28</v>
      </c>
      <c r="F521" s="274" t="s">
        <v>493</v>
      </c>
      <c r="G521" s="272"/>
      <c r="H521" s="275">
        <v>634.39999999999998</v>
      </c>
      <c r="I521" s="276"/>
      <c r="J521" s="272"/>
      <c r="K521" s="272"/>
      <c r="L521" s="277"/>
      <c r="M521" s="278"/>
      <c r="N521" s="279"/>
      <c r="O521" s="279"/>
      <c r="P521" s="279"/>
      <c r="Q521" s="279"/>
      <c r="R521" s="279"/>
      <c r="S521" s="279"/>
      <c r="T521" s="280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81" t="s">
        <v>487</v>
      </c>
      <c r="AU521" s="281" t="s">
        <v>82</v>
      </c>
      <c r="AV521" s="15" t="s">
        <v>482</v>
      </c>
      <c r="AW521" s="15" t="s">
        <v>35</v>
      </c>
      <c r="AX521" s="15" t="s">
        <v>78</v>
      </c>
      <c r="AY521" s="281" t="s">
        <v>475</v>
      </c>
    </row>
    <row r="522" s="2" customFormat="1" ht="44.25" customHeight="1">
      <c r="A522" s="41"/>
      <c r="B522" s="42"/>
      <c r="C522" s="231" t="s">
        <v>4424</v>
      </c>
      <c r="D522" s="231" t="s">
        <v>477</v>
      </c>
      <c r="E522" s="232" t="s">
        <v>4425</v>
      </c>
      <c r="F522" s="233" t="s">
        <v>4426</v>
      </c>
      <c r="G522" s="234" t="s">
        <v>496</v>
      </c>
      <c r="H522" s="235">
        <v>5.3799999999999999</v>
      </c>
      <c r="I522" s="236"/>
      <c r="J522" s="237">
        <f>ROUND(I522*H522,2)</f>
        <v>0</v>
      </c>
      <c r="K522" s="233" t="s">
        <v>481</v>
      </c>
      <c r="L522" s="47"/>
      <c r="M522" s="238" t="s">
        <v>28</v>
      </c>
      <c r="N522" s="239" t="s">
        <v>45</v>
      </c>
      <c r="O522" s="87"/>
      <c r="P522" s="240">
        <f>O522*H522</f>
        <v>0</v>
      </c>
      <c r="Q522" s="240">
        <v>1.2878099999999999</v>
      </c>
      <c r="R522" s="240">
        <f>Q522*H522</f>
        <v>6.9284177999999992</v>
      </c>
      <c r="S522" s="240">
        <v>0</v>
      </c>
      <c r="T522" s="241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42" t="s">
        <v>482</v>
      </c>
      <c r="AT522" s="242" t="s">
        <v>477</v>
      </c>
      <c r="AU522" s="242" t="s">
        <v>82</v>
      </c>
      <c r="AY522" s="20" t="s">
        <v>475</v>
      </c>
      <c r="BE522" s="243">
        <f>IF(N522="základní",J522,0)</f>
        <v>0</v>
      </c>
      <c r="BF522" s="243">
        <f>IF(N522="snížená",J522,0)</f>
        <v>0</v>
      </c>
      <c r="BG522" s="243">
        <f>IF(N522="zákl. přenesená",J522,0)</f>
        <v>0</v>
      </c>
      <c r="BH522" s="243">
        <f>IF(N522="sníž. přenesená",J522,0)</f>
        <v>0</v>
      </c>
      <c r="BI522" s="243">
        <f>IF(N522="nulová",J522,0)</f>
        <v>0</v>
      </c>
      <c r="BJ522" s="20" t="s">
        <v>78</v>
      </c>
      <c r="BK522" s="243">
        <f>ROUND(I522*H522,2)</f>
        <v>0</v>
      </c>
      <c r="BL522" s="20" t="s">
        <v>482</v>
      </c>
      <c r="BM522" s="242" t="s">
        <v>4427</v>
      </c>
    </row>
    <row r="523" s="2" customFormat="1">
      <c r="A523" s="41"/>
      <c r="B523" s="42"/>
      <c r="C523" s="43"/>
      <c r="D523" s="244" t="s">
        <v>484</v>
      </c>
      <c r="E523" s="43"/>
      <c r="F523" s="245" t="s">
        <v>4428</v>
      </c>
      <c r="G523" s="43"/>
      <c r="H523" s="43"/>
      <c r="I523" s="151"/>
      <c r="J523" s="43"/>
      <c r="K523" s="43"/>
      <c r="L523" s="47"/>
      <c r="M523" s="246"/>
      <c r="N523" s="247"/>
      <c r="O523" s="87"/>
      <c r="P523" s="87"/>
      <c r="Q523" s="87"/>
      <c r="R523" s="87"/>
      <c r="S523" s="87"/>
      <c r="T523" s="88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T523" s="20" t="s">
        <v>484</v>
      </c>
      <c r="AU523" s="20" t="s">
        <v>82</v>
      </c>
    </row>
    <row r="524" s="16" customFormat="1">
      <c r="A524" s="16"/>
      <c r="B524" s="299"/>
      <c r="C524" s="300"/>
      <c r="D524" s="244" t="s">
        <v>487</v>
      </c>
      <c r="E524" s="301" t="s">
        <v>28</v>
      </c>
      <c r="F524" s="302" t="s">
        <v>4429</v>
      </c>
      <c r="G524" s="300"/>
      <c r="H524" s="301" t="s">
        <v>28</v>
      </c>
      <c r="I524" s="303"/>
      <c r="J524" s="300"/>
      <c r="K524" s="300"/>
      <c r="L524" s="304"/>
      <c r="M524" s="305"/>
      <c r="N524" s="306"/>
      <c r="O524" s="306"/>
      <c r="P524" s="306"/>
      <c r="Q524" s="306"/>
      <c r="R524" s="306"/>
      <c r="S524" s="306"/>
      <c r="T524" s="307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T524" s="308" t="s">
        <v>487</v>
      </c>
      <c r="AU524" s="308" t="s">
        <v>82</v>
      </c>
      <c r="AV524" s="16" t="s">
        <v>78</v>
      </c>
      <c r="AW524" s="16" t="s">
        <v>35</v>
      </c>
      <c r="AX524" s="16" t="s">
        <v>74</v>
      </c>
      <c r="AY524" s="308" t="s">
        <v>475</v>
      </c>
    </row>
    <row r="525" s="13" customFormat="1">
      <c r="A525" s="13"/>
      <c r="B525" s="249"/>
      <c r="C525" s="250"/>
      <c r="D525" s="244" t="s">
        <v>487</v>
      </c>
      <c r="E525" s="251" t="s">
        <v>28</v>
      </c>
      <c r="F525" s="252" t="s">
        <v>4430</v>
      </c>
      <c r="G525" s="250"/>
      <c r="H525" s="253">
        <v>2</v>
      </c>
      <c r="I525" s="254"/>
      <c r="J525" s="250"/>
      <c r="K525" s="250"/>
      <c r="L525" s="255"/>
      <c r="M525" s="256"/>
      <c r="N525" s="257"/>
      <c r="O525" s="257"/>
      <c r="P525" s="257"/>
      <c r="Q525" s="257"/>
      <c r="R525" s="257"/>
      <c r="S525" s="257"/>
      <c r="T525" s="258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9" t="s">
        <v>487</v>
      </c>
      <c r="AU525" s="259" t="s">
        <v>82</v>
      </c>
      <c r="AV525" s="13" t="s">
        <v>82</v>
      </c>
      <c r="AW525" s="13" t="s">
        <v>35</v>
      </c>
      <c r="AX525" s="13" t="s">
        <v>74</v>
      </c>
      <c r="AY525" s="259" t="s">
        <v>475</v>
      </c>
    </row>
    <row r="526" s="13" customFormat="1">
      <c r="A526" s="13"/>
      <c r="B526" s="249"/>
      <c r="C526" s="250"/>
      <c r="D526" s="244" t="s">
        <v>487</v>
      </c>
      <c r="E526" s="251" t="s">
        <v>28</v>
      </c>
      <c r="F526" s="252" t="s">
        <v>4431</v>
      </c>
      <c r="G526" s="250"/>
      <c r="H526" s="253">
        <v>3.3799999999999999</v>
      </c>
      <c r="I526" s="254"/>
      <c r="J526" s="250"/>
      <c r="K526" s="250"/>
      <c r="L526" s="255"/>
      <c r="M526" s="256"/>
      <c r="N526" s="257"/>
      <c r="O526" s="257"/>
      <c r="P526" s="257"/>
      <c r="Q526" s="257"/>
      <c r="R526" s="257"/>
      <c r="S526" s="257"/>
      <c r="T526" s="258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9" t="s">
        <v>487</v>
      </c>
      <c r="AU526" s="259" t="s">
        <v>82</v>
      </c>
      <c r="AV526" s="13" t="s">
        <v>82</v>
      </c>
      <c r="AW526" s="13" t="s">
        <v>35</v>
      </c>
      <c r="AX526" s="13" t="s">
        <v>74</v>
      </c>
      <c r="AY526" s="259" t="s">
        <v>475</v>
      </c>
    </row>
    <row r="527" s="15" customFormat="1">
      <c r="A527" s="15"/>
      <c r="B527" s="271"/>
      <c r="C527" s="272"/>
      <c r="D527" s="244" t="s">
        <v>487</v>
      </c>
      <c r="E527" s="273" t="s">
        <v>28</v>
      </c>
      <c r="F527" s="274" t="s">
        <v>493</v>
      </c>
      <c r="G527" s="272"/>
      <c r="H527" s="275">
        <v>5.3799999999999999</v>
      </c>
      <c r="I527" s="276"/>
      <c r="J527" s="272"/>
      <c r="K527" s="272"/>
      <c r="L527" s="277"/>
      <c r="M527" s="278"/>
      <c r="N527" s="279"/>
      <c r="O527" s="279"/>
      <c r="P527" s="279"/>
      <c r="Q527" s="279"/>
      <c r="R527" s="279"/>
      <c r="S527" s="279"/>
      <c r="T527" s="280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81" t="s">
        <v>487</v>
      </c>
      <c r="AU527" s="281" t="s">
        <v>82</v>
      </c>
      <c r="AV527" s="15" t="s">
        <v>482</v>
      </c>
      <c r="AW527" s="15" t="s">
        <v>35</v>
      </c>
      <c r="AX527" s="15" t="s">
        <v>78</v>
      </c>
      <c r="AY527" s="281" t="s">
        <v>475</v>
      </c>
    </row>
    <row r="528" s="12" customFormat="1" ht="22.8" customHeight="1">
      <c r="A528" s="12"/>
      <c r="B528" s="215"/>
      <c r="C528" s="216"/>
      <c r="D528" s="217" t="s">
        <v>73</v>
      </c>
      <c r="E528" s="229" t="s">
        <v>186</v>
      </c>
      <c r="F528" s="229" t="s">
        <v>1304</v>
      </c>
      <c r="G528" s="216"/>
      <c r="H528" s="216"/>
      <c r="I528" s="219"/>
      <c r="J528" s="230">
        <f>BK528</f>
        <v>0</v>
      </c>
      <c r="K528" s="216"/>
      <c r="L528" s="221"/>
      <c r="M528" s="222"/>
      <c r="N528" s="223"/>
      <c r="O528" s="223"/>
      <c r="P528" s="224">
        <f>SUM(P529:P590)</f>
        <v>0</v>
      </c>
      <c r="Q528" s="223"/>
      <c r="R528" s="224">
        <f>SUM(R529:R590)</f>
        <v>36.613199999999999</v>
      </c>
      <c r="S528" s="223"/>
      <c r="T528" s="225">
        <f>SUM(T529:T590)</f>
        <v>0</v>
      </c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R528" s="226" t="s">
        <v>78</v>
      </c>
      <c r="AT528" s="227" t="s">
        <v>73</v>
      </c>
      <c r="AU528" s="227" t="s">
        <v>78</v>
      </c>
      <c r="AY528" s="226" t="s">
        <v>475</v>
      </c>
      <c r="BK528" s="228">
        <f>SUM(BK529:BK590)</f>
        <v>0</v>
      </c>
    </row>
    <row r="529" s="2" customFormat="1" ht="21.75" customHeight="1">
      <c r="A529" s="41"/>
      <c r="B529" s="42"/>
      <c r="C529" s="231" t="s">
        <v>4432</v>
      </c>
      <c r="D529" s="231" t="s">
        <v>477</v>
      </c>
      <c r="E529" s="232" t="s">
        <v>4433</v>
      </c>
      <c r="F529" s="233" t="s">
        <v>4434</v>
      </c>
      <c r="G529" s="234" t="s">
        <v>496</v>
      </c>
      <c r="H529" s="235">
        <v>614</v>
      </c>
      <c r="I529" s="236"/>
      <c r="J529" s="237">
        <f>ROUND(I529*H529,2)</f>
        <v>0</v>
      </c>
      <c r="K529" s="233" t="s">
        <v>481</v>
      </c>
      <c r="L529" s="47"/>
      <c r="M529" s="238" t="s">
        <v>28</v>
      </c>
      <c r="N529" s="239" t="s">
        <v>45</v>
      </c>
      <c r="O529" s="87"/>
      <c r="P529" s="240">
        <f>O529*H529</f>
        <v>0</v>
      </c>
      <c r="Q529" s="240">
        <v>0</v>
      </c>
      <c r="R529" s="240">
        <f>Q529*H529</f>
        <v>0</v>
      </c>
      <c r="S529" s="240">
        <v>0</v>
      </c>
      <c r="T529" s="241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42" t="s">
        <v>482</v>
      </c>
      <c r="AT529" s="242" t="s">
        <v>477</v>
      </c>
      <c r="AU529" s="242" t="s">
        <v>82</v>
      </c>
      <c r="AY529" s="20" t="s">
        <v>475</v>
      </c>
      <c r="BE529" s="243">
        <f>IF(N529="základní",J529,0)</f>
        <v>0</v>
      </c>
      <c r="BF529" s="243">
        <f>IF(N529="snížená",J529,0)</f>
        <v>0</v>
      </c>
      <c r="BG529" s="243">
        <f>IF(N529="zákl. přenesená",J529,0)</f>
        <v>0</v>
      </c>
      <c r="BH529" s="243">
        <f>IF(N529="sníž. přenesená",J529,0)</f>
        <v>0</v>
      </c>
      <c r="BI529" s="243">
        <f>IF(N529="nulová",J529,0)</f>
        <v>0</v>
      </c>
      <c r="BJ529" s="20" t="s">
        <v>78</v>
      </c>
      <c r="BK529" s="243">
        <f>ROUND(I529*H529,2)</f>
        <v>0</v>
      </c>
      <c r="BL529" s="20" t="s">
        <v>482</v>
      </c>
      <c r="BM529" s="242" t="s">
        <v>4435</v>
      </c>
    </row>
    <row r="530" s="2" customFormat="1">
      <c r="A530" s="41"/>
      <c r="B530" s="42"/>
      <c r="C530" s="43"/>
      <c r="D530" s="244" t="s">
        <v>484</v>
      </c>
      <c r="E530" s="43"/>
      <c r="F530" s="245" t="s">
        <v>4436</v>
      </c>
      <c r="G530" s="43"/>
      <c r="H530" s="43"/>
      <c r="I530" s="151"/>
      <c r="J530" s="43"/>
      <c r="K530" s="43"/>
      <c r="L530" s="47"/>
      <c r="M530" s="246"/>
      <c r="N530" s="247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484</v>
      </c>
      <c r="AU530" s="20" t="s">
        <v>82</v>
      </c>
    </row>
    <row r="531" s="16" customFormat="1">
      <c r="A531" s="16"/>
      <c r="B531" s="299"/>
      <c r="C531" s="300"/>
      <c r="D531" s="244" t="s">
        <v>487</v>
      </c>
      <c r="E531" s="301" t="s">
        <v>28</v>
      </c>
      <c r="F531" s="302" t="s">
        <v>3969</v>
      </c>
      <c r="G531" s="300"/>
      <c r="H531" s="301" t="s">
        <v>28</v>
      </c>
      <c r="I531" s="303"/>
      <c r="J531" s="300"/>
      <c r="K531" s="300"/>
      <c r="L531" s="304"/>
      <c r="M531" s="305"/>
      <c r="N531" s="306"/>
      <c r="O531" s="306"/>
      <c r="P531" s="306"/>
      <c r="Q531" s="306"/>
      <c r="R531" s="306"/>
      <c r="S531" s="306"/>
      <c r="T531" s="307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T531" s="308" t="s">
        <v>487</v>
      </c>
      <c r="AU531" s="308" t="s">
        <v>82</v>
      </c>
      <c r="AV531" s="16" t="s">
        <v>78</v>
      </c>
      <c r="AW531" s="16" t="s">
        <v>35</v>
      </c>
      <c r="AX531" s="16" t="s">
        <v>74</v>
      </c>
      <c r="AY531" s="308" t="s">
        <v>475</v>
      </c>
    </row>
    <row r="532" s="13" customFormat="1">
      <c r="A532" s="13"/>
      <c r="B532" s="249"/>
      <c r="C532" s="250"/>
      <c r="D532" s="244" t="s">
        <v>487</v>
      </c>
      <c r="E532" s="251" t="s">
        <v>28</v>
      </c>
      <c r="F532" s="252" t="s">
        <v>4437</v>
      </c>
      <c r="G532" s="250"/>
      <c r="H532" s="253">
        <v>343</v>
      </c>
      <c r="I532" s="254"/>
      <c r="J532" s="250"/>
      <c r="K532" s="250"/>
      <c r="L532" s="255"/>
      <c r="M532" s="256"/>
      <c r="N532" s="257"/>
      <c r="O532" s="257"/>
      <c r="P532" s="257"/>
      <c r="Q532" s="257"/>
      <c r="R532" s="257"/>
      <c r="S532" s="257"/>
      <c r="T532" s="258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9" t="s">
        <v>487</v>
      </c>
      <c r="AU532" s="259" t="s">
        <v>82</v>
      </c>
      <c r="AV532" s="13" t="s">
        <v>82</v>
      </c>
      <c r="AW532" s="13" t="s">
        <v>35</v>
      </c>
      <c r="AX532" s="13" t="s">
        <v>74</v>
      </c>
      <c r="AY532" s="259" t="s">
        <v>475</v>
      </c>
    </row>
    <row r="533" s="13" customFormat="1">
      <c r="A533" s="13"/>
      <c r="B533" s="249"/>
      <c r="C533" s="250"/>
      <c r="D533" s="244" t="s">
        <v>487</v>
      </c>
      <c r="E533" s="251" t="s">
        <v>28</v>
      </c>
      <c r="F533" s="252" t="s">
        <v>4438</v>
      </c>
      <c r="G533" s="250"/>
      <c r="H533" s="253">
        <v>271</v>
      </c>
      <c r="I533" s="254"/>
      <c r="J533" s="250"/>
      <c r="K533" s="250"/>
      <c r="L533" s="255"/>
      <c r="M533" s="256"/>
      <c r="N533" s="257"/>
      <c r="O533" s="257"/>
      <c r="P533" s="257"/>
      <c r="Q533" s="257"/>
      <c r="R533" s="257"/>
      <c r="S533" s="257"/>
      <c r="T533" s="258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9" t="s">
        <v>487</v>
      </c>
      <c r="AU533" s="259" t="s">
        <v>82</v>
      </c>
      <c r="AV533" s="13" t="s">
        <v>82</v>
      </c>
      <c r="AW533" s="13" t="s">
        <v>35</v>
      </c>
      <c r="AX533" s="13" t="s">
        <v>74</v>
      </c>
      <c r="AY533" s="259" t="s">
        <v>475</v>
      </c>
    </row>
    <row r="534" s="15" customFormat="1">
      <c r="A534" s="15"/>
      <c r="B534" s="271"/>
      <c r="C534" s="272"/>
      <c r="D534" s="244" t="s">
        <v>487</v>
      </c>
      <c r="E534" s="273" t="s">
        <v>28</v>
      </c>
      <c r="F534" s="274" t="s">
        <v>493</v>
      </c>
      <c r="G534" s="272"/>
      <c r="H534" s="275">
        <v>614</v>
      </c>
      <c r="I534" s="276"/>
      <c r="J534" s="272"/>
      <c r="K534" s="272"/>
      <c r="L534" s="277"/>
      <c r="M534" s="278"/>
      <c r="N534" s="279"/>
      <c r="O534" s="279"/>
      <c r="P534" s="279"/>
      <c r="Q534" s="279"/>
      <c r="R534" s="279"/>
      <c r="S534" s="279"/>
      <c r="T534" s="280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T534" s="281" t="s">
        <v>487</v>
      </c>
      <c r="AU534" s="281" t="s">
        <v>82</v>
      </c>
      <c r="AV534" s="15" t="s">
        <v>482</v>
      </c>
      <c r="AW534" s="15" t="s">
        <v>35</v>
      </c>
      <c r="AX534" s="15" t="s">
        <v>78</v>
      </c>
      <c r="AY534" s="281" t="s">
        <v>475</v>
      </c>
    </row>
    <row r="535" s="2" customFormat="1" ht="33" customHeight="1">
      <c r="A535" s="41"/>
      <c r="B535" s="42"/>
      <c r="C535" s="231" t="s">
        <v>4439</v>
      </c>
      <c r="D535" s="231" t="s">
        <v>477</v>
      </c>
      <c r="E535" s="232" t="s">
        <v>4440</v>
      </c>
      <c r="F535" s="233" t="s">
        <v>4441</v>
      </c>
      <c r="G535" s="234" t="s">
        <v>496</v>
      </c>
      <c r="H535" s="235">
        <v>571</v>
      </c>
      <c r="I535" s="236"/>
      <c r="J535" s="237">
        <f>ROUND(I535*H535,2)</f>
        <v>0</v>
      </c>
      <c r="K535" s="233" t="s">
        <v>481</v>
      </c>
      <c r="L535" s="47"/>
      <c r="M535" s="238" t="s">
        <v>28</v>
      </c>
      <c r="N535" s="239" t="s">
        <v>45</v>
      </c>
      <c r="O535" s="87"/>
      <c r="P535" s="240">
        <f>O535*H535</f>
        <v>0</v>
      </c>
      <c r="Q535" s="240">
        <v>0</v>
      </c>
      <c r="R535" s="240">
        <f>Q535*H535</f>
        <v>0</v>
      </c>
      <c r="S535" s="240">
        <v>0</v>
      </c>
      <c r="T535" s="241">
        <f>S535*H535</f>
        <v>0</v>
      </c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R535" s="242" t="s">
        <v>482</v>
      </c>
      <c r="AT535" s="242" t="s">
        <v>477</v>
      </c>
      <c r="AU535" s="242" t="s">
        <v>82</v>
      </c>
      <c r="AY535" s="20" t="s">
        <v>475</v>
      </c>
      <c r="BE535" s="243">
        <f>IF(N535="základní",J535,0)</f>
        <v>0</v>
      </c>
      <c r="BF535" s="243">
        <f>IF(N535="snížená",J535,0)</f>
        <v>0</v>
      </c>
      <c r="BG535" s="243">
        <f>IF(N535="zákl. přenesená",J535,0)</f>
        <v>0</v>
      </c>
      <c r="BH535" s="243">
        <f>IF(N535="sníž. přenesená",J535,0)</f>
        <v>0</v>
      </c>
      <c r="BI535" s="243">
        <f>IF(N535="nulová",J535,0)</f>
        <v>0</v>
      </c>
      <c r="BJ535" s="20" t="s">
        <v>78</v>
      </c>
      <c r="BK535" s="243">
        <f>ROUND(I535*H535,2)</f>
        <v>0</v>
      </c>
      <c r="BL535" s="20" t="s">
        <v>482</v>
      </c>
      <c r="BM535" s="242" t="s">
        <v>4442</v>
      </c>
    </row>
    <row r="536" s="2" customFormat="1">
      <c r="A536" s="41"/>
      <c r="B536" s="42"/>
      <c r="C536" s="43"/>
      <c r="D536" s="244" t="s">
        <v>484</v>
      </c>
      <c r="E536" s="43"/>
      <c r="F536" s="245" t="s">
        <v>4441</v>
      </c>
      <c r="G536" s="43"/>
      <c r="H536" s="43"/>
      <c r="I536" s="151"/>
      <c r="J536" s="43"/>
      <c r="K536" s="43"/>
      <c r="L536" s="47"/>
      <c r="M536" s="246"/>
      <c r="N536" s="247"/>
      <c r="O536" s="87"/>
      <c r="P536" s="87"/>
      <c r="Q536" s="87"/>
      <c r="R536" s="87"/>
      <c r="S536" s="87"/>
      <c r="T536" s="88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T536" s="20" t="s">
        <v>484</v>
      </c>
      <c r="AU536" s="20" t="s">
        <v>82</v>
      </c>
    </row>
    <row r="537" s="16" customFormat="1">
      <c r="A537" s="16"/>
      <c r="B537" s="299"/>
      <c r="C537" s="300"/>
      <c r="D537" s="244" t="s">
        <v>487</v>
      </c>
      <c r="E537" s="301" t="s">
        <v>28</v>
      </c>
      <c r="F537" s="302" t="s">
        <v>3969</v>
      </c>
      <c r="G537" s="300"/>
      <c r="H537" s="301" t="s">
        <v>28</v>
      </c>
      <c r="I537" s="303"/>
      <c r="J537" s="300"/>
      <c r="K537" s="300"/>
      <c r="L537" s="304"/>
      <c r="M537" s="305"/>
      <c r="N537" s="306"/>
      <c r="O537" s="306"/>
      <c r="P537" s="306"/>
      <c r="Q537" s="306"/>
      <c r="R537" s="306"/>
      <c r="S537" s="306"/>
      <c r="T537" s="307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T537" s="308" t="s">
        <v>487</v>
      </c>
      <c r="AU537" s="308" t="s">
        <v>82</v>
      </c>
      <c r="AV537" s="16" t="s">
        <v>78</v>
      </c>
      <c r="AW537" s="16" t="s">
        <v>35</v>
      </c>
      <c r="AX537" s="16" t="s">
        <v>74</v>
      </c>
      <c r="AY537" s="308" t="s">
        <v>475</v>
      </c>
    </row>
    <row r="538" s="13" customFormat="1">
      <c r="A538" s="13"/>
      <c r="B538" s="249"/>
      <c r="C538" s="250"/>
      <c r="D538" s="244" t="s">
        <v>487</v>
      </c>
      <c r="E538" s="251" t="s">
        <v>28</v>
      </c>
      <c r="F538" s="252" t="s">
        <v>4443</v>
      </c>
      <c r="G538" s="250"/>
      <c r="H538" s="253">
        <v>318</v>
      </c>
      <c r="I538" s="254"/>
      <c r="J538" s="250"/>
      <c r="K538" s="250"/>
      <c r="L538" s="255"/>
      <c r="M538" s="256"/>
      <c r="N538" s="257"/>
      <c r="O538" s="257"/>
      <c r="P538" s="257"/>
      <c r="Q538" s="257"/>
      <c r="R538" s="257"/>
      <c r="S538" s="257"/>
      <c r="T538" s="258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9" t="s">
        <v>487</v>
      </c>
      <c r="AU538" s="259" t="s">
        <v>82</v>
      </c>
      <c r="AV538" s="13" t="s">
        <v>82</v>
      </c>
      <c r="AW538" s="13" t="s">
        <v>35</v>
      </c>
      <c r="AX538" s="13" t="s">
        <v>74</v>
      </c>
      <c r="AY538" s="259" t="s">
        <v>475</v>
      </c>
    </row>
    <row r="539" s="13" customFormat="1">
      <c r="A539" s="13"/>
      <c r="B539" s="249"/>
      <c r="C539" s="250"/>
      <c r="D539" s="244" t="s">
        <v>487</v>
      </c>
      <c r="E539" s="251" t="s">
        <v>28</v>
      </c>
      <c r="F539" s="252" t="s">
        <v>4444</v>
      </c>
      <c r="G539" s="250"/>
      <c r="H539" s="253">
        <v>253</v>
      </c>
      <c r="I539" s="254"/>
      <c r="J539" s="250"/>
      <c r="K539" s="250"/>
      <c r="L539" s="255"/>
      <c r="M539" s="256"/>
      <c r="N539" s="257"/>
      <c r="O539" s="257"/>
      <c r="P539" s="257"/>
      <c r="Q539" s="257"/>
      <c r="R539" s="257"/>
      <c r="S539" s="257"/>
      <c r="T539" s="258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9" t="s">
        <v>487</v>
      </c>
      <c r="AU539" s="259" t="s">
        <v>82</v>
      </c>
      <c r="AV539" s="13" t="s">
        <v>82</v>
      </c>
      <c r="AW539" s="13" t="s">
        <v>35</v>
      </c>
      <c r="AX539" s="13" t="s">
        <v>74</v>
      </c>
      <c r="AY539" s="259" t="s">
        <v>475</v>
      </c>
    </row>
    <row r="540" s="15" customFormat="1">
      <c r="A540" s="15"/>
      <c r="B540" s="271"/>
      <c r="C540" s="272"/>
      <c r="D540" s="244" t="s">
        <v>487</v>
      </c>
      <c r="E540" s="273" t="s">
        <v>28</v>
      </c>
      <c r="F540" s="274" t="s">
        <v>493</v>
      </c>
      <c r="G540" s="272"/>
      <c r="H540" s="275">
        <v>571</v>
      </c>
      <c r="I540" s="276"/>
      <c r="J540" s="272"/>
      <c r="K540" s="272"/>
      <c r="L540" s="277"/>
      <c r="M540" s="278"/>
      <c r="N540" s="279"/>
      <c r="O540" s="279"/>
      <c r="P540" s="279"/>
      <c r="Q540" s="279"/>
      <c r="R540" s="279"/>
      <c r="S540" s="279"/>
      <c r="T540" s="280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81" t="s">
        <v>487</v>
      </c>
      <c r="AU540" s="281" t="s">
        <v>82</v>
      </c>
      <c r="AV540" s="15" t="s">
        <v>482</v>
      </c>
      <c r="AW540" s="15" t="s">
        <v>35</v>
      </c>
      <c r="AX540" s="15" t="s">
        <v>78</v>
      </c>
      <c r="AY540" s="281" t="s">
        <v>475</v>
      </c>
    </row>
    <row r="541" s="2" customFormat="1" ht="33" customHeight="1">
      <c r="A541" s="41"/>
      <c r="B541" s="42"/>
      <c r="C541" s="231" t="s">
        <v>4445</v>
      </c>
      <c r="D541" s="231" t="s">
        <v>477</v>
      </c>
      <c r="E541" s="232" t="s">
        <v>4446</v>
      </c>
      <c r="F541" s="233" t="s">
        <v>4447</v>
      </c>
      <c r="G541" s="234" t="s">
        <v>496</v>
      </c>
      <c r="H541" s="235">
        <v>195</v>
      </c>
      <c r="I541" s="236"/>
      <c r="J541" s="237">
        <f>ROUND(I541*H541,2)</f>
        <v>0</v>
      </c>
      <c r="K541" s="233" t="s">
        <v>481</v>
      </c>
      <c r="L541" s="47"/>
      <c r="M541" s="238" t="s">
        <v>28</v>
      </c>
      <c r="N541" s="239" t="s">
        <v>45</v>
      </c>
      <c r="O541" s="87"/>
      <c r="P541" s="240">
        <f>O541*H541</f>
        <v>0</v>
      </c>
      <c r="Q541" s="240">
        <v>0.18776000000000001</v>
      </c>
      <c r="R541" s="240">
        <f>Q541*H541</f>
        <v>36.613199999999999</v>
      </c>
      <c r="S541" s="240">
        <v>0</v>
      </c>
      <c r="T541" s="241">
        <f>S541*H541</f>
        <v>0</v>
      </c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R541" s="242" t="s">
        <v>482</v>
      </c>
      <c r="AT541" s="242" t="s">
        <v>477</v>
      </c>
      <c r="AU541" s="242" t="s">
        <v>82</v>
      </c>
      <c r="AY541" s="20" t="s">
        <v>475</v>
      </c>
      <c r="BE541" s="243">
        <f>IF(N541="základní",J541,0)</f>
        <v>0</v>
      </c>
      <c r="BF541" s="243">
        <f>IF(N541="snížená",J541,0)</f>
        <v>0</v>
      </c>
      <c r="BG541" s="243">
        <f>IF(N541="zákl. přenesená",J541,0)</f>
        <v>0</v>
      </c>
      <c r="BH541" s="243">
        <f>IF(N541="sníž. přenesená",J541,0)</f>
        <v>0</v>
      </c>
      <c r="BI541" s="243">
        <f>IF(N541="nulová",J541,0)</f>
        <v>0</v>
      </c>
      <c r="BJ541" s="20" t="s">
        <v>78</v>
      </c>
      <c r="BK541" s="243">
        <f>ROUND(I541*H541,2)</f>
        <v>0</v>
      </c>
      <c r="BL541" s="20" t="s">
        <v>482</v>
      </c>
      <c r="BM541" s="242" t="s">
        <v>4448</v>
      </c>
    </row>
    <row r="542" s="2" customFormat="1">
      <c r="A542" s="41"/>
      <c r="B542" s="42"/>
      <c r="C542" s="43"/>
      <c r="D542" s="244" t="s">
        <v>484</v>
      </c>
      <c r="E542" s="43"/>
      <c r="F542" s="245" t="s">
        <v>4449</v>
      </c>
      <c r="G542" s="43"/>
      <c r="H542" s="43"/>
      <c r="I542" s="151"/>
      <c r="J542" s="43"/>
      <c r="K542" s="43"/>
      <c r="L542" s="47"/>
      <c r="M542" s="246"/>
      <c r="N542" s="247"/>
      <c r="O542" s="87"/>
      <c r="P542" s="87"/>
      <c r="Q542" s="87"/>
      <c r="R542" s="87"/>
      <c r="S542" s="87"/>
      <c r="T542" s="88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T542" s="20" t="s">
        <v>484</v>
      </c>
      <c r="AU542" s="20" t="s">
        <v>82</v>
      </c>
    </row>
    <row r="543" s="16" customFormat="1">
      <c r="A543" s="16"/>
      <c r="B543" s="299"/>
      <c r="C543" s="300"/>
      <c r="D543" s="244" t="s">
        <v>487</v>
      </c>
      <c r="E543" s="301" t="s">
        <v>28</v>
      </c>
      <c r="F543" s="302" t="s">
        <v>3969</v>
      </c>
      <c r="G543" s="300"/>
      <c r="H543" s="301" t="s">
        <v>28</v>
      </c>
      <c r="I543" s="303"/>
      <c r="J543" s="300"/>
      <c r="K543" s="300"/>
      <c r="L543" s="304"/>
      <c r="M543" s="305"/>
      <c r="N543" s="306"/>
      <c r="O543" s="306"/>
      <c r="P543" s="306"/>
      <c r="Q543" s="306"/>
      <c r="R543" s="306"/>
      <c r="S543" s="306"/>
      <c r="T543" s="307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T543" s="308" t="s">
        <v>487</v>
      </c>
      <c r="AU543" s="308" t="s">
        <v>82</v>
      </c>
      <c r="AV543" s="16" t="s">
        <v>78</v>
      </c>
      <c r="AW543" s="16" t="s">
        <v>35</v>
      </c>
      <c r="AX543" s="16" t="s">
        <v>74</v>
      </c>
      <c r="AY543" s="308" t="s">
        <v>475</v>
      </c>
    </row>
    <row r="544" s="13" customFormat="1">
      <c r="A544" s="13"/>
      <c r="B544" s="249"/>
      <c r="C544" s="250"/>
      <c r="D544" s="244" t="s">
        <v>487</v>
      </c>
      <c r="E544" s="251" t="s">
        <v>28</v>
      </c>
      <c r="F544" s="252" t="s">
        <v>4450</v>
      </c>
      <c r="G544" s="250"/>
      <c r="H544" s="253">
        <v>121</v>
      </c>
      <c r="I544" s="254"/>
      <c r="J544" s="250"/>
      <c r="K544" s="250"/>
      <c r="L544" s="255"/>
      <c r="M544" s="256"/>
      <c r="N544" s="257"/>
      <c r="O544" s="257"/>
      <c r="P544" s="257"/>
      <c r="Q544" s="257"/>
      <c r="R544" s="257"/>
      <c r="S544" s="257"/>
      <c r="T544" s="258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9" t="s">
        <v>487</v>
      </c>
      <c r="AU544" s="259" t="s">
        <v>82</v>
      </c>
      <c r="AV544" s="13" t="s">
        <v>82</v>
      </c>
      <c r="AW544" s="13" t="s">
        <v>35</v>
      </c>
      <c r="AX544" s="13" t="s">
        <v>74</v>
      </c>
      <c r="AY544" s="259" t="s">
        <v>475</v>
      </c>
    </row>
    <row r="545" s="13" customFormat="1">
      <c r="A545" s="13"/>
      <c r="B545" s="249"/>
      <c r="C545" s="250"/>
      <c r="D545" s="244" t="s">
        <v>487</v>
      </c>
      <c r="E545" s="251" t="s">
        <v>28</v>
      </c>
      <c r="F545" s="252" t="s">
        <v>4451</v>
      </c>
      <c r="G545" s="250"/>
      <c r="H545" s="253">
        <v>74</v>
      </c>
      <c r="I545" s="254"/>
      <c r="J545" s="250"/>
      <c r="K545" s="250"/>
      <c r="L545" s="255"/>
      <c r="M545" s="256"/>
      <c r="N545" s="257"/>
      <c r="O545" s="257"/>
      <c r="P545" s="257"/>
      <c r="Q545" s="257"/>
      <c r="R545" s="257"/>
      <c r="S545" s="257"/>
      <c r="T545" s="258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9" t="s">
        <v>487</v>
      </c>
      <c r="AU545" s="259" t="s">
        <v>82</v>
      </c>
      <c r="AV545" s="13" t="s">
        <v>82</v>
      </c>
      <c r="AW545" s="13" t="s">
        <v>35</v>
      </c>
      <c r="AX545" s="13" t="s">
        <v>74</v>
      </c>
      <c r="AY545" s="259" t="s">
        <v>475</v>
      </c>
    </row>
    <row r="546" s="15" customFormat="1">
      <c r="A546" s="15"/>
      <c r="B546" s="271"/>
      <c r="C546" s="272"/>
      <c r="D546" s="244" t="s">
        <v>487</v>
      </c>
      <c r="E546" s="273" t="s">
        <v>28</v>
      </c>
      <c r="F546" s="274" t="s">
        <v>493</v>
      </c>
      <c r="G546" s="272"/>
      <c r="H546" s="275">
        <v>195</v>
      </c>
      <c r="I546" s="276"/>
      <c r="J546" s="272"/>
      <c r="K546" s="272"/>
      <c r="L546" s="277"/>
      <c r="M546" s="278"/>
      <c r="N546" s="279"/>
      <c r="O546" s="279"/>
      <c r="P546" s="279"/>
      <c r="Q546" s="279"/>
      <c r="R546" s="279"/>
      <c r="S546" s="279"/>
      <c r="T546" s="280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81" t="s">
        <v>487</v>
      </c>
      <c r="AU546" s="281" t="s">
        <v>82</v>
      </c>
      <c r="AV546" s="15" t="s">
        <v>482</v>
      </c>
      <c r="AW546" s="15" t="s">
        <v>35</v>
      </c>
      <c r="AX546" s="15" t="s">
        <v>78</v>
      </c>
      <c r="AY546" s="281" t="s">
        <v>475</v>
      </c>
    </row>
    <row r="547" s="2" customFormat="1" ht="21.75" customHeight="1">
      <c r="A547" s="41"/>
      <c r="B547" s="42"/>
      <c r="C547" s="231" t="s">
        <v>4452</v>
      </c>
      <c r="D547" s="231" t="s">
        <v>477</v>
      </c>
      <c r="E547" s="232" t="s">
        <v>4453</v>
      </c>
      <c r="F547" s="233" t="s">
        <v>4454</v>
      </c>
      <c r="G547" s="234" t="s">
        <v>496</v>
      </c>
      <c r="H547" s="235">
        <v>571</v>
      </c>
      <c r="I547" s="236"/>
      <c r="J547" s="237">
        <f>ROUND(I547*H547,2)</f>
        <v>0</v>
      </c>
      <c r="K547" s="233" t="s">
        <v>481</v>
      </c>
      <c r="L547" s="47"/>
      <c r="M547" s="238" t="s">
        <v>28</v>
      </c>
      <c r="N547" s="239" t="s">
        <v>45</v>
      </c>
      <c r="O547" s="87"/>
      <c r="P547" s="240">
        <f>O547*H547</f>
        <v>0</v>
      </c>
      <c r="Q547" s="240">
        <v>0</v>
      </c>
      <c r="R547" s="240">
        <f>Q547*H547</f>
        <v>0</v>
      </c>
      <c r="S547" s="240">
        <v>0</v>
      </c>
      <c r="T547" s="241">
        <f>S547*H547</f>
        <v>0</v>
      </c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R547" s="242" t="s">
        <v>482</v>
      </c>
      <c r="AT547" s="242" t="s">
        <v>477</v>
      </c>
      <c r="AU547" s="242" t="s">
        <v>82</v>
      </c>
      <c r="AY547" s="20" t="s">
        <v>475</v>
      </c>
      <c r="BE547" s="243">
        <f>IF(N547="základní",J547,0)</f>
        <v>0</v>
      </c>
      <c r="BF547" s="243">
        <f>IF(N547="snížená",J547,0)</f>
        <v>0</v>
      </c>
      <c r="BG547" s="243">
        <f>IF(N547="zákl. přenesená",J547,0)</f>
        <v>0</v>
      </c>
      <c r="BH547" s="243">
        <f>IF(N547="sníž. přenesená",J547,0)</f>
        <v>0</v>
      </c>
      <c r="BI547" s="243">
        <f>IF(N547="nulová",J547,0)</f>
        <v>0</v>
      </c>
      <c r="BJ547" s="20" t="s">
        <v>78</v>
      </c>
      <c r="BK547" s="243">
        <f>ROUND(I547*H547,2)</f>
        <v>0</v>
      </c>
      <c r="BL547" s="20" t="s">
        <v>482</v>
      </c>
      <c r="BM547" s="242" t="s">
        <v>4455</v>
      </c>
    </row>
    <row r="548" s="2" customFormat="1">
      <c r="A548" s="41"/>
      <c r="B548" s="42"/>
      <c r="C548" s="43"/>
      <c r="D548" s="244" t="s">
        <v>484</v>
      </c>
      <c r="E548" s="43"/>
      <c r="F548" s="245" t="s">
        <v>4454</v>
      </c>
      <c r="G548" s="43"/>
      <c r="H548" s="43"/>
      <c r="I548" s="151"/>
      <c r="J548" s="43"/>
      <c r="K548" s="43"/>
      <c r="L548" s="47"/>
      <c r="M548" s="246"/>
      <c r="N548" s="247"/>
      <c r="O548" s="87"/>
      <c r="P548" s="87"/>
      <c r="Q548" s="87"/>
      <c r="R548" s="87"/>
      <c r="S548" s="87"/>
      <c r="T548" s="88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T548" s="20" t="s">
        <v>484</v>
      </c>
      <c r="AU548" s="20" t="s">
        <v>82</v>
      </c>
    </row>
    <row r="549" s="16" customFormat="1">
      <c r="A549" s="16"/>
      <c r="B549" s="299"/>
      <c r="C549" s="300"/>
      <c r="D549" s="244" t="s">
        <v>487</v>
      </c>
      <c r="E549" s="301" t="s">
        <v>28</v>
      </c>
      <c r="F549" s="302" t="s">
        <v>4456</v>
      </c>
      <c r="G549" s="300"/>
      <c r="H549" s="301" t="s">
        <v>28</v>
      </c>
      <c r="I549" s="303"/>
      <c r="J549" s="300"/>
      <c r="K549" s="300"/>
      <c r="L549" s="304"/>
      <c r="M549" s="305"/>
      <c r="N549" s="306"/>
      <c r="O549" s="306"/>
      <c r="P549" s="306"/>
      <c r="Q549" s="306"/>
      <c r="R549" s="306"/>
      <c r="S549" s="306"/>
      <c r="T549" s="307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308" t="s">
        <v>487</v>
      </c>
      <c r="AU549" s="308" t="s">
        <v>82</v>
      </c>
      <c r="AV549" s="16" t="s">
        <v>78</v>
      </c>
      <c r="AW549" s="16" t="s">
        <v>35</v>
      </c>
      <c r="AX549" s="16" t="s">
        <v>74</v>
      </c>
      <c r="AY549" s="308" t="s">
        <v>475</v>
      </c>
    </row>
    <row r="550" s="16" customFormat="1">
      <c r="A550" s="16"/>
      <c r="B550" s="299"/>
      <c r="C550" s="300"/>
      <c r="D550" s="244" t="s">
        <v>487</v>
      </c>
      <c r="E550" s="301" t="s">
        <v>28</v>
      </c>
      <c r="F550" s="302" t="s">
        <v>3969</v>
      </c>
      <c r="G550" s="300"/>
      <c r="H550" s="301" t="s">
        <v>28</v>
      </c>
      <c r="I550" s="303"/>
      <c r="J550" s="300"/>
      <c r="K550" s="300"/>
      <c r="L550" s="304"/>
      <c r="M550" s="305"/>
      <c r="N550" s="306"/>
      <c r="O550" s="306"/>
      <c r="P550" s="306"/>
      <c r="Q550" s="306"/>
      <c r="R550" s="306"/>
      <c r="S550" s="306"/>
      <c r="T550" s="307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308" t="s">
        <v>487</v>
      </c>
      <c r="AU550" s="308" t="s">
        <v>82</v>
      </c>
      <c r="AV550" s="16" t="s">
        <v>78</v>
      </c>
      <c r="AW550" s="16" t="s">
        <v>35</v>
      </c>
      <c r="AX550" s="16" t="s">
        <v>74</v>
      </c>
      <c r="AY550" s="308" t="s">
        <v>475</v>
      </c>
    </row>
    <row r="551" s="13" customFormat="1">
      <c r="A551" s="13"/>
      <c r="B551" s="249"/>
      <c r="C551" s="250"/>
      <c r="D551" s="244" t="s">
        <v>487</v>
      </c>
      <c r="E551" s="251" t="s">
        <v>28</v>
      </c>
      <c r="F551" s="252" t="s">
        <v>4443</v>
      </c>
      <c r="G551" s="250"/>
      <c r="H551" s="253">
        <v>318</v>
      </c>
      <c r="I551" s="254"/>
      <c r="J551" s="250"/>
      <c r="K551" s="250"/>
      <c r="L551" s="255"/>
      <c r="M551" s="256"/>
      <c r="N551" s="257"/>
      <c r="O551" s="257"/>
      <c r="P551" s="257"/>
      <c r="Q551" s="257"/>
      <c r="R551" s="257"/>
      <c r="S551" s="257"/>
      <c r="T551" s="258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9" t="s">
        <v>487</v>
      </c>
      <c r="AU551" s="259" t="s">
        <v>82</v>
      </c>
      <c r="AV551" s="13" t="s">
        <v>82</v>
      </c>
      <c r="AW551" s="13" t="s">
        <v>35</v>
      </c>
      <c r="AX551" s="13" t="s">
        <v>74</v>
      </c>
      <c r="AY551" s="259" t="s">
        <v>475</v>
      </c>
    </row>
    <row r="552" s="13" customFormat="1">
      <c r="A552" s="13"/>
      <c r="B552" s="249"/>
      <c r="C552" s="250"/>
      <c r="D552" s="244" t="s">
        <v>487</v>
      </c>
      <c r="E552" s="251" t="s">
        <v>28</v>
      </c>
      <c r="F552" s="252" t="s">
        <v>4444</v>
      </c>
      <c r="G552" s="250"/>
      <c r="H552" s="253">
        <v>253</v>
      </c>
      <c r="I552" s="254"/>
      <c r="J552" s="250"/>
      <c r="K552" s="250"/>
      <c r="L552" s="255"/>
      <c r="M552" s="256"/>
      <c r="N552" s="257"/>
      <c r="O552" s="257"/>
      <c r="P552" s="257"/>
      <c r="Q552" s="257"/>
      <c r="R552" s="257"/>
      <c r="S552" s="257"/>
      <c r="T552" s="258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9" t="s">
        <v>487</v>
      </c>
      <c r="AU552" s="259" t="s">
        <v>82</v>
      </c>
      <c r="AV552" s="13" t="s">
        <v>82</v>
      </c>
      <c r="AW552" s="13" t="s">
        <v>35</v>
      </c>
      <c r="AX552" s="13" t="s">
        <v>74</v>
      </c>
      <c r="AY552" s="259" t="s">
        <v>475</v>
      </c>
    </row>
    <row r="553" s="15" customFormat="1">
      <c r="A553" s="15"/>
      <c r="B553" s="271"/>
      <c r="C553" s="272"/>
      <c r="D553" s="244" t="s">
        <v>487</v>
      </c>
      <c r="E553" s="273" t="s">
        <v>28</v>
      </c>
      <c r="F553" s="274" t="s">
        <v>493</v>
      </c>
      <c r="G553" s="272"/>
      <c r="H553" s="275">
        <v>571</v>
      </c>
      <c r="I553" s="276"/>
      <c r="J553" s="272"/>
      <c r="K553" s="272"/>
      <c r="L553" s="277"/>
      <c r="M553" s="278"/>
      <c r="N553" s="279"/>
      <c r="O553" s="279"/>
      <c r="P553" s="279"/>
      <c r="Q553" s="279"/>
      <c r="R553" s="279"/>
      <c r="S553" s="279"/>
      <c r="T553" s="280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81" t="s">
        <v>487</v>
      </c>
      <c r="AU553" s="281" t="s">
        <v>82</v>
      </c>
      <c r="AV553" s="15" t="s">
        <v>482</v>
      </c>
      <c r="AW553" s="15" t="s">
        <v>35</v>
      </c>
      <c r="AX553" s="15" t="s">
        <v>78</v>
      </c>
      <c r="AY553" s="281" t="s">
        <v>475</v>
      </c>
    </row>
    <row r="554" s="2" customFormat="1" ht="21.75" customHeight="1">
      <c r="A554" s="41"/>
      <c r="B554" s="42"/>
      <c r="C554" s="231" t="s">
        <v>4457</v>
      </c>
      <c r="D554" s="231" t="s">
        <v>477</v>
      </c>
      <c r="E554" s="232" t="s">
        <v>4458</v>
      </c>
      <c r="F554" s="233" t="s">
        <v>4459</v>
      </c>
      <c r="G554" s="234" t="s">
        <v>496</v>
      </c>
      <c r="H554" s="235">
        <v>1281.8</v>
      </c>
      <c r="I554" s="236"/>
      <c r="J554" s="237">
        <f>ROUND(I554*H554,2)</f>
        <v>0</v>
      </c>
      <c r="K554" s="233" t="s">
        <v>481</v>
      </c>
      <c r="L554" s="47"/>
      <c r="M554" s="238" t="s">
        <v>28</v>
      </c>
      <c r="N554" s="239" t="s">
        <v>45</v>
      </c>
      <c r="O554" s="87"/>
      <c r="P554" s="240">
        <f>O554*H554</f>
        <v>0</v>
      </c>
      <c r="Q554" s="240">
        <v>0</v>
      </c>
      <c r="R554" s="240">
        <f>Q554*H554</f>
        <v>0</v>
      </c>
      <c r="S554" s="240">
        <v>0</v>
      </c>
      <c r="T554" s="241">
        <f>S554*H554</f>
        <v>0</v>
      </c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R554" s="242" t="s">
        <v>482</v>
      </c>
      <c r="AT554" s="242" t="s">
        <v>477</v>
      </c>
      <c r="AU554" s="242" t="s">
        <v>82</v>
      </c>
      <c r="AY554" s="20" t="s">
        <v>475</v>
      </c>
      <c r="BE554" s="243">
        <f>IF(N554="základní",J554,0)</f>
        <v>0</v>
      </c>
      <c r="BF554" s="243">
        <f>IF(N554="snížená",J554,0)</f>
        <v>0</v>
      </c>
      <c r="BG554" s="243">
        <f>IF(N554="zákl. přenesená",J554,0)</f>
        <v>0</v>
      </c>
      <c r="BH554" s="243">
        <f>IF(N554="sníž. přenesená",J554,0)</f>
        <v>0</v>
      </c>
      <c r="BI554" s="243">
        <f>IF(N554="nulová",J554,0)</f>
        <v>0</v>
      </c>
      <c r="BJ554" s="20" t="s">
        <v>78</v>
      </c>
      <c r="BK554" s="243">
        <f>ROUND(I554*H554,2)</f>
        <v>0</v>
      </c>
      <c r="BL554" s="20" t="s">
        <v>482</v>
      </c>
      <c r="BM554" s="242" t="s">
        <v>4460</v>
      </c>
    </row>
    <row r="555" s="2" customFormat="1">
      <c r="A555" s="41"/>
      <c r="B555" s="42"/>
      <c r="C555" s="43"/>
      <c r="D555" s="244" t="s">
        <v>484</v>
      </c>
      <c r="E555" s="43"/>
      <c r="F555" s="245" t="s">
        <v>4459</v>
      </c>
      <c r="G555" s="43"/>
      <c r="H555" s="43"/>
      <c r="I555" s="151"/>
      <c r="J555" s="43"/>
      <c r="K555" s="43"/>
      <c r="L555" s="47"/>
      <c r="M555" s="246"/>
      <c r="N555" s="247"/>
      <c r="O555" s="87"/>
      <c r="P555" s="87"/>
      <c r="Q555" s="87"/>
      <c r="R555" s="87"/>
      <c r="S555" s="87"/>
      <c r="T555" s="88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T555" s="20" t="s">
        <v>484</v>
      </c>
      <c r="AU555" s="20" t="s">
        <v>82</v>
      </c>
    </row>
    <row r="556" s="16" customFormat="1">
      <c r="A556" s="16"/>
      <c r="B556" s="299"/>
      <c r="C556" s="300"/>
      <c r="D556" s="244" t="s">
        <v>487</v>
      </c>
      <c r="E556" s="301" t="s">
        <v>28</v>
      </c>
      <c r="F556" s="302" t="s">
        <v>4461</v>
      </c>
      <c r="G556" s="300"/>
      <c r="H556" s="301" t="s">
        <v>28</v>
      </c>
      <c r="I556" s="303"/>
      <c r="J556" s="300"/>
      <c r="K556" s="300"/>
      <c r="L556" s="304"/>
      <c r="M556" s="305"/>
      <c r="N556" s="306"/>
      <c r="O556" s="306"/>
      <c r="P556" s="306"/>
      <c r="Q556" s="306"/>
      <c r="R556" s="306"/>
      <c r="S556" s="306"/>
      <c r="T556" s="307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T556" s="308" t="s">
        <v>487</v>
      </c>
      <c r="AU556" s="308" t="s">
        <v>82</v>
      </c>
      <c r="AV556" s="16" t="s">
        <v>78</v>
      </c>
      <c r="AW556" s="16" t="s">
        <v>35</v>
      </c>
      <c r="AX556" s="16" t="s">
        <v>74</v>
      </c>
      <c r="AY556" s="308" t="s">
        <v>475</v>
      </c>
    </row>
    <row r="557" s="16" customFormat="1">
      <c r="A557" s="16"/>
      <c r="B557" s="299"/>
      <c r="C557" s="300"/>
      <c r="D557" s="244" t="s">
        <v>487</v>
      </c>
      <c r="E557" s="301" t="s">
        <v>28</v>
      </c>
      <c r="F557" s="302" t="s">
        <v>3969</v>
      </c>
      <c r="G557" s="300"/>
      <c r="H557" s="301" t="s">
        <v>28</v>
      </c>
      <c r="I557" s="303"/>
      <c r="J557" s="300"/>
      <c r="K557" s="300"/>
      <c r="L557" s="304"/>
      <c r="M557" s="305"/>
      <c r="N557" s="306"/>
      <c r="O557" s="306"/>
      <c r="P557" s="306"/>
      <c r="Q557" s="306"/>
      <c r="R557" s="306"/>
      <c r="S557" s="306"/>
      <c r="T557" s="307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T557" s="308" t="s">
        <v>487</v>
      </c>
      <c r="AU557" s="308" t="s">
        <v>82</v>
      </c>
      <c r="AV557" s="16" t="s">
        <v>78</v>
      </c>
      <c r="AW557" s="16" t="s">
        <v>35</v>
      </c>
      <c r="AX557" s="16" t="s">
        <v>74</v>
      </c>
      <c r="AY557" s="308" t="s">
        <v>475</v>
      </c>
    </row>
    <row r="558" s="13" customFormat="1">
      <c r="A558" s="13"/>
      <c r="B558" s="249"/>
      <c r="C558" s="250"/>
      <c r="D558" s="244" t="s">
        <v>487</v>
      </c>
      <c r="E558" s="251" t="s">
        <v>28</v>
      </c>
      <c r="F558" s="252" t="s">
        <v>4462</v>
      </c>
      <c r="G558" s="250"/>
      <c r="H558" s="253">
        <v>274</v>
      </c>
      <c r="I558" s="254"/>
      <c r="J558" s="250"/>
      <c r="K558" s="250"/>
      <c r="L558" s="255"/>
      <c r="M558" s="256"/>
      <c r="N558" s="257"/>
      <c r="O558" s="257"/>
      <c r="P558" s="257"/>
      <c r="Q558" s="257"/>
      <c r="R558" s="257"/>
      <c r="S558" s="257"/>
      <c r="T558" s="258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9" t="s">
        <v>487</v>
      </c>
      <c r="AU558" s="259" t="s">
        <v>82</v>
      </c>
      <c r="AV558" s="13" t="s">
        <v>82</v>
      </c>
      <c r="AW558" s="13" t="s">
        <v>35</v>
      </c>
      <c r="AX558" s="13" t="s">
        <v>74</v>
      </c>
      <c r="AY558" s="259" t="s">
        <v>475</v>
      </c>
    </row>
    <row r="559" s="13" customFormat="1">
      <c r="A559" s="13"/>
      <c r="B559" s="249"/>
      <c r="C559" s="250"/>
      <c r="D559" s="244" t="s">
        <v>487</v>
      </c>
      <c r="E559" s="251" t="s">
        <v>28</v>
      </c>
      <c r="F559" s="252" t="s">
        <v>4463</v>
      </c>
      <c r="G559" s="250"/>
      <c r="H559" s="253">
        <v>87.450000000000003</v>
      </c>
      <c r="I559" s="254"/>
      <c r="J559" s="250"/>
      <c r="K559" s="250"/>
      <c r="L559" s="255"/>
      <c r="M559" s="256"/>
      <c r="N559" s="257"/>
      <c r="O559" s="257"/>
      <c r="P559" s="257"/>
      <c r="Q559" s="257"/>
      <c r="R559" s="257"/>
      <c r="S559" s="257"/>
      <c r="T559" s="258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9" t="s">
        <v>487</v>
      </c>
      <c r="AU559" s="259" t="s">
        <v>82</v>
      </c>
      <c r="AV559" s="13" t="s">
        <v>82</v>
      </c>
      <c r="AW559" s="13" t="s">
        <v>35</v>
      </c>
      <c r="AX559" s="13" t="s">
        <v>74</v>
      </c>
      <c r="AY559" s="259" t="s">
        <v>475</v>
      </c>
    </row>
    <row r="560" s="13" customFormat="1">
      <c r="A560" s="13"/>
      <c r="B560" s="249"/>
      <c r="C560" s="250"/>
      <c r="D560" s="244" t="s">
        <v>487</v>
      </c>
      <c r="E560" s="251" t="s">
        <v>28</v>
      </c>
      <c r="F560" s="252" t="s">
        <v>4464</v>
      </c>
      <c r="G560" s="250"/>
      <c r="H560" s="253">
        <v>258</v>
      </c>
      <c r="I560" s="254"/>
      <c r="J560" s="250"/>
      <c r="K560" s="250"/>
      <c r="L560" s="255"/>
      <c r="M560" s="256"/>
      <c r="N560" s="257"/>
      <c r="O560" s="257"/>
      <c r="P560" s="257"/>
      <c r="Q560" s="257"/>
      <c r="R560" s="257"/>
      <c r="S560" s="257"/>
      <c r="T560" s="258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9" t="s">
        <v>487</v>
      </c>
      <c r="AU560" s="259" t="s">
        <v>82</v>
      </c>
      <c r="AV560" s="13" t="s">
        <v>82</v>
      </c>
      <c r="AW560" s="13" t="s">
        <v>35</v>
      </c>
      <c r="AX560" s="13" t="s">
        <v>74</v>
      </c>
      <c r="AY560" s="259" t="s">
        <v>475</v>
      </c>
    </row>
    <row r="561" s="13" customFormat="1">
      <c r="A561" s="13"/>
      <c r="B561" s="249"/>
      <c r="C561" s="250"/>
      <c r="D561" s="244" t="s">
        <v>487</v>
      </c>
      <c r="E561" s="251" t="s">
        <v>28</v>
      </c>
      <c r="F561" s="252" t="s">
        <v>4465</v>
      </c>
      <c r="G561" s="250"/>
      <c r="H561" s="253">
        <v>288</v>
      </c>
      <c r="I561" s="254"/>
      <c r="J561" s="250"/>
      <c r="K561" s="250"/>
      <c r="L561" s="255"/>
      <c r="M561" s="256"/>
      <c r="N561" s="257"/>
      <c r="O561" s="257"/>
      <c r="P561" s="257"/>
      <c r="Q561" s="257"/>
      <c r="R561" s="257"/>
      <c r="S561" s="257"/>
      <c r="T561" s="258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9" t="s">
        <v>487</v>
      </c>
      <c r="AU561" s="259" t="s">
        <v>82</v>
      </c>
      <c r="AV561" s="13" t="s">
        <v>82</v>
      </c>
      <c r="AW561" s="13" t="s">
        <v>35</v>
      </c>
      <c r="AX561" s="13" t="s">
        <v>74</v>
      </c>
      <c r="AY561" s="259" t="s">
        <v>475</v>
      </c>
    </row>
    <row r="562" s="13" customFormat="1">
      <c r="A562" s="13"/>
      <c r="B562" s="249"/>
      <c r="C562" s="250"/>
      <c r="D562" s="244" t="s">
        <v>487</v>
      </c>
      <c r="E562" s="251" t="s">
        <v>28</v>
      </c>
      <c r="F562" s="252" t="s">
        <v>4466</v>
      </c>
      <c r="G562" s="250"/>
      <c r="H562" s="253">
        <v>103.34999999999999</v>
      </c>
      <c r="I562" s="254"/>
      <c r="J562" s="250"/>
      <c r="K562" s="250"/>
      <c r="L562" s="255"/>
      <c r="M562" s="256"/>
      <c r="N562" s="257"/>
      <c r="O562" s="257"/>
      <c r="P562" s="257"/>
      <c r="Q562" s="257"/>
      <c r="R562" s="257"/>
      <c r="S562" s="257"/>
      <c r="T562" s="258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9" t="s">
        <v>487</v>
      </c>
      <c r="AU562" s="259" t="s">
        <v>82</v>
      </c>
      <c r="AV562" s="13" t="s">
        <v>82</v>
      </c>
      <c r="AW562" s="13" t="s">
        <v>35</v>
      </c>
      <c r="AX562" s="13" t="s">
        <v>74</v>
      </c>
      <c r="AY562" s="259" t="s">
        <v>475</v>
      </c>
    </row>
    <row r="563" s="13" customFormat="1">
      <c r="A563" s="13"/>
      <c r="B563" s="249"/>
      <c r="C563" s="250"/>
      <c r="D563" s="244" t="s">
        <v>487</v>
      </c>
      <c r="E563" s="251" t="s">
        <v>28</v>
      </c>
      <c r="F563" s="252" t="s">
        <v>4467</v>
      </c>
      <c r="G563" s="250"/>
      <c r="H563" s="253">
        <v>271</v>
      </c>
      <c r="I563" s="254"/>
      <c r="J563" s="250"/>
      <c r="K563" s="250"/>
      <c r="L563" s="255"/>
      <c r="M563" s="256"/>
      <c r="N563" s="257"/>
      <c r="O563" s="257"/>
      <c r="P563" s="257"/>
      <c r="Q563" s="257"/>
      <c r="R563" s="257"/>
      <c r="S563" s="257"/>
      <c r="T563" s="258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9" t="s">
        <v>487</v>
      </c>
      <c r="AU563" s="259" t="s">
        <v>82</v>
      </c>
      <c r="AV563" s="13" t="s">
        <v>82</v>
      </c>
      <c r="AW563" s="13" t="s">
        <v>35</v>
      </c>
      <c r="AX563" s="13" t="s">
        <v>74</v>
      </c>
      <c r="AY563" s="259" t="s">
        <v>475</v>
      </c>
    </row>
    <row r="564" s="15" customFormat="1">
      <c r="A564" s="15"/>
      <c r="B564" s="271"/>
      <c r="C564" s="272"/>
      <c r="D564" s="244" t="s">
        <v>487</v>
      </c>
      <c r="E564" s="273" t="s">
        <v>28</v>
      </c>
      <c r="F564" s="274" t="s">
        <v>493</v>
      </c>
      <c r="G564" s="272"/>
      <c r="H564" s="275">
        <v>1281.8000000000002</v>
      </c>
      <c r="I564" s="276"/>
      <c r="J564" s="272"/>
      <c r="K564" s="272"/>
      <c r="L564" s="277"/>
      <c r="M564" s="278"/>
      <c r="N564" s="279"/>
      <c r="O564" s="279"/>
      <c r="P564" s="279"/>
      <c r="Q564" s="279"/>
      <c r="R564" s="279"/>
      <c r="S564" s="279"/>
      <c r="T564" s="280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81" t="s">
        <v>487</v>
      </c>
      <c r="AU564" s="281" t="s">
        <v>82</v>
      </c>
      <c r="AV564" s="15" t="s">
        <v>482</v>
      </c>
      <c r="AW564" s="15" t="s">
        <v>35</v>
      </c>
      <c r="AX564" s="15" t="s">
        <v>78</v>
      </c>
      <c r="AY564" s="281" t="s">
        <v>475</v>
      </c>
    </row>
    <row r="565" s="2" customFormat="1" ht="33" customHeight="1">
      <c r="A565" s="41"/>
      <c r="B565" s="42"/>
      <c r="C565" s="231" t="s">
        <v>4468</v>
      </c>
      <c r="D565" s="231" t="s">
        <v>477</v>
      </c>
      <c r="E565" s="232" t="s">
        <v>4469</v>
      </c>
      <c r="F565" s="233" t="s">
        <v>4470</v>
      </c>
      <c r="G565" s="234" t="s">
        <v>496</v>
      </c>
      <c r="H565" s="235">
        <v>619.45000000000005</v>
      </c>
      <c r="I565" s="236"/>
      <c r="J565" s="237">
        <f>ROUND(I565*H565,2)</f>
        <v>0</v>
      </c>
      <c r="K565" s="233" t="s">
        <v>481</v>
      </c>
      <c r="L565" s="47"/>
      <c r="M565" s="238" t="s">
        <v>28</v>
      </c>
      <c r="N565" s="239" t="s">
        <v>45</v>
      </c>
      <c r="O565" s="87"/>
      <c r="P565" s="240">
        <f>O565*H565</f>
        <v>0</v>
      </c>
      <c r="Q565" s="240">
        <v>0</v>
      </c>
      <c r="R565" s="240">
        <f>Q565*H565</f>
        <v>0</v>
      </c>
      <c r="S565" s="240">
        <v>0</v>
      </c>
      <c r="T565" s="241">
        <f>S565*H565</f>
        <v>0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42" t="s">
        <v>482</v>
      </c>
      <c r="AT565" s="242" t="s">
        <v>477</v>
      </c>
      <c r="AU565" s="242" t="s">
        <v>82</v>
      </c>
      <c r="AY565" s="20" t="s">
        <v>475</v>
      </c>
      <c r="BE565" s="243">
        <f>IF(N565="základní",J565,0)</f>
        <v>0</v>
      </c>
      <c r="BF565" s="243">
        <f>IF(N565="snížená",J565,0)</f>
        <v>0</v>
      </c>
      <c r="BG565" s="243">
        <f>IF(N565="zákl. přenesená",J565,0)</f>
        <v>0</v>
      </c>
      <c r="BH565" s="243">
        <f>IF(N565="sníž. přenesená",J565,0)</f>
        <v>0</v>
      </c>
      <c r="BI565" s="243">
        <f>IF(N565="nulová",J565,0)</f>
        <v>0</v>
      </c>
      <c r="BJ565" s="20" t="s">
        <v>78</v>
      </c>
      <c r="BK565" s="243">
        <f>ROUND(I565*H565,2)</f>
        <v>0</v>
      </c>
      <c r="BL565" s="20" t="s">
        <v>482</v>
      </c>
      <c r="BM565" s="242" t="s">
        <v>4471</v>
      </c>
    </row>
    <row r="566" s="2" customFormat="1">
      <c r="A566" s="41"/>
      <c r="B566" s="42"/>
      <c r="C566" s="43"/>
      <c r="D566" s="244" t="s">
        <v>484</v>
      </c>
      <c r="E566" s="43"/>
      <c r="F566" s="245" t="s">
        <v>4472</v>
      </c>
      <c r="G566" s="43"/>
      <c r="H566" s="43"/>
      <c r="I566" s="151"/>
      <c r="J566" s="43"/>
      <c r="K566" s="43"/>
      <c r="L566" s="47"/>
      <c r="M566" s="246"/>
      <c r="N566" s="247"/>
      <c r="O566" s="87"/>
      <c r="P566" s="87"/>
      <c r="Q566" s="87"/>
      <c r="R566" s="87"/>
      <c r="S566" s="87"/>
      <c r="T566" s="88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T566" s="20" t="s">
        <v>484</v>
      </c>
      <c r="AU566" s="20" t="s">
        <v>82</v>
      </c>
    </row>
    <row r="567" s="16" customFormat="1">
      <c r="A567" s="16"/>
      <c r="B567" s="299"/>
      <c r="C567" s="300"/>
      <c r="D567" s="244" t="s">
        <v>487</v>
      </c>
      <c r="E567" s="301" t="s">
        <v>28</v>
      </c>
      <c r="F567" s="302" t="s">
        <v>4473</v>
      </c>
      <c r="G567" s="300"/>
      <c r="H567" s="301" t="s">
        <v>28</v>
      </c>
      <c r="I567" s="303"/>
      <c r="J567" s="300"/>
      <c r="K567" s="300"/>
      <c r="L567" s="304"/>
      <c r="M567" s="305"/>
      <c r="N567" s="306"/>
      <c r="O567" s="306"/>
      <c r="P567" s="306"/>
      <c r="Q567" s="306"/>
      <c r="R567" s="306"/>
      <c r="S567" s="306"/>
      <c r="T567" s="307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T567" s="308" t="s">
        <v>487</v>
      </c>
      <c r="AU567" s="308" t="s">
        <v>82</v>
      </c>
      <c r="AV567" s="16" t="s">
        <v>78</v>
      </c>
      <c r="AW567" s="16" t="s">
        <v>35</v>
      </c>
      <c r="AX567" s="16" t="s">
        <v>74</v>
      </c>
      <c r="AY567" s="308" t="s">
        <v>475</v>
      </c>
    </row>
    <row r="568" s="16" customFormat="1">
      <c r="A568" s="16"/>
      <c r="B568" s="299"/>
      <c r="C568" s="300"/>
      <c r="D568" s="244" t="s">
        <v>487</v>
      </c>
      <c r="E568" s="301" t="s">
        <v>28</v>
      </c>
      <c r="F568" s="302" t="s">
        <v>3969</v>
      </c>
      <c r="G568" s="300"/>
      <c r="H568" s="301" t="s">
        <v>28</v>
      </c>
      <c r="I568" s="303"/>
      <c r="J568" s="300"/>
      <c r="K568" s="300"/>
      <c r="L568" s="304"/>
      <c r="M568" s="305"/>
      <c r="N568" s="306"/>
      <c r="O568" s="306"/>
      <c r="P568" s="306"/>
      <c r="Q568" s="306"/>
      <c r="R568" s="306"/>
      <c r="S568" s="306"/>
      <c r="T568" s="307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T568" s="308" t="s">
        <v>487</v>
      </c>
      <c r="AU568" s="308" t="s">
        <v>82</v>
      </c>
      <c r="AV568" s="16" t="s">
        <v>78</v>
      </c>
      <c r="AW568" s="16" t="s">
        <v>35</v>
      </c>
      <c r="AX568" s="16" t="s">
        <v>74</v>
      </c>
      <c r="AY568" s="308" t="s">
        <v>475</v>
      </c>
    </row>
    <row r="569" s="13" customFormat="1">
      <c r="A569" s="13"/>
      <c r="B569" s="249"/>
      <c r="C569" s="250"/>
      <c r="D569" s="244" t="s">
        <v>487</v>
      </c>
      <c r="E569" s="251" t="s">
        <v>28</v>
      </c>
      <c r="F569" s="252" t="s">
        <v>4474</v>
      </c>
      <c r="G569" s="250"/>
      <c r="H569" s="253">
        <v>274</v>
      </c>
      <c r="I569" s="254"/>
      <c r="J569" s="250"/>
      <c r="K569" s="250"/>
      <c r="L569" s="255"/>
      <c r="M569" s="256"/>
      <c r="N569" s="257"/>
      <c r="O569" s="257"/>
      <c r="P569" s="257"/>
      <c r="Q569" s="257"/>
      <c r="R569" s="257"/>
      <c r="S569" s="257"/>
      <c r="T569" s="258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9" t="s">
        <v>487</v>
      </c>
      <c r="AU569" s="259" t="s">
        <v>82</v>
      </c>
      <c r="AV569" s="13" t="s">
        <v>82</v>
      </c>
      <c r="AW569" s="13" t="s">
        <v>35</v>
      </c>
      <c r="AX569" s="13" t="s">
        <v>74</v>
      </c>
      <c r="AY569" s="259" t="s">
        <v>475</v>
      </c>
    </row>
    <row r="570" s="13" customFormat="1">
      <c r="A570" s="13"/>
      <c r="B570" s="249"/>
      <c r="C570" s="250"/>
      <c r="D570" s="244" t="s">
        <v>487</v>
      </c>
      <c r="E570" s="251" t="s">
        <v>28</v>
      </c>
      <c r="F570" s="252" t="s">
        <v>4475</v>
      </c>
      <c r="G570" s="250"/>
      <c r="H570" s="253">
        <v>87.450000000000003</v>
      </c>
      <c r="I570" s="254"/>
      <c r="J570" s="250"/>
      <c r="K570" s="250"/>
      <c r="L570" s="255"/>
      <c r="M570" s="256"/>
      <c r="N570" s="257"/>
      <c r="O570" s="257"/>
      <c r="P570" s="257"/>
      <c r="Q570" s="257"/>
      <c r="R570" s="257"/>
      <c r="S570" s="257"/>
      <c r="T570" s="258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9" t="s">
        <v>487</v>
      </c>
      <c r="AU570" s="259" t="s">
        <v>82</v>
      </c>
      <c r="AV570" s="13" t="s">
        <v>82</v>
      </c>
      <c r="AW570" s="13" t="s">
        <v>35</v>
      </c>
      <c r="AX570" s="13" t="s">
        <v>74</v>
      </c>
      <c r="AY570" s="259" t="s">
        <v>475</v>
      </c>
    </row>
    <row r="571" s="13" customFormat="1">
      <c r="A571" s="13"/>
      <c r="B571" s="249"/>
      <c r="C571" s="250"/>
      <c r="D571" s="244" t="s">
        <v>487</v>
      </c>
      <c r="E571" s="251" t="s">
        <v>28</v>
      </c>
      <c r="F571" s="252" t="s">
        <v>4476</v>
      </c>
      <c r="G571" s="250"/>
      <c r="H571" s="253">
        <v>258</v>
      </c>
      <c r="I571" s="254"/>
      <c r="J571" s="250"/>
      <c r="K571" s="250"/>
      <c r="L571" s="255"/>
      <c r="M571" s="256"/>
      <c r="N571" s="257"/>
      <c r="O571" s="257"/>
      <c r="P571" s="257"/>
      <c r="Q571" s="257"/>
      <c r="R571" s="257"/>
      <c r="S571" s="257"/>
      <c r="T571" s="258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9" t="s">
        <v>487</v>
      </c>
      <c r="AU571" s="259" t="s">
        <v>82</v>
      </c>
      <c r="AV571" s="13" t="s">
        <v>82</v>
      </c>
      <c r="AW571" s="13" t="s">
        <v>35</v>
      </c>
      <c r="AX571" s="13" t="s">
        <v>74</v>
      </c>
      <c r="AY571" s="259" t="s">
        <v>475</v>
      </c>
    </row>
    <row r="572" s="15" customFormat="1">
      <c r="A572" s="15"/>
      <c r="B572" s="271"/>
      <c r="C572" s="272"/>
      <c r="D572" s="244" t="s">
        <v>487</v>
      </c>
      <c r="E572" s="273" t="s">
        <v>28</v>
      </c>
      <c r="F572" s="274" t="s">
        <v>493</v>
      </c>
      <c r="G572" s="272"/>
      <c r="H572" s="275">
        <v>619.45000000000005</v>
      </c>
      <c r="I572" s="276"/>
      <c r="J572" s="272"/>
      <c r="K572" s="272"/>
      <c r="L572" s="277"/>
      <c r="M572" s="278"/>
      <c r="N572" s="279"/>
      <c r="O572" s="279"/>
      <c r="P572" s="279"/>
      <c r="Q572" s="279"/>
      <c r="R572" s="279"/>
      <c r="S572" s="279"/>
      <c r="T572" s="280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81" t="s">
        <v>487</v>
      </c>
      <c r="AU572" s="281" t="s">
        <v>82</v>
      </c>
      <c r="AV572" s="15" t="s">
        <v>482</v>
      </c>
      <c r="AW572" s="15" t="s">
        <v>35</v>
      </c>
      <c r="AX572" s="15" t="s">
        <v>78</v>
      </c>
      <c r="AY572" s="281" t="s">
        <v>475</v>
      </c>
    </row>
    <row r="573" s="2" customFormat="1" ht="33" customHeight="1">
      <c r="A573" s="41"/>
      <c r="B573" s="42"/>
      <c r="C573" s="231" t="s">
        <v>4477</v>
      </c>
      <c r="D573" s="231" t="s">
        <v>477</v>
      </c>
      <c r="E573" s="232" t="s">
        <v>4478</v>
      </c>
      <c r="F573" s="233" t="s">
        <v>4479</v>
      </c>
      <c r="G573" s="234" t="s">
        <v>496</v>
      </c>
      <c r="H573" s="235">
        <v>103.34999999999999</v>
      </c>
      <c r="I573" s="236"/>
      <c r="J573" s="237">
        <f>ROUND(I573*H573,2)</f>
        <v>0</v>
      </c>
      <c r="K573" s="233" t="s">
        <v>481</v>
      </c>
      <c r="L573" s="47"/>
      <c r="M573" s="238" t="s">
        <v>28</v>
      </c>
      <c r="N573" s="239" t="s">
        <v>45</v>
      </c>
      <c r="O573" s="87"/>
      <c r="P573" s="240">
        <f>O573*H573</f>
        <v>0</v>
      </c>
      <c r="Q573" s="240">
        <v>0</v>
      </c>
      <c r="R573" s="240">
        <f>Q573*H573</f>
        <v>0</v>
      </c>
      <c r="S573" s="240">
        <v>0</v>
      </c>
      <c r="T573" s="241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42" t="s">
        <v>482</v>
      </c>
      <c r="AT573" s="242" t="s">
        <v>477</v>
      </c>
      <c r="AU573" s="242" t="s">
        <v>82</v>
      </c>
      <c r="AY573" s="20" t="s">
        <v>475</v>
      </c>
      <c r="BE573" s="243">
        <f>IF(N573="základní",J573,0)</f>
        <v>0</v>
      </c>
      <c r="BF573" s="243">
        <f>IF(N573="snížená",J573,0)</f>
        <v>0</v>
      </c>
      <c r="BG573" s="243">
        <f>IF(N573="zákl. přenesená",J573,0)</f>
        <v>0</v>
      </c>
      <c r="BH573" s="243">
        <f>IF(N573="sníž. přenesená",J573,0)</f>
        <v>0</v>
      </c>
      <c r="BI573" s="243">
        <f>IF(N573="nulová",J573,0)</f>
        <v>0</v>
      </c>
      <c r="BJ573" s="20" t="s">
        <v>78</v>
      </c>
      <c r="BK573" s="243">
        <f>ROUND(I573*H573,2)</f>
        <v>0</v>
      </c>
      <c r="BL573" s="20" t="s">
        <v>482</v>
      </c>
      <c r="BM573" s="242" t="s">
        <v>4480</v>
      </c>
    </row>
    <row r="574" s="2" customFormat="1">
      <c r="A574" s="41"/>
      <c r="B574" s="42"/>
      <c r="C574" s="43"/>
      <c r="D574" s="244" t="s">
        <v>484</v>
      </c>
      <c r="E574" s="43"/>
      <c r="F574" s="245" t="s">
        <v>4481</v>
      </c>
      <c r="G574" s="43"/>
      <c r="H574" s="43"/>
      <c r="I574" s="151"/>
      <c r="J574" s="43"/>
      <c r="K574" s="43"/>
      <c r="L574" s="47"/>
      <c r="M574" s="246"/>
      <c r="N574" s="247"/>
      <c r="O574" s="87"/>
      <c r="P574" s="87"/>
      <c r="Q574" s="87"/>
      <c r="R574" s="87"/>
      <c r="S574" s="87"/>
      <c r="T574" s="88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T574" s="20" t="s">
        <v>484</v>
      </c>
      <c r="AU574" s="20" t="s">
        <v>82</v>
      </c>
    </row>
    <row r="575" s="16" customFormat="1">
      <c r="A575" s="16"/>
      <c r="B575" s="299"/>
      <c r="C575" s="300"/>
      <c r="D575" s="244" t="s">
        <v>487</v>
      </c>
      <c r="E575" s="301" t="s">
        <v>28</v>
      </c>
      <c r="F575" s="302" t="s">
        <v>4482</v>
      </c>
      <c r="G575" s="300"/>
      <c r="H575" s="301" t="s">
        <v>28</v>
      </c>
      <c r="I575" s="303"/>
      <c r="J575" s="300"/>
      <c r="K575" s="300"/>
      <c r="L575" s="304"/>
      <c r="M575" s="305"/>
      <c r="N575" s="306"/>
      <c r="O575" s="306"/>
      <c r="P575" s="306"/>
      <c r="Q575" s="306"/>
      <c r="R575" s="306"/>
      <c r="S575" s="306"/>
      <c r="T575" s="307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T575" s="308" t="s">
        <v>487</v>
      </c>
      <c r="AU575" s="308" t="s">
        <v>82</v>
      </c>
      <c r="AV575" s="16" t="s">
        <v>78</v>
      </c>
      <c r="AW575" s="16" t="s">
        <v>35</v>
      </c>
      <c r="AX575" s="16" t="s">
        <v>74</v>
      </c>
      <c r="AY575" s="308" t="s">
        <v>475</v>
      </c>
    </row>
    <row r="576" s="13" customFormat="1">
      <c r="A576" s="13"/>
      <c r="B576" s="249"/>
      <c r="C576" s="250"/>
      <c r="D576" s="244" t="s">
        <v>487</v>
      </c>
      <c r="E576" s="251" t="s">
        <v>28</v>
      </c>
      <c r="F576" s="252" t="s">
        <v>4483</v>
      </c>
      <c r="G576" s="250"/>
      <c r="H576" s="253">
        <v>103.34999999999999</v>
      </c>
      <c r="I576" s="254"/>
      <c r="J576" s="250"/>
      <c r="K576" s="250"/>
      <c r="L576" s="255"/>
      <c r="M576" s="256"/>
      <c r="N576" s="257"/>
      <c r="O576" s="257"/>
      <c r="P576" s="257"/>
      <c r="Q576" s="257"/>
      <c r="R576" s="257"/>
      <c r="S576" s="257"/>
      <c r="T576" s="258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9" t="s">
        <v>487</v>
      </c>
      <c r="AU576" s="259" t="s">
        <v>82</v>
      </c>
      <c r="AV576" s="13" t="s">
        <v>82</v>
      </c>
      <c r="AW576" s="13" t="s">
        <v>35</v>
      </c>
      <c r="AX576" s="13" t="s">
        <v>78</v>
      </c>
      <c r="AY576" s="259" t="s">
        <v>475</v>
      </c>
    </row>
    <row r="577" s="2" customFormat="1" ht="33" customHeight="1">
      <c r="A577" s="41"/>
      <c r="B577" s="42"/>
      <c r="C577" s="231" t="s">
        <v>4484</v>
      </c>
      <c r="D577" s="231" t="s">
        <v>477</v>
      </c>
      <c r="E577" s="232" t="s">
        <v>4485</v>
      </c>
      <c r="F577" s="233" t="s">
        <v>4486</v>
      </c>
      <c r="G577" s="234" t="s">
        <v>496</v>
      </c>
      <c r="H577" s="235">
        <v>559</v>
      </c>
      <c r="I577" s="236"/>
      <c r="J577" s="237">
        <f>ROUND(I577*H577,2)</f>
        <v>0</v>
      </c>
      <c r="K577" s="233" t="s">
        <v>481</v>
      </c>
      <c r="L577" s="47"/>
      <c r="M577" s="238" t="s">
        <v>28</v>
      </c>
      <c r="N577" s="239" t="s">
        <v>45</v>
      </c>
      <c r="O577" s="87"/>
      <c r="P577" s="240">
        <f>O577*H577</f>
        <v>0</v>
      </c>
      <c r="Q577" s="240">
        <v>0</v>
      </c>
      <c r="R577" s="240">
        <f>Q577*H577</f>
        <v>0</v>
      </c>
      <c r="S577" s="240">
        <v>0</v>
      </c>
      <c r="T577" s="241">
        <f>S577*H577</f>
        <v>0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42" t="s">
        <v>482</v>
      </c>
      <c r="AT577" s="242" t="s">
        <v>477</v>
      </c>
      <c r="AU577" s="242" t="s">
        <v>82</v>
      </c>
      <c r="AY577" s="20" t="s">
        <v>475</v>
      </c>
      <c r="BE577" s="243">
        <f>IF(N577="základní",J577,0)</f>
        <v>0</v>
      </c>
      <c r="BF577" s="243">
        <f>IF(N577="snížená",J577,0)</f>
        <v>0</v>
      </c>
      <c r="BG577" s="243">
        <f>IF(N577="zákl. přenesená",J577,0)</f>
        <v>0</v>
      </c>
      <c r="BH577" s="243">
        <f>IF(N577="sníž. přenesená",J577,0)</f>
        <v>0</v>
      </c>
      <c r="BI577" s="243">
        <f>IF(N577="nulová",J577,0)</f>
        <v>0</v>
      </c>
      <c r="BJ577" s="20" t="s">
        <v>78</v>
      </c>
      <c r="BK577" s="243">
        <f>ROUND(I577*H577,2)</f>
        <v>0</v>
      </c>
      <c r="BL577" s="20" t="s">
        <v>482</v>
      </c>
      <c r="BM577" s="242" t="s">
        <v>4487</v>
      </c>
    </row>
    <row r="578" s="2" customFormat="1">
      <c r="A578" s="41"/>
      <c r="B578" s="42"/>
      <c r="C578" s="43"/>
      <c r="D578" s="244" t="s">
        <v>484</v>
      </c>
      <c r="E578" s="43"/>
      <c r="F578" s="245" t="s">
        <v>4488</v>
      </c>
      <c r="G578" s="43"/>
      <c r="H578" s="43"/>
      <c r="I578" s="151"/>
      <c r="J578" s="43"/>
      <c r="K578" s="43"/>
      <c r="L578" s="47"/>
      <c r="M578" s="246"/>
      <c r="N578" s="247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484</v>
      </c>
      <c r="AU578" s="20" t="s">
        <v>82</v>
      </c>
    </row>
    <row r="579" s="16" customFormat="1">
      <c r="A579" s="16"/>
      <c r="B579" s="299"/>
      <c r="C579" s="300"/>
      <c r="D579" s="244" t="s">
        <v>487</v>
      </c>
      <c r="E579" s="301" t="s">
        <v>28</v>
      </c>
      <c r="F579" s="302" t="s">
        <v>4482</v>
      </c>
      <c r="G579" s="300"/>
      <c r="H579" s="301" t="s">
        <v>28</v>
      </c>
      <c r="I579" s="303"/>
      <c r="J579" s="300"/>
      <c r="K579" s="300"/>
      <c r="L579" s="304"/>
      <c r="M579" s="305"/>
      <c r="N579" s="306"/>
      <c r="O579" s="306"/>
      <c r="P579" s="306"/>
      <c r="Q579" s="306"/>
      <c r="R579" s="306"/>
      <c r="S579" s="306"/>
      <c r="T579" s="307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T579" s="308" t="s">
        <v>487</v>
      </c>
      <c r="AU579" s="308" t="s">
        <v>82</v>
      </c>
      <c r="AV579" s="16" t="s">
        <v>78</v>
      </c>
      <c r="AW579" s="16" t="s">
        <v>35</v>
      </c>
      <c r="AX579" s="16" t="s">
        <v>74</v>
      </c>
      <c r="AY579" s="308" t="s">
        <v>475</v>
      </c>
    </row>
    <row r="580" s="16" customFormat="1">
      <c r="A580" s="16"/>
      <c r="B580" s="299"/>
      <c r="C580" s="300"/>
      <c r="D580" s="244" t="s">
        <v>487</v>
      </c>
      <c r="E580" s="301" t="s">
        <v>28</v>
      </c>
      <c r="F580" s="302" t="s">
        <v>3969</v>
      </c>
      <c r="G580" s="300"/>
      <c r="H580" s="301" t="s">
        <v>28</v>
      </c>
      <c r="I580" s="303"/>
      <c r="J580" s="300"/>
      <c r="K580" s="300"/>
      <c r="L580" s="304"/>
      <c r="M580" s="305"/>
      <c r="N580" s="306"/>
      <c r="O580" s="306"/>
      <c r="P580" s="306"/>
      <c r="Q580" s="306"/>
      <c r="R580" s="306"/>
      <c r="S580" s="306"/>
      <c r="T580" s="307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308" t="s">
        <v>487</v>
      </c>
      <c r="AU580" s="308" t="s">
        <v>82</v>
      </c>
      <c r="AV580" s="16" t="s">
        <v>78</v>
      </c>
      <c r="AW580" s="16" t="s">
        <v>35</v>
      </c>
      <c r="AX580" s="16" t="s">
        <v>74</v>
      </c>
      <c r="AY580" s="308" t="s">
        <v>475</v>
      </c>
    </row>
    <row r="581" s="13" customFormat="1">
      <c r="A581" s="13"/>
      <c r="B581" s="249"/>
      <c r="C581" s="250"/>
      <c r="D581" s="244" t="s">
        <v>487</v>
      </c>
      <c r="E581" s="251" t="s">
        <v>28</v>
      </c>
      <c r="F581" s="252" t="s">
        <v>4489</v>
      </c>
      <c r="G581" s="250"/>
      <c r="H581" s="253">
        <v>288</v>
      </c>
      <c r="I581" s="254"/>
      <c r="J581" s="250"/>
      <c r="K581" s="250"/>
      <c r="L581" s="255"/>
      <c r="M581" s="256"/>
      <c r="N581" s="257"/>
      <c r="O581" s="257"/>
      <c r="P581" s="257"/>
      <c r="Q581" s="257"/>
      <c r="R581" s="257"/>
      <c r="S581" s="257"/>
      <c r="T581" s="258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9" t="s">
        <v>487</v>
      </c>
      <c r="AU581" s="259" t="s">
        <v>82</v>
      </c>
      <c r="AV581" s="13" t="s">
        <v>82</v>
      </c>
      <c r="AW581" s="13" t="s">
        <v>35</v>
      </c>
      <c r="AX581" s="13" t="s">
        <v>74</v>
      </c>
      <c r="AY581" s="259" t="s">
        <v>475</v>
      </c>
    </row>
    <row r="582" s="13" customFormat="1">
      <c r="A582" s="13"/>
      <c r="B582" s="249"/>
      <c r="C582" s="250"/>
      <c r="D582" s="244" t="s">
        <v>487</v>
      </c>
      <c r="E582" s="251" t="s">
        <v>28</v>
      </c>
      <c r="F582" s="252" t="s">
        <v>4438</v>
      </c>
      <c r="G582" s="250"/>
      <c r="H582" s="253">
        <v>271</v>
      </c>
      <c r="I582" s="254"/>
      <c r="J582" s="250"/>
      <c r="K582" s="250"/>
      <c r="L582" s="255"/>
      <c r="M582" s="256"/>
      <c r="N582" s="257"/>
      <c r="O582" s="257"/>
      <c r="P582" s="257"/>
      <c r="Q582" s="257"/>
      <c r="R582" s="257"/>
      <c r="S582" s="257"/>
      <c r="T582" s="258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9" t="s">
        <v>487</v>
      </c>
      <c r="AU582" s="259" t="s">
        <v>82</v>
      </c>
      <c r="AV582" s="13" t="s">
        <v>82</v>
      </c>
      <c r="AW582" s="13" t="s">
        <v>35</v>
      </c>
      <c r="AX582" s="13" t="s">
        <v>74</v>
      </c>
      <c r="AY582" s="259" t="s">
        <v>475</v>
      </c>
    </row>
    <row r="583" s="15" customFormat="1">
      <c r="A583" s="15"/>
      <c r="B583" s="271"/>
      <c r="C583" s="272"/>
      <c r="D583" s="244" t="s">
        <v>487</v>
      </c>
      <c r="E583" s="273" t="s">
        <v>28</v>
      </c>
      <c r="F583" s="274" t="s">
        <v>493</v>
      </c>
      <c r="G583" s="272"/>
      <c r="H583" s="275">
        <v>559</v>
      </c>
      <c r="I583" s="276"/>
      <c r="J583" s="272"/>
      <c r="K583" s="272"/>
      <c r="L583" s="277"/>
      <c r="M583" s="278"/>
      <c r="N583" s="279"/>
      <c r="O583" s="279"/>
      <c r="P583" s="279"/>
      <c r="Q583" s="279"/>
      <c r="R583" s="279"/>
      <c r="S583" s="279"/>
      <c r="T583" s="280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81" t="s">
        <v>487</v>
      </c>
      <c r="AU583" s="281" t="s">
        <v>82</v>
      </c>
      <c r="AV583" s="15" t="s">
        <v>482</v>
      </c>
      <c r="AW583" s="15" t="s">
        <v>35</v>
      </c>
      <c r="AX583" s="15" t="s">
        <v>78</v>
      </c>
      <c r="AY583" s="281" t="s">
        <v>475</v>
      </c>
    </row>
    <row r="584" s="2" customFormat="1" ht="33" customHeight="1">
      <c r="A584" s="41"/>
      <c r="B584" s="42"/>
      <c r="C584" s="231" t="s">
        <v>4490</v>
      </c>
      <c r="D584" s="231" t="s">
        <v>477</v>
      </c>
      <c r="E584" s="232" t="s">
        <v>4491</v>
      </c>
      <c r="F584" s="233" t="s">
        <v>4492</v>
      </c>
      <c r="G584" s="234" t="s">
        <v>496</v>
      </c>
      <c r="H584" s="235">
        <v>98.579999999999998</v>
      </c>
      <c r="I584" s="236"/>
      <c r="J584" s="237">
        <f>ROUND(I584*H584,2)</f>
        <v>0</v>
      </c>
      <c r="K584" s="233" t="s">
        <v>481</v>
      </c>
      <c r="L584" s="47"/>
      <c r="M584" s="238" t="s">
        <v>28</v>
      </c>
      <c r="N584" s="239" t="s">
        <v>45</v>
      </c>
      <c r="O584" s="87"/>
      <c r="P584" s="240">
        <f>O584*H584</f>
        <v>0</v>
      </c>
      <c r="Q584" s="240">
        <v>0</v>
      </c>
      <c r="R584" s="240">
        <f>Q584*H584</f>
        <v>0</v>
      </c>
      <c r="S584" s="240">
        <v>0</v>
      </c>
      <c r="T584" s="241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42" t="s">
        <v>482</v>
      </c>
      <c r="AT584" s="242" t="s">
        <v>477</v>
      </c>
      <c r="AU584" s="242" t="s">
        <v>82</v>
      </c>
      <c r="AY584" s="20" t="s">
        <v>475</v>
      </c>
      <c r="BE584" s="243">
        <f>IF(N584="základní",J584,0)</f>
        <v>0</v>
      </c>
      <c r="BF584" s="243">
        <f>IF(N584="snížená",J584,0)</f>
        <v>0</v>
      </c>
      <c r="BG584" s="243">
        <f>IF(N584="zákl. přenesená",J584,0)</f>
        <v>0</v>
      </c>
      <c r="BH584" s="243">
        <f>IF(N584="sníž. přenesená",J584,0)</f>
        <v>0</v>
      </c>
      <c r="BI584" s="243">
        <f>IF(N584="nulová",J584,0)</f>
        <v>0</v>
      </c>
      <c r="BJ584" s="20" t="s">
        <v>78</v>
      </c>
      <c r="BK584" s="243">
        <f>ROUND(I584*H584,2)</f>
        <v>0</v>
      </c>
      <c r="BL584" s="20" t="s">
        <v>482</v>
      </c>
      <c r="BM584" s="242" t="s">
        <v>4493</v>
      </c>
    </row>
    <row r="585" s="2" customFormat="1">
      <c r="A585" s="41"/>
      <c r="B585" s="42"/>
      <c r="C585" s="43"/>
      <c r="D585" s="244" t="s">
        <v>484</v>
      </c>
      <c r="E585" s="43"/>
      <c r="F585" s="245" t="s">
        <v>4494</v>
      </c>
      <c r="G585" s="43"/>
      <c r="H585" s="43"/>
      <c r="I585" s="151"/>
      <c r="J585" s="43"/>
      <c r="K585" s="43"/>
      <c r="L585" s="47"/>
      <c r="M585" s="246"/>
      <c r="N585" s="247"/>
      <c r="O585" s="87"/>
      <c r="P585" s="87"/>
      <c r="Q585" s="87"/>
      <c r="R585" s="87"/>
      <c r="S585" s="87"/>
      <c r="T585" s="88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T585" s="20" t="s">
        <v>484</v>
      </c>
      <c r="AU585" s="20" t="s">
        <v>82</v>
      </c>
    </row>
    <row r="586" s="16" customFormat="1">
      <c r="A586" s="16"/>
      <c r="B586" s="299"/>
      <c r="C586" s="300"/>
      <c r="D586" s="244" t="s">
        <v>487</v>
      </c>
      <c r="E586" s="301" t="s">
        <v>28</v>
      </c>
      <c r="F586" s="302" t="s">
        <v>4495</v>
      </c>
      <c r="G586" s="300"/>
      <c r="H586" s="301" t="s">
        <v>28</v>
      </c>
      <c r="I586" s="303"/>
      <c r="J586" s="300"/>
      <c r="K586" s="300"/>
      <c r="L586" s="304"/>
      <c r="M586" s="305"/>
      <c r="N586" s="306"/>
      <c r="O586" s="306"/>
      <c r="P586" s="306"/>
      <c r="Q586" s="306"/>
      <c r="R586" s="306"/>
      <c r="S586" s="306"/>
      <c r="T586" s="307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T586" s="308" t="s">
        <v>487</v>
      </c>
      <c r="AU586" s="308" t="s">
        <v>82</v>
      </c>
      <c r="AV586" s="16" t="s">
        <v>78</v>
      </c>
      <c r="AW586" s="16" t="s">
        <v>35</v>
      </c>
      <c r="AX586" s="16" t="s">
        <v>74</v>
      </c>
      <c r="AY586" s="308" t="s">
        <v>475</v>
      </c>
    </row>
    <row r="587" s="13" customFormat="1">
      <c r="A587" s="13"/>
      <c r="B587" s="249"/>
      <c r="C587" s="250"/>
      <c r="D587" s="244" t="s">
        <v>487</v>
      </c>
      <c r="E587" s="251" t="s">
        <v>28</v>
      </c>
      <c r="F587" s="252" t="s">
        <v>4496</v>
      </c>
      <c r="G587" s="250"/>
      <c r="H587" s="253">
        <v>98.579999999999998</v>
      </c>
      <c r="I587" s="254"/>
      <c r="J587" s="250"/>
      <c r="K587" s="250"/>
      <c r="L587" s="255"/>
      <c r="M587" s="256"/>
      <c r="N587" s="257"/>
      <c r="O587" s="257"/>
      <c r="P587" s="257"/>
      <c r="Q587" s="257"/>
      <c r="R587" s="257"/>
      <c r="S587" s="257"/>
      <c r="T587" s="258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9" t="s">
        <v>487</v>
      </c>
      <c r="AU587" s="259" t="s">
        <v>82</v>
      </c>
      <c r="AV587" s="13" t="s">
        <v>82</v>
      </c>
      <c r="AW587" s="13" t="s">
        <v>35</v>
      </c>
      <c r="AX587" s="13" t="s">
        <v>78</v>
      </c>
      <c r="AY587" s="259" t="s">
        <v>475</v>
      </c>
    </row>
    <row r="588" s="2" customFormat="1" ht="21.75" customHeight="1">
      <c r="A588" s="41"/>
      <c r="B588" s="42"/>
      <c r="C588" s="231" t="s">
        <v>4497</v>
      </c>
      <c r="D588" s="231" t="s">
        <v>477</v>
      </c>
      <c r="E588" s="232" t="s">
        <v>4498</v>
      </c>
      <c r="F588" s="233" t="s">
        <v>4499</v>
      </c>
      <c r="G588" s="234" t="s">
        <v>496</v>
      </c>
      <c r="H588" s="235">
        <v>28</v>
      </c>
      <c r="I588" s="236"/>
      <c r="J588" s="237">
        <f>ROUND(I588*H588,2)</f>
        <v>0</v>
      </c>
      <c r="K588" s="233" t="s">
        <v>481</v>
      </c>
      <c r="L588" s="47"/>
      <c r="M588" s="238" t="s">
        <v>28</v>
      </c>
      <c r="N588" s="239" t="s">
        <v>45</v>
      </c>
      <c r="O588" s="87"/>
      <c r="P588" s="240">
        <f>O588*H588</f>
        <v>0</v>
      </c>
      <c r="Q588" s="240">
        <v>0</v>
      </c>
      <c r="R588" s="240">
        <f>Q588*H588</f>
        <v>0</v>
      </c>
      <c r="S588" s="240">
        <v>0</v>
      </c>
      <c r="T588" s="241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42" t="s">
        <v>482</v>
      </c>
      <c r="AT588" s="242" t="s">
        <v>477</v>
      </c>
      <c r="AU588" s="242" t="s">
        <v>82</v>
      </c>
      <c r="AY588" s="20" t="s">
        <v>475</v>
      </c>
      <c r="BE588" s="243">
        <f>IF(N588="základní",J588,0)</f>
        <v>0</v>
      </c>
      <c r="BF588" s="243">
        <f>IF(N588="snížená",J588,0)</f>
        <v>0</v>
      </c>
      <c r="BG588" s="243">
        <f>IF(N588="zákl. přenesená",J588,0)</f>
        <v>0</v>
      </c>
      <c r="BH588" s="243">
        <f>IF(N588="sníž. přenesená",J588,0)</f>
        <v>0</v>
      </c>
      <c r="BI588" s="243">
        <f>IF(N588="nulová",J588,0)</f>
        <v>0</v>
      </c>
      <c r="BJ588" s="20" t="s">
        <v>78</v>
      </c>
      <c r="BK588" s="243">
        <f>ROUND(I588*H588,2)</f>
        <v>0</v>
      </c>
      <c r="BL588" s="20" t="s">
        <v>482</v>
      </c>
      <c r="BM588" s="242" t="s">
        <v>4500</v>
      </c>
    </row>
    <row r="589" s="2" customFormat="1">
      <c r="A589" s="41"/>
      <c r="B589" s="42"/>
      <c r="C589" s="43"/>
      <c r="D589" s="244" t="s">
        <v>484</v>
      </c>
      <c r="E589" s="43"/>
      <c r="F589" s="245" t="s">
        <v>4501</v>
      </c>
      <c r="G589" s="43"/>
      <c r="H589" s="43"/>
      <c r="I589" s="151"/>
      <c r="J589" s="43"/>
      <c r="K589" s="43"/>
      <c r="L589" s="47"/>
      <c r="M589" s="246"/>
      <c r="N589" s="247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484</v>
      </c>
      <c r="AU589" s="20" t="s">
        <v>82</v>
      </c>
    </row>
    <row r="590" s="13" customFormat="1">
      <c r="A590" s="13"/>
      <c r="B590" s="249"/>
      <c r="C590" s="250"/>
      <c r="D590" s="244" t="s">
        <v>487</v>
      </c>
      <c r="E590" s="251" t="s">
        <v>28</v>
      </c>
      <c r="F590" s="252" t="s">
        <v>4502</v>
      </c>
      <c r="G590" s="250"/>
      <c r="H590" s="253">
        <v>28</v>
      </c>
      <c r="I590" s="254"/>
      <c r="J590" s="250"/>
      <c r="K590" s="250"/>
      <c r="L590" s="255"/>
      <c r="M590" s="256"/>
      <c r="N590" s="257"/>
      <c r="O590" s="257"/>
      <c r="P590" s="257"/>
      <c r="Q590" s="257"/>
      <c r="R590" s="257"/>
      <c r="S590" s="257"/>
      <c r="T590" s="258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9" t="s">
        <v>487</v>
      </c>
      <c r="AU590" s="259" t="s">
        <v>82</v>
      </c>
      <c r="AV590" s="13" t="s">
        <v>82</v>
      </c>
      <c r="AW590" s="13" t="s">
        <v>35</v>
      </c>
      <c r="AX590" s="13" t="s">
        <v>78</v>
      </c>
      <c r="AY590" s="259" t="s">
        <v>475</v>
      </c>
    </row>
    <row r="591" s="12" customFormat="1" ht="22.8" customHeight="1">
      <c r="A591" s="12"/>
      <c r="B591" s="215"/>
      <c r="C591" s="216"/>
      <c r="D591" s="217" t="s">
        <v>73</v>
      </c>
      <c r="E591" s="229" t="s">
        <v>204</v>
      </c>
      <c r="F591" s="229" t="s">
        <v>613</v>
      </c>
      <c r="G591" s="216"/>
      <c r="H591" s="216"/>
      <c r="I591" s="219"/>
      <c r="J591" s="230">
        <f>BK591</f>
        <v>0</v>
      </c>
      <c r="K591" s="216"/>
      <c r="L591" s="221"/>
      <c r="M591" s="222"/>
      <c r="N591" s="223"/>
      <c r="O591" s="223"/>
      <c r="P591" s="224">
        <f>SUM(P592:P608)</f>
        <v>0</v>
      </c>
      <c r="Q591" s="223"/>
      <c r="R591" s="224">
        <f>SUM(R592:R608)</f>
        <v>3.6111892000000001</v>
      </c>
      <c r="S591" s="223"/>
      <c r="T591" s="225">
        <f>SUM(T592:T608)</f>
        <v>1.6003750000000001</v>
      </c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R591" s="226" t="s">
        <v>78</v>
      </c>
      <c r="AT591" s="227" t="s">
        <v>73</v>
      </c>
      <c r="AU591" s="227" t="s">
        <v>78</v>
      </c>
      <c r="AY591" s="226" t="s">
        <v>475</v>
      </c>
      <c r="BK591" s="228">
        <f>SUM(BK592:BK608)</f>
        <v>0</v>
      </c>
    </row>
    <row r="592" s="2" customFormat="1" ht="21.75" customHeight="1">
      <c r="A592" s="41"/>
      <c r="B592" s="42"/>
      <c r="C592" s="231" t="s">
        <v>4503</v>
      </c>
      <c r="D592" s="231" t="s">
        <v>477</v>
      </c>
      <c r="E592" s="232" t="s">
        <v>4504</v>
      </c>
      <c r="F592" s="233" t="s">
        <v>4505</v>
      </c>
      <c r="G592" s="234" t="s">
        <v>496</v>
      </c>
      <c r="H592" s="235">
        <v>25.280000000000001</v>
      </c>
      <c r="I592" s="236"/>
      <c r="J592" s="237">
        <f>ROUND(I592*H592,2)</f>
        <v>0</v>
      </c>
      <c r="K592" s="233" t="s">
        <v>481</v>
      </c>
      <c r="L592" s="47"/>
      <c r="M592" s="238" t="s">
        <v>28</v>
      </c>
      <c r="N592" s="239" t="s">
        <v>45</v>
      </c>
      <c r="O592" s="87"/>
      <c r="P592" s="240">
        <f>O592*H592</f>
        <v>0</v>
      </c>
      <c r="Q592" s="240">
        <v>0.00081999999999999998</v>
      </c>
      <c r="R592" s="240">
        <f>Q592*H592</f>
        <v>0.020729600000000001</v>
      </c>
      <c r="S592" s="240">
        <v>0</v>
      </c>
      <c r="T592" s="241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42" t="s">
        <v>482</v>
      </c>
      <c r="AT592" s="242" t="s">
        <v>477</v>
      </c>
      <c r="AU592" s="242" t="s">
        <v>82</v>
      </c>
      <c r="AY592" s="20" t="s">
        <v>475</v>
      </c>
      <c r="BE592" s="243">
        <f>IF(N592="základní",J592,0)</f>
        <v>0</v>
      </c>
      <c r="BF592" s="243">
        <f>IF(N592="snížená",J592,0)</f>
        <v>0</v>
      </c>
      <c r="BG592" s="243">
        <f>IF(N592="zákl. přenesená",J592,0)</f>
        <v>0</v>
      </c>
      <c r="BH592" s="243">
        <f>IF(N592="sníž. přenesená",J592,0)</f>
        <v>0</v>
      </c>
      <c r="BI592" s="243">
        <f>IF(N592="nulová",J592,0)</f>
        <v>0</v>
      </c>
      <c r="BJ592" s="20" t="s">
        <v>78</v>
      </c>
      <c r="BK592" s="243">
        <f>ROUND(I592*H592,2)</f>
        <v>0</v>
      </c>
      <c r="BL592" s="20" t="s">
        <v>482</v>
      </c>
      <c r="BM592" s="242" t="s">
        <v>4506</v>
      </c>
    </row>
    <row r="593" s="2" customFormat="1">
      <c r="A593" s="41"/>
      <c r="B593" s="42"/>
      <c r="C593" s="43"/>
      <c r="D593" s="244" t="s">
        <v>484</v>
      </c>
      <c r="E593" s="43"/>
      <c r="F593" s="245" t="s">
        <v>4507</v>
      </c>
      <c r="G593" s="43"/>
      <c r="H593" s="43"/>
      <c r="I593" s="151"/>
      <c r="J593" s="43"/>
      <c r="K593" s="43"/>
      <c r="L593" s="47"/>
      <c r="M593" s="246"/>
      <c r="N593" s="247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484</v>
      </c>
      <c r="AU593" s="20" t="s">
        <v>82</v>
      </c>
    </row>
    <row r="594" s="13" customFormat="1">
      <c r="A594" s="13"/>
      <c r="B594" s="249"/>
      <c r="C594" s="250"/>
      <c r="D594" s="244" t="s">
        <v>487</v>
      </c>
      <c r="E594" s="251" t="s">
        <v>28</v>
      </c>
      <c r="F594" s="252" t="s">
        <v>4508</v>
      </c>
      <c r="G594" s="250"/>
      <c r="H594" s="253">
        <v>18</v>
      </c>
      <c r="I594" s="254"/>
      <c r="J594" s="250"/>
      <c r="K594" s="250"/>
      <c r="L594" s="255"/>
      <c r="M594" s="256"/>
      <c r="N594" s="257"/>
      <c r="O594" s="257"/>
      <c r="P594" s="257"/>
      <c r="Q594" s="257"/>
      <c r="R594" s="257"/>
      <c r="S594" s="257"/>
      <c r="T594" s="258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9" t="s">
        <v>487</v>
      </c>
      <c r="AU594" s="259" t="s">
        <v>82</v>
      </c>
      <c r="AV594" s="13" t="s">
        <v>82</v>
      </c>
      <c r="AW594" s="13" t="s">
        <v>35</v>
      </c>
      <c r="AX594" s="13" t="s">
        <v>74</v>
      </c>
      <c r="AY594" s="259" t="s">
        <v>475</v>
      </c>
    </row>
    <row r="595" s="13" customFormat="1">
      <c r="A595" s="13"/>
      <c r="B595" s="249"/>
      <c r="C595" s="250"/>
      <c r="D595" s="244" t="s">
        <v>487</v>
      </c>
      <c r="E595" s="251" t="s">
        <v>28</v>
      </c>
      <c r="F595" s="252" t="s">
        <v>4509</v>
      </c>
      <c r="G595" s="250"/>
      <c r="H595" s="253">
        <v>7.2800000000000002</v>
      </c>
      <c r="I595" s="254"/>
      <c r="J595" s="250"/>
      <c r="K595" s="250"/>
      <c r="L595" s="255"/>
      <c r="M595" s="256"/>
      <c r="N595" s="257"/>
      <c r="O595" s="257"/>
      <c r="P595" s="257"/>
      <c r="Q595" s="257"/>
      <c r="R595" s="257"/>
      <c r="S595" s="257"/>
      <c r="T595" s="258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9" t="s">
        <v>487</v>
      </c>
      <c r="AU595" s="259" t="s">
        <v>82</v>
      </c>
      <c r="AV595" s="13" t="s">
        <v>82</v>
      </c>
      <c r="AW595" s="13" t="s">
        <v>35</v>
      </c>
      <c r="AX595" s="13" t="s">
        <v>74</v>
      </c>
      <c r="AY595" s="259" t="s">
        <v>475</v>
      </c>
    </row>
    <row r="596" s="15" customFormat="1">
      <c r="A596" s="15"/>
      <c r="B596" s="271"/>
      <c r="C596" s="272"/>
      <c r="D596" s="244" t="s">
        <v>487</v>
      </c>
      <c r="E596" s="273" t="s">
        <v>28</v>
      </c>
      <c r="F596" s="274" t="s">
        <v>493</v>
      </c>
      <c r="G596" s="272"/>
      <c r="H596" s="275">
        <v>25.280000000000001</v>
      </c>
      <c r="I596" s="276"/>
      <c r="J596" s="272"/>
      <c r="K596" s="272"/>
      <c r="L596" s="277"/>
      <c r="M596" s="278"/>
      <c r="N596" s="279"/>
      <c r="O596" s="279"/>
      <c r="P596" s="279"/>
      <c r="Q596" s="279"/>
      <c r="R596" s="279"/>
      <c r="S596" s="279"/>
      <c r="T596" s="280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T596" s="281" t="s">
        <v>487</v>
      </c>
      <c r="AU596" s="281" t="s">
        <v>82</v>
      </c>
      <c r="AV596" s="15" t="s">
        <v>482</v>
      </c>
      <c r="AW596" s="15" t="s">
        <v>35</v>
      </c>
      <c r="AX596" s="15" t="s">
        <v>78</v>
      </c>
      <c r="AY596" s="281" t="s">
        <v>475</v>
      </c>
    </row>
    <row r="597" s="2" customFormat="1" ht="33" customHeight="1">
      <c r="A597" s="41"/>
      <c r="B597" s="42"/>
      <c r="C597" s="231" t="s">
        <v>4510</v>
      </c>
      <c r="D597" s="231" t="s">
        <v>477</v>
      </c>
      <c r="E597" s="232" t="s">
        <v>4511</v>
      </c>
      <c r="F597" s="233" t="s">
        <v>4512</v>
      </c>
      <c r="G597" s="234" t="s">
        <v>496</v>
      </c>
      <c r="H597" s="235">
        <v>45.979999999999997</v>
      </c>
      <c r="I597" s="236"/>
      <c r="J597" s="237">
        <f>ROUND(I597*H597,2)</f>
        <v>0</v>
      </c>
      <c r="K597" s="233" t="s">
        <v>481</v>
      </c>
      <c r="L597" s="47"/>
      <c r="M597" s="238" t="s">
        <v>28</v>
      </c>
      <c r="N597" s="239" t="s">
        <v>45</v>
      </c>
      <c r="O597" s="87"/>
      <c r="P597" s="240">
        <f>O597*H597</f>
        <v>0</v>
      </c>
      <c r="Q597" s="240">
        <v>0.00051999999999999995</v>
      </c>
      <c r="R597" s="240">
        <f>Q597*H597</f>
        <v>0.023909599999999996</v>
      </c>
      <c r="S597" s="240">
        <v>0</v>
      </c>
      <c r="T597" s="241">
        <f>S597*H597</f>
        <v>0</v>
      </c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R597" s="242" t="s">
        <v>482</v>
      </c>
      <c r="AT597" s="242" t="s">
        <v>477</v>
      </c>
      <c r="AU597" s="242" t="s">
        <v>82</v>
      </c>
      <c r="AY597" s="20" t="s">
        <v>475</v>
      </c>
      <c r="BE597" s="243">
        <f>IF(N597="základní",J597,0)</f>
        <v>0</v>
      </c>
      <c r="BF597" s="243">
        <f>IF(N597="snížená",J597,0)</f>
        <v>0</v>
      </c>
      <c r="BG597" s="243">
        <f>IF(N597="zákl. přenesená",J597,0)</f>
        <v>0</v>
      </c>
      <c r="BH597" s="243">
        <f>IF(N597="sníž. přenesená",J597,0)</f>
        <v>0</v>
      </c>
      <c r="BI597" s="243">
        <f>IF(N597="nulová",J597,0)</f>
        <v>0</v>
      </c>
      <c r="BJ597" s="20" t="s">
        <v>78</v>
      </c>
      <c r="BK597" s="243">
        <f>ROUND(I597*H597,2)</f>
        <v>0</v>
      </c>
      <c r="BL597" s="20" t="s">
        <v>482</v>
      </c>
      <c r="BM597" s="242" t="s">
        <v>4513</v>
      </c>
    </row>
    <row r="598" s="2" customFormat="1">
      <c r="A598" s="41"/>
      <c r="B598" s="42"/>
      <c r="C598" s="43"/>
      <c r="D598" s="244" t="s">
        <v>484</v>
      </c>
      <c r="E598" s="43"/>
      <c r="F598" s="245" t="s">
        <v>4514</v>
      </c>
      <c r="G598" s="43"/>
      <c r="H598" s="43"/>
      <c r="I598" s="151"/>
      <c r="J598" s="43"/>
      <c r="K598" s="43"/>
      <c r="L598" s="47"/>
      <c r="M598" s="246"/>
      <c r="N598" s="247"/>
      <c r="O598" s="87"/>
      <c r="P598" s="87"/>
      <c r="Q598" s="87"/>
      <c r="R598" s="87"/>
      <c r="S598" s="87"/>
      <c r="T598" s="88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T598" s="20" t="s">
        <v>484</v>
      </c>
      <c r="AU598" s="20" t="s">
        <v>82</v>
      </c>
    </row>
    <row r="599" s="13" customFormat="1">
      <c r="A599" s="13"/>
      <c r="B599" s="249"/>
      <c r="C599" s="250"/>
      <c r="D599" s="244" t="s">
        <v>487</v>
      </c>
      <c r="E599" s="251" t="s">
        <v>28</v>
      </c>
      <c r="F599" s="252" t="s">
        <v>4515</v>
      </c>
      <c r="G599" s="250"/>
      <c r="H599" s="253">
        <v>45.979999999999997</v>
      </c>
      <c r="I599" s="254"/>
      <c r="J599" s="250"/>
      <c r="K599" s="250"/>
      <c r="L599" s="255"/>
      <c r="M599" s="256"/>
      <c r="N599" s="257"/>
      <c r="O599" s="257"/>
      <c r="P599" s="257"/>
      <c r="Q599" s="257"/>
      <c r="R599" s="257"/>
      <c r="S599" s="257"/>
      <c r="T599" s="258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9" t="s">
        <v>487</v>
      </c>
      <c r="AU599" s="259" t="s">
        <v>82</v>
      </c>
      <c r="AV599" s="13" t="s">
        <v>82</v>
      </c>
      <c r="AW599" s="13" t="s">
        <v>35</v>
      </c>
      <c r="AX599" s="13" t="s">
        <v>78</v>
      </c>
      <c r="AY599" s="259" t="s">
        <v>475</v>
      </c>
    </row>
    <row r="600" s="2" customFormat="1" ht="55.5" customHeight="1">
      <c r="A600" s="41"/>
      <c r="B600" s="42"/>
      <c r="C600" s="231" t="s">
        <v>4516</v>
      </c>
      <c r="D600" s="231" t="s">
        <v>477</v>
      </c>
      <c r="E600" s="232" t="s">
        <v>4517</v>
      </c>
      <c r="F600" s="233" t="s">
        <v>4518</v>
      </c>
      <c r="G600" s="234" t="s">
        <v>496</v>
      </c>
      <c r="H600" s="235">
        <v>45.725000000000001</v>
      </c>
      <c r="I600" s="236"/>
      <c r="J600" s="237">
        <f>ROUND(I600*H600,2)</f>
        <v>0</v>
      </c>
      <c r="K600" s="233" t="s">
        <v>481</v>
      </c>
      <c r="L600" s="47"/>
      <c r="M600" s="238" t="s">
        <v>28</v>
      </c>
      <c r="N600" s="239" t="s">
        <v>45</v>
      </c>
      <c r="O600" s="87"/>
      <c r="P600" s="240">
        <f>O600*H600</f>
        <v>0</v>
      </c>
      <c r="Q600" s="240">
        <v>0.078</v>
      </c>
      <c r="R600" s="240">
        <f>Q600*H600</f>
        <v>3.5665499999999999</v>
      </c>
      <c r="S600" s="240">
        <v>0.035000000000000003</v>
      </c>
      <c r="T600" s="241">
        <f>S600*H600</f>
        <v>1.6003750000000001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42" t="s">
        <v>482</v>
      </c>
      <c r="AT600" s="242" t="s">
        <v>477</v>
      </c>
      <c r="AU600" s="242" t="s">
        <v>82</v>
      </c>
      <c r="AY600" s="20" t="s">
        <v>475</v>
      </c>
      <c r="BE600" s="243">
        <f>IF(N600="základní",J600,0)</f>
        <v>0</v>
      </c>
      <c r="BF600" s="243">
        <f>IF(N600="snížená",J600,0)</f>
        <v>0</v>
      </c>
      <c r="BG600" s="243">
        <f>IF(N600="zákl. přenesená",J600,0)</f>
        <v>0</v>
      </c>
      <c r="BH600" s="243">
        <f>IF(N600="sníž. přenesená",J600,0)</f>
        <v>0</v>
      </c>
      <c r="BI600" s="243">
        <f>IF(N600="nulová",J600,0)</f>
        <v>0</v>
      </c>
      <c r="BJ600" s="20" t="s">
        <v>78</v>
      </c>
      <c r="BK600" s="243">
        <f>ROUND(I600*H600,2)</f>
        <v>0</v>
      </c>
      <c r="BL600" s="20" t="s">
        <v>482</v>
      </c>
      <c r="BM600" s="242" t="s">
        <v>4519</v>
      </c>
    </row>
    <row r="601" s="2" customFormat="1">
      <c r="A601" s="41"/>
      <c r="B601" s="42"/>
      <c r="C601" s="43"/>
      <c r="D601" s="244" t="s">
        <v>484</v>
      </c>
      <c r="E601" s="43"/>
      <c r="F601" s="245" t="s">
        <v>4518</v>
      </c>
      <c r="G601" s="43"/>
      <c r="H601" s="43"/>
      <c r="I601" s="151"/>
      <c r="J601" s="43"/>
      <c r="K601" s="43"/>
      <c r="L601" s="47"/>
      <c r="M601" s="246"/>
      <c r="N601" s="247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484</v>
      </c>
      <c r="AU601" s="20" t="s">
        <v>82</v>
      </c>
    </row>
    <row r="602" s="16" customFormat="1">
      <c r="A602" s="16"/>
      <c r="B602" s="299"/>
      <c r="C602" s="300"/>
      <c r="D602" s="244" t="s">
        <v>487</v>
      </c>
      <c r="E602" s="301" t="s">
        <v>28</v>
      </c>
      <c r="F602" s="302" t="s">
        <v>4520</v>
      </c>
      <c r="G602" s="300"/>
      <c r="H602" s="301" t="s">
        <v>28</v>
      </c>
      <c r="I602" s="303"/>
      <c r="J602" s="300"/>
      <c r="K602" s="300"/>
      <c r="L602" s="304"/>
      <c r="M602" s="305"/>
      <c r="N602" s="306"/>
      <c r="O602" s="306"/>
      <c r="P602" s="306"/>
      <c r="Q602" s="306"/>
      <c r="R602" s="306"/>
      <c r="S602" s="306"/>
      <c r="T602" s="307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T602" s="308" t="s">
        <v>487</v>
      </c>
      <c r="AU602" s="308" t="s">
        <v>82</v>
      </c>
      <c r="AV602" s="16" t="s">
        <v>78</v>
      </c>
      <c r="AW602" s="16" t="s">
        <v>35</v>
      </c>
      <c r="AX602" s="16" t="s">
        <v>74</v>
      </c>
      <c r="AY602" s="308" t="s">
        <v>475</v>
      </c>
    </row>
    <row r="603" s="16" customFormat="1">
      <c r="A603" s="16"/>
      <c r="B603" s="299"/>
      <c r="C603" s="300"/>
      <c r="D603" s="244" t="s">
        <v>487</v>
      </c>
      <c r="E603" s="301" t="s">
        <v>28</v>
      </c>
      <c r="F603" s="302" t="s">
        <v>4521</v>
      </c>
      <c r="G603" s="300"/>
      <c r="H603" s="301" t="s">
        <v>28</v>
      </c>
      <c r="I603" s="303"/>
      <c r="J603" s="300"/>
      <c r="K603" s="300"/>
      <c r="L603" s="304"/>
      <c r="M603" s="305"/>
      <c r="N603" s="306"/>
      <c r="O603" s="306"/>
      <c r="P603" s="306"/>
      <c r="Q603" s="306"/>
      <c r="R603" s="306"/>
      <c r="S603" s="306"/>
      <c r="T603" s="307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T603" s="308" t="s">
        <v>487</v>
      </c>
      <c r="AU603" s="308" t="s">
        <v>82</v>
      </c>
      <c r="AV603" s="16" t="s">
        <v>78</v>
      </c>
      <c r="AW603" s="16" t="s">
        <v>35</v>
      </c>
      <c r="AX603" s="16" t="s">
        <v>74</v>
      </c>
      <c r="AY603" s="308" t="s">
        <v>475</v>
      </c>
    </row>
    <row r="604" s="16" customFormat="1">
      <c r="A604" s="16"/>
      <c r="B604" s="299"/>
      <c r="C604" s="300"/>
      <c r="D604" s="244" t="s">
        <v>487</v>
      </c>
      <c r="E604" s="301" t="s">
        <v>28</v>
      </c>
      <c r="F604" s="302" t="s">
        <v>4522</v>
      </c>
      <c r="G604" s="300"/>
      <c r="H604" s="301" t="s">
        <v>28</v>
      </c>
      <c r="I604" s="303"/>
      <c r="J604" s="300"/>
      <c r="K604" s="300"/>
      <c r="L604" s="304"/>
      <c r="M604" s="305"/>
      <c r="N604" s="306"/>
      <c r="O604" s="306"/>
      <c r="P604" s="306"/>
      <c r="Q604" s="306"/>
      <c r="R604" s="306"/>
      <c r="S604" s="306"/>
      <c r="T604" s="307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T604" s="308" t="s">
        <v>487</v>
      </c>
      <c r="AU604" s="308" t="s">
        <v>82</v>
      </c>
      <c r="AV604" s="16" t="s">
        <v>78</v>
      </c>
      <c r="AW604" s="16" t="s">
        <v>35</v>
      </c>
      <c r="AX604" s="16" t="s">
        <v>74</v>
      </c>
      <c r="AY604" s="308" t="s">
        <v>475</v>
      </c>
    </row>
    <row r="605" s="16" customFormat="1">
      <c r="A605" s="16"/>
      <c r="B605" s="299"/>
      <c r="C605" s="300"/>
      <c r="D605" s="244" t="s">
        <v>487</v>
      </c>
      <c r="E605" s="301" t="s">
        <v>28</v>
      </c>
      <c r="F605" s="302" t="s">
        <v>3954</v>
      </c>
      <c r="G605" s="300"/>
      <c r="H605" s="301" t="s">
        <v>28</v>
      </c>
      <c r="I605" s="303"/>
      <c r="J605" s="300"/>
      <c r="K605" s="300"/>
      <c r="L605" s="304"/>
      <c r="M605" s="305"/>
      <c r="N605" s="306"/>
      <c r="O605" s="306"/>
      <c r="P605" s="306"/>
      <c r="Q605" s="306"/>
      <c r="R605" s="306"/>
      <c r="S605" s="306"/>
      <c r="T605" s="307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T605" s="308" t="s">
        <v>487</v>
      </c>
      <c r="AU605" s="308" t="s">
        <v>82</v>
      </c>
      <c r="AV605" s="16" t="s">
        <v>78</v>
      </c>
      <c r="AW605" s="16" t="s">
        <v>35</v>
      </c>
      <c r="AX605" s="16" t="s">
        <v>74</v>
      </c>
      <c r="AY605" s="308" t="s">
        <v>475</v>
      </c>
    </row>
    <row r="606" s="13" customFormat="1">
      <c r="A606" s="13"/>
      <c r="B606" s="249"/>
      <c r="C606" s="250"/>
      <c r="D606" s="244" t="s">
        <v>487</v>
      </c>
      <c r="E606" s="251" t="s">
        <v>28</v>
      </c>
      <c r="F606" s="252" t="s">
        <v>4523</v>
      </c>
      <c r="G606" s="250"/>
      <c r="H606" s="253">
        <v>32.25</v>
      </c>
      <c r="I606" s="254"/>
      <c r="J606" s="250"/>
      <c r="K606" s="250"/>
      <c r="L606" s="255"/>
      <c r="M606" s="256"/>
      <c r="N606" s="257"/>
      <c r="O606" s="257"/>
      <c r="P606" s="257"/>
      <c r="Q606" s="257"/>
      <c r="R606" s="257"/>
      <c r="S606" s="257"/>
      <c r="T606" s="258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9" t="s">
        <v>487</v>
      </c>
      <c r="AU606" s="259" t="s">
        <v>82</v>
      </c>
      <c r="AV606" s="13" t="s">
        <v>82</v>
      </c>
      <c r="AW606" s="13" t="s">
        <v>35</v>
      </c>
      <c r="AX606" s="13" t="s">
        <v>74</v>
      </c>
      <c r="AY606" s="259" t="s">
        <v>475</v>
      </c>
    </row>
    <row r="607" s="13" customFormat="1">
      <c r="A607" s="13"/>
      <c r="B607" s="249"/>
      <c r="C607" s="250"/>
      <c r="D607" s="244" t="s">
        <v>487</v>
      </c>
      <c r="E607" s="251" t="s">
        <v>28</v>
      </c>
      <c r="F607" s="252" t="s">
        <v>4524</v>
      </c>
      <c r="G607" s="250"/>
      <c r="H607" s="253">
        <v>13.475</v>
      </c>
      <c r="I607" s="254"/>
      <c r="J607" s="250"/>
      <c r="K607" s="250"/>
      <c r="L607" s="255"/>
      <c r="M607" s="256"/>
      <c r="N607" s="257"/>
      <c r="O607" s="257"/>
      <c r="P607" s="257"/>
      <c r="Q607" s="257"/>
      <c r="R607" s="257"/>
      <c r="S607" s="257"/>
      <c r="T607" s="258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9" t="s">
        <v>487</v>
      </c>
      <c r="AU607" s="259" t="s">
        <v>82</v>
      </c>
      <c r="AV607" s="13" t="s">
        <v>82</v>
      </c>
      <c r="AW607" s="13" t="s">
        <v>35</v>
      </c>
      <c r="AX607" s="13" t="s">
        <v>74</v>
      </c>
      <c r="AY607" s="259" t="s">
        <v>475</v>
      </c>
    </row>
    <row r="608" s="15" customFormat="1">
      <c r="A608" s="15"/>
      <c r="B608" s="271"/>
      <c r="C608" s="272"/>
      <c r="D608" s="244" t="s">
        <v>487</v>
      </c>
      <c r="E608" s="273" t="s">
        <v>28</v>
      </c>
      <c r="F608" s="274" t="s">
        <v>493</v>
      </c>
      <c r="G608" s="272"/>
      <c r="H608" s="275">
        <v>45.725000000000001</v>
      </c>
      <c r="I608" s="276"/>
      <c r="J608" s="272"/>
      <c r="K608" s="272"/>
      <c r="L608" s="277"/>
      <c r="M608" s="278"/>
      <c r="N608" s="279"/>
      <c r="O608" s="279"/>
      <c r="P608" s="279"/>
      <c r="Q608" s="279"/>
      <c r="R608" s="279"/>
      <c r="S608" s="279"/>
      <c r="T608" s="280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81" t="s">
        <v>487</v>
      </c>
      <c r="AU608" s="281" t="s">
        <v>82</v>
      </c>
      <c r="AV608" s="15" t="s">
        <v>482</v>
      </c>
      <c r="AW608" s="15" t="s">
        <v>35</v>
      </c>
      <c r="AX608" s="15" t="s">
        <v>78</v>
      </c>
      <c r="AY608" s="281" t="s">
        <v>475</v>
      </c>
    </row>
    <row r="609" s="12" customFormat="1" ht="22.8" customHeight="1">
      <c r="A609" s="12"/>
      <c r="B609" s="215"/>
      <c r="C609" s="216"/>
      <c r="D609" s="217" t="s">
        <v>73</v>
      </c>
      <c r="E609" s="229" t="s">
        <v>519</v>
      </c>
      <c r="F609" s="229" t="s">
        <v>2464</v>
      </c>
      <c r="G609" s="216"/>
      <c r="H609" s="216"/>
      <c r="I609" s="219"/>
      <c r="J609" s="230">
        <f>BK609</f>
        <v>0</v>
      </c>
      <c r="K609" s="216"/>
      <c r="L609" s="221"/>
      <c r="M609" s="222"/>
      <c r="N609" s="223"/>
      <c r="O609" s="223"/>
      <c r="P609" s="224">
        <f>SUM(P610:P626)</f>
        <v>0</v>
      </c>
      <c r="Q609" s="223"/>
      <c r="R609" s="224">
        <f>SUM(R610:R626)</f>
        <v>1.8655199999999998</v>
      </c>
      <c r="S609" s="223"/>
      <c r="T609" s="225">
        <f>SUM(T610:T626)</f>
        <v>0</v>
      </c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R609" s="226" t="s">
        <v>78</v>
      </c>
      <c r="AT609" s="227" t="s">
        <v>73</v>
      </c>
      <c r="AU609" s="227" t="s">
        <v>78</v>
      </c>
      <c r="AY609" s="226" t="s">
        <v>475</v>
      </c>
      <c r="BK609" s="228">
        <f>SUM(BK610:BK626)</f>
        <v>0</v>
      </c>
    </row>
    <row r="610" s="2" customFormat="1" ht="33" customHeight="1">
      <c r="A610" s="41"/>
      <c r="B610" s="42"/>
      <c r="C610" s="231" t="s">
        <v>4525</v>
      </c>
      <c r="D610" s="231" t="s">
        <v>477</v>
      </c>
      <c r="E610" s="232" t="s">
        <v>4526</v>
      </c>
      <c r="F610" s="233" t="s">
        <v>4527</v>
      </c>
      <c r="G610" s="234" t="s">
        <v>639</v>
      </c>
      <c r="H610" s="235">
        <v>6</v>
      </c>
      <c r="I610" s="236"/>
      <c r="J610" s="237">
        <f>ROUND(I610*H610,2)</f>
        <v>0</v>
      </c>
      <c r="K610" s="233" t="s">
        <v>481</v>
      </c>
      <c r="L610" s="47"/>
      <c r="M610" s="238" t="s">
        <v>28</v>
      </c>
      <c r="N610" s="239" t="s">
        <v>45</v>
      </c>
      <c r="O610" s="87"/>
      <c r="P610" s="240">
        <f>O610*H610</f>
        <v>0</v>
      </c>
      <c r="Q610" s="240">
        <v>1.0000000000000001E-05</v>
      </c>
      <c r="R610" s="240">
        <f>Q610*H610</f>
        <v>6.0000000000000008E-05</v>
      </c>
      <c r="S610" s="240">
        <v>0</v>
      </c>
      <c r="T610" s="241">
        <f>S610*H610</f>
        <v>0</v>
      </c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R610" s="242" t="s">
        <v>482</v>
      </c>
      <c r="AT610" s="242" t="s">
        <v>477</v>
      </c>
      <c r="AU610" s="242" t="s">
        <v>82</v>
      </c>
      <c r="AY610" s="20" t="s">
        <v>475</v>
      </c>
      <c r="BE610" s="243">
        <f>IF(N610="základní",J610,0)</f>
        <v>0</v>
      </c>
      <c r="BF610" s="243">
        <f>IF(N610="snížená",J610,0)</f>
        <v>0</v>
      </c>
      <c r="BG610" s="243">
        <f>IF(N610="zákl. přenesená",J610,0)</f>
        <v>0</v>
      </c>
      <c r="BH610" s="243">
        <f>IF(N610="sníž. přenesená",J610,0)</f>
        <v>0</v>
      </c>
      <c r="BI610" s="243">
        <f>IF(N610="nulová",J610,0)</f>
        <v>0</v>
      </c>
      <c r="BJ610" s="20" t="s">
        <v>78</v>
      </c>
      <c r="BK610" s="243">
        <f>ROUND(I610*H610,2)</f>
        <v>0</v>
      </c>
      <c r="BL610" s="20" t="s">
        <v>482</v>
      </c>
      <c r="BM610" s="242" t="s">
        <v>4528</v>
      </c>
    </row>
    <row r="611" s="2" customFormat="1">
      <c r="A611" s="41"/>
      <c r="B611" s="42"/>
      <c r="C611" s="43"/>
      <c r="D611" s="244" t="s">
        <v>484</v>
      </c>
      <c r="E611" s="43"/>
      <c r="F611" s="245" t="s">
        <v>4527</v>
      </c>
      <c r="G611" s="43"/>
      <c r="H611" s="43"/>
      <c r="I611" s="151"/>
      <c r="J611" s="43"/>
      <c r="K611" s="43"/>
      <c r="L611" s="47"/>
      <c r="M611" s="246"/>
      <c r="N611" s="247"/>
      <c r="O611" s="87"/>
      <c r="P611" s="87"/>
      <c r="Q611" s="87"/>
      <c r="R611" s="87"/>
      <c r="S611" s="87"/>
      <c r="T611" s="88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T611" s="20" t="s">
        <v>484</v>
      </c>
      <c r="AU611" s="20" t="s">
        <v>82</v>
      </c>
    </row>
    <row r="612" s="16" customFormat="1">
      <c r="A612" s="16"/>
      <c r="B612" s="299"/>
      <c r="C612" s="300"/>
      <c r="D612" s="244" t="s">
        <v>487</v>
      </c>
      <c r="E612" s="301" t="s">
        <v>28</v>
      </c>
      <c r="F612" s="302" t="s">
        <v>4529</v>
      </c>
      <c r="G612" s="300"/>
      <c r="H612" s="301" t="s">
        <v>28</v>
      </c>
      <c r="I612" s="303"/>
      <c r="J612" s="300"/>
      <c r="K612" s="300"/>
      <c r="L612" s="304"/>
      <c r="M612" s="305"/>
      <c r="N612" s="306"/>
      <c r="O612" s="306"/>
      <c r="P612" s="306"/>
      <c r="Q612" s="306"/>
      <c r="R612" s="306"/>
      <c r="S612" s="306"/>
      <c r="T612" s="307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T612" s="308" t="s">
        <v>487</v>
      </c>
      <c r="AU612" s="308" t="s">
        <v>82</v>
      </c>
      <c r="AV612" s="16" t="s">
        <v>78</v>
      </c>
      <c r="AW612" s="16" t="s">
        <v>35</v>
      </c>
      <c r="AX612" s="16" t="s">
        <v>74</v>
      </c>
      <c r="AY612" s="308" t="s">
        <v>475</v>
      </c>
    </row>
    <row r="613" s="13" customFormat="1">
      <c r="A613" s="13"/>
      <c r="B613" s="249"/>
      <c r="C613" s="250"/>
      <c r="D613" s="244" t="s">
        <v>487</v>
      </c>
      <c r="E613" s="251" t="s">
        <v>28</v>
      </c>
      <c r="F613" s="252" t="s">
        <v>4530</v>
      </c>
      <c r="G613" s="250"/>
      <c r="H613" s="253">
        <v>6</v>
      </c>
      <c r="I613" s="254"/>
      <c r="J613" s="250"/>
      <c r="K613" s="250"/>
      <c r="L613" s="255"/>
      <c r="M613" s="256"/>
      <c r="N613" s="257"/>
      <c r="O613" s="257"/>
      <c r="P613" s="257"/>
      <c r="Q613" s="257"/>
      <c r="R613" s="257"/>
      <c r="S613" s="257"/>
      <c r="T613" s="258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9" t="s">
        <v>487</v>
      </c>
      <c r="AU613" s="259" t="s">
        <v>82</v>
      </c>
      <c r="AV613" s="13" t="s">
        <v>82</v>
      </c>
      <c r="AW613" s="13" t="s">
        <v>35</v>
      </c>
      <c r="AX613" s="13" t="s">
        <v>78</v>
      </c>
      <c r="AY613" s="259" t="s">
        <v>475</v>
      </c>
    </row>
    <row r="614" s="2" customFormat="1" ht="21.75" customHeight="1">
      <c r="A614" s="41"/>
      <c r="B614" s="42"/>
      <c r="C614" s="282" t="s">
        <v>4531</v>
      </c>
      <c r="D614" s="282" t="s">
        <v>516</v>
      </c>
      <c r="E614" s="283" t="s">
        <v>4532</v>
      </c>
      <c r="F614" s="284" t="s">
        <v>4533</v>
      </c>
      <c r="G614" s="285" t="s">
        <v>639</v>
      </c>
      <c r="H614" s="286">
        <v>6</v>
      </c>
      <c r="I614" s="287"/>
      <c r="J614" s="288">
        <f>ROUND(I614*H614,2)</f>
        <v>0</v>
      </c>
      <c r="K614" s="284" t="s">
        <v>481</v>
      </c>
      <c r="L614" s="289"/>
      <c r="M614" s="290" t="s">
        <v>28</v>
      </c>
      <c r="N614" s="291" t="s">
        <v>45</v>
      </c>
      <c r="O614" s="87"/>
      <c r="P614" s="240">
        <f>O614*H614</f>
        <v>0</v>
      </c>
      <c r="Q614" s="240">
        <v>0.00214</v>
      </c>
      <c r="R614" s="240">
        <f>Q614*H614</f>
        <v>0.012840000000000001</v>
      </c>
      <c r="S614" s="240">
        <v>0</v>
      </c>
      <c r="T614" s="241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42" t="s">
        <v>519</v>
      </c>
      <c r="AT614" s="242" t="s">
        <v>516</v>
      </c>
      <c r="AU614" s="242" t="s">
        <v>82</v>
      </c>
      <c r="AY614" s="20" t="s">
        <v>475</v>
      </c>
      <c r="BE614" s="243">
        <f>IF(N614="základní",J614,0)</f>
        <v>0</v>
      </c>
      <c r="BF614" s="243">
        <f>IF(N614="snížená",J614,0)</f>
        <v>0</v>
      </c>
      <c r="BG614" s="243">
        <f>IF(N614="zákl. přenesená",J614,0)</f>
        <v>0</v>
      </c>
      <c r="BH614" s="243">
        <f>IF(N614="sníž. přenesená",J614,0)</f>
        <v>0</v>
      </c>
      <c r="BI614" s="243">
        <f>IF(N614="nulová",J614,0)</f>
        <v>0</v>
      </c>
      <c r="BJ614" s="20" t="s">
        <v>78</v>
      </c>
      <c r="BK614" s="243">
        <f>ROUND(I614*H614,2)</f>
        <v>0</v>
      </c>
      <c r="BL614" s="20" t="s">
        <v>482</v>
      </c>
      <c r="BM614" s="242" t="s">
        <v>4534</v>
      </c>
    </row>
    <row r="615" s="2" customFormat="1">
      <c r="A615" s="41"/>
      <c r="B615" s="42"/>
      <c r="C615" s="43"/>
      <c r="D615" s="244" t="s">
        <v>484</v>
      </c>
      <c r="E615" s="43"/>
      <c r="F615" s="245" t="s">
        <v>4533</v>
      </c>
      <c r="G615" s="43"/>
      <c r="H615" s="43"/>
      <c r="I615" s="151"/>
      <c r="J615" s="43"/>
      <c r="K615" s="43"/>
      <c r="L615" s="47"/>
      <c r="M615" s="246"/>
      <c r="N615" s="247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484</v>
      </c>
      <c r="AU615" s="20" t="s">
        <v>82</v>
      </c>
    </row>
    <row r="616" s="2" customFormat="1" ht="21.75" customHeight="1">
      <c r="A616" s="41"/>
      <c r="B616" s="42"/>
      <c r="C616" s="231" t="s">
        <v>4535</v>
      </c>
      <c r="D616" s="231" t="s">
        <v>477</v>
      </c>
      <c r="E616" s="232" t="s">
        <v>4536</v>
      </c>
      <c r="F616" s="233" t="s">
        <v>4537</v>
      </c>
      <c r="G616" s="234" t="s">
        <v>550</v>
      </c>
      <c r="H616" s="235">
        <v>3</v>
      </c>
      <c r="I616" s="236"/>
      <c r="J616" s="237">
        <f>ROUND(I616*H616,2)</f>
        <v>0</v>
      </c>
      <c r="K616" s="233" t="s">
        <v>481</v>
      </c>
      <c r="L616" s="47"/>
      <c r="M616" s="238" t="s">
        <v>28</v>
      </c>
      <c r="N616" s="239" t="s">
        <v>45</v>
      </c>
      <c r="O616" s="87"/>
      <c r="P616" s="240">
        <f>O616*H616</f>
        <v>0</v>
      </c>
      <c r="Q616" s="240">
        <v>0.14494000000000001</v>
      </c>
      <c r="R616" s="240">
        <f>Q616*H616</f>
        <v>0.43482000000000004</v>
      </c>
      <c r="S616" s="240">
        <v>0</v>
      </c>
      <c r="T616" s="241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42" t="s">
        <v>482</v>
      </c>
      <c r="AT616" s="242" t="s">
        <v>477</v>
      </c>
      <c r="AU616" s="242" t="s">
        <v>82</v>
      </c>
      <c r="AY616" s="20" t="s">
        <v>475</v>
      </c>
      <c r="BE616" s="243">
        <f>IF(N616="základní",J616,0)</f>
        <v>0</v>
      </c>
      <c r="BF616" s="243">
        <f>IF(N616="snížená",J616,0)</f>
        <v>0</v>
      </c>
      <c r="BG616" s="243">
        <f>IF(N616="zákl. přenesená",J616,0)</f>
        <v>0</v>
      </c>
      <c r="BH616" s="243">
        <f>IF(N616="sníž. přenesená",J616,0)</f>
        <v>0</v>
      </c>
      <c r="BI616" s="243">
        <f>IF(N616="nulová",J616,0)</f>
        <v>0</v>
      </c>
      <c r="BJ616" s="20" t="s">
        <v>78</v>
      </c>
      <c r="BK616" s="243">
        <f>ROUND(I616*H616,2)</f>
        <v>0</v>
      </c>
      <c r="BL616" s="20" t="s">
        <v>482</v>
      </c>
      <c r="BM616" s="242" t="s">
        <v>4538</v>
      </c>
    </row>
    <row r="617" s="2" customFormat="1">
      <c r="A617" s="41"/>
      <c r="B617" s="42"/>
      <c r="C617" s="43"/>
      <c r="D617" s="244" t="s">
        <v>484</v>
      </c>
      <c r="E617" s="43"/>
      <c r="F617" s="245" t="s">
        <v>4539</v>
      </c>
      <c r="G617" s="43"/>
      <c r="H617" s="43"/>
      <c r="I617" s="151"/>
      <c r="J617" s="43"/>
      <c r="K617" s="43"/>
      <c r="L617" s="47"/>
      <c r="M617" s="246"/>
      <c r="N617" s="247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484</v>
      </c>
      <c r="AU617" s="20" t="s">
        <v>82</v>
      </c>
    </row>
    <row r="618" s="13" customFormat="1">
      <c r="A618" s="13"/>
      <c r="B618" s="249"/>
      <c r="C618" s="250"/>
      <c r="D618" s="244" t="s">
        <v>487</v>
      </c>
      <c r="E618" s="251" t="s">
        <v>28</v>
      </c>
      <c r="F618" s="252" t="s">
        <v>4540</v>
      </c>
      <c r="G618" s="250"/>
      <c r="H618" s="253">
        <v>3</v>
      </c>
      <c r="I618" s="254"/>
      <c r="J618" s="250"/>
      <c r="K618" s="250"/>
      <c r="L618" s="255"/>
      <c r="M618" s="256"/>
      <c r="N618" s="257"/>
      <c r="O618" s="257"/>
      <c r="P618" s="257"/>
      <c r="Q618" s="257"/>
      <c r="R618" s="257"/>
      <c r="S618" s="257"/>
      <c r="T618" s="258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9" t="s">
        <v>487</v>
      </c>
      <c r="AU618" s="259" t="s">
        <v>82</v>
      </c>
      <c r="AV618" s="13" t="s">
        <v>82</v>
      </c>
      <c r="AW618" s="13" t="s">
        <v>35</v>
      </c>
      <c r="AX618" s="13" t="s">
        <v>78</v>
      </c>
      <c r="AY618" s="259" t="s">
        <v>475</v>
      </c>
    </row>
    <row r="619" s="2" customFormat="1" ht="21.75" customHeight="1">
      <c r="A619" s="41"/>
      <c r="B619" s="42"/>
      <c r="C619" s="282" t="s">
        <v>4541</v>
      </c>
      <c r="D619" s="282" t="s">
        <v>516</v>
      </c>
      <c r="E619" s="283" t="s">
        <v>4542</v>
      </c>
      <c r="F619" s="284" t="s">
        <v>4543</v>
      </c>
      <c r="G619" s="285" t="s">
        <v>550</v>
      </c>
      <c r="H619" s="286">
        <v>3</v>
      </c>
      <c r="I619" s="287"/>
      <c r="J619" s="288">
        <f>ROUND(I619*H619,2)</f>
        <v>0</v>
      </c>
      <c r="K619" s="284" t="s">
        <v>481</v>
      </c>
      <c r="L619" s="289"/>
      <c r="M619" s="290" t="s">
        <v>28</v>
      </c>
      <c r="N619" s="291" t="s">
        <v>45</v>
      </c>
      <c r="O619" s="87"/>
      <c r="P619" s="240">
        <f>O619*H619</f>
        <v>0</v>
      </c>
      <c r="Q619" s="240">
        <v>0.086999999999999994</v>
      </c>
      <c r="R619" s="240">
        <f>Q619*H619</f>
        <v>0.26100000000000001</v>
      </c>
      <c r="S619" s="240">
        <v>0</v>
      </c>
      <c r="T619" s="241">
        <f>S619*H619</f>
        <v>0</v>
      </c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R619" s="242" t="s">
        <v>519</v>
      </c>
      <c r="AT619" s="242" t="s">
        <v>516</v>
      </c>
      <c r="AU619" s="242" t="s">
        <v>82</v>
      </c>
      <c r="AY619" s="20" t="s">
        <v>475</v>
      </c>
      <c r="BE619" s="243">
        <f>IF(N619="základní",J619,0)</f>
        <v>0</v>
      </c>
      <c r="BF619" s="243">
        <f>IF(N619="snížená",J619,0)</f>
        <v>0</v>
      </c>
      <c r="BG619" s="243">
        <f>IF(N619="zákl. přenesená",J619,0)</f>
        <v>0</v>
      </c>
      <c r="BH619" s="243">
        <f>IF(N619="sníž. přenesená",J619,0)</f>
        <v>0</v>
      </c>
      <c r="BI619" s="243">
        <f>IF(N619="nulová",J619,0)</f>
        <v>0</v>
      </c>
      <c r="BJ619" s="20" t="s">
        <v>78</v>
      </c>
      <c r="BK619" s="243">
        <f>ROUND(I619*H619,2)</f>
        <v>0</v>
      </c>
      <c r="BL619" s="20" t="s">
        <v>482</v>
      </c>
      <c r="BM619" s="242" t="s">
        <v>4544</v>
      </c>
    </row>
    <row r="620" s="2" customFormat="1">
      <c r="A620" s="41"/>
      <c r="B620" s="42"/>
      <c r="C620" s="43"/>
      <c r="D620" s="244" t="s">
        <v>484</v>
      </c>
      <c r="E620" s="43"/>
      <c r="F620" s="245" t="s">
        <v>4543</v>
      </c>
      <c r="G620" s="43"/>
      <c r="H620" s="43"/>
      <c r="I620" s="151"/>
      <c r="J620" s="43"/>
      <c r="K620" s="43"/>
      <c r="L620" s="47"/>
      <c r="M620" s="246"/>
      <c r="N620" s="247"/>
      <c r="O620" s="87"/>
      <c r="P620" s="87"/>
      <c r="Q620" s="87"/>
      <c r="R620" s="87"/>
      <c r="S620" s="87"/>
      <c r="T620" s="88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T620" s="20" t="s">
        <v>484</v>
      </c>
      <c r="AU620" s="20" t="s">
        <v>82</v>
      </c>
    </row>
    <row r="621" s="2" customFormat="1" ht="16.5" customHeight="1">
      <c r="A621" s="41"/>
      <c r="B621" s="42"/>
      <c r="C621" s="282" t="s">
        <v>4545</v>
      </c>
      <c r="D621" s="282" t="s">
        <v>516</v>
      </c>
      <c r="E621" s="283" t="s">
        <v>4546</v>
      </c>
      <c r="F621" s="284" t="s">
        <v>4547</v>
      </c>
      <c r="G621" s="285" t="s">
        <v>550</v>
      </c>
      <c r="H621" s="286">
        <v>3</v>
      </c>
      <c r="I621" s="287"/>
      <c r="J621" s="288">
        <f>ROUND(I621*H621,2)</f>
        <v>0</v>
      </c>
      <c r="K621" s="284" t="s">
        <v>481</v>
      </c>
      <c r="L621" s="289"/>
      <c r="M621" s="290" t="s">
        <v>28</v>
      </c>
      <c r="N621" s="291" t="s">
        <v>45</v>
      </c>
      <c r="O621" s="87"/>
      <c r="P621" s="240">
        <f>O621*H621</f>
        <v>0</v>
      </c>
      <c r="Q621" s="240">
        <v>0.10299999999999999</v>
      </c>
      <c r="R621" s="240">
        <f>Q621*H621</f>
        <v>0.309</v>
      </c>
      <c r="S621" s="240">
        <v>0</v>
      </c>
      <c r="T621" s="241">
        <f>S621*H621</f>
        <v>0</v>
      </c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R621" s="242" t="s">
        <v>519</v>
      </c>
      <c r="AT621" s="242" t="s">
        <v>516</v>
      </c>
      <c r="AU621" s="242" t="s">
        <v>82</v>
      </c>
      <c r="AY621" s="20" t="s">
        <v>475</v>
      </c>
      <c r="BE621" s="243">
        <f>IF(N621="základní",J621,0)</f>
        <v>0</v>
      </c>
      <c r="BF621" s="243">
        <f>IF(N621="snížená",J621,0)</f>
        <v>0</v>
      </c>
      <c r="BG621" s="243">
        <f>IF(N621="zákl. přenesená",J621,0)</f>
        <v>0</v>
      </c>
      <c r="BH621" s="243">
        <f>IF(N621="sníž. přenesená",J621,0)</f>
        <v>0</v>
      </c>
      <c r="BI621" s="243">
        <f>IF(N621="nulová",J621,0)</f>
        <v>0</v>
      </c>
      <c r="BJ621" s="20" t="s">
        <v>78</v>
      </c>
      <c r="BK621" s="243">
        <f>ROUND(I621*H621,2)</f>
        <v>0</v>
      </c>
      <c r="BL621" s="20" t="s">
        <v>482</v>
      </c>
      <c r="BM621" s="242" t="s">
        <v>4548</v>
      </c>
    </row>
    <row r="622" s="2" customFormat="1">
      <c r="A622" s="41"/>
      <c r="B622" s="42"/>
      <c r="C622" s="43"/>
      <c r="D622" s="244" t="s">
        <v>484</v>
      </c>
      <c r="E622" s="43"/>
      <c r="F622" s="245" t="s">
        <v>4547</v>
      </c>
      <c r="G622" s="43"/>
      <c r="H622" s="43"/>
      <c r="I622" s="151"/>
      <c r="J622" s="43"/>
      <c r="K622" s="43"/>
      <c r="L622" s="47"/>
      <c r="M622" s="246"/>
      <c r="N622" s="247"/>
      <c r="O622" s="87"/>
      <c r="P622" s="87"/>
      <c r="Q622" s="87"/>
      <c r="R622" s="87"/>
      <c r="S622" s="87"/>
      <c r="T622" s="88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T622" s="20" t="s">
        <v>484</v>
      </c>
      <c r="AU622" s="20" t="s">
        <v>82</v>
      </c>
    </row>
    <row r="623" s="2" customFormat="1" ht="16.5" customHeight="1">
      <c r="A623" s="41"/>
      <c r="B623" s="42"/>
      <c r="C623" s="282" t="s">
        <v>256</v>
      </c>
      <c r="D623" s="282" t="s">
        <v>516</v>
      </c>
      <c r="E623" s="283" t="s">
        <v>4549</v>
      </c>
      <c r="F623" s="284" t="s">
        <v>4550</v>
      </c>
      <c r="G623" s="285" t="s">
        <v>550</v>
      </c>
      <c r="H623" s="286">
        <v>3</v>
      </c>
      <c r="I623" s="287"/>
      <c r="J623" s="288">
        <f>ROUND(I623*H623,2)</f>
        <v>0</v>
      </c>
      <c r="K623" s="284" t="s">
        <v>481</v>
      </c>
      <c r="L623" s="289"/>
      <c r="M623" s="290" t="s">
        <v>28</v>
      </c>
      <c r="N623" s="291" t="s">
        <v>45</v>
      </c>
      <c r="O623" s="87"/>
      <c r="P623" s="240">
        <f>O623*H623</f>
        <v>0</v>
      </c>
      <c r="Q623" s="240">
        <v>0.23200000000000001</v>
      </c>
      <c r="R623" s="240">
        <f>Q623*H623</f>
        <v>0.69600000000000006</v>
      </c>
      <c r="S623" s="240">
        <v>0</v>
      </c>
      <c r="T623" s="241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42" t="s">
        <v>519</v>
      </c>
      <c r="AT623" s="242" t="s">
        <v>516</v>
      </c>
      <c r="AU623" s="242" t="s">
        <v>82</v>
      </c>
      <c r="AY623" s="20" t="s">
        <v>475</v>
      </c>
      <c r="BE623" s="243">
        <f>IF(N623="základní",J623,0)</f>
        <v>0</v>
      </c>
      <c r="BF623" s="243">
        <f>IF(N623="snížená",J623,0)</f>
        <v>0</v>
      </c>
      <c r="BG623" s="243">
        <f>IF(N623="zákl. přenesená",J623,0)</f>
        <v>0</v>
      </c>
      <c r="BH623" s="243">
        <f>IF(N623="sníž. přenesená",J623,0)</f>
        <v>0</v>
      </c>
      <c r="BI623" s="243">
        <f>IF(N623="nulová",J623,0)</f>
        <v>0</v>
      </c>
      <c r="BJ623" s="20" t="s">
        <v>78</v>
      </c>
      <c r="BK623" s="243">
        <f>ROUND(I623*H623,2)</f>
        <v>0</v>
      </c>
      <c r="BL623" s="20" t="s">
        <v>482</v>
      </c>
      <c r="BM623" s="242" t="s">
        <v>4551</v>
      </c>
    </row>
    <row r="624" s="2" customFormat="1">
      <c r="A624" s="41"/>
      <c r="B624" s="42"/>
      <c r="C624" s="43"/>
      <c r="D624" s="244" t="s">
        <v>484</v>
      </c>
      <c r="E624" s="43"/>
      <c r="F624" s="245" t="s">
        <v>4550</v>
      </c>
      <c r="G624" s="43"/>
      <c r="H624" s="43"/>
      <c r="I624" s="151"/>
      <c r="J624" s="43"/>
      <c r="K624" s="43"/>
      <c r="L624" s="47"/>
      <c r="M624" s="246"/>
      <c r="N624" s="247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484</v>
      </c>
      <c r="AU624" s="20" t="s">
        <v>82</v>
      </c>
    </row>
    <row r="625" s="2" customFormat="1" ht="16.5" customHeight="1">
      <c r="A625" s="41"/>
      <c r="B625" s="42"/>
      <c r="C625" s="282" t="s">
        <v>4552</v>
      </c>
      <c r="D625" s="282" t="s">
        <v>516</v>
      </c>
      <c r="E625" s="283" t="s">
        <v>4553</v>
      </c>
      <c r="F625" s="284" t="s">
        <v>4554</v>
      </c>
      <c r="G625" s="285" t="s">
        <v>550</v>
      </c>
      <c r="H625" s="286">
        <v>3</v>
      </c>
      <c r="I625" s="287"/>
      <c r="J625" s="288">
        <f>ROUND(I625*H625,2)</f>
        <v>0</v>
      </c>
      <c r="K625" s="284" t="s">
        <v>481</v>
      </c>
      <c r="L625" s="289"/>
      <c r="M625" s="290" t="s">
        <v>28</v>
      </c>
      <c r="N625" s="291" t="s">
        <v>45</v>
      </c>
      <c r="O625" s="87"/>
      <c r="P625" s="240">
        <f>O625*H625</f>
        <v>0</v>
      </c>
      <c r="Q625" s="240">
        <v>0.050599999999999999</v>
      </c>
      <c r="R625" s="240">
        <f>Q625*H625</f>
        <v>0.15179999999999999</v>
      </c>
      <c r="S625" s="240">
        <v>0</v>
      </c>
      <c r="T625" s="241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42" t="s">
        <v>519</v>
      </c>
      <c r="AT625" s="242" t="s">
        <v>516</v>
      </c>
      <c r="AU625" s="242" t="s">
        <v>82</v>
      </c>
      <c r="AY625" s="20" t="s">
        <v>475</v>
      </c>
      <c r="BE625" s="243">
        <f>IF(N625="základní",J625,0)</f>
        <v>0</v>
      </c>
      <c r="BF625" s="243">
        <f>IF(N625="snížená",J625,0)</f>
        <v>0</v>
      </c>
      <c r="BG625" s="243">
        <f>IF(N625="zákl. přenesená",J625,0)</f>
        <v>0</v>
      </c>
      <c r="BH625" s="243">
        <f>IF(N625="sníž. přenesená",J625,0)</f>
        <v>0</v>
      </c>
      <c r="BI625" s="243">
        <f>IF(N625="nulová",J625,0)</f>
        <v>0</v>
      </c>
      <c r="BJ625" s="20" t="s">
        <v>78</v>
      </c>
      <c r="BK625" s="243">
        <f>ROUND(I625*H625,2)</f>
        <v>0</v>
      </c>
      <c r="BL625" s="20" t="s">
        <v>482</v>
      </c>
      <c r="BM625" s="242" t="s">
        <v>4555</v>
      </c>
    </row>
    <row r="626" s="2" customFormat="1">
      <c r="A626" s="41"/>
      <c r="B626" s="42"/>
      <c r="C626" s="43"/>
      <c r="D626" s="244" t="s">
        <v>484</v>
      </c>
      <c r="E626" s="43"/>
      <c r="F626" s="245" t="s">
        <v>4554</v>
      </c>
      <c r="G626" s="43"/>
      <c r="H626" s="43"/>
      <c r="I626" s="151"/>
      <c r="J626" s="43"/>
      <c r="K626" s="43"/>
      <c r="L626" s="47"/>
      <c r="M626" s="246"/>
      <c r="N626" s="247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484</v>
      </c>
      <c r="AU626" s="20" t="s">
        <v>82</v>
      </c>
    </row>
    <row r="627" s="12" customFormat="1" ht="22.8" customHeight="1">
      <c r="A627" s="12"/>
      <c r="B627" s="215"/>
      <c r="C627" s="216"/>
      <c r="D627" s="217" t="s">
        <v>73</v>
      </c>
      <c r="E627" s="229" t="s">
        <v>292</v>
      </c>
      <c r="F627" s="229" t="s">
        <v>648</v>
      </c>
      <c r="G627" s="216"/>
      <c r="H627" s="216"/>
      <c r="I627" s="219"/>
      <c r="J627" s="230">
        <f>BK627</f>
        <v>0</v>
      </c>
      <c r="K627" s="216"/>
      <c r="L627" s="221"/>
      <c r="M627" s="222"/>
      <c r="N627" s="223"/>
      <c r="O627" s="223"/>
      <c r="P627" s="224">
        <f>SUM(P628:P851)</f>
        <v>0</v>
      </c>
      <c r="Q627" s="223"/>
      <c r="R627" s="224">
        <f>SUM(R628:R851)</f>
        <v>249.69651794000004</v>
      </c>
      <c r="S627" s="223"/>
      <c r="T627" s="225">
        <f>SUM(T628:T851)</f>
        <v>1947.0194999999994</v>
      </c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R627" s="226" t="s">
        <v>78</v>
      </c>
      <c r="AT627" s="227" t="s">
        <v>73</v>
      </c>
      <c r="AU627" s="227" t="s">
        <v>78</v>
      </c>
      <c r="AY627" s="226" t="s">
        <v>475</v>
      </c>
      <c r="BK627" s="228">
        <f>SUM(BK628:BK851)</f>
        <v>0</v>
      </c>
    </row>
    <row r="628" s="2" customFormat="1" ht="33" customHeight="1">
      <c r="A628" s="41"/>
      <c r="B628" s="42"/>
      <c r="C628" s="231" t="s">
        <v>4556</v>
      </c>
      <c r="D628" s="231" t="s">
        <v>477</v>
      </c>
      <c r="E628" s="232" t="s">
        <v>4557</v>
      </c>
      <c r="F628" s="233" t="s">
        <v>4558</v>
      </c>
      <c r="G628" s="234" t="s">
        <v>639</v>
      </c>
      <c r="H628" s="235">
        <v>52</v>
      </c>
      <c r="I628" s="236"/>
      <c r="J628" s="237">
        <f>ROUND(I628*H628,2)</f>
        <v>0</v>
      </c>
      <c r="K628" s="233" t="s">
        <v>481</v>
      </c>
      <c r="L628" s="47"/>
      <c r="M628" s="238" t="s">
        <v>28</v>
      </c>
      <c r="N628" s="239" t="s">
        <v>45</v>
      </c>
      <c r="O628" s="87"/>
      <c r="P628" s="240">
        <f>O628*H628</f>
        <v>0</v>
      </c>
      <c r="Q628" s="240">
        <v>0.070550000000000002</v>
      </c>
      <c r="R628" s="240">
        <f>Q628*H628</f>
        <v>3.6686000000000001</v>
      </c>
      <c r="S628" s="240">
        <v>0</v>
      </c>
      <c r="T628" s="241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42" t="s">
        <v>482</v>
      </c>
      <c r="AT628" s="242" t="s">
        <v>477</v>
      </c>
      <c r="AU628" s="242" t="s">
        <v>82</v>
      </c>
      <c r="AY628" s="20" t="s">
        <v>475</v>
      </c>
      <c r="BE628" s="243">
        <f>IF(N628="základní",J628,0)</f>
        <v>0</v>
      </c>
      <c r="BF628" s="243">
        <f>IF(N628="snížená",J628,0)</f>
        <v>0</v>
      </c>
      <c r="BG628" s="243">
        <f>IF(N628="zákl. přenesená",J628,0)</f>
        <v>0</v>
      </c>
      <c r="BH628" s="243">
        <f>IF(N628="sníž. přenesená",J628,0)</f>
        <v>0</v>
      </c>
      <c r="BI628" s="243">
        <f>IF(N628="nulová",J628,0)</f>
        <v>0</v>
      </c>
      <c r="BJ628" s="20" t="s">
        <v>78</v>
      </c>
      <c r="BK628" s="243">
        <f>ROUND(I628*H628,2)</f>
        <v>0</v>
      </c>
      <c r="BL628" s="20" t="s">
        <v>482</v>
      </c>
      <c r="BM628" s="242" t="s">
        <v>4559</v>
      </c>
    </row>
    <row r="629" s="2" customFormat="1">
      <c r="A629" s="41"/>
      <c r="B629" s="42"/>
      <c r="C629" s="43"/>
      <c r="D629" s="244" t="s">
        <v>484</v>
      </c>
      <c r="E629" s="43"/>
      <c r="F629" s="245" t="s">
        <v>4558</v>
      </c>
      <c r="G629" s="43"/>
      <c r="H629" s="43"/>
      <c r="I629" s="151"/>
      <c r="J629" s="43"/>
      <c r="K629" s="43"/>
      <c r="L629" s="47"/>
      <c r="M629" s="246"/>
      <c r="N629" s="247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484</v>
      </c>
      <c r="AU629" s="20" t="s">
        <v>82</v>
      </c>
    </row>
    <row r="630" s="16" customFormat="1">
      <c r="A630" s="16"/>
      <c r="B630" s="299"/>
      <c r="C630" s="300"/>
      <c r="D630" s="244" t="s">
        <v>487</v>
      </c>
      <c r="E630" s="301" t="s">
        <v>28</v>
      </c>
      <c r="F630" s="302" t="s">
        <v>4560</v>
      </c>
      <c r="G630" s="300"/>
      <c r="H630" s="301" t="s">
        <v>28</v>
      </c>
      <c r="I630" s="303"/>
      <c r="J630" s="300"/>
      <c r="K630" s="300"/>
      <c r="L630" s="304"/>
      <c r="M630" s="305"/>
      <c r="N630" s="306"/>
      <c r="O630" s="306"/>
      <c r="P630" s="306"/>
      <c r="Q630" s="306"/>
      <c r="R630" s="306"/>
      <c r="S630" s="306"/>
      <c r="T630" s="307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T630" s="308" t="s">
        <v>487</v>
      </c>
      <c r="AU630" s="308" t="s">
        <v>82</v>
      </c>
      <c r="AV630" s="16" t="s">
        <v>78</v>
      </c>
      <c r="AW630" s="16" t="s">
        <v>35</v>
      </c>
      <c r="AX630" s="16" t="s">
        <v>74</v>
      </c>
      <c r="AY630" s="308" t="s">
        <v>475</v>
      </c>
    </row>
    <row r="631" s="13" customFormat="1">
      <c r="A631" s="13"/>
      <c r="B631" s="249"/>
      <c r="C631" s="250"/>
      <c r="D631" s="244" t="s">
        <v>487</v>
      </c>
      <c r="E631" s="251" t="s">
        <v>28</v>
      </c>
      <c r="F631" s="252" t="s">
        <v>4561</v>
      </c>
      <c r="G631" s="250"/>
      <c r="H631" s="253">
        <v>52</v>
      </c>
      <c r="I631" s="254"/>
      <c r="J631" s="250"/>
      <c r="K631" s="250"/>
      <c r="L631" s="255"/>
      <c r="M631" s="256"/>
      <c r="N631" s="257"/>
      <c r="O631" s="257"/>
      <c r="P631" s="257"/>
      <c r="Q631" s="257"/>
      <c r="R631" s="257"/>
      <c r="S631" s="257"/>
      <c r="T631" s="258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9" t="s">
        <v>487</v>
      </c>
      <c r="AU631" s="259" t="s">
        <v>82</v>
      </c>
      <c r="AV631" s="13" t="s">
        <v>82</v>
      </c>
      <c r="AW631" s="13" t="s">
        <v>35</v>
      </c>
      <c r="AX631" s="13" t="s">
        <v>78</v>
      </c>
      <c r="AY631" s="259" t="s">
        <v>475</v>
      </c>
    </row>
    <row r="632" s="2" customFormat="1" ht="21.75" customHeight="1">
      <c r="A632" s="41"/>
      <c r="B632" s="42"/>
      <c r="C632" s="231" t="s">
        <v>4562</v>
      </c>
      <c r="D632" s="231" t="s">
        <v>477</v>
      </c>
      <c r="E632" s="232" t="s">
        <v>4563</v>
      </c>
      <c r="F632" s="233" t="s">
        <v>4564</v>
      </c>
      <c r="G632" s="234" t="s">
        <v>639</v>
      </c>
      <c r="H632" s="235">
        <v>125</v>
      </c>
      <c r="I632" s="236"/>
      <c r="J632" s="237">
        <f>ROUND(I632*H632,2)</f>
        <v>0</v>
      </c>
      <c r="K632" s="233" t="s">
        <v>481</v>
      </c>
      <c r="L632" s="47"/>
      <c r="M632" s="238" t="s">
        <v>28</v>
      </c>
      <c r="N632" s="239" t="s">
        <v>45</v>
      </c>
      <c r="O632" s="87"/>
      <c r="P632" s="240">
        <f>O632*H632</f>
        <v>0</v>
      </c>
      <c r="Q632" s="240">
        <v>0.56032000000000004</v>
      </c>
      <c r="R632" s="240">
        <f>Q632*H632</f>
        <v>70.040000000000006</v>
      </c>
      <c r="S632" s="240">
        <v>0</v>
      </c>
      <c r="T632" s="241">
        <f>S632*H632</f>
        <v>0</v>
      </c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R632" s="242" t="s">
        <v>482</v>
      </c>
      <c r="AT632" s="242" t="s">
        <v>477</v>
      </c>
      <c r="AU632" s="242" t="s">
        <v>82</v>
      </c>
      <c r="AY632" s="20" t="s">
        <v>475</v>
      </c>
      <c r="BE632" s="243">
        <f>IF(N632="základní",J632,0)</f>
        <v>0</v>
      </c>
      <c r="BF632" s="243">
        <f>IF(N632="snížená",J632,0)</f>
        <v>0</v>
      </c>
      <c r="BG632" s="243">
        <f>IF(N632="zákl. přenesená",J632,0)</f>
        <v>0</v>
      </c>
      <c r="BH632" s="243">
        <f>IF(N632="sníž. přenesená",J632,0)</f>
        <v>0</v>
      </c>
      <c r="BI632" s="243">
        <f>IF(N632="nulová",J632,0)</f>
        <v>0</v>
      </c>
      <c r="BJ632" s="20" t="s">
        <v>78</v>
      </c>
      <c r="BK632" s="243">
        <f>ROUND(I632*H632,2)</f>
        <v>0</v>
      </c>
      <c r="BL632" s="20" t="s">
        <v>482</v>
      </c>
      <c r="BM632" s="242" t="s">
        <v>4565</v>
      </c>
    </row>
    <row r="633" s="2" customFormat="1">
      <c r="A633" s="41"/>
      <c r="B633" s="42"/>
      <c r="C633" s="43"/>
      <c r="D633" s="244" t="s">
        <v>484</v>
      </c>
      <c r="E633" s="43"/>
      <c r="F633" s="245" t="s">
        <v>4566</v>
      </c>
      <c r="G633" s="43"/>
      <c r="H633" s="43"/>
      <c r="I633" s="151"/>
      <c r="J633" s="43"/>
      <c r="K633" s="43"/>
      <c r="L633" s="47"/>
      <c r="M633" s="246"/>
      <c r="N633" s="247"/>
      <c r="O633" s="87"/>
      <c r="P633" s="87"/>
      <c r="Q633" s="87"/>
      <c r="R633" s="87"/>
      <c r="S633" s="87"/>
      <c r="T633" s="88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T633" s="20" t="s">
        <v>484</v>
      </c>
      <c r="AU633" s="20" t="s">
        <v>82</v>
      </c>
    </row>
    <row r="634" s="16" customFormat="1">
      <c r="A634" s="16"/>
      <c r="B634" s="299"/>
      <c r="C634" s="300"/>
      <c r="D634" s="244" t="s">
        <v>487</v>
      </c>
      <c r="E634" s="301" t="s">
        <v>28</v>
      </c>
      <c r="F634" s="302" t="s">
        <v>4567</v>
      </c>
      <c r="G634" s="300"/>
      <c r="H634" s="301" t="s">
        <v>28</v>
      </c>
      <c r="I634" s="303"/>
      <c r="J634" s="300"/>
      <c r="K634" s="300"/>
      <c r="L634" s="304"/>
      <c r="M634" s="305"/>
      <c r="N634" s="306"/>
      <c r="O634" s="306"/>
      <c r="P634" s="306"/>
      <c r="Q634" s="306"/>
      <c r="R634" s="306"/>
      <c r="S634" s="306"/>
      <c r="T634" s="307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T634" s="308" t="s">
        <v>487</v>
      </c>
      <c r="AU634" s="308" t="s">
        <v>82</v>
      </c>
      <c r="AV634" s="16" t="s">
        <v>78</v>
      </c>
      <c r="AW634" s="16" t="s">
        <v>35</v>
      </c>
      <c r="AX634" s="16" t="s">
        <v>74</v>
      </c>
      <c r="AY634" s="308" t="s">
        <v>475</v>
      </c>
    </row>
    <row r="635" s="13" customFormat="1">
      <c r="A635" s="13"/>
      <c r="B635" s="249"/>
      <c r="C635" s="250"/>
      <c r="D635" s="244" t="s">
        <v>487</v>
      </c>
      <c r="E635" s="251" t="s">
        <v>28</v>
      </c>
      <c r="F635" s="252" t="s">
        <v>4568</v>
      </c>
      <c r="G635" s="250"/>
      <c r="H635" s="253">
        <v>125</v>
      </c>
      <c r="I635" s="254"/>
      <c r="J635" s="250"/>
      <c r="K635" s="250"/>
      <c r="L635" s="255"/>
      <c r="M635" s="256"/>
      <c r="N635" s="257"/>
      <c r="O635" s="257"/>
      <c r="P635" s="257"/>
      <c r="Q635" s="257"/>
      <c r="R635" s="257"/>
      <c r="S635" s="257"/>
      <c r="T635" s="258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9" t="s">
        <v>487</v>
      </c>
      <c r="AU635" s="259" t="s">
        <v>82</v>
      </c>
      <c r="AV635" s="13" t="s">
        <v>82</v>
      </c>
      <c r="AW635" s="13" t="s">
        <v>35</v>
      </c>
      <c r="AX635" s="13" t="s">
        <v>78</v>
      </c>
      <c r="AY635" s="259" t="s">
        <v>475</v>
      </c>
    </row>
    <row r="636" s="2" customFormat="1" ht="21.75" customHeight="1">
      <c r="A636" s="41"/>
      <c r="B636" s="42"/>
      <c r="C636" s="231" t="s">
        <v>4569</v>
      </c>
      <c r="D636" s="231" t="s">
        <v>477</v>
      </c>
      <c r="E636" s="232" t="s">
        <v>4570</v>
      </c>
      <c r="F636" s="233" t="s">
        <v>4571</v>
      </c>
      <c r="G636" s="234" t="s">
        <v>550</v>
      </c>
      <c r="H636" s="235">
        <v>8</v>
      </c>
      <c r="I636" s="236"/>
      <c r="J636" s="237">
        <f>ROUND(I636*H636,2)</f>
        <v>0</v>
      </c>
      <c r="K636" s="233" t="s">
        <v>481</v>
      </c>
      <c r="L636" s="47"/>
      <c r="M636" s="238" t="s">
        <v>28</v>
      </c>
      <c r="N636" s="239" t="s">
        <v>45</v>
      </c>
      <c r="O636" s="87"/>
      <c r="P636" s="240">
        <f>O636*H636</f>
        <v>0</v>
      </c>
      <c r="Q636" s="240">
        <v>0</v>
      </c>
      <c r="R636" s="240">
        <f>Q636*H636</f>
        <v>0</v>
      </c>
      <c r="S636" s="240">
        <v>0</v>
      </c>
      <c r="T636" s="241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42" t="s">
        <v>482</v>
      </c>
      <c r="AT636" s="242" t="s">
        <v>477</v>
      </c>
      <c r="AU636" s="242" t="s">
        <v>82</v>
      </c>
      <c r="AY636" s="20" t="s">
        <v>475</v>
      </c>
      <c r="BE636" s="243">
        <f>IF(N636="základní",J636,0)</f>
        <v>0</v>
      </c>
      <c r="BF636" s="243">
        <f>IF(N636="snížená",J636,0)</f>
        <v>0</v>
      </c>
      <c r="BG636" s="243">
        <f>IF(N636="zákl. přenesená",J636,0)</f>
        <v>0</v>
      </c>
      <c r="BH636" s="243">
        <f>IF(N636="sníž. přenesená",J636,0)</f>
        <v>0</v>
      </c>
      <c r="BI636" s="243">
        <f>IF(N636="nulová",J636,0)</f>
        <v>0</v>
      </c>
      <c r="BJ636" s="20" t="s">
        <v>78</v>
      </c>
      <c r="BK636" s="243">
        <f>ROUND(I636*H636,2)</f>
        <v>0</v>
      </c>
      <c r="BL636" s="20" t="s">
        <v>482</v>
      </c>
      <c r="BM636" s="242" t="s">
        <v>4572</v>
      </c>
    </row>
    <row r="637" s="2" customFormat="1">
      <c r="A637" s="41"/>
      <c r="B637" s="42"/>
      <c r="C637" s="43"/>
      <c r="D637" s="244" t="s">
        <v>484</v>
      </c>
      <c r="E637" s="43"/>
      <c r="F637" s="245" t="s">
        <v>4573</v>
      </c>
      <c r="G637" s="43"/>
      <c r="H637" s="43"/>
      <c r="I637" s="151"/>
      <c r="J637" s="43"/>
      <c r="K637" s="43"/>
      <c r="L637" s="47"/>
      <c r="M637" s="246"/>
      <c r="N637" s="247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484</v>
      </c>
      <c r="AU637" s="20" t="s">
        <v>82</v>
      </c>
    </row>
    <row r="638" s="13" customFormat="1">
      <c r="A638" s="13"/>
      <c r="B638" s="249"/>
      <c r="C638" s="250"/>
      <c r="D638" s="244" t="s">
        <v>487</v>
      </c>
      <c r="E638" s="251" t="s">
        <v>28</v>
      </c>
      <c r="F638" s="252" t="s">
        <v>4574</v>
      </c>
      <c r="G638" s="250"/>
      <c r="H638" s="253">
        <v>8</v>
      </c>
      <c r="I638" s="254"/>
      <c r="J638" s="250"/>
      <c r="K638" s="250"/>
      <c r="L638" s="255"/>
      <c r="M638" s="256"/>
      <c r="N638" s="257"/>
      <c r="O638" s="257"/>
      <c r="P638" s="257"/>
      <c r="Q638" s="257"/>
      <c r="R638" s="257"/>
      <c r="S638" s="257"/>
      <c r="T638" s="258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9" t="s">
        <v>487</v>
      </c>
      <c r="AU638" s="259" t="s">
        <v>82</v>
      </c>
      <c r="AV638" s="13" t="s">
        <v>82</v>
      </c>
      <c r="AW638" s="13" t="s">
        <v>35</v>
      </c>
      <c r="AX638" s="13" t="s">
        <v>78</v>
      </c>
      <c r="AY638" s="259" t="s">
        <v>475</v>
      </c>
    </row>
    <row r="639" s="2" customFormat="1" ht="16.5" customHeight="1">
      <c r="A639" s="41"/>
      <c r="B639" s="42"/>
      <c r="C639" s="282" t="s">
        <v>4575</v>
      </c>
      <c r="D639" s="282" t="s">
        <v>516</v>
      </c>
      <c r="E639" s="283" t="s">
        <v>4576</v>
      </c>
      <c r="F639" s="284" t="s">
        <v>4577</v>
      </c>
      <c r="G639" s="285" t="s">
        <v>550</v>
      </c>
      <c r="H639" s="286">
        <v>8</v>
      </c>
      <c r="I639" s="287"/>
      <c r="J639" s="288">
        <f>ROUND(I639*H639,2)</f>
        <v>0</v>
      </c>
      <c r="K639" s="284" t="s">
        <v>481</v>
      </c>
      <c r="L639" s="289"/>
      <c r="M639" s="290" t="s">
        <v>28</v>
      </c>
      <c r="N639" s="291" t="s">
        <v>45</v>
      </c>
      <c r="O639" s="87"/>
      <c r="P639" s="240">
        <f>O639*H639</f>
        <v>0</v>
      </c>
      <c r="Q639" s="240">
        <v>0.0020999999999999999</v>
      </c>
      <c r="R639" s="240">
        <f>Q639*H639</f>
        <v>0.016799999999999999</v>
      </c>
      <c r="S639" s="240">
        <v>0</v>
      </c>
      <c r="T639" s="241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42" t="s">
        <v>519</v>
      </c>
      <c r="AT639" s="242" t="s">
        <v>516</v>
      </c>
      <c r="AU639" s="242" t="s">
        <v>82</v>
      </c>
      <c r="AY639" s="20" t="s">
        <v>475</v>
      </c>
      <c r="BE639" s="243">
        <f>IF(N639="základní",J639,0)</f>
        <v>0</v>
      </c>
      <c r="BF639" s="243">
        <f>IF(N639="snížená",J639,0)</f>
        <v>0</v>
      </c>
      <c r="BG639" s="243">
        <f>IF(N639="zákl. přenesená",J639,0)</f>
        <v>0</v>
      </c>
      <c r="BH639" s="243">
        <f>IF(N639="sníž. přenesená",J639,0)</f>
        <v>0</v>
      </c>
      <c r="BI639" s="243">
        <f>IF(N639="nulová",J639,0)</f>
        <v>0</v>
      </c>
      <c r="BJ639" s="20" t="s">
        <v>78</v>
      </c>
      <c r="BK639" s="243">
        <f>ROUND(I639*H639,2)</f>
        <v>0</v>
      </c>
      <c r="BL639" s="20" t="s">
        <v>482</v>
      </c>
      <c r="BM639" s="242" t="s">
        <v>4578</v>
      </c>
    </row>
    <row r="640" s="2" customFormat="1">
      <c r="A640" s="41"/>
      <c r="B640" s="42"/>
      <c r="C640" s="43"/>
      <c r="D640" s="244" t="s">
        <v>484</v>
      </c>
      <c r="E640" s="43"/>
      <c r="F640" s="245" t="s">
        <v>4577</v>
      </c>
      <c r="G640" s="43"/>
      <c r="H640" s="43"/>
      <c r="I640" s="151"/>
      <c r="J640" s="43"/>
      <c r="K640" s="43"/>
      <c r="L640" s="47"/>
      <c r="M640" s="246"/>
      <c r="N640" s="247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484</v>
      </c>
      <c r="AU640" s="20" t="s">
        <v>82</v>
      </c>
    </row>
    <row r="641" s="2" customFormat="1" ht="21.75" customHeight="1">
      <c r="A641" s="41"/>
      <c r="B641" s="42"/>
      <c r="C641" s="231" t="s">
        <v>4579</v>
      </c>
      <c r="D641" s="231" t="s">
        <v>477</v>
      </c>
      <c r="E641" s="232" t="s">
        <v>4580</v>
      </c>
      <c r="F641" s="233" t="s">
        <v>4581</v>
      </c>
      <c r="G641" s="234" t="s">
        <v>550</v>
      </c>
      <c r="H641" s="235">
        <v>16</v>
      </c>
      <c r="I641" s="236"/>
      <c r="J641" s="237">
        <f>ROUND(I641*H641,2)</f>
        <v>0</v>
      </c>
      <c r="K641" s="233" t="s">
        <v>481</v>
      </c>
      <c r="L641" s="47"/>
      <c r="M641" s="238" t="s">
        <v>28</v>
      </c>
      <c r="N641" s="239" t="s">
        <v>45</v>
      </c>
      <c r="O641" s="87"/>
      <c r="P641" s="240">
        <f>O641*H641</f>
        <v>0</v>
      </c>
      <c r="Q641" s="240">
        <v>0.00036000000000000002</v>
      </c>
      <c r="R641" s="240">
        <f>Q641*H641</f>
        <v>0.0057600000000000004</v>
      </c>
      <c r="S641" s="240">
        <v>0</v>
      </c>
      <c r="T641" s="241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42" t="s">
        <v>482</v>
      </c>
      <c r="AT641" s="242" t="s">
        <v>477</v>
      </c>
      <c r="AU641" s="242" t="s">
        <v>82</v>
      </c>
      <c r="AY641" s="20" t="s">
        <v>475</v>
      </c>
      <c r="BE641" s="243">
        <f>IF(N641="základní",J641,0)</f>
        <v>0</v>
      </c>
      <c r="BF641" s="243">
        <f>IF(N641="snížená",J641,0)</f>
        <v>0</v>
      </c>
      <c r="BG641" s="243">
        <f>IF(N641="zákl. přenesená",J641,0)</f>
        <v>0</v>
      </c>
      <c r="BH641" s="243">
        <f>IF(N641="sníž. přenesená",J641,0)</f>
        <v>0</v>
      </c>
      <c r="BI641" s="243">
        <f>IF(N641="nulová",J641,0)</f>
        <v>0</v>
      </c>
      <c r="BJ641" s="20" t="s">
        <v>78</v>
      </c>
      <c r="BK641" s="243">
        <f>ROUND(I641*H641,2)</f>
        <v>0</v>
      </c>
      <c r="BL641" s="20" t="s">
        <v>482</v>
      </c>
      <c r="BM641" s="242" t="s">
        <v>4582</v>
      </c>
    </row>
    <row r="642" s="2" customFormat="1">
      <c r="A642" s="41"/>
      <c r="B642" s="42"/>
      <c r="C642" s="43"/>
      <c r="D642" s="244" t="s">
        <v>484</v>
      </c>
      <c r="E642" s="43"/>
      <c r="F642" s="245" t="s">
        <v>4583</v>
      </c>
      <c r="G642" s="43"/>
      <c r="H642" s="43"/>
      <c r="I642" s="151"/>
      <c r="J642" s="43"/>
      <c r="K642" s="43"/>
      <c r="L642" s="47"/>
      <c r="M642" s="246"/>
      <c r="N642" s="247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484</v>
      </c>
      <c r="AU642" s="20" t="s">
        <v>82</v>
      </c>
    </row>
    <row r="643" s="13" customFormat="1">
      <c r="A643" s="13"/>
      <c r="B643" s="249"/>
      <c r="C643" s="250"/>
      <c r="D643" s="244" t="s">
        <v>487</v>
      </c>
      <c r="E643" s="251" t="s">
        <v>28</v>
      </c>
      <c r="F643" s="252" t="s">
        <v>4584</v>
      </c>
      <c r="G643" s="250"/>
      <c r="H643" s="253">
        <v>8</v>
      </c>
      <c r="I643" s="254"/>
      <c r="J643" s="250"/>
      <c r="K643" s="250"/>
      <c r="L643" s="255"/>
      <c r="M643" s="256"/>
      <c r="N643" s="257"/>
      <c r="O643" s="257"/>
      <c r="P643" s="257"/>
      <c r="Q643" s="257"/>
      <c r="R643" s="257"/>
      <c r="S643" s="257"/>
      <c r="T643" s="258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9" t="s">
        <v>487</v>
      </c>
      <c r="AU643" s="259" t="s">
        <v>82</v>
      </c>
      <c r="AV643" s="13" t="s">
        <v>82</v>
      </c>
      <c r="AW643" s="13" t="s">
        <v>35</v>
      </c>
      <c r="AX643" s="13" t="s">
        <v>74</v>
      </c>
      <c r="AY643" s="259" t="s">
        <v>475</v>
      </c>
    </row>
    <row r="644" s="13" customFormat="1">
      <c r="A644" s="13"/>
      <c r="B644" s="249"/>
      <c r="C644" s="250"/>
      <c r="D644" s="244" t="s">
        <v>487</v>
      </c>
      <c r="E644" s="251" t="s">
        <v>28</v>
      </c>
      <c r="F644" s="252" t="s">
        <v>4585</v>
      </c>
      <c r="G644" s="250"/>
      <c r="H644" s="253">
        <v>8</v>
      </c>
      <c r="I644" s="254"/>
      <c r="J644" s="250"/>
      <c r="K644" s="250"/>
      <c r="L644" s="255"/>
      <c r="M644" s="256"/>
      <c r="N644" s="257"/>
      <c r="O644" s="257"/>
      <c r="P644" s="257"/>
      <c r="Q644" s="257"/>
      <c r="R644" s="257"/>
      <c r="S644" s="257"/>
      <c r="T644" s="258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9" t="s">
        <v>487</v>
      </c>
      <c r="AU644" s="259" t="s">
        <v>82</v>
      </c>
      <c r="AV644" s="13" t="s">
        <v>82</v>
      </c>
      <c r="AW644" s="13" t="s">
        <v>35</v>
      </c>
      <c r="AX644" s="13" t="s">
        <v>74</v>
      </c>
      <c r="AY644" s="259" t="s">
        <v>475</v>
      </c>
    </row>
    <row r="645" s="15" customFormat="1">
      <c r="A645" s="15"/>
      <c r="B645" s="271"/>
      <c r="C645" s="272"/>
      <c r="D645" s="244" t="s">
        <v>487</v>
      </c>
      <c r="E645" s="273" t="s">
        <v>28</v>
      </c>
      <c r="F645" s="274" t="s">
        <v>493</v>
      </c>
      <c r="G645" s="272"/>
      <c r="H645" s="275">
        <v>16</v>
      </c>
      <c r="I645" s="276"/>
      <c r="J645" s="272"/>
      <c r="K645" s="272"/>
      <c r="L645" s="277"/>
      <c r="M645" s="278"/>
      <c r="N645" s="279"/>
      <c r="O645" s="279"/>
      <c r="P645" s="279"/>
      <c r="Q645" s="279"/>
      <c r="R645" s="279"/>
      <c r="S645" s="279"/>
      <c r="T645" s="280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81" t="s">
        <v>487</v>
      </c>
      <c r="AU645" s="281" t="s">
        <v>82</v>
      </c>
      <c r="AV645" s="15" t="s">
        <v>482</v>
      </c>
      <c r="AW645" s="15" t="s">
        <v>35</v>
      </c>
      <c r="AX645" s="15" t="s">
        <v>78</v>
      </c>
      <c r="AY645" s="281" t="s">
        <v>475</v>
      </c>
    </row>
    <row r="646" s="2" customFormat="1" ht="16.5" customHeight="1">
      <c r="A646" s="41"/>
      <c r="B646" s="42"/>
      <c r="C646" s="282" t="s">
        <v>4586</v>
      </c>
      <c r="D646" s="282" t="s">
        <v>516</v>
      </c>
      <c r="E646" s="283" t="s">
        <v>4587</v>
      </c>
      <c r="F646" s="284" t="s">
        <v>4588</v>
      </c>
      <c r="G646" s="285" t="s">
        <v>550</v>
      </c>
      <c r="H646" s="286">
        <v>16</v>
      </c>
      <c r="I646" s="287"/>
      <c r="J646" s="288">
        <f>ROUND(I646*H646,2)</f>
        <v>0</v>
      </c>
      <c r="K646" s="284" t="s">
        <v>481</v>
      </c>
      <c r="L646" s="289"/>
      <c r="M646" s="290" t="s">
        <v>28</v>
      </c>
      <c r="N646" s="291" t="s">
        <v>45</v>
      </c>
      <c r="O646" s="87"/>
      <c r="P646" s="240">
        <f>O646*H646</f>
        <v>0</v>
      </c>
      <c r="Q646" s="240">
        <v>0.0025000000000000001</v>
      </c>
      <c r="R646" s="240">
        <f>Q646*H646</f>
        <v>0.040000000000000001</v>
      </c>
      <c r="S646" s="240">
        <v>0</v>
      </c>
      <c r="T646" s="241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42" t="s">
        <v>519</v>
      </c>
      <c r="AT646" s="242" t="s">
        <v>516</v>
      </c>
      <c r="AU646" s="242" t="s">
        <v>82</v>
      </c>
      <c r="AY646" s="20" t="s">
        <v>475</v>
      </c>
      <c r="BE646" s="243">
        <f>IF(N646="základní",J646,0)</f>
        <v>0</v>
      </c>
      <c r="BF646" s="243">
        <f>IF(N646="snížená",J646,0)</f>
        <v>0</v>
      </c>
      <c r="BG646" s="243">
        <f>IF(N646="zákl. přenesená",J646,0)</f>
        <v>0</v>
      </c>
      <c r="BH646" s="243">
        <f>IF(N646="sníž. přenesená",J646,0)</f>
        <v>0</v>
      </c>
      <c r="BI646" s="243">
        <f>IF(N646="nulová",J646,0)</f>
        <v>0</v>
      </c>
      <c r="BJ646" s="20" t="s">
        <v>78</v>
      </c>
      <c r="BK646" s="243">
        <f>ROUND(I646*H646,2)</f>
        <v>0</v>
      </c>
      <c r="BL646" s="20" t="s">
        <v>482</v>
      </c>
      <c r="BM646" s="242" t="s">
        <v>4589</v>
      </c>
    </row>
    <row r="647" s="2" customFormat="1">
      <c r="A647" s="41"/>
      <c r="B647" s="42"/>
      <c r="C647" s="43"/>
      <c r="D647" s="244" t="s">
        <v>484</v>
      </c>
      <c r="E647" s="43"/>
      <c r="F647" s="245" t="s">
        <v>4588</v>
      </c>
      <c r="G647" s="43"/>
      <c r="H647" s="43"/>
      <c r="I647" s="151"/>
      <c r="J647" s="43"/>
      <c r="K647" s="43"/>
      <c r="L647" s="47"/>
      <c r="M647" s="246"/>
      <c r="N647" s="247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484</v>
      </c>
      <c r="AU647" s="20" t="s">
        <v>82</v>
      </c>
    </row>
    <row r="648" s="2" customFormat="1" ht="21.75" customHeight="1">
      <c r="A648" s="41"/>
      <c r="B648" s="42"/>
      <c r="C648" s="231" t="s">
        <v>4590</v>
      </c>
      <c r="D648" s="231" t="s">
        <v>477</v>
      </c>
      <c r="E648" s="232" t="s">
        <v>4591</v>
      </c>
      <c r="F648" s="233" t="s">
        <v>4592</v>
      </c>
      <c r="G648" s="234" t="s">
        <v>550</v>
      </c>
      <c r="H648" s="235">
        <v>2</v>
      </c>
      <c r="I648" s="236"/>
      <c r="J648" s="237">
        <f>ROUND(I648*H648,2)</f>
        <v>0</v>
      </c>
      <c r="K648" s="233" t="s">
        <v>481</v>
      </c>
      <c r="L648" s="47"/>
      <c r="M648" s="238" t="s">
        <v>28</v>
      </c>
      <c r="N648" s="239" t="s">
        <v>45</v>
      </c>
      <c r="O648" s="87"/>
      <c r="P648" s="240">
        <f>O648*H648</f>
        <v>0</v>
      </c>
      <c r="Q648" s="240">
        <v>0.00069999999999999999</v>
      </c>
      <c r="R648" s="240">
        <f>Q648*H648</f>
        <v>0.0014</v>
      </c>
      <c r="S648" s="240">
        <v>0</v>
      </c>
      <c r="T648" s="241">
        <f>S648*H648</f>
        <v>0</v>
      </c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R648" s="242" t="s">
        <v>482</v>
      </c>
      <c r="AT648" s="242" t="s">
        <v>477</v>
      </c>
      <c r="AU648" s="242" t="s">
        <v>82</v>
      </c>
      <c r="AY648" s="20" t="s">
        <v>475</v>
      </c>
      <c r="BE648" s="243">
        <f>IF(N648="základní",J648,0)</f>
        <v>0</v>
      </c>
      <c r="BF648" s="243">
        <f>IF(N648="snížená",J648,0)</f>
        <v>0</v>
      </c>
      <c r="BG648" s="243">
        <f>IF(N648="zákl. přenesená",J648,0)</f>
        <v>0</v>
      </c>
      <c r="BH648" s="243">
        <f>IF(N648="sníž. přenesená",J648,0)</f>
        <v>0</v>
      </c>
      <c r="BI648" s="243">
        <f>IF(N648="nulová",J648,0)</f>
        <v>0</v>
      </c>
      <c r="BJ648" s="20" t="s">
        <v>78</v>
      </c>
      <c r="BK648" s="243">
        <f>ROUND(I648*H648,2)</f>
        <v>0</v>
      </c>
      <c r="BL648" s="20" t="s">
        <v>482</v>
      </c>
      <c r="BM648" s="242" t="s">
        <v>4593</v>
      </c>
    </row>
    <row r="649" s="2" customFormat="1">
      <c r="A649" s="41"/>
      <c r="B649" s="42"/>
      <c r="C649" s="43"/>
      <c r="D649" s="244" t="s">
        <v>484</v>
      </c>
      <c r="E649" s="43"/>
      <c r="F649" s="245" t="s">
        <v>4594</v>
      </c>
      <c r="G649" s="43"/>
      <c r="H649" s="43"/>
      <c r="I649" s="151"/>
      <c r="J649" s="43"/>
      <c r="K649" s="43"/>
      <c r="L649" s="47"/>
      <c r="M649" s="246"/>
      <c r="N649" s="247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484</v>
      </c>
      <c r="AU649" s="20" t="s">
        <v>82</v>
      </c>
    </row>
    <row r="650" s="16" customFormat="1">
      <c r="A650" s="16"/>
      <c r="B650" s="299"/>
      <c r="C650" s="300"/>
      <c r="D650" s="244" t="s">
        <v>487</v>
      </c>
      <c r="E650" s="301" t="s">
        <v>28</v>
      </c>
      <c r="F650" s="302" t="s">
        <v>4595</v>
      </c>
      <c r="G650" s="300"/>
      <c r="H650" s="301" t="s">
        <v>28</v>
      </c>
      <c r="I650" s="303"/>
      <c r="J650" s="300"/>
      <c r="K650" s="300"/>
      <c r="L650" s="304"/>
      <c r="M650" s="305"/>
      <c r="N650" s="306"/>
      <c r="O650" s="306"/>
      <c r="P650" s="306"/>
      <c r="Q650" s="306"/>
      <c r="R650" s="306"/>
      <c r="S650" s="306"/>
      <c r="T650" s="307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T650" s="308" t="s">
        <v>487</v>
      </c>
      <c r="AU650" s="308" t="s">
        <v>82</v>
      </c>
      <c r="AV650" s="16" t="s">
        <v>78</v>
      </c>
      <c r="AW650" s="16" t="s">
        <v>35</v>
      </c>
      <c r="AX650" s="16" t="s">
        <v>74</v>
      </c>
      <c r="AY650" s="308" t="s">
        <v>475</v>
      </c>
    </row>
    <row r="651" s="13" customFormat="1">
      <c r="A651" s="13"/>
      <c r="B651" s="249"/>
      <c r="C651" s="250"/>
      <c r="D651" s="244" t="s">
        <v>487</v>
      </c>
      <c r="E651" s="251" t="s">
        <v>28</v>
      </c>
      <c r="F651" s="252" t="s">
        <v>4596</v>
      </c>
      <c r="G651" s="250"/>
      <c r="H651" s="253">
        <v>2</v>
      </c>
      <c r="I651" s="254"/>
      <c r="J651" s="250"/>
      <c r="K651" s="250"/>
      <c r="L651" s="255"/>
      <c r="M651" s="256"/>
      <c r="N651" s="257"/>
      <c r="O651" s="257"/>
      <c r="P651" s="257"/>
      <c r="Q651" s="257"/>
      <c r="R651" s="257"/>
      <c r="S651" s="257"/>
      <c r="T651" s="258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9" t="s">
        <v>487</v>
      </c>
      <c r="AU651" s="259" t="s">
        <v>82</v>
      </c>
      <c r="AV651" s="13" t="s">
        <v>82</v>
      </c>
      <c r="AW651" s="13" t="s">
        <v>35</v>
      </c>
      <c r="AX651" s="13" t="s">
        <v>78</v>
      </c>
      <c r="AY651" s="259" t="s">
        <v>475</v>
      </c>
    </row>
    <row r="652" s="2" customFormat="1" ht="16.5" customHeight="1">
      <c r="A652" s="41"/>
      <c r="B652" s="42"/>
      <c r="C652" s="282" t="s">
        <v>4597</v>
      </c>
      <c r="D652" s="282" t="s">
        <v>516</v>
      </c>
      <c r="E652" s="283" t="s">
        <v>4598</v>
      </c>
      <c r="F652" s="284" t="s">
        <v>4599</v>
      </c>
      <c r="G652" s="285" t="s">
        <v>550</v>
      </c>
      <c r="H652" s="286">
        <v>2</v>
      </c>
      <c r="I652" s="287"/>
      <c r="J652" s="288">
        <f>ROUND(I652*H652,2)</f>
        <v>0</v>
      </c>
      <c r="K652" s="284" t="s">
        <v>906</v>
      </c>
      <c r="L652" s="289"/>
      <c r="M652" s="290" t="s">
        <v>28</v>
      </c>
      <c r="N652" s="291" t="s">
        <v>45</v>
      </c>
      <c r="O652" s="87"/>
      <c r="P652" s="240">
        <f>O652*H652</f>
        <v>0</v>
      </c>
      <c r="Q652" s="240">
        <v>0.0050000000000000001</v>
      </c>
      <c r="R652" s="240">
        <f>Q652*H652</f>
        <v>0.01</v>
      </c>
      <c r="S652" s="240">
        <v>0</v>
      </c>
      <c r="T652" s="241">
        <f>S652*H652</f>
        <v>0</v>
      </c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R652" s="242" t="s">
        <v>519</v>
      </c>
      <c r="AT652" s="242" t="s">
        <v>516</v>
      </c>
      <c r="AU652" s="242" t="s">
        <v>82</v>
      </c>
      <c r="AY652" s="20" t="s">
        <v>475</v>
      </c>
      <c r="BE652" s="243">
        <f>IF(N652="základní",J652,0)</f>
        <v>0</v>
      </c>
      <c r="BF652" s="243">
        <f>IF(N652="snížená",J652,0)</f>
        <v>0</v>
      </c>
      <c r="BG652" s="243">
        <f>IF(N652="zákl. přenesená",J652,0)</f>
        <v>0</v>
      </c>
      <c r="BH652" s="243">
        <f>IF(N652="sníž. přenesená",J652,0)</f>
        <v>0</v>
      </c>
      <c r="BI652" s="243">
        <f>IF(N652="nulová",J652,0)</f>
        <v>0</v>
      </c>
      <c r="BJ652" s="20" t="s">
        <v>78</v>
      </c>
      <c r="BK652" s="243">
        <f>ROUND(I652*H652,2)</f>
        <v>0</v>
      </c>
      <c r="BL652" s="20" t="s">
        <v>482</v>
      </c>
      <c r="BM652" s="242" t="s">
        <v>4600</v>
      </c>
    </row>
    <row r="653" s="2" customFormat="1">
      <c r="A653" s="41"/>
      <c r="B653" s="42"/>
      <c r="C653" s="43"/>
      <c r="D653" s="244" t="s">
        <v>484</v>
      </c>
      <c r="E653" s="43"/>
      <c r="F653" s="245" t="s">
        <v>4599</v>
      </c>
      <c r="G653" s="43"/>
      <c r="H653" s="43"/>
      <c r="I653" s="151"/>
      <c r="J653" s="43"/>
      <c r="K653" s="43"/>
      <c r="L653" s="47"/>
      <c r="M653" s="246"/>
      <c r="N653" s="247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484</v>
      </c>
      <c r="AU653" s="20" t="s">
        <v>82</v>
      </c>
    </row>
    <row r="654" s="2" customFormat="1" ht="21.75" customHeight="1">
      <c r="A654" s="41"/>
      <c r="B654" s="42"/>
      <c r="C654" s="231" t="s">
        <v>4601</v>
      </c>
      <c r="D654" s="231" t="s">
        <v>477</v>
      </c>
      <c r="E654" s="232" t="s">
        <v>4602</v>
      </c>
      <c r="F654" s="233" t="s">
        <v>4603</v>
      </c>
      <c r="G654" s="234" t="s">
        <v>550</v>
      </c>
      <c r="H654" s="235">
        <v>2</v>
      </c>
      <c r="I654" s="236"/>
      <c r="J654" s="237">
        <f>ROUND(I654*H654,2)</f>
        <v>0</v>
      </c>
      <c r="K654" s="233" t="s">
        <v>481</v>
      </c>
      <c r="L654" s="47"/>
      <c r="M654" s="238" t="s">
        <v>28</v>
      </c>
      <c r="N654" s="239" t="s">
        <v>45</v>
      </c>
      <c r="O654" s="87"/>
      <c r="P654" s="240">
        <f>O654*H654</f>
        <v>0</v>
      </c>
      <c r="Q654" s="240">
        <v>0.081119999999999998</v>
      </c>
      <c r="R654" s="240">
        <f>Q654*H654</f>
        <v>0.16224</v>
      </c>
      <c r="S654" s="240">
        <v>0</v>
      </c>
      <c r="T654" s="241">
        <f>S654*H654</f>
        <v>0</v>
      </c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R654" s="242" t="s">
        <v>482</v>
      </c>
      <c r="AT654" s="242" t="s">
        <v>477</v>
      </c>
      <c r="AU654" s="242" t="s">
        <v>82</v>
      </c>
      <c r="AY654" s="20" t="s">
        <v>475</v>
      </c>
      <c r="BE654" s="243">
        <f>IF(N654="základní",J654,0)</f>
        <v>0</v>
      </c>
      <c r="BF654" s="243">
        <f>IF(N654="snížená",J654,0)</f>
        <v>0</v>
      </c>
      <c r="BG654" s="243">
        <f>IF(N654="zákl. přenesená",J654,0)</f>
        <v>0</v>
      </c>
      <c r="BH654" s="243">
        <f>IF(N654="sníž. přenesená",J654,0)</f>
        <v>0</v>
      </c>
      <c r="BI654" s="243">
        <f>IF(N654="nulová",J654,0)</f>
        <v>0</v>
      </c>
      <c r="BJ654" s="20" t="s">
        <v>78</v>
      </c>
      <c r="BK654" s="243">
        <f>ROUND(I654*H654,2)</f>
        <v>0</v>
      </c>
      <c r="BL654" s="20" t="s">
        <v>482</v>
      </c>
      <c r="BM654" s="242" t="s">
        <v>4604</v>
      </c>
    </row>
    <row r="655" s="2" customFormat="1">
      <c r="A655" s="41"/>
      <c r="B655" s="42"/>
      <c r="C655" s="43"/>
      <c r="D655" s="244" t="s">
        <v>484</v>
      </c>
      <c r="E655" s="43"/>
      <c r="F655" s="245" t="s">
        <v>4605</v>
      </c>
      <c r="G655" s="43"/>
      <c r="H655" s="43"/>
      <c r="I655" s="151"/>
      <c r="J655" s="43"/>
      <c r="K655" s="43"/>
      <c r="L655" s="47"/>
      <c r="M655" s="246"/>
      <c r="N655" s="247"/>
      <c r="O655" s="87"/>
      <c r="P655" s="87"/>
      <c r="Q655" s="87"/>
      <c r="R655" s="87"/>
      <c r="S655" s="87"/>
      <c r="T655" s="88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T655" s="20" t="s">
        <v>484</v>
      </c>
      <c r="AU655" s="20" t="s">
        <v>82</v>
      </c>
    </row>
    <row r="656" s="13" customFormat="1">
      <c r="A656" s="13"/>
      <c r="B656" s="249"/>
      <c r="C656" s="250"/>
      <c r="D656" s="244" t="s">
        <v>487</v>
      </c>
      <c r="E656" s="251" t="s">
        <v>28</v>
      </c>
      <c r="F656" s="252" t="s">
        <v>4606</v>
      </c>
      <c r="G656" s="250"/>
      <c r="H656" s="253">
        <v>2</v>
      </c>
      <c r="I656" s="254"/>
      <c r="J656" s="250"/>
      <c r="K656" s="250"/>
      <c r="L656" s="255"/>
      <c r="M656" s="256"/>
      <c r="N656" s="257"/>
      <c r="O656" s="257"/>
      <c r="P656" s="257"/>
      <c r="Q656" s="257"/>
      <c r="R656" s="257"/>
      <c r="S656" s="257"/>
      <c r="T656" s="258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9" t="s">
        <v>487</v>
      </c>
      <c r="AU656" s="259" t="s">
        <v>82</v>
      </c>
      <c r="AV656" s="13" t="s">
        <v>82</v>
      </c>
      <c r="AW656" s="13" t="s">
        <v>35</v>
      </c>
      <c r="AX656" s="13" t="s">
        <v>78</v>
      </c>
      <c r="AY656" s="259" t="s">
        <v>475</v>
      </c>
    </row>
    <row r="657" s="2" customFormat="1" ht="21.75" customHeight="1">
      <c r="A657" s="41"/>
      <c r="B657" s="42"/>
      <c r="C657" s="231" t="s">
        <v>4607</v>
      </c>
      <c r="D657" s="231" t="s">
        <v>477</v>
      </c>
      <c r="E657" s="232" t="s">
        <v>4608</v>
      </c>
      <c r="F657" s="233" t="s">
        <v>4609</v>
      </c>
      <c r="G657" s="234" t="s">
        <v>550</v>
      </c>
      <c r="H657" s="235">
        <v>2</v>
      </c>
      <c r="I657" s="236"/>
      <c r="J657" s="237">
        <f>ROUND(I657*H657,2)</f>
        <v>0</v>
      </c>
      <c r="K657" s="233" t="s">
        <v>481</v>
      </c>
      <c r="L657" s="47"/>
      <c r="M657" s="238" t="s">
        <v>28</v>
      </c>
      <c r="N657" s="239" t="s">
        <v>45</v>
      </c>
      <c r="O657" s="87"/>
      <c r="P657" s="240">
        <f>O657*H657</f>
        <v>0</v>
      </c>
      <c r="Q657" s="240">
        <v>0.10940999999999999</v>
      </c>
      <c r="R657" s="240">
        <f>Q657*H657</f>
        <v>0.21881999999999999</v>
      </c>
      <c r="S657" s="240">
        <v>0</v>
      </c>
      <c r="T657" s="241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42" t="s">
        <v>482</v>
      </c>
      <c r="AT657" s="242" t="s">
        <v>477</v>
      </c>
      <c r="AU657" s="242" t="s">
        <v>82</v>
      </c>
      <c r="AY657" s="20" t="s">
        <v>475</v>
      </c>
      <c r="BE657" s="243">
        <f>IF(N657="základní",J657,0)</f>
        <v>0</v>
      </c>
      <c r="BF657" s="243">
        <f>IF(N657="snížená",J657,0)</f>
        <v>0</v>
      </c>
      <c r="BG657" s="243">
        <f>IF(N657="zákl. přenesená",J657,0)</f>
        <v>0</v>
      </c>
      <c r="BH657" s="243">
        <f>IF(N657="sníž. přenesená",J657,0)</f>
        <v>0</v>
      </c>
      <c r="BI657" s="243">
        <f>IF(N657="nulová",J657,0)</f>
        <v>0</v>
      </c>
      <c r="BJ657" s="20" t="s">
        <v>78</v>
      </c>
      <c r="BK657" s="243">
        <f>ROUND(I657*H657,2)</f>
        <v>0</v>
      </c>
      <c r="BL657" s="20" t="s">
        <v>482</v>
      </c>
      <c r="BM657" s="242" t="s">
        <v>4610</v>
      </c>
    </row>
    <row r="658" s="2" customFormat="1">
      <c r="A658" s="41"/>
      <c r="B658" s="42"/>
      <c r="C658" s="43"/>
      <c r="D658" s="244" t="s">
        <v>484</v>
      </c>
      <c r="E658" s="43"/>
      <c r="F658" s="245" t="s">
        <v>4611</v>
      </c>
      <c r="G658" s="43"/>
      <c r="H658" s="43"/>
      <c r="I658" s="151"/>
      <c r="J658" s="43"/>
      <c r="K658" s="43"/>
      <c r="L658" s="47"/>
      <c r="M658" s="246"/>
      <c r="N658" s="247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484</v>
      </c>
      <c r="AU658" s="20" t="s">
        <v>82</v>
      </c>
    </row>
    <row r="659" s="2" customFormat="1" ht="16.5" customHeight="1">
      <c r="A659" s="41"/>
      <c r="B659" s="42"/>
      <c r="C659" s="282" t="s">
        <v>4612</v>
      </c>
      <c r="D659" s="282" t="s">
        <v>516</v>
      </c>
      <c r="E659" s="283" t="s">
        <v>4613</v>
      </c>
      <c r="F659" s="284" t="s">
        <v>4614</v>
      </c>
      <c r="G659" s="285" t="s">
        <v>550</v>
      </c>
      <c r="H659" s="286">
        <v>2</v>
      </c>
      <c r="I659" s="287"/>
      <c r="J659" s="288">
        <f>ROUND(I659*H659,2)</f>
        <v>0</v>
      </c>
      <c r="K659" s="284" t="s">
        <v>481</v>
      </c>
      <c r="L659" s="289"/>
      <c r="M659" s="290" t="s">
        <v>28</v>
      </c>
      <c r="N659" s="291" t="s">
        <v>45</v>
      </c>
      <c r="O659" s="87"/>
      <c r="P659" s="240">
        <f>O659*H659</f>
        <v>0</v>
      </c>
      <c r="Q659" s="240">
        <v>0.0025000000000000001</v>
      </c>
      <c r="R659" s="240">
        <f>Q659*H659</f>
        <v>0.0050000000000000001</v>
      </c>
      <c r="S659" s="240">
        <v>0</v>
      </c>
      <c r="T659" s="241">
        <f>S659*H659</f>
        <v>0</v>
      </c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R659" s="242" t="s">
        <v>519</v>
      </c>
      <c r="AT659" s="242" t="s">
        <v>516</v>
      </c>
      <c r="AU659" s="242" t="s">
        <v>82</v>
      </c>
      <c r="AY659" s="20" t="s">
        <v>475</v>
      </c>
      <c r="BE659" s="243">
        <f>IF(N659="základní",J659,0)</f>
        <v>0</v>
      </c>
      <c r="BF659" s="243">
        <f>IF(N659="snížená",J659,0)</f>
        <v>0</v>
      </c>
      <c r="BG659" s="243">
        <f>IF(N659="zákl. přenesená",J659,0)</f>
        <v>0</v>
      </c>
      <c r="BH659" s="243">
        <f>IF(N659="sníž. přenesená",J659,0)</f>
        <v>0</v>
      </c>
      <c r="BI659" s="243">
        <f>IF(N659="nulová",J659,0)</f>
        <v>0</v>
      </c>
      <c r="BJ659" s="20" t="s">
        <v>78</v>
      </c>
      <c r="BK659" s="243">
        <f>ROUND(I659*H659,2)</f>
        <v>0</v>
      </c>
      <c r="BL659" s="20" t="s">
        <v>482</v>
      </c>
      <c r="BM659" s="242" t="s">
        <v>4615</v>
      </c>
    </row>
    <row r="660" s="2" customFormat="1">
      <c r="A660" s="41"/>
      <c r="B660" s="42"/>
      <c r="C660" s="43"/>
      <c r="D660" s="244" t="s">
        <v>484</v>
      </c>
      <c r="E660" s="43"/>
      <c r="F660" s="245" t="s">
        <v>4614</v>
      </c>
      <c r="G660" s="43"/>
      <c r="H660" s="43"/>
      <c r="I660" s="151"/>
      <c r="J660" s="43"/>
      <c r="K660" s="43"/>
      <c r="L660" s="47"/>
      <c r="M660" s="246"/>
      <c r="N660" s="247"/>
      <c r="O660" s="87"/>
      <c r="P660" s="87"/>
      <c r="Q660" s="87"/>
      <c r="R660" s="87"/>
      <c r="S660" s="87"/>
      <c r="T660" s="88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T660" s="20" t="s">
        <v>484</v>
      </c>
      <c r="AU660" s="20" t="s">
        <v>82</v>
      </c>
    </row>
    <row r="661" s="2" customFormat="1" ht="21.75" customHeight="1">
      <c r="A661" s="41"/>
      <c r="B661" s="42"/>
      <c r="C661" s="231" t="s">
        <v>4616</v>
      </c>
      <c r="D661" s="231" t="s">
        <v>477</v>
      </c>
      <c r="E661" s="232" t="s">
        <v>4617</v>
      </c>
      <c r="F661" s="233" t="s">
        <v>4618</v>
      </c>
      <c r="G661" s="234" t="s">
        <v>639</v>
      </c>
      <c r="H661" s="235">
        <v>205</v>
      </c>
      <c r="I661" s="236"/>
      <c r="J661" s="237">
        <f>ROUND(I661*H661,2)</f>
        <v>0</v>
      </c>
      <c r="K661" s="233" t="s">
        <v>481</v>
      </c>
      <c r="L661" s="47"/>
      <c r="M661" s="238" t="s">
        <v>28</v>
      </c>
      <c r="N661" s="239" t="s">
        <v>45</v>
      </c>
      <c r="O661" s="87"/>
      <c r="P661" s="240">
        <f>O661*H661</f>
        <v>0</v>
      </c>
      <c r="Q661" s="240">
        <v>0.00014999999999999999</v>
      </c>
      <c r="R661" s="240">
        <f>Q661*H661</f>
        <v>0.030749999999999996</v>
      </c>
      <c r="S661" s="240">
        <v>0</v>
      </c>
      <c r="T661" s="241">
        <f>S661*H661</f>
        <v>0</v>
      </c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R661" s="242" t="s">
        <v>482</v>
      </c>
      <c r="AT661" s="242" t="s">
        <v>477</v>
      </c>
      <c r="AU661" s="242" t="s">
        <v>82</v>
      </c>
      <c r="AY661" s="20" t="s">
        <v>475</v>
      </c>
      <c r="BE661" s="243">
        <f>IF(N661="základní",J661,0)</f>
        <v>0</v>
      </c>
      <c r="BF661" s="243">
        <f>IF(N661="snížená",J661,0)</f>
        <v>0</v>
      </c>
      <c r="BG661" s="243">
        <f>IF(N661="zákl. přenesená",J661,0)</f>
        <v>0</v>
      </c>
      <c r="BH661" s="243">
        <f>IF(N661="sníž. přenesená",J661,0)</f>
        <v>0</v>
      </c>
      <c r="BI661" s="243">
        <f>IF(N661="nulová",J661,0)</f>
        <v>0</v>
      </c>
      <c r="BJ661" s="20" t="s">
        <v>78</v>
      </c>
      <c r="BK661" s="243">
        <f>ROUND(I661*H661,2)</f>
        <v>0</v>
      </c>
      <c r="BL661" s="20" t="s">
        <v>482</v>
      </c>
      <c r="BM661" s="242" t="s">
        <v>4619</v>
      </c>
    </row>
    <row r="662" s="2" customFormat="1">
      <c r="A662" s="41"/>
      <c r="B662" s="42"/>
      <c r="C662" s="43"/>
      <c r="D662" s="244" t="s">
        <v>484</v>
      </c>
      <c r="E662" s="43"/>
      <c r="F662" s="245" t="s">
        <v>4620</v>
      </c>
      <c r="G662" s="43"/>
      <c r="H662" s="43"/>
      <c r="I662" s="151"/>
      <c r="J662" s="43"/>
      <c r="K662" s="43"/>
      <c r="L662" s="47"/>
      <c r="M662" s="246"/>
      <c r="N662" s="247"/>
      <c r="O662" s="87"/>
      <c r="P662" s="87"/>
      <c r="Q662" s="87"/>
      <c r="R662" s="87"/>
      <c r="S662" s="87"/>
      <c r="T662" s="88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T662" s="20" t="s">
        <v>484</v>
      </c>
      <c r="AU662" s="20" t="s">
        <v>82</v>
      </c>
    </row>
    <row r="663" s="13" customFormat="1">
      <c r="A663" s="13"/>
      <c r="B663" s="249"/>
      <c r="C663" s="250"/>
      <c r="D663" s="244" t="s">
        <v>487</v>
      </c>
      <c r="E663" s="251" t="s">
        <v>28</v>
      </c>
      <c r="F663" s="252" t="s">
        <v>4621</v>
      </c>
      <c r="G663" s="250"/>
      <c r="H663" s="253">
        <v>180</v>
      </c>
      <c r="I663" s="254"/>
      <c r="J663" s="250"/>
      <c r="K663" s="250"/>
      <c r="L663" s="255"/>
      <c r="M663" s="256"/>
      <c r="N663" s="257"/>
      <c r="O663" s="257"/>
      <c r="P663" s="257"/>
      <c r="Q663" s="257"/>
      <c r="R663" s="257"/>
      <c r="S663" s="257"/>
      <c r="T663" s="258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9" t="s">
        <v>487</v>
      </c>
      <c r="AU663" s="259" t="s">
        <v>82</v>
      </c>
      <c r="AV663" s="13" t="s">
        <v>82</v>
      </c>
      <c r="AW663" s="13" t="s">
        <v>35</v>
      </c>
      <c r="AX663" s="13" t="s">
        <v>74</v>
      </c>
      <c r="AY663" s="259" t="s">
        <v>475</v>
      </c>
    </row>
    <row r="664" s="13" customFormat="1">
      <c r="A664" s="13"/>
      <c r="B664" s="249"/>
      <c r="C664" s="250"/>
      <c r="D664" s="244" t="s">
        <v>487</v>
      </c>
      <c r="E664" s="251" t="s">
        <v>28</v>
      </c>
      <c r="F664" s="252" t="s">
        <v>4622</v>
      </c>
      <c r="G664" s="250"/>
      <c r="H664" s="253">
        <v>25</v>
      </c>
      <c r="I664" s="254"/>
      <c r="J664" s="250"/>
      <c r="K664" s="250"/>
      <c r="L664" s="255"/>
      <c r="M664" s="256"/>
      <c r="N664" s="257"/>
      <c r="O664" s="257"/>
      <c r="P664" s="257"/>
      <c r="Q664" s="257"/>
      <c r="R664" s="257"/>
      <c r="S664" s="257"/>
      <c r="T664" s="258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9" t="s">
        <v>487</v>
      </c>
      <c r="AU664" s="259" t="s">
        <v>82</v>
      </c>
      <c r="AV664" s="13" t="s">
        <v>82</v>
      </c>
      <c r="AW664" s="13" t="s">
        <v>35</v>
      </c>
      <c r="AX664" s="13" t="s">
        <v>74</v>
      </c>
      <c r="AY664" s="259" t="s">
        <v>475</v>
      </c>
    </row>
    <row r="665" s="15" customFormat="1">
      <c r="A665" s="15"/>
      <c r="B665" s="271"/>
      <c r="C665" s="272"/>
      <c r="D665" s="244" t="s">
        <v>487</v>
      </c>
      <c r="E665" s="273" t="s">
        <v>28</v>
      </c>
      <c r="F665" s="274" t="s">
        <v>493</v>
      </c>
      <c r="G665" s="272"/>
      <c r="H665" s="275">
        <v>205</v>
      </c>
      <c r="I665" s="276"/>
      <c r="J665" s="272"/>
      <c r="K665" s="272"/>
      <c r="L665" s="277"/>
      <c r="M665" s="278"/>
      <c r="N665" s="279"/>
      <c r="O665" s="279"/>
      <c r="P665" s="279"/>
      <c r="Q665" s="279"/>
      <c r="R665" s="279"/>
      <c r="S665" s="279"/>
      <c r="T665" s="280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81" t="s">
        <v>487</v>
      </c>
      <c r="AU665" s="281" t="s">
        <v>82</v>
      </c>
      <c r="AV665" s="15" t="s">
        <v>482</v>
      </c>
      <c r="AW665" s="15" t="s">
        <v>35</v>
      </c>
      <c r="AX665" s="15" t="s">
        <v>78</v>
      </c>
      <c r="AY665" s="281" t="s">
        <v>475</v>
      </c>
    </row>
    <row r="666" s="2" customFormat="1" ht="21.75" customHeight="1">
      <c r="A666" s="41"/>
      <c r="B666" s="42"/>
      <c r="C666" s="231" t="s">
        <v>4623</v>
      </c>
      <c r="D666" s="231" t="s">
        <v>477</v>
      </c>
      <c r="E666" s="232" t="s">
        <v>4624</v>
      </c>
      <c r="F666" s="233" t="s">
        <v>4625</v>
      </c>
      <c r="G666" s="234" t="s">
        <v>639</v>
      </c>
      <c r="H666" s="235">
        <v>205</v>
      </c>
      <c r="I666" s="236"/>
      <c r="J666" s="237">
        <f>ROUND(I666*H666,2)</f>
        <v>0</v>
      </c>
      <c r="K666" s="233" t="s">
        <v>481</v>
      </c>
      <c r="L666" s="47"/>
      <c r="M666" s="238" t="s">
        <v>28</v>
      </c>
      <c r="N666" s="239" t="s">
        <v>45</v>
      </c>
      <c r="O666" s="87"/>
      <c r="P666" s="240">
        <f>O666*H666</f>
        <v>0</v>
      </c>
      <c r="Q666" s="240">
        <v>0.00040000000000000002</v>
      </c>
      <c r="R666" s="240">
        <f>Q666*H666</f>
        <v>0.082000000000000003</v>
      </c>
      <c r="S666" s="240">
        <v>0</v>
      </c>
      <c r="T666" s="241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42" t="s">
        <v>482</v>
      </c>
      <c r="AT666" s="242" t="s">
        <v>477</v>
      </c>
      <c r="AU666" s="242" t="s">
        <v>82</v>
      </c>
      <c r="AY666" s="20" t="s">
        <v>475</v>
      </c>
      <c r="BE666" s="243">
        <f>IF(N666="základní",J666,0)</f>
        <v>0</v>
      </c>
      <c r="BF666" s="243">
        <f>IF(N666="snížená",J666,0)</f>
        <v>0</v>
      </c>
      <c r="BG666" s="243">
        <f>IF(N666="zákl. přenesená",J666,0)</f>
        <v>0</v>
      </c>
      <c r="BH666" s="243">
        <f>IF(N666="sníž. přenesená",J666,0)</f>
        <v>0</v>
      </c>
      <c r="BI666" s="243">
        <f>IF(N666="nulová",J666,0)</f>
        <v>0</v>
      </c>
      <c r="BJ666" s="20" t="s">
        <v>78</v>
      </c>
      <c r="BK666" s="243">
        <f>ROUND(I666*H666,2)</f>
        <v>0</v>
      </c>
      <c r="BL666" s="20" t="s">
        <v>482</v>
      </c>
      <c r="BM666" s="242" t="s">
        <v>4626</v>
      </c>
    </row>
    <row r="667" s="2" customFormat="1">
      <c r="A667" s="41"/>
      <c r="B667" s="42"/>
      <c r="C667" s="43"/>
      <c r="D667" s="244" t="s">
        <v>484</v>
      </c>
      <c r="E667" s="43"/>
      <c r="F667" s="245" t="s">
        <v>4627</v>
      </c>
      <c r="G667" s="43"/>
      <c r="H667" s="43"/>
      <c r="I667" s="151"/>
      <c r="J667" s="43"/>
      <c r="K667" s="43"/>
      <c r="L667" s="47"/>
      <c r="M667" s="246"/>
      <c r="N667" s="247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484</v>
      </c>
      <c r="AU667" s="20" t="s">
        <v>82</v>
      </c>
    </row>
    <row r="668" s="13" customFormat="1">
      <c r="A668" s="13"/>
      <c r="B668" s="249"/>
      <c r="C668" s="250"/>
      <c r="D668" s="244" t="s">
        <v>487</v>
      </c>
      <c r="E668" s="251" t="s">
        <v>28</v>
      </c>
      <c r="F668" s="252" t="s">
        <v>4621</v>
      </c>
      <c r="G668" s="250"/>
      <c r="H668" s="253">
        <v>180</v>
      </c>
      <c r="I668" s="254"/>
      <c r="J668" s="250"/>
      <c r="K668" s="250"/>
      <c r="L668" s="255"/>
      <c r="M668" s="256"/>
      <c r="N668" s="257"/>
      <c r="O668" s="257"/>
      <c r="P668" s="257"/>
      <c r="Q668" s="257"/>
      <c r="R668" s="257"/>
      <c r="S668" s="257"/>
      <c r="T668" s="258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9" t="s">
        <v>487</v>
      </c>
      <c r="AU668" s="259" t="s">
        <v>82</v>
      </c>
      <c r="AV668" s="13" t="s">
        <v>82</v>
      </c>
      <c r="AW668" s="13" t="s">
        <v>35</v>
      </c>
      <c r="AX668" s="13" t="s">
        <v>74</v>
      </c>
      <c r="AY668" s="259" t="s">
        <v>475</v>
      </c>
    </row>
    <row r="669" s="13" customFormat="1">
      <c r="A669" s="13"/>
      <c r="B669" s="249"/>
      <c r="C669" s="250"/>
      <c r="D669" s="244" t="s">
        <v>487</v>
      </c>
      <c r="E669" s="251" t="s">
        <v>28</v>
      </c>
      <c r="F669" s="252" t="s">
        <v>4622</v>
      </c>
      <c r="G669" s="250"/>
      <c r="H669" s="253">
        <v>25</v>
      </c>
      <c r="I669" s="254"/>
      <c r="J669" s="250"/>
      <c r="K669" s="250"/>
      <c r="L669" s="255"/>
      <c r="M669" s="256"/>
      <c r="N669" s="257"/>
      <c r="O669" s="257"/>
      <c r="P669" s="257"/>
      <c r="Q669" s="257"/>
      <c r="R669" s="257"/>
      <c r="S669" s="257"/>
      <c r="T669" s="258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9" t="s">
        <v>487</v>
      </c>
      <c r="AU669" s="259" t="s">
        <v>82</v>
      </c>
      <c r="AV669" s="13" t="s">
        <v>82</v>
      </c>
      <c r="AW669" s="13" t="s">
        <v>35</v>
      </c>
      <c r="AX669" s="13" t="s">
        <v>74</v>
      </c>
      <c r="AY669" s="259" t="s">
        <v>475</v>
      </c>
    </row>
    <row r="670" s="15" customFormat="1">
      <c r="A670" s="15"/>
      <c r="B670" s="271"/>
      <c r="C670" s="272"/>
      <c r="D670" s="244" t="s">
        <v>487</v>
      </c>
      <c r="E670" s="273" t="s">
        <v>28</v>
      </c>
      <c r="F670" s="274" t="s">
        <v>493</v>
      </c>
      <c r="G670" s="272"/>
      <c r="H670" s="275">
        <v>205</v>
      </c>
      <c r="I670" s="276"/>
      <c r="J670" s="272"/>
      <c r="K670" s="272"/>
      <c r="L670" s="277"/>
      <c r="M670" s="278"/>
      <c r="N670" s="279"/>
      <c r="O670" s="279"/>
      <c r="P670" s="279"/>
      <c r="Q670" s="279"/>
      <c r="R670" s="279"/>
      <c r="S670" s="279"/>
      <c r="T670" s="280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81" t="s">
        <v>487</v>
      </c>
      <c r="AU670" s="281" t="s">
        <v>82</v>
      </c>
      <c r="AV670" s="15" t="s">
        <v>482</v>
      </c>
      <c r="AW670" s="15" t="s">
        <v>35</v>
      </c>
      <c r="AX670" s="15" t="s">
        <v>78</v>
      </c>
      <c r="AY670" s="281" t="s">
        <v>475</v>
      </c>
    </row>
    <row r="671" s="2" customFormat="1" ht="44.25" customHeight="1">
      <c r="A671" s="41"/>
      <c r="B671" s="42"/>
      <c r="C671" s="231" t="s">
        <v>4628</v>
      </c>
      <c r="D671" s="231" t="s">
        <v>477</v>
      </c>
      <c r="E671" s="232" t="s">
        <v>4629</v>
      </c>
      <c r="F671" s="233" t="s">
        <v>4630</v>
      </c>
      <c r="G671" s="234" t="s">
        <v>639</v>
      </c>
      <c r="H671" s="235">
        <v>77.120000000000005</v>
      </c>
      <c r="I671" s="236"/>
      <c r="J671" s="237">
        <f>ROUND(I671*H671,2)</f>
        <v>0</v>
      </c>
      <c r="K671" s="233" t="s">
        <v>481</v>
      </c>
      <c r="L671" s="47"/>
      <c r="M671" s="238" t="s">
        <v>28</v>
      </c>
      <c r="N671" s="239" t="s">
        <v>45</v>
      </c>
      <c r="O671" s="87"/>
      <c r="P671" s="240">
        <f>O671*H671</f>
        <v>0</v>
      </c>
      <c r="Q671" s="240">
        <v>0.15540000000000001</v>
      </c>
      <c r="R671" s="240">
        <f>Q671*H671</f>
        <v>11.984448000000002</v>
      </c>
      <c r="S671" s="240">
        <v>0</v>
      </c>
      <c r="T671" s="241">
        <f>S671*H671</f>
        <v>0</v>
      </c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R671" s="242" t="s">
        <v>482</v>
      </c>
      <c r="AT671" s="242" t="s">
        <v>477</v>
      </c>
      <c r="AU671" s="242" t="s">
        <v>82</v>
      </c>
      <c r="AY671" s="20" t="s">
        <v>475</v>
      </c>
      <c r="BE671" s="243">
        <f>IF(N671="základní",J671,0)</f>
        <v>0</v>
      </c>
      <c r="BF671" s="243">
        <f>IF(N671="snížená",J671,0)</f>
        <v>0</v>
      </c>
      <c r="BG671" s="243">
        <f>IF(N671="zákl. přenesená",J671,0)</f>
        <v>0</v>
      </c>
      <c r="BH671" s="243">
        <f>IF(N671="sníž. přenesená",J671,0)</f>
        <v>0</v>
      </c>
      <c r="BI671" s="243">
        <f>IF(N671="nulová",J671,0)</f>
        <v>0</v>
      </c>
      <c r="BJ671" s="20" t="s">
        <v>78</v>
      </c>
      <c r="BK671" s="243">
        <f>ROUND(I671*H671,2)</f>
        <v>0</v>
      </c>
      <c r="BL671" s="20" t="s">
        <v>482</v>
      </c>
      <c r="BM671" s="242" t="s">
        <v>4631</v>
      </c>
    </row>
    <row r="672" s="2" customFormat="1">
      <c r="A672" s="41"/>
      <c r="B672" s="42"/>
      <c r="C672" s="43"/>
      <c r="D672" s="244" t="s">
        <v>484</v>
      </c>
      <c r="E672" s="43"/>
      <c r="F672" s="245" t="s">
        <v>4630</v>
      </c>
      <c r="G672" s="43"/>
      <c r="H672" s="43"/>
      <c r="I672" s="151"/>
      <c r="J672" s="43"/>
      <c r="K672" s="43"/>
      <c r="L672" s="47"/>
      <c r="M672" s="246"/>
      <c r="N672" s="247"/>
      <c r="O672" s="87"/>
      <c r="P672" s="87"/>
      <c r="Q672" s="87"/>
      <c r="R672" s="87"/>
      <c r="S672" s="87"/>
      <c r="T672" s="88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T672" s="20" t="s">
        <v>484</v>
      </c>
      <c r="AU672" s="20" t="s">
        <v>82</v>
      </c>
    </row>
    <row r="673" s="16" customFormat="1">
      <c r="A673" s="16"/>
      <c r="B673" s="299"/>
      <c r="C673" s="300"/>
      <c r="D673" s="244" t="s">
        <v>487</v>
      </c>
      <c r="E673" s="301" t="s">
        <v>28</v>
      </c>
      <c r="F673" s="302" t="s">
        <v>4632</v>
      </c>
      <c r="G673" s="300"/>
      <c r="H673" s="301" t="s">
        <v>28</v>
      </c>
      <c r="I673" s="303"/>
      <c r="J673" s="300"/>
      <c r="K673" s="300"/>
      <c r="L673" s="304"/>
      <c r="M673" s="305"/>
      <c r="N673" s="306"/>
      <c r="O673" s="306"/>
      <c r="P673" s="306"/>
      <c r="Q673" s="306"/>
      <c r="R673" s="306"/>
      <c r="S673" s="306"/>
      <c r="T673" s="307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T673" s="308" t="s">
        <v>487</v>
      </c>
      <c r="AU673" s="308" t="s">
        <v>82</v>
      </c>
      <c r="AV673" s="16" t="s">
        <v>78</v>
      </c>
      <c r="AW673" s="16" t="s">
        <v>35</v>
      </c>
      <c r="AX673" s="16" t="s">
        <v>74</v>
      </c>
      <c r="AY673" s="308" t="s">
        <v>475</v>
      </c>
    </row>
    <row r="674" s="13" customFormat="1">
      <c r="A674" s="13"/>
      <c r="B674" s="249"/>
      <c r="C674" s="250"/>
      <c r="D674" s="244" t="s">
        <v>487</v>
      </c>
      <c r="E674" s="251" t="s">
        <v>28</v>
      </c>
      <c r="F674" s="252" t="s">
        <v>4633</v>
      </c>
      <c r="G674" s="250"/>
      <c r="H674" s="253">
        <v>22</v>
      </c>
      <c r="I674" s="254"/>
      <c r="J674" s="250"/>
      <c r="K674" s="250"/>
      <c r="L674" s="255"/>
      <c r="M674" s="256"/>
      <c r="N674" s="257"/>
      <c r="O674" s="257"/>
      <c r="P674" s="257"/>
      <c r="Q674" s="257"/>
      <c r="R674" s="257"/>
      <c r="S674" s="257"/>
      <c r="T674" s="258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9" t="s">
        <v>487</v>
      </c>
      <c r="AU674" s="259" t="s">
        <v>82</v>
      </c>
      <c r="AV674" s="13" t="s">
        <v>82</v>
      </c>
      <c r="AW674" s="13" t="s">
        <v>35</v>
      </c>
      <c r="AX674" s="13" t="s">
        <v>74</v>
      </c>
      <c r="AY674" s="259" t="s">
        <v>475</v>
      </c>
    </row>
    <row r="675" s="13" customFormat="1">
      <c r="A675" s="13"/>
      <c r="B675" s="249"/>
      <c r="C675" s="250"/>
      <c r="D675" s="244" t="s">
        <v>487</v>
      </c>
      <c r="E675" s="251" t="s">
        <v>28</v>
      </c>
      <c r="F675" s="252" t="s">
        <v>4634</v>
      </c>
      <c r="G675" s="250"/>
      <c r="H675" s="253">
        <v>28.079999999999998</v>
      </c>
      <c r="I675" s="254"/>
      <c r="J675" s="250"/>
      <c r="K675" s="250"/>
      <c r="L675" s="255"/>
      <c r="M675" s="256"/>
      <c r="N675" s="257"/>
      <c r="O675" s="257"/>
      <c r="P675" s="257"/>
      <c r="Q675" s="257"/>
      <c r="R675" s="257"/>
      <c r="S675" s="257"/>
      <c r="T675" s="258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9" t="s">
        <v>487</v>
      </c>
      <c r="AU675" s="259" t="s">
        <v>82</v>
      </c>
      <c r="AV675" s="13" t="s">
        <v>82</v>
      </c>
      <c r="AW675" s="13" t="s">
        <v>35</v>
      </c>
      <c r="AX675" s="13" t="s">
        <v>74</v>
      </c>
      <c r="AY675" s="259" t="s">
        <v>475</v>
      </c>
    </row>
    <row r="676" s="13" customFormat="1">
      <c r="A676" s="13"/>
      <c r="B676" s="249"/>
      <c r="C676" s="250"/>
      <c r="D676" s="244" t="s">
        <v>487</v>
      </c>
      <c r="E676" s="251" t="s">
        <v>28</v>
      </c>
      <c r="F676" s="252" t="s">
        <v>4635</v>
      </c>
      <c r="G676" s="250"/>
      <c r="H676" s="253">
        <v>27.039999999999999</v>
      </c>
      <c r="I676" s="254"/>
      <c r="J676" s="250"/>
      <c r="K676" s="250"/>
      <c r="L676" s="255"/>
      <c r="M676" s="256"/>
      <c r="N676" s="257"/>
      <c r="O676" s="257"/>
      <c r="P676" s="257"/>
      <c r="Q676" s="257"/>
      <c r="R676" s="257"/>
      <c r="S676" s="257"/>
      <c r="T676" s="258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9" t="s">
        <v>487</v>
      </c>
      <c r="AU676" s="259" t="s">
        <v>82</v>
      </c>
      <c r="AV676" s="13" t="s">
        <v>82</v>
      </c>
      <c r="AW676" s="13" t="s">
        <v>35</v>
      </c>
      <c r="AX676" s="13" t="s">
        <v>74</v>
      </c>
      <c r="AY676" s="259" t="s">
        <v>475</v>
      </c>
    </row>
    <row r="677" s="15" customFormat="1">
      <c r="A677" s="15"/>
      <c r="B677" s="271"/>
      <c r="C677" s="272"/>
      <c r="D677" s="244" t="s">
        <v>487</v>
      </c>
      <c r="E677" s="273" t="s">
        <v>28</v>
      </c>
      <c r="F677" s="274" t="s">
        <v>493</v>
      </c>
      <c r="G677" s="272"/>
      <c r="H677" s="275">
        <v>77.120000000000005</v>
      </c>
      <c r="I677" s="276"/>
      <c r="J677" s="272"/>
      <c r="K677" s="272"/>
      <c r="L677" s="277"/>
      <c r="M677" s="278"/>
      <c r="N677" s="279"/>
      <c r="O677" s="279"/>
      <c r="P677" s="279"/>
      <c r="Q677" s="279"/>
      <c r="R677" s="279"/>
      <c r="S677" s="279"/>
      <c r="T677" s="280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81" t="s">
        <v>487</v>
      </c>
      <c r="AU677" s="281" t="s">
        <v>82</v>
      </c>
      <c r="AV677" s="15" t="s">
        <v>482</v>
      </c>
      <c r="AW677" s="15" t="s">
        <v>35</v>
      </c>
      <c r="AX677" s="15" t="s">
        <v>78</v>
      </c>
      <c r="AY677" s="281" t="s">
        <v>475</v>
      </c>
    </row>
    <row r="678" s="2" customFormat="1" ht="16.5" customHeight="1">
      <c r="A678" s="41"/>
      <c r="B678" s="42"/>
      <c r="C678" s="282" t="s">
        <v>4636</v>
      </c>
      <c r="D678" s="282" t="s">
        <v>516</v>
      </c>
      <c r="E678" s="283" t="s">
        <v>4637</v>
      </c>
      <c r="F678" s="284" t="s">
        <v>4638</v>
      </c>
      <c r="G678" s="285" t="s">
        <v>639</v>
      </c>
      <c r="H678" s="286">
        <v>77.120000000000005</v>
      </c>
      <c r="I678" s="287"/>
      <c r="J678" s="288">
        <f>ROUND(I678*H678,2)</f>
        <v>0</v>
      </c>
      <c r="K678" s="284" t="s">
        <v>481</v>
      </c>
      <c r="L678" s="289"/>
      <c r="M678" s="290" t="s">
        <v>28</v>
      </c>
      <c r="N678" s="291" t="s">
        <v>45</v>
      </c>
      <c r="O678" s="87"/>
      <c r="P678" s="240">
        <f>O678*H678</f>
        <v>0</v>
      </c>
      <c r="Q678" s="240">
        <v>0.081000000000000003</v>
      </c>
      <c r="R678" s="240">
        <f>Q678*H678</f>
        <v>6.2467200000000007</v>
      </c>
      <c r="S678" s="240">
        <v>0</v>
      </c>
      <c r="T678" s="241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42" t="s">
        <v>519</v>
      </c>
      <c r="AT678" s="242" t="s">
        <v>516</v>
      </c>
      <c r="AU678" s="242" t="s">
        <v>82</v>
      </c>
      <c r="AY678" s="20" t="s">
        <v>475</v>
      </c>
      <c r="BE678" s="243">
        <f>IF(N678="základní",J678,0)</f>
        <v>0</v>
      </c>
      <c r="BF678" s="243">
        <f>IF(N678="snížená",J678,0)</f>
        <v>0</v>
      </c>
      <c r="BG678" s="243">
        <f>IF(N678="zákl. přenesená",J678,0)</f>
        <v>0</v>
      </c>
      <c r="BH678" s="243">
        <f>IF(N678="sníž. přenesená",J678,0)</f>
        <v>0</v>
      </c>
      <c r="BI678" s="243">
        <f>IF(N678="nulová",J678,0)</f>
        <v>0</v>
      </c>
      <c r="BJ678" s="20" t="s">
        <v>78</v>
      </c>
      <c r="BK678" s="243">
        <f>ROUND(I678*H678,2)</f>
        <v>0</v>
      </c>
      <c r="BL678" s="20" t="s">
        <v>482</v>
      </c>
      <c r="BM678" s="242" t="s">
        <v>4639</v>
      </c>
    </row>
    <row r="679" s="2" customFormat="1">
      <c r="A679" s="41"/>
      <c r="B679" s="42"/>
      <c r="C679" s="43"/>
      <c r="D679" s="244" t="s">
        <v>484</v>
      </c>
      <c r="E679" s="43"/>
      <c r="F679" s="245" t="s">
        <v>4638</v>
      </c>
      <c r="G679" s="43"/>
      <c r="H679" s="43"/>
      <c r="I679" s="151"/>
      <c r="J679" s="43"/>
      <c r="K679" s="43"/>
      <c r="L679" s="47"/>
      <c r="M679" s="246"/>
      <c r="N679" s="247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484</v>
      </c>
      <c r="AU679" s="20" t="s">
        <v>82</v>
      </c>
    </row>
    <row r="680" s="2" customFormat="1" ht="44.25" customHeight="1">
      <c r="A680" s="41"/>
      <c r="B680" s="42"/>
      <c r="C680" s="231" t="s">
        <v>4640</v>
      </c>
      <c r="D680" s="231" t="s">
        <v>477</v>
      </c>
      <c r="E680" s="232" t="s">
        <v>4641</v>
      </c>
      <c r="F680" s="233" t="s">
        <v>4642</v>
      </c>
      <c r="G680" s="234" t="s">
        <v>639</v>
      </c>
      <c r="H680" s="235">
        <v>226.69999999999999</v>
      </c>
      <c r="I680" s="236"/>
      <c r="J680" s="237">
        <f>ROUND(I680*H680,2)</f>
        <v>0</v>
      </c>
      <c r="K680" s="233" t="s">
        <v>481</v>
      </c>
      <c r="L680" s="47"/>
      <c r="M680" s="238" t="s">
        <v>28</v>
      </c>
      <c r="N680" s="239" t="s">
        <v>45</v>
      </c>
      <c r="O680" s="87"/>
      <c r="P680" s="240">
        <f>O680*H680</f>
        <v>0</v>
      </c>
      <c r="Q680" s="240">
        <v>0.00050000000000000001</v>
      </c>
      <c r="R680" s="240">
        <f>Q680*H680</f>
        <v>0.11334999999999999</v>
      </c>
      <c r="S680" s="240">
        <v>0</v>
      </c>
      <c r="T680" s="241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42" t="s">
        <v>482</v>
      </c>
      <c r="AT680" s="242" t="s">
        <v>477</v>
      </c>
      <c r="AU680" s="242" t="s">
        <v>82</v>
      </c>
      <c r="AY680" s="20" t="s">
        <v>475</v>
      </c>
      <c r="BE680" s="243">
        <f>IF(N680="základní",J680,0)</f>
        <v>0</v>
      </c>
      <c r="BF680" s="243">
        <f>IF(N680="snížená",J680,0)</f>
        <v>0</v>
      </c>
      <c r="BG680" s="243">
        <f>IF(N680="zákl. přenesená",J680,0)</f>
        <v>0</v>
      </c>
      <c r="BH680" s="243">
        <f>IF(N680="sníž. přenesená",J680,0)</f>
        <v>0</v>
      </c>
      <c r="BI680" s="243">
        <f>IF(N680="nulová",J680,0)</f>
        <v>0</v>
      </c>
      <c r="BJ680" s="20" t="s">
        <v>78</v>
      </c>
      <c r="BK680" s="243">
        <f>ROUND(I680*H680,2)</f>
        <v>0</v>
      </c>
      <c r="BL680" s="20" t="s">
        <v>482</v>
      </c>
      <c r="BM680" s="242" t="s">
        <v>4643</v>
      </c>
    </row>
    <row r="681" s="2" customFormat="1">
      <c r="A681" s="41"/>
      <c r="B681" s="42"/>
      <c r="C681" s="43"/>
      <c r="D681" s="244" t="s">
        <v>484</v>
      </c>
      <c r="E681" s="43"/>
      <c r="F681" s="245" t="s">
        <v>4644</v>
      </c>
      <c r="G681" s="43"/>
      <c r="H681" s="43"/>
      <c r="I681" s="151"/>
      <c r="J681" s="43"/>
      <c r="K681" s="43"/>
      <c r="L681" s="47"/>
      <c r="M681" s="246"/>
      <c r="N681" s="247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484</v>
      </c>
      <c r="AU681" s="20" t="s">
        <v>82</v>
      </c>
    </row>
    <row r="682" s="13" customFormat="1">
      <c r="A682" s="13"/>
      <c r="B682" s="249"/>
      <c r="C682" s="250"/>
      <c r="D682" s="244" t="s">
        <v>487</v>
      </c>
      <c r="E682" s="251" t="s">
        <v>28</v>
      </c>
      <c r="F682" s="252" t="s">
        <v>4645</v>
      </c>
      <c r="G682" s="250"/>
      <c r="H682" s="253">
        <v>112</v>
      </c>
      <c r="I682" s="254"/>
      <c r="J682" s="250"/>
      <c r="K682" s="250"/>
      <c r="L682" s="255"/>
      <c r="M682" s="256"/>
      <c r="N682" s="257"/>
      <c r="O682" s="257"/>
      <c r="P682" s="257"/>
      <c r="Q682" s="257"/>
      <c r="R682" s="257"/>
      <c r="S682" s="257"/>
      <c r="T682" s="258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9" t="s">
        <v>487</v>
      </c>
      <c r="AU682" s="259" t="s">
        <v>82</v>
      </c>
      <c r="AV682" s="13" t="s">
        <v>82</v>
      </c>
      <c r="AW682" s="13" t="s">
        <v>35</v>
      </c>
      <c r="AX682" s="13" t="s">
        <v>74</v>
      </c>
      <c r="AY682" s="259" t="s">
        <v>475</v>
      </c>
    </row>
    <row r="683" s="13" customFormat="1">
      <c r="A683" s="13"/>
      <c r="B683" s="249"/>
      <c r="C683" s="250"/>
      <c r="D683" s="244" t="s">
        <v>487</v>
      </c>
      <c r="E683" s="251" t="s">
        <v>28</v>
      </c>
      <c r="F683" s="252" t="s">
        <v>4646</v>
      </c>
      <c r="G683" s="250"/>
      <c r="H683" s="253">
        <v>24.699999999999999</v>
      </c>
      <c r="I683" s="254"/>
      <c r="J683" s="250"/>
      <c r="K683" s="250"/>
      <c r="L683" s="255"/>
      <c r="M683" s="256"/>
      <c r="N683" s="257"/>
      <c r="O683" s="257"/>
      <c r="P683" s="257"/>
      <c r="Q683" s="257"/>
      <c r="R683" s="257"/>
      <c r="S683" s="257"/>
      <c r="T683" s="258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9" t="s">
        <v>487</v>
      </c>
      <c r="AU683" s="259" t="s">
        <v>82</v>
      </c>
      <c r="AV683" s="13" t="s">
        <v>82</v>
      </c>
      <c r="AW683" s="13" t="s">
        <v>35</v>
      </c>
      <c r="AX683" s="13" t="s">
        <v>74</v>
      </c>
      <c r="AY683" s="259" t="s">
        <v>475</v>
      </c>
    </row>
    <row r="684" s="13" customFormat="1">
      <c r="A684" s="13"/>
      <c r="B684" s="249"/>
      <c r="C684" s="250"/>
      <c r="D684" s="244" t="s">
        <v>487</v>
      </c>
      <c r="E684" s="251" t="s">
        <v>28</v>
      </c>
      <c r="F684" s="252" t="s">
        <v>4647</v>
      </c>
      <c r="G684" s="250"/>
      <c r="H684" s="253">
        <v>90</v>
      </c>
      <c r="I684" s="254"/>
      <c r="J684" s="250"/>
      <c r="K684" s="250"/>
      <c r="L684" s="255"/>
      <c r="M684" s="256"/>
      <c r="N684" s="257"/>
      <c r="O684" s="257"/>
      <c r="P684" s="257"/>
      <c r="Q684" s="257"/>
      <c r="R684" s="257"/>
      <c r="S684" s="257"/>
      <c r="T684" s="258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9" t="s">
        <v>487</v>
      </c>
      <c r="AU684" s="259" t="s">
        <v>82</v>
      </c>
      <c r="AV684" s="13" t="s">
        <v>82</v>
      </c>
      <c r="AW684" s="13" t="s">
        <v>35</v>
      </c>
      <c r="AX684" s="13" t="s">
        <v>74</v>
      </c>
      <c r="AY684" s="259" t="s">
        <v>475</v>
      </c>
    </row>
    <row r="685" s="15" customFormat="1">
      <c r="A685" s="15"/>
      <c r="B685" s="271"/>
      <c r="C685" s="272"/>
      <c r="D685" s="244" t="s">
        <v>487</v>
      </c>
      <c r="E685" s="273" t="s">
        <v>28</v>
      </c>
      <c r="F685" s="274" t="s">
        <v>493</v>
      </c>
      <c r="G685" s="272"/>
      <c r="H685" s="275">
        <v>226.69999999999999</v>
      </c>
      <c r="I685" s="276"/>
      <c r="J685" s="272"/>
      <c r="K685" s="272"/>
      <c r="L685" s="277"/>
      <c r="M685" s="278"/>
      <c r="N685" s="279"/>
      <c r="O685" s="279"/>
      <c r="P685" s="279"/>
      <c r="Q685" s="279"/>
      <c r="R685" s="279"/>
      <c r="S685" s="279"/>
      <c r="T685" s="280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81" t="s">
        <v>487</v>
      </c>
      <c r="AU685" s="281" t="s">
        <v>82</v>
      </c>
      <c r="AV685" s="15" t="s">
        <v>482</v>
      </c>
      <c r="AW685" s="15" t="s">
        <v>35</v>
      </c>
      <c r="AX685" s="15" t="s">
        <v>78</v>
      </c>
      <c r="AY685" s="281" t="s">
        <v>475</v>
      </c>
    </row>
    <row r="686" s="2" customFormat="1" ht="21.75" customHeight="1">
      <c r="A686" s="41"/>
      <c r="B686" s="42"/>
      <c r="C686" s="231" t="s">
        <v>4648</v>
      </c>
      <c r="D686" s="231" t="s">
        <v>477</v>
      </c>
      <c r="E686" s="232" t="s">
        <v>4649</v>
      </c>
      <c r="F686" s="233" t="s">
        <v>4650</v>
      </c>
      <c r="G686" s="234" t="s">
        <v>496</v>
      </c>
      <c r="H686" s="235">
        <v>65</v>
      </c>
      <c r="I686" s="236"/>
      <c r="J686" s="237">
        <f>ROUND(I686*H686,2)</f>
        <v>0</v>
      </c>
      <c r="K686" s="233" t="s">
        <v>481</v>
      </c>
      <c r="L686" s="47"/>
      <c r="M686" s="238" t="s">
        <v>28</v>
      </c>
      <c r="N686" s="239" t="s">
        <v>45</v>
      </c>
      <c r="O686" s="87"/>
      <c r="P686" s="240">
        <f>O686*H686</f>
        <v>0</v>
      </c>
      <c r="Q686" s="240">
        <v>0.0011000000000000001</v>
      </c>
      <c r="R686" s="240">
        <f>Q686*H686</f>
        <v>0.071500000000000008</v>
      </c>
      <c r="S686" s="240">
        <v>0</v>
      </c>
      <c r="T686" s="241">
        <f>S686*H686</f>
        <v>0</v>
      </c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R686" s="242" t="s">
        <v>482</v>
      </c>
      <c r="AT686" s="242" t="s">
        <v>477</v>
      </c>
      <c r="AU686" s="242" t="s">
        <v>82</v>
      </c>
      <c r="AY686" s="20" t="s">
        <v>475</v>
      </c>
      <c r="BE686" s="243">
        <f>IF(N686="základní",J686,0)</f>
        <v>0</v>
      </c>
      <c r="BF686" s="243">
        <f>IF(N686="snížená",J686,0)</f>
        <v>0</v>
      </c>
      <c r="BG686" s="243">
        <f>IF(N686="zákl. přenesená",J686,0)</f>
        <v>0</v>
      </c>
      <c r="BH686" s="243">
        <f>IF(N686="sníž. přenesená",J686,0)</f>
        <v>0</v>
      </c>
      <c r="BI686" s="243">
        <f>IF(N686="nulová",J686,0)</f>
        <v>0</v>
      </c>
      <c r="BJ686" s="20" t="s">
        <v>78</v>
      </c>
      <c r="BK686" s="243">
        <f>ROUND(I686*H686,2)</f>
        <v>0</v>
      </c>
      <c r="BL686" s="20" t="s">
        <v>482</v>
      </c>
      <c r="BM686" s="242" t="s">
        <v>4651</v>
      </c>
    </row>
    <row r="687" s="2" customFormat="1">
      <c r="A687" s="41"/>
      <c r="B687" s="42"/>
      <c r="C687" s="43"/>
      <c r="D687" s="244" t="s">
        <v>484</v>
      </c>
      <c r="E687" s="43"/>
      <c r="F687" s="245" t="s">
        <v>4650</v>
      </c>
      <c r="G687" s="43"/>
      <c r="H687" s="43"/>
      <c r="I687" s="151"/>
      <c r="J687" s="43"/>
      <c r="K687" s="43"/>
      <c r="L687" s="47"/>
      <c r="M687" s="246"/>
      <c r="N687" s="247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484</v>
      </c>
      <c r="AU687" s="20" t="s">
        <v>82</v>
      </c>
    </row>
    <row r="688" s="16" customFormat="1">
      <c r="A688" s="16"/>
      <c r="B688" s="299"/>
      <c r="C688" s="300"/>
      <c r="D688" s="244" t="s">
        <v>487</v>
      </c>
      <c r="E688" s="301" t="s">
        <v>28</v>
      </c>
      <c r="F688" s="302" t="s">
        <v>4652</v>
      </c>
      <c r="G688" s="300"/>
      <c r="H688" s="301" t="s">
        <v>28</v>
      </c>
      <c r="I688" s="303"/>
      <c r="J688" s="300"/>
      <c r="K688" s="300"/>
      <c r="L688" s="304"/>
      <c r="M688" s="305"/>
      <c r="N688" s="306"/>
      <c r="O688" s="306"/>
      <c r="P688" s="306"/>
      <c r="Q688" s="306"/>
      <c r="R688" s="306"/>
      <c r="S688" s="306"/>
      <c r="T688" s="307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T688" s="308" t="s">
        <v>487</v>
      </c>
      <c r="AU688" s="308" t="s">
        <v>82</v>
      </c>
      <c r="AV688" s="16" t="s">
        <v>78</v>
      </c>
      <c r="AW688" s="16" t="s">
        <v>35</v>
      </c>
      <c r="AX688" s="16" t="s">
        <v>74</v>
      </c>
      <c r="AY688" s="308" t="s">
        <v>475</v>
      </c>
    </row>
    <row r="689" s="13" customFormat="1">
      <c r="A689" s="13"/>
      <c r="B689" s="249"/>
      <c r="C689" s="250"/>
      <c r="D689" s="244" t="s">
        <v>487</v>
      </c>
      <c r="E689" s="251" t="s">
        <v>28</v>
      </c>
      <c r="F689" s="252" t="s">
        <v>4653</v>
      </c>
      <c r="G689" s="250"/>
      <c r="H689" s="253">
        <v>65</v>
      </c>
      <c r="I689" s="254"/>
      <c r="J689" s="250"/>
      <c r="K689" s="250"/>
      <c r="L689" s="255"/>
      <c r="M689" s="256"/>
      <c r="N689" s="257"/>
      <c r="O689" s="257"/>
      <c r="P689" s="257"/>
      <c r="Q689" s="257"/>
      <c r="R689" s="257"/>
      <c r="S689" s="257"/>
      <c r="T689" s="258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9" t="s">
        <v>487</v>
      </c>
      <c r="AU689" s="259" t="s">
        <v>82</v>
      </c>
      <c r="AV689" s="13" t="s">
        <v>82</v>
      </c>
      <c r="AW689" s="13" t="s">
        <v>35</v>
      </c>
      <c r="AX689" s="13" t="s">
        <v>78</v>
      </c>
      <c r="AY689" s="259" t="s">
        <v>475</v>
      </c>
    </row>
    <row r="690" s="2" customFormat="1" ht="21.75" customHeight="1">
      <c r="A690" s="41"/>
      <c r="B690" s="42"/>
      <c r="C690" s="231" t="s">
        <v>4654</v>
      </c>
      <c r="D690" s="231" t="s">
        <v>477</v>
      </c>
      <c r="E690" s="232" t="s">
        <v>4655</v>
      </c>
      <c r="F690" s="233" t="s">
        <v>4656</v>
      </c>
      <c r="G690" s="234" t="s">
        <v>639</v>
      </c>
      <c r="H690" s="235">
        <v>226.69999999999999</v>
      </c>
      <c r="I690" s="236"/>
      <c r="J690" s="237">
        <f>ROUND(I690*H690,2)</f>
        <v>0</v>
      </c>
      <c r="K690" s="233" t="s">
        <v>481</v>
      </c>
      <c r="L690" s="47"/>
      <c r="M690" s="238" t="s">
        <v>28</v>
      </c>
      <c r="N690" s="239" t="s">
        <v>45</v>
      </c>
      <c r="O690" s="87"/>
      <c r="P690" s="240">
        <f>O690*H690</f>
        <v>0</v>
      </c>
      <c r="Q690" s="240">
        <v>0</v>
      </c>
      <c r="R690" s="240">
        <f>Q690*H690</f>
        <v>0</v>
      </c>
      <c r="S690" s="240">
        <v>0</v>
      </c>
      <c r="T690" s="241">
        <f>S690*H690</f>
        <v>0</v>
      </c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R690" s="242" t="s">
        <v>482</v>
      </c>
      <c r="AT690" s="242" t="s">
        <v>477</v>
      </c>
      <c r="AU690" s="242" t="s">
        <v>82</v>
      </c>
      <c r="AY690" s="20" t="s">
        <v>475</v>
      </c>
      <c r="BE690" s="243">
        <f>IF(N690="základní",J690,0)</f>
        <v>0</v>
      </c>
      <c r="BF690" s="243">
        <f>IF(N690="snížená",J690,0)</f>
        <v>0</v>
      </c>
      <c r="BG690" s="243">
        <f>IF(N690="zákl. přenesená",J690,0)</f>
        <v>0</v>
      </c>
      <c r="BH690" s="243">
        <f>IF(N690="sníž. přenesená",J690,0)</f>
        <v>0</v>
      </c>
      <c r="BI690" s="243">
        <f>IF(N690="nulová",J690,0)</f>
        <v>0</v>
      </c>
      <c r="BJ690" s="20" t="s">
        <v>78</v>
      </c>
      <c r="BK690" s="243">
        <f>ROUND(I690*H690,2)</f>
        <v>0</v>
      </c>
      <c r="BL690" s="20" t="s">
        <v>482</v>
      </c>
      <c r="BM690" s="242" t="s">
        <v>4657</v>
      </c>
    </row>
    <row r="691" s="2" customFormat="1">
      <c r="A691" s="41"/>
      <c r="B691" s="42"/>
      <c r="C691" s="43"/>
      <c r="D691" s="244" t="s">
        <v>484</v>
      </c>
      <c r="E691" s="43"/>
      <c r="F691" s="245" t="s">
        <v>4658</v>
      </c>
      <c r="G691" s="43"/>
      <c r="H691" s="43"/>
      <c r="I691" s="151"/>
      <c r="J691" s="43"/>
      <c r="K691" s="43"/>
      <c r="L691" s="47"/>
      <c r="M691" s="246"/>
      <c r="N691" s="247"/>
      <c r="O691" s="87"/>
      <c r="P691" s="87"/>
      <c r="Q691" s="87"/>
      <c r="R691" s="87"/>
      <c r="S691" s="87"/>
      <c r="T691" s="88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T691" s="20" t="s">
        <v>484</v>
      </c>
      <c r="AU691" s="20" t="s">
        <v>82</v>
      </c>
    </row>
    <row r="692" s="13" customFormat="1">
      <c r="A692" s="13"/>
      <c r="B692" s="249"/>
      <c r="C692" s="250"/>
      <c r="D692" s="244" t="s">
        <v>487</v>
      </c>
      <c r="E692" s="251" t="s">
        <v>28</v>
      </c>
      <c r="F692" s="252" t="s">
        <v>4645</v>
      </c>
      <c r="G692" s="250"/>
      <c r="H692" s="253">
        <v>112</v>
      </c>
      <c r="I692" s="254"/>
      <c r="J692" s="250"/>
      <c r="K692" s="250"/>
      <c r="L692" s="255"/>
      <c r="M692" s="256"/>
      <c r="N692" s="257"/>
      <c r="O692" s="257"/>
      <c r="P692" s="257"/>
      <c r="Q692" s="257"/>
      <c r="R692" s="257"/>
      <c r="S692" s="257"/>
      <c r="T692" s="258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9" t="s">
        <v>487</v>
      </c>
      <c r="AU692" s="259" t="s">
        <v>82</v>
      </c>
      <c r="AV692" s="13" t="s">
        <v>82</v>
      </c>
      <c r="AW692" s="13" t="s">
        <v>35</v>
      </c>
      <c r="AX692" s="13" t="s">
        <v>74</v>
      </c>
      <c r="AY692" s="259" t="s">
        <v>475</v>
      </c>
    </row>
    <row r="693" s="13" customFormat="1">
      <c r="A693" s="13"/>
      <c r="B693" s="249"/>
      <c r="C693" s="250"/>
      <c r="D693" s="244" t="s">
        <v>487</v>
      </c>
      <c r="E693" s="251" t="s">
        <v>28</v>
      </c>
      <c r="F693" s="252" t="s">
        <v>4646</v>
      </c>
      <c r="G693" s="250"/>
      <c r="H693" s="253">
        <v>24.699999999999999</v>
      </c>
      <c r="I693" s="254"/>
      <c r="J693" s="250"/>
      <c r="K693" s="250"/>
      <c r="L693" s="255"/>
      <c r="M693" s="256"/>
      <c r="N693" s="257"/>
      <c r="O693" s="257"/>
      <c r="P693" s="257"/>
      <c r="Q693" s="257"/>
      <c r="R693" s="257"/>
      <c r="S693" s="257"/>
      <c r="T693" s="258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9" t="s">
        <v>487</v>
      </c>
      <c r="AU693" s="259" t="s">
        <v>82</v>
      </c>
      <c r="AV693" s="13" t="s">
        <v>82</v>
      </c>
      <c r="AW693" s="13" t="s">
        <v>35</v>
      </c>
      <c r="AX693" s="13" t="s">
        <v>74</v>
      </c>
      <c r="AY693" s="259" t="s">
        <v>475</v>
      </c>
    </row>
    <row r="694" s="13" customFormat="1">
      <c r="A694" s="13"/>
      <c r="B694" s="249"/>
      <c r="C694" s="250"/>
      <c r="D694" s="244" t="s">
        <v>487</v>
      </c>
      <c r="E694" s="251" t="s">
        <v>28</v>
      </c>
      <c r="F694" s="252" t="s">
        <v>4647</v>
      </c>
      <c r="G694" s="250"/>
      <c r="H694" s="253">
        <v>90</v>
      </c>
      <c r="I694" s="254"/>
      <c r="J694" s="250"/>
      <c r="K694" s="250"/>
      <c r="L694" s="255"/>
      <c r="M694" s="256"/>
      <c r="N694" s="257"/>
      <c r="O694" s="257"/>
      <c r="P694" s="257"/>
      <c r="Q694" s="257"/>
      <c r="R694" s="257"/>
      <c r="S694" s="257"/>
      <c r="T694" s="258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9" t="s">
        <v>487</v>
      </c>
      <c r="AU694" s="259" t="s">
        <v>82</v>
      </c>
      <c r="AV694" s="13" t="s">
        <v>82</v>
      </c>
      <c r="AW694" s="13" t="s">
        <v>35</v>
      </c>
      <c r="AX694" s="13" t="s">
        <v>74</v>
      </c>
      <c r="AY694" s="259" t="s">
        <v>475</v>
      </c>
    </row>
    <row r="695" s="15" customFormat="1">
      <c r="A695" s="15"/>
      <c r="B695" s="271"/>
      <c r="C695" s="272"/>
      <c r="D695" s="244" t="s">
        <v>487</v>
      </c>
      <c r="E695" s="273" t="s">
        <v>28</v>
      </c>
      <c r="F695" s="274" t="s">
        <v>493</v>
      </c>
      <c r="G695" s="272"/>
      <c r="H695" s="275">
        <v>226.69999999999999</v>
      </c>
      <c r="I695" s="276"/>
      <c r="J695" s="272"/>
      <c r="K695" s="272"/>
      <c r="L695" s="277"/>
      <c r="M695" s="278"/>
      <c r="N695" s="279"/>
      <c r="O695" s="279"/>
      <c r="P695" s="279"/>
      <c r="Q695" s="279"/>
      <c r="R695" s="279"/>
      <c r="S695" s="279"/>
      <c r="T695" s="280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81" t="s">
        <v>487</v>
      </c>
      <c r="AU695" s="281" t="s">
        <v>82</v>
      </c>
      <c r="AV695" s="15" t="s">
        <v>482</v>
      </c>
      <c r="AW695" s="15" t="s">
        <v>35</v>
      </c>
      <c r="AX695" s="15" t="s">
        <v>78</v>
      </c>
      <c r="AY695" s="281" t="s">
        <v>475</v>
      </c>
    </row>
    <row r="696" s="2" customFormat="1" ht="21.75" customHeight="1">
      <c r="A696" s="41"/>
      <c r="B696" s="42"/>
      <c r="C696" s="231" t="s">
        <v>4659</v>
      </c>
      <c r="D696" s="231" t="s">
        <v>477</v>
      </c>
      <c r="E696" s="232" t="s">
        <v>1352</v>
      </c>
      <c r="F696" s="233" t="s">
        <v>1353</v>
      </c>
      <c r="G696" s="234" t="s">
        <v>480</v>
      </c>
      <c r="H696" s="235">
        <v>0.66400000000000003</v>
      </c>
      <c r="I696" s="236"/>
      <c r="J696" s="237">
        <f>ROUND(I696*H696,2)</f>
        <v>0</v>
      </c>
      <c r="K696" s="233" t="s">
        <v>481</v>
      </c>
      <c r="L696" s="47"/>
      <c r="M696" s="238" t="s">
        <v>28</v>
      </c>
      <c r="N696" s="239" t="s">
        <v>45</v>
      </c>
      <c r="O696" s="87"/>
      <c r="P696" s="240">
        <f>O696*H696</f>
        <v>0</v>
      </c>
      <c r="Q696" s="240">
        <v>2.5623100000000001</v>
      </c>
      <c r="R696" s="240">
        <f>Q696*H696</f>
        <v>1.7013738400000003</v>
      </c>
      <c r="S696" s="240">
        <v>0</v>
      </c>
      <c r="T696" s="241">
        <f>S696*H696</f>
        <v>0</v>
      </c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R696" s="242" t="s">
        <v>482</v>
      </c>
      <c r="AT696" s="242" t="s">
        <v>477</v>
      </c>
      <c r="AU696" s="242" t="s">
        <v>82</v>
      </c>
      <c r="AY696" s="20" t="s">
        <v>475</v>
      </c>
      <c r="BE696" s="243">
        <f>IF(N696="základní",J696,0)</f>
        <v>0</v>
      </c>
      <c r="BF696" s="243">
        <f>IF(N696="snížená",J696,0)</f>
        <v>0</v>
      </c>
      <c r="BG696" s="243">
        <f>IF(N696="zákl. přenesená",J696,0)</f>
        <v>0</v>
      </c>
      <c r="BH696" s="243">
        <f>IF(N696="sníž. přenesená",J696,0)</f>
        <v>0</v>
      </c>
      <c r="BI696" s="243">
        <f>IF(N696="nulová",J696,0)</f>
        <v>0</v>
      </c>
      <c r="BJ696" s="20" t="s">
        <v>78</v>
      </c>
      <c r="BK696" s="243">
        <f>ROUND(I696*H696,2)</f>
        <v>0</v>
      </c>
      <c r="BL696" s="20" t="s">
        <v>482</v>
      </c>
      <c r="BM696" s="242" t="s">
        <v>4660</v>
      </c>
    </row>
    <row r="697" s="2" customFormat="1">
      <c r="A697" s="41"/>
      <c r="B697" s="42"/>
      <c r="C697" s="43"/>
      <c r="D697" s="244" t="s">
        <v>484</v>
      </c>
      <c r="E697" s="43"/>
      <c r="F697" s="245" t="s">
        <v>1355</v>
      </c>
      <c r="G697" s="43"/>
      <c r="H697" s="43"/>
      <c r="I697" s="151"/>
      <c r="J697" s="43"/>
      <c r="K697" s="43"/>
      <c r="L697" s="47"/>
      <c r="M697" s="246"/>
      <c r="N697" s="247"/>
      <c r="O697" s="87"/>
      <c r="P697" s="87"/>
      <c r="Q697" s="87"/>
      <c r="R697" s="87"/>
      <c r="S697" s="87"/>
      <c r="T697" s="88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T697" s="20" t="s">
        <v>484</v>
      </c>
      <c r="AU697" s="20" t="s">
        <v>82</v>
      </c>
    </row>
    <row r="698" s="16" customFormat="1">
      <c r="A698" s="16"/>
      <c r="B698" s="299"/>
      <c r="C698" s="300"/>
      <c r="D698" s="244" t="s">
        <v>487</v>
      </c>
      <c r="E698" s="301" t="s">
        <v>28</v>
      </c>
      <c r="F698" s="302" t="s">
        <v>4661</v>
      </c>
      <c r="G698" s="300"/>
      <c r="H698" s="301" t="s">
        <v>28</v>
      </c>
      <c r="I698" s="303"/>
      <c r="J698" s="300"/>
      <c r="K698" s="300"/>
      <c r="L698" s="304"/>
      <c r="M698" s="305"/>
      <c r="N698" s="306"/>
      <c r="O698" s="306"/>
      <c r="P698" s="306"/>
      <c r="Q698" s="306"/>
      <c r="R698" s="306"/>
      <c r="S698" s="306"/>
      <c r="T698" s="307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T698" s="308" t="s">
        <v>487</v>
      </c>
      <c r="AU698" s="308" t="s">
        <v>82</v>
      </c>
      <c r="AV698" s="16" t="s">
        <v>78</v>
      </c>
      <c r="AW698" s="16" t="s">
        <v>35</v>
      </c>
      <c r="AX698" s="16" t="s">
        <v>74</v>
      </c>
      <c r="AY698" s="308" t="s">
        <v>475</v>
      </c>
    </row>
    <row r="699" s="13" customFormat="1">
      <c r="A699" s="13"/>
      <c r="B699" s="249"/>
      <c r="C699" s="250"/>
      <c r="D699" s="244" t="s">
        <v>487</v>
      </c>
      <c r="E699" s="251" t="s">
        <v>28</v>
      </c>
      <c r="F699" s="252" t="s">
        <v>4662</v>
      </c>
      <c r="G699" s="250"/>
      <c r="H699" s="253">
        <v>0.48799999999999999</v>
      </c>
      <c r="I699" s="254"/>
      <c r="J699" s="250"/>
      <c r="K699" s="250"/>
      <c r="L699" s="255"/>
      <c r="M699" s="256"/>
      <c r="N699" s="257"/>
      <c r="O699" s="257"/>
      <c r="P699" s="257"/>
      <c r="Q699" s="257"/>
      <c r="R699" s="257"/>
      <c r="S699" s="257"/>
      <c r="T699" s="258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9" t="s">
        <v>487</v>
      </c>
      <c r="AU699" s="259" t="s">
        <v>82</v>
      </c>
      <c r="AV699" s="13" t="s">
        <v>82</v>
      </c>
      <c r="AW699" s="13" t="s">
        <v>35</v>
      </c>
      <c r="AX699" s="13" t="s">
        <v>74</v>
      </c>
      <c r="AY699" s="259" t="s">
        <v>475</v>
      </c>
    </row>
    <row r="700" s="13" customFormat="1">
      <c r="A700" s="13"/>
      <c r="B700" s="249"/>
      <c r="C700" s="250"/>
      <c r="D700" s="244" t="s">
        <v>487</v>
      </c>
      <c r="E700" s="251" t="s">
        <v>28</v>
      </c>
      <c r="F700" s="252" t="s">
        <v>4663</v>
      </c>
      <c r="G700" s="250"/>
      <c r="H700" s="253">
        <v>0.17599999999999999</v>
      </c>
      <c r="I700" s="254"/>
      <c r="J700" s="250"/>
      <c r="K700" s="250"/>
      <c r="L700" s="255"/>
      <c r="M700" s="256"/>
      <c r="N700" s="257"/>
      <c r="O700" s="257"/>
      <c r="P700" s="257"/>
      <c r="Q700" s="257"/>
      <c r="R700" s="257"/>
      <c r="S700" s="257"/>
      <c r="T700" s="258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9" t="s">
        <v>487</v>
      </c>
      <c r="AU700" s="259" t="s">
        <v>82</v>
      </c>
      <c r="AV700" s="13" t="s">
        <v>82</v>
      </c>
      <c r="AW700" s="13" t="s">
        <v>35</v>
      </c>
      <c r="AX700" s="13" t="s">
        <v>74</v>
      </c>
      <c r="AY700" s="259" t="s">
        <v>475</v>
      </c>
    </row>
    <row r="701" s="15" customFormat="1">
      <c r="A701" s="15"/>
      <c r="B701" s="271"/>
      <c r="C701" s="272"/>
      <c r="D701" s="244" t="s">
        <v>487</v>
      </c>
      <c r="E701" s="273" t="s">
        <v>28</v>
      </c>
      <c r="F701" s="274" t="s">
        <v>493</v>
      </c>
      <c r="G701" s="272"/>
      <c r="H701" s="275">
        <v>0.66399999999999992</v>
      </c>
      <c r="I701" s="276"/>
      <c r="J701" s="272"/>
      <c r="K701" s="272"/>
      <c r="L701" s="277"/>
      <c r="M701" s="278"/>
      <c r="N701" s="279"/>
      <c r="O701" s="279"/>
      <c r="P701" s="279"/>
      <c r="Q701" s="279"/>
      <c r="R701" s="279"/>
      <c r="S701" s="279"/>
      <c r="T701" s="280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81" t="s">
        <v>487</v>
      </c>
      <c r="AU701" s="281" t="s">
        <v>82</v>
      </c>
      <c r="AV701" s="15" t="s">
        <v>482</v>
      </c>
      <c r="AW701" s="15" t="s">
        <v>35</v>
      </c>
      <c r="AX701" s="15" t="s">
        <v>78</v>
      </c>
      <c r="AY701" s="281" t="s">
        <v>475</v>
      </c>
    </row>
    <row r="702" s="2" customFormat="1" ht="21.75" customHeight="1">
      <c r="A702" s="41"/>
      <c r="B702" s="42"/>
      <c r="C702" s="231" t="s">
        <v>1417</v>
      </c>
      <c r="D702" s="231" t="s">
        <v>477</v>
      </c>
      <c r="E702" s="232" t="s">
        <v>4664</v>
      </c>
      <c r="F702" s="233" t="s">
        <v>4665</v>
      </c>
      <c r="G702" s="234" t="s">
        <v>639</v>
      </c>
      <c r="H702" s="235">
        <v>16</v>
      </c>
      <c r="I702" s="236"/>
      <c r="J702" s="237">
        <f>ROUND(I702*H702,2)</f>
        <v>0</v>
      </c>
      <c r="K702" s="233" t="s">
        <v>481</v>
      </c>
      <c r="L702" s="47"/>
      <c r="M702" s="238" t="s">
        <v>28</v>
      </c>
      <c r="N702" s="239" t="s">
        <v>45</v>
      </c>
      <c r="O702" s="87"/>
      <c r="P702" s="240">
        <f>O702*H702</f>
        <v>0</v>
      </c>
      <c r="Q702" s="240">
        <v>0</v>
      </c>
      <c r="R702" s="240">
        <f>Q702*H702</f>
        <v>0</v>
      </c>
      <c r="S702" s="240">
        <v>1.0980000000000001</v>
      </c>
      <c r="T702" s="241">
        <f>S702*H702</f>
        <v>17.568000000000001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42" t="s">
        <v>482</v>
      </c>
      <c r="AT702" s="242" t="s">
        <v>477</v>
      </c>
      <c r="AU702" s="242" t="s">
        <v>82</v>
      </c>
      <c r="AY702" s="20" t="s">
        <v>475</v>
      </c>
      <c r="BE702" s="243">
        <f>IF(N702="základní",J702,0)</f>
        <v>0</v>
      </c>
      <c r="BF702" s="243">
        <f>IF(N702="snížená",J702,0)</f>
        <v>0</v>
      </c>
      <c r="BG702" s="243">
        <f>IF(N702="zákl. přenesená",J702,0)</f>
        <v>0</v>
      </c>
      <c r="BH702" s="243">
        <f>IF(N702="sníž. přenesená",J702,0)</f>
        <v>0</v>
      </c>
      <c r="BI702" s="243">
        <f>IF(N702="nulová",J702,0)</f>
        <v>0</v>
      </c>
      <c r="BJ702" s="20" t="s">
        <v>78</v>
      </c>
      <c r="BK702" s="243">
        <f>ROUND(I702*H702,2)</f>
        <v>0</v>
      </c>
      <c r="BL702" s="20" t="s">
        <v>482</v>
      </c>
      <c r="BM702" s="242" t="s">
        <v>4666</v>
      </c>
    </row>
    <row r="703" s="2" customFormat="1">
      <c r="A703" s="41"/>
      <c r="B703" s="42"/>
      <c r="C703" s="43"/>
      <c r="D703" s="244" t="s">
        <v>484</v>
      </c>
      <c r="E703" s="43"/>
      <c r="F703" s="245" t="s">
        <v>4667</v>
      </c>
      <c r="G703" s="43"/>
      <c r="H703" s="43"/>
      <c r="I703" s="151"/>
      <c r="J703" s="43"/>
      <c r="K703" s="43"/>
      <c r="L703" s="47"/>
      <c r="M703" s="246"/>
      <c r="N703" s="247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484</v>
      </c>
      <c r="AU703" s="20" t="s">
        <v>82</v>
      </c>
    </row>
    <row r="704" s="16" customFormat="1">
      <c r="A704" s="16"/>
      <c r="B704" s="299"/>
      <c r="C704" s="300"/>
      <c r="D704" s="244" t="s">
        <v>487</v>
      </c>
      <c r="E704" s="301" t="s">
        <v>28</v>
      </c>
      <c r="F704" s="302" t="s">
        <v>4668</v>
      </c>
      <c r="G704" s="300"/>
      <c r="H704" s="301" t="s">
        <v>28</v>
      </c>
      <c r="I704" s="303"/>
      <c r="J704" s="300"/>
      <c r="K704" s="300"/>
      <c r="L704" s="304"/>
      <c r="M704" s="305"/>
      <c r="N704" s="306"/>
      <c r="O704" s="306"/>
      <c r="P704" s="306"/>
      <c r="Q704" s="306"/>
      <c r="R704" s="306"/>
      <c r="S704" s="306"/>
      <c r="T704" s="307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T704" s="308" t="s">
        <v>487</v>
      </c>
      <c r="AU704" s="308" t="s">
        <v>82</v>
      </c>
      <c r="AV704" s="16" t="s">
        <v>78</v>
      </c>
      <c r="AW704" s="16" t="s">
        <v>35</v>
      </c>
      <c r="AX704" s="16" t="s">
        <v>74</v>
      </c>
      <c r="AY704" s="308" t="s">
        <v>475</v>
      </c>
    </row>
    <row r="705" s="13" customFormat="1">
      <c r="A705" s="13"/>
      <c r="B705" s="249"/>
      <c r="C705" s="250"/>
      <c r="D705" s="244" t="s">
        <v>487</v>
      </c>
      <c r="E705" s="251" t="s">
        <v>28</v>
      </c>
      <c r="F705" s="252" t="s">
        <v>4669</v>
      </c>
      <c r="G705" s="250"/>
      <c r="H705" s="253">
        <v>16</v>
      </c>
      <c r="I705" s="254"/>
      <c r="J705" s="250"/>
      <c r="K705" s="250"/>
      <c r="L705" s="255"/>
      <c r="M705" s="256"/>
      <c r="N705" s="257"/>
      <c r="O705" s="257"/>
      <c r="P705" s="257"/>
      <c r="Q705" s="257"/>
      <c r="R705" s="257"/>
      <c r="S705" s="257"/>
      <c r="T705" s="258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9" t="s">
        <v>487</v>
      </c>
      <c r="AU705" s="259" t="s">
        <v>82</v>
      </c>
      <c r="AV705" s="13" t="s">
        <v>82</v>
      </c>
      <c r="AW705" s="13" t="s">
        <v>35</v>
      </c>
      <c r="AX705" s="13" t="s">
        <v>78</v>
      </c>
      <c r="AY705" s="259" t="s">
        <v>475</v>
      </c>
    </row>
    <row r="706" s="2" customFormat="1" ht="33" customHeight="1">
      <c r="A706" s="41"/>
      <c r="B706" s="42"/>
      <c r="C706" s="231" t="s">
        <v>4670</v>
      </c>
      <c r="D706" s="231" t="s">
        <v>477</v>
      </c>
      <c r="E706" s="232" t="s">
        <v>4671</v>
      </c>
      <c r="F706" s="233" t="s">
        <v>4672</v>
      </c>
      <c r="G706" s="234" t="s">
        <v>639</v>
      </c>
      <c r="H706" s="235">
        <v>56</v>
      </c>
      <c r="I706" s="236"/>
      <c r="J706" s="237">
        <f>ROUND(I706*H706,2)</f>
        <v>0</v>
      </c>
      <c r="K706" s="233" t="s">
        <v>481</v>
      </c>
      <c r="L706" s="47"/>
      <c r="M706" s="238" t="s">
        <v>28</v>
      </c>
      <c r="N706" s="239" t="s">
        <v>45</v>
      </c>
      <c r="O706" s="87"/>
      <c r="P706" s="240">
        <f>O706*H706</f>
        <v>0</v>
      </c>
      <c r="Q706" s="240">
        <v>0.00076999999999999996</v>
      </c>
      <c r="R706" s="240">
        <f>Q706*H706</f>
        <v>0.043119999999999999</v>
      </c>
      <c r="S706" s="240">
        <v>0</v>
      </c>
      <c r="T706" s="241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42" t="s">
        <v>482</v>
      </c>
      <c r="AT706" s="242" t="s">
        <v>477</v>
      </c>
      <c r="AU706" s="242" t="s">
        <v>82</v>
      </c>
      <c r="AY706" s="20" t="s">
        <v>475</v>
      </c>
      <c r="BE706" s="243">
        <f>IF(N706="základní",J706,0)</f>
        <v>0</v>
      </c>
      <c r="BF706" s="243">
        <f>IF(N706="snížená",J706,0)</f>
        <v>0</v>
      </c>
      <c r="BG706" s="243">
        <f>IF(N706="zákl. přenesená",J706,0)</f>
        <v>0</v>
      </c>
      <c r="BH706" s="243">
        <f>IF(N706="sníž. přenesená",J706,0)</f>
        <v>0</v>
      </c>
      <c r="BI706" s="243">
        <f>IF(N706="nulová",J706,0)</f>
        <v>0</v>
      </c>
      <c r="BJ706" s="20" t="s">
        <v>78</v>
      </c>
      <c r="BK706" s="243">
        <f>ROUND(I706*H706,2)</f>
        <v>0</v>
      </c>
      <c r="BL706" s="20" t="s">
        <v>482</v>
      </c>
      <c r="BM706" s="242" t="s">
        <v>4673</v>
      </c>
    </row>
    <row r="707" s="2" customFormat="1">
      <c r="A707" s="41"/>
      <c r="B707" s="42"/>
      <c r="C707" s="43"/>
      <c r="D707" s="244" t="s">
        <v>484</v>
      </c>
      <c r="E707" s="43"/>
      <c r="F707" s="245" t="s">
        <v>4674</v>
      </c>
      <c r="G707" s="43"/>
      <c r="H707" s="43"/>
      <c r="I707" s="151"/>
      <c r="J707" s="43"/>
      <c r="K707" s="43"/>
      <c r="L707" s="47"/>
      <c r="M707" s="246"/>
      <c r="N707" s="247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484</v>
      </c>
      <c r="AU707" s="20" t="s">
        <v>82</v>
      </c>
    </row>
    <row r="708" s="13" customFormat="1">
      <c r="A708" s="13"/>
      <c r="B708" s="249"/>
      <c r="C708" s="250"/>
      <c r="D708" s="244" t="s">
        <v>487</v>
      </c>
      <c r="E708" s="251" t="s">
        <v>28</v>
      </c>
      <c r="F708" s="252" t="s">
        <v>4675</v>
      </c>
      <c r="G708" s="250"/>
      <c r="H708" s="253">
        <v>56</v>
      </c>
      <c r="I708" s="254"/>
      <c r="J708" s="250"/>
      <c r="K708" s="250"/>
      <c r="L708" s="255"/>
      <c r="M708" s="256"/>
      <c r="N708" s="257"/>
      <c r="O708" s="257"/>
      <c r="P708" s="257"/>
      <c r="Q708" s="257"/>
      <c r="R708" s="257"/>
      <c r="S708" s="257"/>
      <c r="T708" s="258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9" t="s">
        <v>487</v>
      </c>
      <c r="AU708" s="259" t="s">
        <v>82</v>
      </c>
      <c r="AV708" s="13" t="s">
        <v>82</v>
      </c>
      <c r="AW708" s="13" t="s">
        <v>35</v>
      </c>
      <c r="AX708" s="13" t="s">
        <v>78</v>
      </c>
      <c r="AY708" s="259" t="s">
        <v>475</v>
      </c>
    </row>
    <row r="709" s="2" customFormat="1" ht="44.25" customHeight="1">
      <c r="A709" s="41"/>
      <c r="B709" s="42"/>
      <c r="C709" s="231" t="s">
        <v>4676</v>
      </c>
      <c r="D709" s="231" t="s">
        <v>477</v>
      </c>
      <c r="E709" s="232" t="s">
        <v>4677</v>
      </c>
      <c r="F709" s="233" t="s">
        <v>4678</v>
      </c>
      <c r="G709" s="234" t="s">
        <v>639</v>
      </c>
      <c r="H709" s="235">
        <v>144.66999999999999</v>
      </c>
      <c r="I709" s="236"/>
      <c r="J709" s="237">
        <f>ROUND(I709*H709,2)</f>
        <v>0</v>
      </c>
      <c r="K709" s="233" t="s">
        <v>481</v>
      </c>
      <c r="L709" s="47"/>
      <c r="M709" s="238" t="s">
        <v>28</v>
      </c>
      <c r="N709" s="239" t="s">
        <v>45</v>
      </c>
      <c r="O709" s="87"/>
      <c r="P709" s="240">
        <f>O709*H709</f>
        <v>0</v>
      </c>
      <c r="Q709" s="240">
        <v>0.13095999999999999</v>
      </c>
      <c r="R709" s="240">
        <f>Q709*H709</f>
        <v>18.945983199999997</v>
      </c>
      <c r="S709" s="240">
        <v>0</v>
      </c>
      <c r="T709" s="241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42" t="s">
        <v>482</v>
      </c>
      <c r="AT709" s="242" t="s">
        <v>477</v>
      </c>
      <c r="AU709" s="242" t="s">
        <v>82</v>
      </c>
      <c r="AY709" s="20" t="s">
        <v>475</v>
      </c>
      <c r="BE709" s="243">
        <f>IF(N709="základní",J709,0)</f>
        <v>0</v>
      </c>
      <c r="BF709" s="243">
        <f>IF(N709="snížená",J709,0)</f>
        <v>0</v>
      </c>
      <c r="BG709" s="243">
        <f>IF(N709="zákl. přenesená",J709,0)</f>
        <v>0</v>
      </c>
      <c r="BH709" s="243">
        <f>IF(N709="sníž. přenesená",J709,0)</f>
        <v>0</v>
      </c>
      <c r="BI709" s="243">
        <f>IF(N709="nulová",J709,0)</f>
        <v>0</v>
      </c>
      <c r="BJ709" s="20" t="s">
        <v>78</v>
      </c>
      <c r="BK709" s="243">
        <f>ROUND(I709*H709,2)</f>
        <v>0</v>
      </c>
      <c r="BL709" s="20" t="s">
        <v>482</v>
      </c>
      <c r="BM709" s="242" t="s">
        <v>4679</v>
      </c>
    </row>
    <row r="710" s="2" customFormat="1">
      <c r="A710" s="41"/>
      <c r="B710" s="42"/>
      <c r="C710" s="43"/>
      <c r="D710" s="244" t="s">
        <v>484</v>
      </c>
      <c r="E710" s="43"/>
      <c r="F710" s="245" t="s">
        <v>4678</v>
      </c>
      <c r="G710" s="43"/>
      <c r="H710" s="43"/>
      <c r="I710" s="151"/>
      <c r="J710" s="43"/>
      <c r="K710" s="43"/>
      <c r="L710" s="47"/>
      <c r="M710" s="246"/>
      <c r="N710" s="247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484</v>
      </c>
      <c r="AU710" s="20" t="s">
        <v>82</v>
      </c>
    </row>
    <row r="711" s="16" customFormat="1">
      <c r="A711" s="16"/>
      <c r="B711" s="299"/>
      <c r="C711" s="300"/>
      <c r="D711" s="244" t="s">
        <v>487</v>
      </c>
      <c r="E711" s="301" t="s">
        <v>28</v>
      </c>
      <c r="F711" s="302" t="s">
        <v>4680</v>
      </c>
      <c r="G711" s="300"/>
      <c r="H711" s="301" t="s">
        <v>28</v>
      </c>
      <c r="I711" s="303"/>
      <c r="J711" s="300"/>
      <c r="K711" s="300"/>
      <c r="L711" s="304"/>
      <c r="M711" s="305"/>
      <c r="N711" s="306"/>
      <c r="O711" s="306"/>
      <c r="P711" s="306"/>
      <c r="Q711" s="306"/>
      <c r="R711" s="306"/>
      <c r="S711" s="306"/>
      <c r="T711" s="307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T711" s="308" t="s">
        <v>487</v>
      </c>
      <c r="AU711" s="308" t="s">
        <v>82</v>
      </c>
      <c r="AV711" s="16" t="s">
        <v>78</v>
      </c>
      <c r="AW711" s="16" t="s">
        <v>35</v>
      </c>
      <c r="AX711" s="16" t="s">
        <v>74</v>
      </c>
      <c r="AY711" s="308" t="s">
        <v>475</v>
      </c>
    </row>
    <row r="712" s="13" customFormat="1">
      <c r="A712" s="13"/>
      <c r="B712" s="249"/>
      <c r="C712" s="250"/>
      <c r="D712" s="244" t="s">
        <v>487</v>
      </c>
      <c r="E712" s="251" t="s">
        <v>28</v>
      </c>
      <c r="F712" s="252" t="s">
        <v>4681</v>
      </c>
      <c r="G712" s="250"/>
      <c r="H712" s="253">
        <v>46.670000000000002</v>
      </c>
      <c r="I712" s="254"/>
      <c r="J712" s="250"/>
      <c r="K712" s="250"/>
      <c r="L712" s="255"/>
      <c r="M712" s="256"/>
      <c r="N712" s="257"/>
      <c r="O712" s="257"/>
      <c r="P712" s="257"/>
      <c r="Q712" s="257"/>
      <c r="R712" s="257"/>
      <c r="S712" s="257"/>
      <c r="T712" s="258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9" t="s">
        <v>487</v>
      </c>
      <c r="AU712" s="259" t="s">
        <v>82</v>
      </c>
      <c r="AV712" s="13" t="s">
        <v>82</v>
      </c>
      <c r="AW712" s="13" t="s">
        <v>35</v>
      </c>
      <c r="AX712" s="13" t="s">
        <v>74</v>
      </c>
      <c r="AY712" s="259" t="s">
        <v>475</v>
      </c>
    </row>
    <row r="713" s="13" customFormat="1">
      <c r="A713" s="13"/>
      <c r="B713" s="249"/>
      <c r="C713" s="250"/>
      <c r="D713" s="244" t="s">
        <v>487</v>
      </c>
      <c r="E713" s="251" t="s">
        <v>28</v>
      </c>
      <c r="F713" s="252" t="s">
        <v>4682</v>
      </c>
      <c r="G713" s="250"/>
      <c r="H713" s="253">
        <v>98</v>
      </c>
      <c r="I713" s="254"/>
      <c r="J713" s="250"/>
      <c r="K713" s="250"/>
      <c r="L713" s="255"/>
      <c r="M713" s="256"/>
      <c r="N713" s="257"/>
      <c r="O713" s="257"/>
      <c r="P713" s="257"/>
      <c r="Q713" s="257"/>
      <c r="R713" s="257"/>
      <c r="S713" s="257"/>
      <c r="T713" s="258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9" t="s">
        <v>487</v>
      </c>
      <c r="AU713" s="259" t="s">
        <v>82</v>
      </c>
      <c r="AV713" s="13" t="s">
        <v>82</v>
      </c>
      <c r="AW713" s="13" t="s">
        <v>35</v>
      </c>
      <c r="AX713" s="13" t="s">
        <v>74</v>
      </c>
      <c r="AY713" s="259" t="s">
        <v>475</v>
      </c>
    </row>
    <row r="714" s="15" customFormat="1">
      <c r="A714" s="15"/>
      <c r="B714" s="271"/>
      <c r="C714" s="272"/>
      <c r="D714" s="244" t="s">
        <v>487</v>
      </c>
      <c r="E714" s="273" t="s">
        <v>28</v>
      </c>
      <c r="F714" s="274" t="s">
        <v>493</v>
      </c>
      <c r="G714" s="272"/>
      <c r="H714" s="275">
        <v>144.67000000000002</v>
      </c>
      <c r="I714" s="276"/>
      <c r="J714" s="272"/>
      <c r="K714" s="272"/>
      <c r="L714" s="277"/>
      <c r="M714" s="278"/>
      <c r="N714" s="279"/>
      <c r="O714" s="279"/>
      <c r="P714" s="279"/>
      <c r="Q714" s="279"/>
      <c r="R714" s="279"/>
      <c r="S714" s="279"/>
      <c r="T714" s="280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T714" s="281" t="s">
        <v>487</v>
      </c>
      <c r="AU714" s="281" t="s">
        <v>82</v>
      </c>
      <c r="AV714" s="15" t="s">
        <v>482</v>
      </c>
      <c r="AW714" s="15" t="s">
        <v>35</v>
      </c>
      <c r="AX714" s="15" t="s">
        <v>78</v>
      </c>
      <c r="AY714" s="281" t="s">
        <v>475</v>
      </c>
    </row>
    <row r="715" s="2" customFormat="1" ht="16.5" customHeight="1">
      <c r="A715" s="41"/>
      <c r="B715" s="42"/>
      <c r="C715" s="282" t="s">
        <v>4683</v>
      </c>
      <c r="D715" s="282" t="s">
        <v>516</v>
      </c>
      <c r="E715" s="283" t="s">
        <v>4684</v>
      </c>
      <c r="F715" s="284" t="s">
        <v>4685</v>
      </c>
      <c r="G715" s="285" t="s">
        <v>639</v>
      </c>
      <c r="H715" s="286">
        <v>289.33999999999997</v>
      </c>
      <c r="I715" s="287"/>
      <c r="J715" s="288">
        <f>ROUND(I715*H715,2)</f>
        <v>0</v>
      </c>
      <c r="K715" s="284" t="s">
        <v>481</v>
      </c>
      <c r="L715" s="289"/>
      <c r="M715" s="290" t="s">
        <v>28</v>
      </c>
      <c r="N715" s="291" t="s">
        <v>45</v>
      </c>
      <c r="O715" s="87"/>
      <c r="P715" s="240">
        <f>O715*H715</f>
        <v>0</v>
      </c>
      <c r="Q715" s="240">
        <v>0.13400000000000001</v>
      </c>
      <c r="R715" s="240">
        <f>Q715*H715</f>
        <v>38.771560000000001</v>
      </c>
      <c r="S715" s="240">
        <v>0</v>
      </c>
      <c r="T715" s="241">
        <f>S715*H715</f>
        <v>0</v>
      </c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R715" s="242" t="s">
        <v>519</v>
      </c>
      <c r="AT715" s="242" t="s">
        <v>516</v>
      </c>
      <c r="AU715" s="242" t="s">
        <v>82</v>
      </c>
      <c r="AY715" s="20" t="s">
        <v>475</v>
      </c>
      <c r="BE715" s="243">
        <f>IF(N715="základní",J715,0)</f>
        <v>0</v>
      </c>
      <c r="BF715" s="243">
        <f>IF(N715="snížená",J715,0)</f>
        <v>0</v>
      </c>
      <c r="BG715" s="243">
        <f>IF(N715="zákl. přenesená",J715,0)</f>
        <v>0</v>
      </c>
      <c r="BH715" s="243">
        <f>IF(N715="sníž. přenesená",J715,0)</f>
        <v>0</v>
      </c>
      <c r="BI715" s="243">
        <f>IF(N715="nulová",J715,0)</f>
        <v>0</v>
      </c>
      <c r="BJ715" s="20" t="s">
        <v>78</v>
      </c>
      <c r="BK715" s="243">
        <f>ROUND(I715*H715,2)</f>
        <v>0</v>
      </c>
      <c r="BL715" s="20" t="s">
        <v>482</v>
      </c>
      <c r="BM715" s="242" t="s">
        <v>4686</v>
      </c>
    </row>
    <row r="716" s="2" customFormat="1">
      <c r="A716" s="41"/>
      <c r="B716" s="42"/>
      <c r="C716" s="43"/>
      <c r="D716" s="244" t="s">
        <v>484</v>
      </c>
      <c r="E716" s="43"/>
      <c r="F716" s="245" t="s">
        <v>4685</v>
      </c>
      <c r="G716" s="43"/>
      <c r="H716" s="43"/>
      <c r="I716" s="151"/>
      <c r="J716" s="43"/>
      <c r="K716" s="43"/>
      <c r="L716" s="47"/>
      <c r="M716" s="246"/>
      <c r="N716" s="247"/>
      <c r="O716" s="87"/>
      <c r="P716" s="87"/>
      <c r="Q716" s="87"/>
      <c r="R716" s="87"/>
      <c r="S716" s="87"/>
      <c r="T716" s="88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T716" s="20" t="s">
        <v>484</v>
      </c>
      <c r="AU716" s="20" t="s">
        <v>82</v>
      </c>
    </row>
    <row r="717" s="13" customFormat="1">
      <c r="A717" s="13"/>
      <c r="B717" s="249"/>
      <c r="C717" s="250"/>
      <c r="D717" s="244" t="s">
        <v>487</v>
      </c>
      <c r="E717" s="251" t="s">
        <v>28</v>
      </c>
      <c r="F717" s="252" t="s">
        <v>4687</v>
      </c>
      <c r="G717" s="250"/>
      <c r="H717" s="253">
        <v>289.33999999999997</v>
      </c>
      <c r="I717" s="254"/>
      <c r="J717" s="250"/>
      <c r="K717" s="250"/>
      <c r="L717" s="255"/>
      <c r="M717" s="256"/>
      <c r="N717" s="257"/>
      <c r="O717" s="257"/>
      <c r="P717" s="257"/>
      <c r="Q717" s="257"/>
      <c r="R717" s="257"/>
      <c r="S717" s="257"/>
      <c r="T717" s="258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9" t="s">
        <v>487</v>
      </c>
      <c r="AU717" s="259" t="s">
        <v>82</v>
      </c>
      <c r="AV717" s="13" t="s">
        <v>82</v>
      </c>
      <c r="AW717" s="13" t="s">
        <v>35</v>
      </c>
      <c r="AX717" s="13" t="s">
        <v>78</v>
      </c>
      <c r="AY717" s="259" t="s">
        <v>475</v>
      </c>
    </row>
    <row r="718" s="2" customFormat="1" ht="21.75" customHeight="1">
      <c r="A718" s="41"/>
      <c r="B718" s="42"/>
      <c r="C718" s="231" t="s">
        <v>4688</v>
      </c>
      <c r="D718" s="231" t="s">
        <v>477</v>
      </c>
      <c r="E718" s="232" t="s">
        <v>4689</v>
      </c>
      <c r="F718" s="233" t="s">
        <v>4690</v>
      </c>
      <c r="G718" s="234" t="s">
        <v>550</v>
      </c>
      <c r="H718" s="235">
        <v>24</v>
      </c>
      <c r="I718" s="236"/>
      <c r="J718" s="237">
        <f>ROUND(I718*H718,2)</f>
        <v>0</v>
      </c>
      <c r="K718" s="233" t="s">
        <v>481</v>
      </c>
      <c r="L718" s="47"/>
      <c r="M718" s="238" t="s">
        <v>28</v>
      </c>
      <c r="N718" s="239" t="s">
        <v>45</v>
      </c>
      <c r="O718" s="87"/>
      <c r="P718" s="240">
        <f>O718*H718</f>
        <v>0</v>
      </c>
      <c r="Q718" s="240">
        <v>0.00023000000000000001</v>
      </c>
      <c r="R718" s="240">
        <f>Q718*H718</f>
        <v>0.0055200000000000006</v>
      </c>
      <c r="S718" s="240">
        <v>0</v>
      </c>
      <c r="T718" s="241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42" t="s">
        <v>482</v>
      </c>
      <c r="AT718" s="242" t="s">
        <v>477</v>
      </c>
      <c r="AU718" s="242" t="s">
        <v>82</v>
      </c>
      <c r="AY718" s="20" t="s">
        <v>475</v>
      </c>
      <c r="BE718" s="243">
        <f>IF(N718="základní",J718,0)</f>
        <v>0</v>
      </c>
      <c r="BF718" s="243">
        <f>IF(N718="snížená",J718,0)</f>
        <v>0</v>
      </c>
      <c r="BG718" s="243">
        <f>IF(N718="zákl. přenesená",J718,0)</f>
        <v>0</v>
      </c>
      <c r="BH718" s="243">
        <f>IF(N718="sníž. přenesená",J718,0)</f>
        <v>0</v>
      </c>
      <c r="BI718" s="243">
        <f>IF(N718="nulová",J718,0)</f>
        <v>0</v>
      </c>
      <c r="BJ718" s="20" t="s">
        <v>78</v>
      </c>
      <c r="BK718" s="243">
        <f>ROUND(I718*H718,2)</f>
        <v>0</v>
      </c>
      <c r="BL718" s="20" t="s">
        <v>482</v>
      </c>
      <c r="BM718" s="242" t="s">
        <v>4691</v>
      </c>
    </row>
    <row r="719" s="2" customFormat="1">
      <c r="A719" s="41"/>
      <c r="B719" s="42"/>
      <c r="C719" s="43"/>
      <c r="D719" s="244" t="s">
        <v>484</v>
      </c>
      <c r="E719" s="43"/>
      <c r="F719" s="245" t="s">
        <v>4692</v>
      </c>
      <c r="G719" s="43"/>
      <c r="H719" s="43"/>
      <c r="I719" s="151"/>
      <c r="J719" s="43"/>
      <c r="K719" s="43"/>
      <c r="L719" s="47"/>
      <c r="M719" s="246"/>
      <c r="N719" s="247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484</v>
      </c>
      <c r="AU719" s="20" t="s">
        <v>82</v>
      </c>
    </row>
    <row r="720" s="16" customFormat="1">
      <c r="A720" s="16"/>
      <c r="B720" s="299"/>
      <c r="C720" s="300"/>
      <c r="D720" s="244" t="s">
        <v>487</v>
      </c>
      <c r="E720" s="301" t="s">
        <v>28</v>
      </c>
      <c r="F720" s="302" t="s">
        <v>4693</v>
      </c>
      <c r="G720" s="300"/>
      <c r="H720" s="301" t="s">
        <v>28</v>
      </c>
      <c r="I720" s="303"/>
      <c r="J720" s="300"/>
      <c r="K720" s="300"/>
      <c r="L720" s="304"/>
      <c r="M720" s="305"/>
      <c r="N720" s="306"/>
      <c r="O720" s="306"/>
      <c r="P720" s="306"/>
      <c r="Q720" s="306"/>
      <c r="R720" s="306"/>
      <c r="S720" s="306"/>
      <c r="T720" s="307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T720" s="308" t="s">
        <v>487</v>
      </c>
      <c r="AU720" s="308" t="s">
        <v>82</v>
      </c>
      <c r="AV720" s="16" t="s">
        <v>78</v>
      </c>
      <c r="AW720" s="16" t="s">
        <v>35</v>
      </c>
      <c r="AX720" s="16" t="s">
        <v>74</v>
      </c>
      <c r="AY720" s="308" t="s">
        <v>475</v>
      </c>
    </row>
    <row r="721" s="13" customFormat="1">
      <c r="A721" s="13"/>
      <c r="B721" s="249"/>
      <c r="C721" s="250"/>
      <c r="D721" s="244" t="s">
        <v>487</v>
      </c>
      <c r="E721" s="251" t="s">
        <v>28</v>
      </c>
      <c r="F721" s="252" t="s">
        <v>4694</v>
      </c>
      <c r="G721" s="250"/>
      <c r="H721" s="253">
        <v>24</v>
      </c>
      <c r="I721" s="254"/>
      <c r="J721" s="250"/>
      <c r="K721" s="250"/>
      <c r="L721" s="255"/>
      <c r="M721" s="256"/>
      <c r="N721" s="257"/>
      <c r="O721" s="257"/>
      <c r="P721" s="257"/>
      <c r="Q721" s="257"/>
      <c r="R721" s="257"/>
      <c r="S721" s="257"/>
      <c r="T721" s="258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9" t="s">
        <v>487</v>
      </c>
      <c r="AU721" s="259" t="s">
        <v>82</v>
      </c>
      <c r="AV721" s="13" t="s">
        <v>82</v>
      </c>
      <c r="AW721" s="13" t="s">
        <v>35</v>
      </c>
      <c r="AX721" s="13" t="s">
        <v>78</v>
      </c>
      <c r="AY721" s="259" t="s">
        <v>475</v>
      </c>
    </row>
    <row r="722" s="2" customFormat="1" ht="21.75" customHeight="1">
      <c r="A722" s="41"/>
      <c r="B722" s="42"/>
      <c r="C722" s="231" t="s">
        <v>4695</v>
      </c>
      <c r="D722" s="231" t="s">
        <v>477</v>
      </c>
      <c r="E722" s="232" t="s">
        <v>4696</v>
      </c>
      <c r="F722" s="233" t="s">
        <v>4697</v>
      </c>
      <c r="G722" s="234" t="s">
        <v>550</v>
      </c>
      <c r="H722" s="235">
        <v>6</v>
      </c>
      <c r="I722" s="236"/>
      <c r="J722" s="237">
        <f>ROUND(I722*H722,2)</f>
        <v>0</v>
      </c>
      <c r="K722" s="233" t="s">
        <v>481</v>
      </c>
      <c r="L722" s="47"/>
      <c r="M722" s="238" t="s">
        <v>28</v>
      </c>
      <c r="N722" s="239" t="s">
        <v>45</v>
      </c>
      <c r="O722" s="87"/>
      <c r="P722" s="240">
        <f>O722*H722</f>
        <v>0</v>
      </c>
      <c r="Q722" s="240">
        <v>0.0018699999999999999</v>
      </c>
      <c r="R722" s="240">
        <f>Q722*H722</f>
        <v>0.011219999999999999</v>
      </c>
      <c r="S722" s="240">
        <v>0</v>
      </c>
      <c r="T722" s="241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42" t="s">
        <v>482</v>
      </c>
      <c r="AT722" s="242" t="s">
        <v>477</v>
      </c>
      <c r="AU722" s="242" t="s">
        <v>82</v>
      </c>
      <c r="AY722" s="20" t="s">
        <v>475</v>
      </c>
      <c r="BE722" s="243">
        <f>IF(N722="základní",J722,0)</f>
        <v>0</v>
      </c>
      <c r="BF722" s="243">
        <f>IF(N722="snížená",J722,0)</f>
        <v>0</v>
      </c>
      <c r="BG722" s="243">
        <f>IF(N722="zákl. přenesená",J722,0)</f>
        <v>0</v>
      </c>
      <c r="BH722" s="243">
        <f>IF(N722="sníž. přenesená",J722,0)</f>
        <v>0</v>
      </c>
      <c r="BI722" s="243">
        <f>IF(N722="nulová",J722,0)</f>
        <v>0</v>
      </c>
      <c r="BJ722" s="20" t="s">
        <v>78</v>
      </c>
      <c r="BK722" s="243">
        <f>ROUND(I722*H722,2)</f>
        <v>0</v>
      </c>
      <c r="BL722" s="20" t="s">
        <v>482</v>
      </c>
      <c r="BM722" s="242" t="s">
        <v>4698</v>
      </c>
    </row>
    <row r="723" s="2" customFormat="1">
      <c r="A723" s="41"/>
      <c r="B723" s="42"/>
      <c r="C723" s="43"/>
      <c r="D723" s="244" t="s">
        <v>484</v>
      </c>
      <c r="E723" s="43"/>
      <c r="F723" s="245" t="s">
        <v>4699</v>
      </c>
      <c r="G723" s="43"/>
      <c r="H723" s="43"/>
      <c r="I723" s="151"/>
      <c r="J723" s="43"/>
      <c r="K723" s="43"/>
      <c r="L723" s="47"/>
      <c r="M723" s="246"/>
      <c r="N723" s="247"/>
      <c r="O723" s="87"/>
      <c r="P723" s="87"/>
      <c r="Q723" s="87"/>
      <c r="R723" s="87"/>
      <c r="S723" s="87"/>
      <c r="T723" s="88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T723" s="20" t="s">
        <v>484</v>
      </c>
      <c r="AU723" s="20" t="s">
        <v>82</v>
      </c>
    </row>
    <row r="724" s="13" customFormat="1">
      <c r="A724" s="13"/>
      <c r="B724" s="249"/>
      <c r="C724" s="250"/>
      <c r="D724" s="244" t="s">
        <v>487</v>
      </c>
      <c r="E724" s="251" t="s">
        <v>28</v>
      </c>
      <c r="F724" s="252" t="s">
        <v>4700</v>
      </c>
      <c r="G724" s="250"/>
      <c r="H724" s="253">
        <v>6</v>
      </c>
      <c r="I724" s="254"/>
      <c r="J724" s="250"/>
      <c r="K724" s="250"/>
      <c r="L724" s="255"/>
      <c r="M724" s="256"/>
      <c r="N724" s="257"/>
      <c r="O724" s="257"/>
      <c r="P724" s="257"/>
      <c r="Q724" s="257"/>
      <c r="R724" s="257"/>
      <c r="S724" s="257"/>
      <c r="T724" s="258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9" t="s">
        <v>487</v>
      </c>
      <c r="AU724" s="259" t="s">
        <v>82</v>
      </c>
      <c r="AV724" s="13" t="s">
        <v>82</v>
      </c>
      <c r="AW724" s="13" t="s">
        <v>35</v>
      </c>
      <c r="AX724" s="13" t="s">
        <v>78</v>
      </c>
      <c r="AY724" s="259" t="s">
        <v>475</v>
      </c>
    </row>
    <row r="725" s="2" customFormat="1" ht="21.75" customHeight="1">
      <c r="A725" s="41"/>
      <c r="B725" s="42"/>
      <c r="C725" s="282" t="s">
        <v>4701</v>
      </c>
      <c r="D725" s="282" t="s">
        <v>516</v>
      </c>
      <c r="E725" s="283" t="s">
        <v>4702</v>
      </c>
      <c r="F725" s="284" t="s">
        <v>4703</v>
      </c>
      <c r="G725" s="285" t="s">
        <v>4704</v>
      </c>
      <c r="H725" s="286">
        <v>6</v>
      </c>
      <c r="I725" s="287"/>
      <c r="J725" s="288">
        <f>ROUND(I725*H725,2)</f>
        <v>0</v>
      </c>
      <c r="K725" s="284" t="s">
        <v>28</v>
      </c>
      <c r="L725" s="289"/>
      <c r="M725" s="290" t="s">
        <v>28</v>
      </c>
      <c r="N725" s="291" t="s">
        <v>45</v>
      </c>
      <c r="O725" s="87"/>
      <c r="P725" s="240">
        <f>O725*H725</f>
        <v>0</v>
      </c>
      <c r="Q725" s="240">
        <v>0</v>
      </c>
      <c r="R725" s="240">
        <f>Q725*H725</f>
        <v>0</v>
      </c>
      <c r="S725" s="240">
        <v>0</v>
      </c>
      <c r="T725" s="241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42" t="s">
        <v>519</v>
      </c>
      <c r="AT725" s="242" t="s">
        <v>516</v>
      </c>
      <c r="AU725" s="242" t="s">
        <v>82</v>
      </c>
      <c r="AY725" s="20" t="s">
        <v>475</v>
      </c>
      <c r="BE725" s="243">
        <f>IF(N725="základní",J725,0)</f>
        <v>0</v>
      </c>
      <c r="BF725" s="243">
        <f>IF(N725="snížená",J725,0)</f>
        <v>0</v>
      </c>
      <c r="BG725" s="243">
        <f>IF(N725="zákl. přenesená",J725,0)</f>
        <v>0</v>
      </c>
      <c r="BH725" s="243">
        <f>IF(N725="sníž. přenesená",J725,0)</f>
        <v>0</v>
      </c>
      <c r="BI725" s="243">
        <f>IF(N725="nulová",J725,0)</f>
        <v>0</v>
      </c>
      <c r="BJ725" s="20" t="s">
        <v>78</v>
      </c>
      <c r="BK725" s="243">
        <f>ROUND(I725*H725,2)</f>
        <v>0</v>
      </c>
      <c r="BL725" s="20" t="s">
        <v>482</v>
      </c>
      <c r="BM725" s="242" t="s">
        <v>4705</v>
      </c>
    </row>
    <row r="726" s="2" customFormat="1">
      <c r="A726" s="41"/>
      <c r="B726" s="42"/>
      <c r="C726" s="43"/>
      <c r="D726" s="244" t="s">
        <v>484</v>
      </c>
      <c r="E726" s="43"/>
      <c r="F726" s="245" t="s">
        <v>4703</v>
      </c>
      <c r="G726" s="43"/>
      <c r="H726" s="43"/>
      <c r="I726" s="151"/>
      <c r="J726" s="43"/>
      <c r="K726" s="43"/>
      <c r="L726" s="47"/>
      <c r="M726" s="246"/>
      <c r="N726" s="247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484</v>
      </c>
      <c r="AU726" s="20" t="s">
        <v>82</v>
      </c>
    </row>
    <row r="727" s="2" customFormat="1" ht="21.75" customHeight="1">
      <c r="A727" s="41"/>
      <c r="B727" s="42"/>
      <c r="C727" s="231" t="s">
        <v>4706</v>
      </c>
      <c r="D727" s="231" t="s">
        <v>477</v>
      </c>
      <c r="E727" s="232" t="s">
        <v>4707</v>
      </c>
      <c r="F727" s="233" t="s">
        <v>4708</v>
      </c>
      <c r="G727" s="234" t="s">
        <v>550</v>
      </c>
      <c r="H727" s="235">
        <v>2</v>
      </c>
      <c r="I727" s="236"/>
      <c r="J727" s="237">
        <f>ROUND(I727*H727,2)</f>
        <v>0</v>
      </c>
      <c r="K727" s="233" t="s">
        <v>481</v>
      </c>
      <c r="L727" s="47"/>
      <c r="M727" s="238" t="s">
        <v>28</v>
      </c>
      <c r="N727" s="239" t="s">
        <v>45</v>
      </c>
      <c r="O727" s="87"/>
      <c r="P727" s="240">
        <f>O727*H727</f>
        <v>0</v>
      </c>
      <c r="Q727" s="240">
        <v>0.0094199999999999996</v>
      </c>
      <c r="R727" s="240">
        <f>Q727*H727</f>
        <v>0.018839999999999999</v>
      </c>
      <c r="S727" s="240">
        <v>0</v>
      </c>
      <c r="T727" s="241">
        <f>S727*H727</f>
        <v>0</v>
      </c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R727" s="242" t="s">
        <v>482</v>
      </c>
      <c r="AT727" s="242" t="s">
        <v>477</v>
      </c>
      <c r="AU727" s="242" t="s">
        <v>82</v>
      </c>
      <c r="AY727" s="20" t="s">
        <v>475</v>
      </c>
      <c r="BE727" s="243">
        <f>IF(N727="základní",J727,0)</f>
        <v>0</v>
      </c>
      <c r="BF727" s="243">
        <f>IF(N727="snížená",J727,0)</f>
        <v>0</v>
      </c>
      <c r="BG727" s="243">
        <f>IF(N727="zákl. přenesená",J727,0)</f>
        <v>0</v>
      </c>
      <c r="BH727" s="243">
        <f>IF(N727="sníž. přenesená",J727,0)</f>
        <v>0</v>
      </c>
      <c r="BI727" s="243">
        <f>IF(N727="nulová",J727,0)</f>
        <v>0</v>
      </c>
      <c r="BJ727" s="20" t="s">
        <v>78</v>
      </c>
      <c r="BK727" s="243">
        <f>ROUND(I727*H727,2)</f>
        <v>0</v>
      </c>
      <c r="BL727" s="20" t="s">
        <v>482</v>
      </c>
      <c r="BM727" s="242" t="s">
        <v>4709</v>
      </c>
    </row>
    <row r="728" s="2" customFormat="1">
      <c r="A728" s="41"/>
      <c r="B728" s="42"/>
      <c r="C728" s="43"/>
      <c r="D728" s="244" t="s">
        <v>484</v>
      </c>
      <c r="E728" s="43"/>
      <c r="F728" s="245" t="s">
        <v>4710</v>
      </c>
      <c r="G728" s="43"/>
      <c r="H728" s="43"/>
      <c r="I728" s="151"/>
      <c r="J728" s="43"/>
      <c r="K728" s="43"/>
      <c r="L728" s="47"/>
      <c r="M728" s="246"/>
      <c r="N728" s="247"/>
      <c r="O728" s="87"/>
      <c r="P728" s="87"/>
      <c r="Q728" s="87"/>
      <c r="R728" s="87"/>
      <c r="S728" s="87"/>
      <c r="T728" s="88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T728" s="20" t="s">
        <v>484</v>
      </c>
      <c r="AU728" s="20" t="s">
        <v>82</v>
      </c>
    </row>
    <row r="729" s="13" customFormat="1">
      <c r="A729" s="13"/>
      <c r="B729" s="249"/>
      <c r="C729" s="250"/>
      <c r="D729" s="244" t="s">
        <v>487</v>
      </c>
      <c r="E729" s="251" t="s">
        <v>28</v>
      </c>
      <c r="F729" s="252" t="s">
        <v>4711</v>
      </c>
      <c r="G729" s="250"/>
      <c r="H729" s="253">
        <v>2</v>
      </c>
      <c r="I729" s="254"/>
      <c r="J729" s="250"/>
      <c r="K729" s="250"/>
      <c r="L729" s="255"/>
      <c r="M729" s="256"/>
      <c r="N729" s="257"/>
      <c r="O729" s="257"/>
      <c r="P729" s="257"/>
      <c r="Q729" s="257"/>
      <c r="R729" s="257"/>
      <c r="S729" s="257"/>
      <c r="T729" s="258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9" t="s">
        <v>487</v>
      </c>
      <c r="AU729" s="259" t="s">
        <v>82</v>
      </c>
      <c r="AV729" s="13" t="s">
        <v>82</v>
      </c>
      <c r="AW729" s="13" t="s">
        <v>35</v>
      </c>
      <c r="AX729" s="13" t="s">
        <v>78</v>
      </c>
      <c r="AY729" s="259" t="s">
        <v>475</v>
      </c>
    </row>
    <row r="730" s="2" customFormat="1" ht="16.5" customHeight="1">
      <c r="A730" s="41"/>
      <c r="B730" s="42"/>
      <c r="C730" s="282" t="s">
        <v>4712</v>
      </c>
      <c r="D730" s="282" t="s">
        <v>516</v>
      </c>
      <c r="E730" s="283" t="s">
        <v>4713</v>
      </c>
      <c r="F730" s="284" t="s">
        <v>4714</v>
      </c>
      <c r="G730" s="285" t="s">
        <v>4704</v>
      </c>
      <c r="H730" s="286">
        <v>2</v>
      </c>
      <c r="I730" s="287"/>
      <c r="J730" s="288">
        <f>ROUND(I730*H730,2)</f>
        <v>0</v>
      </c>
      <c r="K730" s="284" t="s">
        <v>28</v>
      </c>
      <c r="L730" s="289"/>
      <c r="M730" s="290" t="s">
        <v>28</v>
      </c>
      <c r="N730" s="291" t="s">
        <v>45</v>
      </c>
      <c r="O730" s="87"/>
      <c r="P730" s="240">
        <f>O730*H730</f>
        <v>0</v>
      </c>
      <c r="Q730" s="240">
        <v>0</v>
      </c>
      <c r="R730" s="240">
        <f>Q730*H730</f>
        <v>0</v>
      </c>
      <c r="S730" s="240">
        <v>0</v>
      </c>
      <c r="T730" s="241">
        <f>S730*H730</f>
        <v>0</v>
      </c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R730" s="242" t="s">
        <v>519</v>
      </c>
      <c r="AT730" s="242" t="s">
        <v>516</v>
      </c>
      <c r="AU730" s="242" t="s">
        <v>82</v>
      </c>
      <c r="AY730" s="20" t="s">
        <v>475</v>
      </c>
      <c r="BE730" s="243">
        <f>IF(N730="základní",J730,0)</f>
        <v>0</v>
      </c>
      <c r="BF730" s="243">
        <f>IF(N730="snížená",J730,0)</f>
        <v>0</v>
      </c>
      <c r="BG730" s="243">
        <f>IF(N730="zákl. přenesená",J730,0)</f>
        <v>0</v>
      </c>
      <c r="BH730" s="243">
        <f>IF(N730="sníž. přenesená",J730,0)</f>
        <v>0</v>
      </c>
      <c r="BI730" s="243">
        <f>IF(N730="nulová",J730,0)</f>
        <v>0</v>
      </c>
      <c r="BJ730" s="20" t="s">
        <v>78</v>
      </c>
      <c r="BK730" s="243">
        <f>ROUND(I730*H730,2)</f>
        <v>0</v>
      </c>
      <c r="BL730" s="20" t="s">
        <v>482</v>
      </c>
      <c r="BM730" s="242" t="s">
        <v>4715</v>
      </c>
    </row>
    <row r="731" s="2" customFormat="1">
      <c r="A731" s="41"/>
      <c r="B731" s="42"/>
      <c r="C731" s="43"/>
      <c r="D731" s="244" t="s">
        <v>484</v>
      </c>
      <c r="E731" s="43"/>
      <c r="F731" s="245" t="s">
        <v>4714</v>
      </c>
      <c r="G731" s="43"/>
      <c r="H731" s="43"/>
      <c r="I731" s="151"/>
      <c r="J731" s="43"/>
      <c r="K731" s="43"/>
      <c r="L731" s="47"/>
      <c r="M731" s="246"/>
      <c r="N731" s="247"/>
      <c r="O731" s="87"/>
      <c r="P731" s="87"/>
      <c r="Q731" s="87"/>
      <c r="R731" s="87"/>
      <c r="S731" s="87"/>
      <c r="T731" s="88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T731" s="20" t="s">
        <v>484</v>
      </c>
      <c r="AU731" s="20" t="s">
        <v>82</v>
      </c>
    </row>
    <row r="732" s="2" customFormat="1" ht="21.75" customHeight="1">
      <c r="A732" s="41"/>
      <c r="B732" s="42"/>
      <c r="C732" s="231" t="s">
        <v>4716</v>
      </c>
      <c r="D732" s="231" t="s">
        <v>477</v>
      </c>
      <c r="E732" s="232" t="s">
        <v>4717</v>
      </c>
      <c r="F732" s="233" t="s">
        <v>4718</v>
      </c>
      <c r="G732" s="234" t="s">
        <v>480</v>
      </c>
      <c r="H732" s="235">
        <v>422.52999999999997</v>
      </c>
      <c r="I732" s="236"/>
      <c r="J732" s="237">
        <f>ROUND(I732*H732,2)</f>
        <v>0</v>
      </c>
      <c r="K732" s="233" t="s">
        <v>481</v>
      </c>
      <c r="L732" s="47"/>
      <c r="M732" s="238" t="s">
        <v>28</v>
      </c>
      <c r="N732" s="239" t="s">
        <v>45</v>
      </c>
      <c r="O732" s="87"/>
      <c r="P732" s="240">
        <f>O732*H732</f>
        <v>0</v>
      </c>
      <c r="Q732" s="240">
        <v>0.12</v>
      </c>
      <c r="R732" s="240">
        <f>Q732*H732</f>
        <v>50.703599999999994</v>
      </c>
      <c r="S732" s="240">
        <v>2.4900000000000002</v>
      </c>
      <c r="T732" s="241">
        <f>S732*H732</f>
        <v>1052.0997</v>
      </c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R732" s="242" t="s">
        <v>482</v>
      </c>
      <c r="AT732" s="242" t="s">
        <v>477</v>
      </c>
      <c r="AU732" s="242" t="s">
        <v>82</v>
      </c>
      <c r="AY732" s="20" t="s">
        <v>475</v>
      </c>
      <c r="BE732" s="243">
        <f>IF(N732="základní",J732,0)</f>
        <v>0</v>
      </c>
      <c r="BF732" s="243">
        <f>IF(N732="snížená",J732,0)</f>
        <v>0</v>
      </c>
      <c r="BG732" s="243">
        <f>IF(N732="zákl. přenesená",J732,0)</f>
        <v>0</v>
      </c>
      <c r="BH732" s="243">
        <f>IF(N732="sníž. přenesená",J732,0)</f>
        <v>0</v>
      </c>
      <c r="BI732" s="243">
        <f>IF(N732="nulová",J732,0)</f>
        <v>0</v>
      </c>
      <c r="BJ732" s="20" t="s">
        <v>78</v>
      </c>
      <c r="BK732" s="243">
        <f>ROUND(I732*H732,2)</f>
        <v>0</v>
      </c>
      <c r="BL732" s="20" t="s">
        <v>482</v>
      </c>
      <c r="BM732" s="242" t="s">
        <v>4719</v>
      </c>
    </row>
    <row r="733" s="2" customFormat="1">
      <c r="A733" s="41"/>
      <c r="B733" s="42"/>
      <c r="C733" s="43"/>
      <c r="D733" s="244" t="s">
        <v>484</v>
      </c>
      <c r="E733" s="43"/>
      <c r="F733" s="245" t="s">
        <v>4718</v>
      </c>
      <c r="G733" s="43"/>
      <c r="H733" s="43"/>
      <c r="I733" s="151"/>
      <c r="J733" s="43"/>
      <c r="K733" s="43"/>
      <c r="L733" s="47"/>
      <c r="M733" s="246"/>
      <c r="N733" s="247"/>
      <c r="O733" s="87"/>
      <c r="P733" s="87"/>
      <c r="Q733" s="87"/>
      <c r="R733" s="87"/>
      <c r="S733" s="87"/>
      <c r="T733" s="88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T733" s="20" t="s">
        <v>484</v>
      </c>
      <c r="AU733" s="20" t="s">
        <v>82</v>
      </c>
    </row>
    <row r="734" s="16" customFormat="1">
      <c r="A734" s="16"/>
      <c r="B734" s="299"/>
      <c r="C734" s="300"/>
      <c r="D734" s="244" t="s">
        <v>487</v>
      </c>
      <c r="E734" s="301" t="s">
        <v>28</v>
      </c>
      <c r="F734" s="302" t="s">
        <v>3983</v>
      </c>
      <c r="G734" s="300"/>
      <c r="H734" s="301" t="s">
        <v>28</v>
      </c>
      <c r="I734" s="303"/>
      <c r="J734" s="300"/>
      <c r="K734" s="300"/>
      <c r="L734" s="304"/>
      <c r="M734" s="305"/>
      <c r="N734" s="306"/>
      <c r="O734" s="306"/>
      <c r="P734" s="306"/>
      <c r="Q734" s="306"/>
      <c r="R734" s="306"/>
      <c r="S734" s="306"/>
      <c r="T734" s="307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T734" s="308" t="s">
        <v>487</v>
      </c>
      <c r="AU734" s="308" t="s">
        <v>82</v>
      </c>
      <c r="AV734" s="16" t="s">
        <v>78</v>
      </c>
      <c r="AW734" s="16" t="s">
        <v>35</v>
      </c>
      <c r="AX734" s="16" t="s">
        <v>74</v>
      </c>
      <c r="AY734" s="308" t="s">
        <v>475</v>
      </c>
    </row>
    <row r="735" s="16" customFormat="1">
      <c r="A735" s="16"/>
      <c r="B735" s="299"/>
      <c r="C735" s="300"/>
      <c r="D735" s="244" t="s">
        <v>487</v>
      </c>
      <c r="E735" s="301" t="s">
        <v>28</v>
      </c>
      <c r="F735" s="302" t="s">
        <v>3954</v>
      </c>
      <c r="G735" s="300"/>
      <c r="H735" s="301" t="s">
        <v>28</v>
      </c>
      <c r="I735" s="303"/>
      <c r="J735" s="300"/>
      <c r="K735" s="300"/>
      <c r="L735" s="304"/>
      <c r="M735" s="305"/>
      <c r="N735" s="306"/>
      <c r="O735" s="306"/>
      <c r="P735" s="306"/>
      <c r="Q735" s="306"/>
      <c r="R735" s="306"/>
      <c r="S735" s="306"/>
      <c r="T735" s="307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T735" s="308" t="s">
        <v>487</v>
      </c>
      <c r="AU735" s="308" t="s">
        <v>82</v>
      </c>
      <c r="AV735" s="16" t="s">
        <v>78</v>
      </c>
      <c r="AW735" s="16" t="s">
        <v>35</v>
      </c>
      <c r="AX735" s="16" t="s">
        <v>74</v>
      </c>
      <c r="AY735" s="308" t="s">
        <v>475</v>
      </c>
    </row>
    <row r="736" s="13" customFormat="1">
      <c r="A736" s="13"/>
      <c r="B736" s="249"/>
      <c r="C736" s="250"/>
      <c r="D736" s="244" t="s">
        <v>487</v>
      </c>
      <c r="E736" s="251" t="s">
        <v>28</v>
      </c>
      <c r="F736" s="252" t="s">
        <v>4720</v>
      </c>
      <c r="G736" s="250"/>
      <c r="H736" s="253">
        <v>19.600000000000001</v>
      </c>
      <c r="I736" s="254"/>
      <c r="J736" s="250"/>
      <c r="K736" s="250"/>
      <c r="L736" s="255"/>
      <c r="M736" s="256"/>
      <c r="N736" s="257"/>
      <c r="O736" s="257"/>
      <c r="P736" s="257"/>
      <c r="Q736" s="257"/>
      <c r="R736" s="257"/>
      <c r="S736" s="257"/>
      <c r="T736" s="258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9" t="s">
        <v>487</v>
      </c>
      <c r="AU736" s="259" t="s">
        <v>82</v>
      </c>
      <c r="AV736" s="13" t="s">
        <v>82</v>
      </c>
      <c r="AW736" s="13" t="s">
        <v>35</v>
      </c>
      <c r="AX736" s="13" t="s">
        <v>74</v>
      </c>
      <c r="AY736" s="259" t="s">
        <v>475</v>
      </c>
    </row>
    <row r="737" s="13" customFormat="1">
      <c r="A737" s="13"/>
      <c r="B737" s="249"/>
      <c r="C737" s="250"/>
      <c r="D737" s="244" t="s">
        <v>487</v>
      </c>
      <c r="E737" s="251" t="s">
        <v>28</v>
      </c>
      <c r="F737" s="252" t="s">
        <v>4721</v>
      </c>
      <c r="G737" s="250"/>
      <c r="H737" s="253">
        <v>21.600000000000001</v>
      </c>
      <c r="I737" s="254"/>
      <c r="J737" s="250"/>
      <c r="K737" s="250"/>
      <c r="L737" s="255"/>
      <c r="M737" s="256"/>
      <c r="N737" s="257"/>
      <c r="O737" s="257"/>
      <c r="P737" s="257"/>
      <c r="Q737" s="257"/>
      <c r="R737" s="257"/>
      <c r="S737" s="257"/>
      <c r="T737" s="258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9" t="s">
        <v>487</v>
      </c>
      <c r="AU737" s="259" t="s">
        <v>82</v>
      </c>
      <c r="AV737" s="13" t="s">
        <v>82</v>
      </c>
      <c r="AW737" s="13" t="s">
        <v>35</v>
      </c>
      <c r="AX737" s="13" t="s">
        <v>74</v>
      </c>
      <c r="AY737" s="259" t="s">
        <v>475</v>
      </c>
    </row>
    <row r="738" s="13" customFormat="1">
      <c r="A738" s="13"/>
      <c r="B738" s="249"/>
      <c r="C738" s="250"/>
      <c r="D738" s="244" t="s">
        <v>487</v>
      </c>
      <c r="E738" s="251" t="s">
        <v>28</v>
      </c>
      <c r="F738" s="252" t="s">
        <v>4722</v>
      </c>
      <c r="G738" s="250"/>
      <c r="H738" s="253">
        <v>22.949999999999999</v>
      </c>
      <c r="I738" s="254"/>
      <c r="J738" s="250"/>
      <c r="K738" s="250"/>
      <c r="L738" s="255"/>
      <c r="M738" s="256"/>
      <c r="N738" s="257"/>
      <c r="O738" s="257"/>
      <c r="P738" s="257"/>
      <c r="Q738" s="257"/>
      <c r="R738" s="257"/>
      <c r="S738" s="257"/>
      <c r="T738" s="258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9" t="s">
        <v>487</v>
      </c>
      <c r="AU738" s="259" t="s">
        <v>82</v>
      </c>
      <c r="AV738" s="13" t="s">
        <v>82</v>
      </c>
      <c r="AW738" s="13" t="s">
        <v>35</v>
      </c>
      <c r="AX738" s="13" t="s">
        <v>74</v>
      </c>
      <c r="AY738" s="259" t="s">
        <v>475</v>
      </c>
    </row>
    <row r="739" s="13" customFormat="1">
      <c r="A739" s="13"/>
      <c r="B739" s="249"/>
      <c r="C739" s="250"/>
      <c r="D739" s="244" t="s">
        <v>487</v>
      </c>
      <c r="E739" s="251" t="s">
        <v>28</v>
      </c>
      <c r="F739" s="252" t="s">
        <v>4723</v>
      </c>
      <c r="G739" s="250"/>
      <c r="H739" s="253">
        <v>16.640000000000001</v>
      </c>
      <c r="I739" s="254"/>
      <c r="J739" s="250"/>
      <c r="K739" s="250"/>
      <c r="L739" s="255"/>
      <c r="M739" s="256"/>
      <c r="N739" s="257"/>
      <c r="O739" s="257"/>
      <c r="P739" s="257"/>
      <c r="Q739" s="257"/>
      <c r="R739" s="257"/>
      <c r="S739" s="257"/>
      <c r="T739" s="258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9" t="s">
        <v>487</v>
      </c>
      <c r="AU739" s="259" t="s">
        <v>82</v>
      </c>
      <c r="AV739" s="13" t="s">
        <v>82</v>
      </c>
      <c r="AW739" s="13" t="s">
        <v>35</v>
      </c>
      <c r="AX739" s="13" t="s">
        <v>74</v>
      </c>
      <c r="AY739" s="259" t="s">
        <v>475</v>
      </c>
    </row>
    <row r="740" s="13" customFormat="1">
      <c r="A740" s="13"/>
      <c r="B740" s="249"/>
      <c r="C740" s="250"/>
      <c r="D740" s="244" t="s">
        <v>487</v>
      </c>
      <c r="E740" s="251" t="s">
        <v>28</v>
      </c>
      <c r="F740" s="252" t="s">
        <v>4724</v>
      </c>
      <c r="G740" s="250"/>
      <c r="H740" s="253">
        <v>11.44</v>
      </c>
      <c r="I740" s="254"/>
      <c r="J740" s="250"/>
      <c r="K740" s="250"/>
      <c r="L740" s="255"/>
      <c r="M740" s="256"/>
      <c r="N740" s="257"/>
      <c r="O740" s="257"/>
      <c r="P740" s="257"/>
      <c r="Q740" s="257"/>
      <c r="R740" s="257"/>
      <c r="S740" s="257"/>
      <c r="T740" s="258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9" t="s">
        <v>487</v>
      </c>
      <c r="AU740" s="259" t="s">
        <v>82</v>
      </c>
      <c r="AV740" s="13" t="s">
        <v>82</v>
      </c>
      <c r="AW740" s="13" t="s">
        <v>35</v>
      </c>
      <c r="AX740" s="13" t="s">
        <v>74</v>
      </c>
      <c r="AY740" s="259" t="s">
        <v>475</v>
      </c>
    </row>
    <row r="741" s="13" customFormat="1">
      <c r="A741" s="13"/>
      <c r="B741" s="249"/>
      <c r="C741" s="250"/>
      <c r="D741" s="244" t="s">
        <v>487</v>
      </c>
      <c r="E741" s="251" t="s">
        <v>28</v>
      </c>
      <c r="F741" s="252" t="s">
        <v>4725</v>
      </c>
      <c r="G741" s="250"/>
      <c r="H741" s="253">
        <v>127.5</v>
      </c>
      <c r="I741" s="254"/>
      <c r="J741" s="250"/>
      <c r="K741" s="250"/>
      <c r="L741" s="255"/>
      <c r="M741" s="256"/>
      <c r="N741" s="257"/>
      <c r="O741" s="257"/>
      <c r="P741" s="257"/>
      <c r="Q741" s="257"/>
      <c r="R741" s="257"/>
      <c r="S741" s="257"/>
      <c r="T741" s="258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9" t="s">
        <v>487</v>
      </c>
      <c r="AU741" s="259" t="s">
        <v>82</v>
      </c>
      <c r="AV741" s="13" t="s">
        <v>82</v>
      </c>
      <c r="AW741" s="13" t="s">
        <v>35</v>
      </c>
      <c r="AX741" s="13" t="s">
        <v>74</v>
      </c>
      <c r="AY741" s="259" t="s">
        <v>475</v>
      </c>
    </row>
    <row r="742" s="13" customFormat="1">
      <c r="A742" s="13"/>
      <c r="B742" s="249"/>
      <c r="C742" s="250"/>
      <c r="D742" s="244" t="s">
        <v>487</v>
      </c>
      <c r="E742" s="251" t="s">
        <v>28</v>
      </c>
      <c r="F742" s="252" t="s">
        <v>4726</v>
      </c>
      <c r="G742" s="250"/>
      <c r="H742" s="253">
        <v>40.799999999999997</v>
      </c>
      <c r="I742" s="254"/>
      <c r="J742" s="250"/>
      <c r="K742" s="250"/>
      <c r="L742" s="255"/>
      <c r="M742" s="256"/>
      <c r="N742" s="257"/>
      <c r="O742" s="257"/>
      <c r="P742" s="257"/>
      <c r="Q742" s="257"/>
      <c r="R742" s="257"/>
      <c r="S742" s="257"/>
      <c r="T742" s="258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9" t="s">
        <v>487</v>
      </c>
      <c r="AU742" s="259" t="s">
        <v>82</v>
      </c>
      <c r="AV742" s="13" t="s">
        <v>82</v>
      </c>
      <c r="AW742" s="13" t="s">
        <v>35</v>
      </c>
      <c r="AX742" s="13" t="s">
        <v>74</v>
      </c>
      <c r="AY742" s="259" t="s">
        <v>475</v>
      </c>
    </row>
    <row r="743" s="13" customFormat="1">
      <c r="A743" s="13"/>
      <c r="B743" s="249"/>
      <c r="C743" s="250"/>
      <c r="D743" s="244" t="s">
        <v>487</v>
      </c>
      <c r="E743" s="251" t="s">
        <v>28</v>
      </c>
      <c r="F743" s="252" t="s">
        <v>4727</v>
      </c>
      <c r="G743" s="250"/>
      <c r="H743" s="253">
        <v>162</v>
      </c>
      <c r="I743" s="254"/>
      <c r="J743" s="250"/>
      <c r="K743" s="250"/>
      <c r="L743" s="255"/>
      <c r="M743" s="256"/>
      <c r="N743" s="257"/>
      <c r="O743" s="257"/>
      <c r="P743" s="257"/>
      <c r="Q743" s="257"/>
      <c r="R743" s="257"/>
      <c r="S743" s="257"/>
      <c r="T743" s="258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9" t="s">
        <v>487</v>
      </c>
      <c r="AU743" s="259" t="s">
        <v>82</v>
      </c>
      <c r="AV743" s="13" t="s">
        <v>82</v>
      </c>
      <c r="AW743" s="13" t="s">
        <v>35</v>
      </c>
      <c r="AX743" s="13" t="s">
        <v>74</v>
      </c>
      <c r="AY743" s="259" t="s">
        <v>475</v>
      </c>
    </row>
    <row r="744" s="15" customFormat="1">
      <c r="A744" s="15"/>
      <c r="B744" s="271"/>
      <c r="C744" s="272"/>
      <c r="D744" s="244" t="s">
        <v>487</v>
      </c>
      <c r="E744" s="273" t="s">
        <v>28</v>
      </c>
      <c r="F744" s="274" t="s">
        <v>493</v>
      </c>
      <c r="G744" s="272"/>
      <c r="H744" s="275">
        <v>422.53000000000003</v>
      </c>
      <c r="I744" s="276"/>
      <c r="J744" s="272"/>
      <c r="K744" s="272"/>
      <c r="L744" s="277"/>
      <c r="M744" s="278"/>
      <c r="N744" s="279"/>
      <c r="O744" s="279"/>
      <c r="P744" s="279"/>
      <c r="Q744" s="279"/>
      <c r="R744" s="279"/>
      <c r="S744" s="279"/>
      <c r="T744" s="280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T744" s="281" t="s">
        <v>487</v>
      </c>
      <c r="AU744" s="281" t="s">
        <v>82</v>
      </c>
      <c r="AV744" s="15" t="s">
        <v>482</v>
      </c>
      <c r="AW744" s="15" t="s">
        <v>35</v>
      </c>
      <c r="AX744" s="15" t="s">
        <v>78</v>
      </c>
      <c r="AY744" s="281" t="s">
        <v>475</v>
      </c>
    </row>
    <row r="745" s="2" customFormat="1" ht="16.5" customHeight="1">
      <c r="A745" s="41"/>
      <c r="B745" s="42"/>
      <c r="C745" s="231" t="s">
        <v>4728</v>
      </c>
      <c r="D745" s="231" t="s">
        <v>477</v>
      </c>
      <c r="E745" s="232" t="s">
        <v>4729</v>
      </c>
      <c r="F745" s="233" t="s">
        <v>4730</v>
      </c>
      <c r="G745" s="234" t="s">
        <v>480</v>
      </c>
      <c r="H745" s="235">
        <v>129.03999999999999</v>
      </c>
      <c r="I745" s="236"/>
      <c r="J745" s="237">
        <f>ROUND(I745*H745,2)</f>
        <v>0</v>
      </c>
      <c r="K745" s="233" t="s">
        <v>481</v>
      </c>
      <c r="L745" s="47"/>
      <c r="M745" s="238" t="s">
        <v>28</v>
      </c>
      <c r="N745" s="239" t="s">
        <v>45</v>
      </c>
      <c r="O745" s="87"/>
      <c r="P745" s="240">
        <f>O745*H745</f>
        <v>0</v>
      </c>
      <c r="Q745" s="240">
        <v>0.12</v>
      </c>
      <c r="R745" s="240">
        <f>Q745*H745</f>
        <v>15.484799999999998</v>
      </c>
      <c r="S745" s="240">
        <v>2.2000000000000002</v>
      </c>
      <c r="T745" s="241">
        <f>S745*H745</f>
        <v>283.88800000000003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42" t="s">
        <v>482</v>
      </c>
      <c r="AT745" s="242" t="s">
        <v>477</v>
      </c>
      <c r="AU745" s="242" t="s">
        <v>82</v>
      </c>
      <c r="AY745" s="20" t="s">
        <v>475</v>
      </c>
      <c r="BE745" s="243">
        <f>IF(N745="základní",J745,0)</f>
        <v>0</v>
      </c>
      <c r="BF745" s="243">
        <f>IF(N745="snížená",J745,0)</f>
        <v>0</v>
      </c>
      <c r="BG745" s="243">
        <f>IF(N745="zákl. přenesená",J745,0)</f>
        <v>0</v>
      </c>
      <c r="BH745" s="243">
        <f>IF(N745="sníž. přenesená",J745,0)</f>
        <v>0</v>
      </c>
      <c r="BI745" s="243">
        <f>IF(N745="nulová",J745,0)</f>
        <v>0</v>
      </c>
      <c r="BJ745" s="20" t="s">
        <v>78</v>
      </c>
      <c r="BK745" s="243">
        <f>ROUND(I745*H745,2)</f>
        <v>0</v>
      </c>
      <c r="BL745" s="20" t="s">
        <v>482</v>
      </c>
      <c r="BM745" s="242" t="s">
        <v>4731</v>
      </c>
    </row>
    <row r="746" s="2" customFormat="1">
      <c r="A746" s="41"/>
      <c r="B746" s="42"/>
      <c r="C746" s="43"/>
      <c r="D746" s="244" t="s">
        <v>484</v>
      </c>
      <c r="E746" s="43"/>
      <c r="F746" s="245" t="s">
        <v>4730</v>
      </c>
      <c r="G746" s="43"/>
      <c r="H746" s="43"/>
      <c r="I746" s="151"/>
      <c r="J746" s="43"/>
      <c r="K746" s="43"/>
      <c r="L746" s="47"/>
      <c r="M746" s="246"/>
      <c r="N746" s="247"/>
      <c r="O746" s="87"/>
      <c r="P746" s="87"/>
      <c r="Q746" s="87"/>
      <c r="R746" s="87"/>
      <c r="S746" s="87"/>
      <c r="T746" s="88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484</v>
      </c>
      <c r="AU746" s="20" t="s">
        <v>82</v>
      </c>
    </row>
    <row r="747" s="16" customFormat="1">
      <c r="A747" s="16"/>
      <c r="B747" s="299"/>
      <c r="C747" s="300"/>
      <c r="D747" s="244" t="s">
        <v>487</v>
      </c>
      <c r="E747" s="301" t="s">
        <v>28</v>
      </c>
      <c r="F747" s="302" t="s">
        <v>3983</v>
      </c>
      <c r="G747" s="300"/>
      <c r="H747" s="301" t="s">
        <v>28</v>
      </c>
      <c r="I747" s="303"/>
      <c r="J747" s="300"/>
      <c r="K747" s="300"/>
      <c r="L747" s="304"/>
      <c r="M747" s="305"/>
      <c r="N747" s="306"/>
      <c r="O747" s="306"/>
      <c r="P747" s="306"/>
      <c r="Q747" s="306"/>
      <c r="R747" s="306"/>
      <c r="S747" s="306"/>
      <c r="T747" s="307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T747" s="308" t="s">
        <v>487</v>
      </c>
      <c r="AU747" s="308" t="s">
        <v>82</v>
      </c>
      <c r="AV747" s="16" t="s">
        <v>78</v>
      </c>
      <c r="AW747" s="16" t="s">
        <v>35</v>
      </c>
      <c r="AX747" s="16" t="s">
        <v>74</v>
      </c>
      <c r="AY747" s="308" t="s">
        <v>475</v>
      </c>
    </row>
    <row r="748" s="16" customFormat="1">
      <c r="A748" s="16"/>
      <c r="B748" s="299"/>
      <c r="C748" s="300"/>
      <c r="D748" s="244" t="s">
        <v>487</v>
      </c>
      <c r="E748" s="301" t="s">
        <v>28</v>
      </c>
      <c r="F748" s="302" t="s">
        <v>3954</v>
      </c>
      <c r="G748" s="300"/>
      <c r="H748" s="301" t="s">
        <v>28</v>
      </c>
      <c r="I748" s="303"/>
      <c r="J748" s="300"/>
      <c r="K748" s="300"/>
      <c r="L748" s="304"/>
      <c r="M748" s="305"/>
      <c r="N748" s="306"/>
      <c r="O748" s="306"/>
      <c r="P748" s="306"/>
      <c r="Q748" s="306"/>
      <c r="R748" s="306"/>
      <c r="S748" s="306"/>
      <c r="T748" s="307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T748" s="308" t="s">
        <v>487</v>
      </c>
      <c r="AU748" s="308" t="s">
        <v>82</v>
      </c>
      <c r="AV748" s="16" t="s">
        <v>78</v>
      </c>
      <c r="AW748" s="16" t="s">
        <v>35</v>
      </c>
      <c r="AX748" s="16" t="s">
        <v>74</v>
      </c>
      <c r="AY748" s="308" t="s">
        <v>475</v>
      </c>
    </row>
    <row r="749" s="13" customFormat="1">
      <c r="A749" s="13"/>
      <c r="B749" s="249"/>
      <c r="C749" s="250"/>
      <c r="D749" s="244" t="s">
        <v>487</v>
      </c>
      <c r="E749" s="251" t="s">
        <v>28</v>
      </c>
      <c r="F749" s="252" t="s">
        <v>4732</v>
      </c>
      <c r="G749" s="250"/>
      <c r="H749" s="253">
        <v>47.5</v>
      </c>
      <c r="I749" s="254"/>
      <c r="J749" s="250"/>
      <c r="K749" s="250"/>
      <c r="L749" s="255"/>
      <c r="M749" s="256"/>
      <c r="N749" s="257"/>
      <c r="O749" s="257"/>
      <c r="P749" s="257"/>
      <c r="Q749" s="257"/>
      <c r="R749" s="257"/>
      <c r="S749" s="257"/>
      <c r="T749" s="258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9" t="s">
        <v>487</v>
      </c>
      <c r="AU749" s="259" t="s">
        <v>82</v>
      </c>
      <c r="AV749" s="13" t="s">
        <v>82</v>
      </c>
      <c r="AW749" s="13" t="s">
        <v>35</v>
      </c>
      <c r="AX749" s="13" t="s">
        <v>74</v>
      </c>
      <c r="AY749" s="259" t="s">
        <v>475</v>
      </c>
    </row>
    <row r="750" s="13" customFormat="1">
      <c r="A750" s="13"/>
      <c r="B750" s="249"/>
      <c r="C750" s="250"/>
      <c r="D750" s="244" t="s">
        <v>487</v>
      </c>
      <c r="E750" s="251" t="s">
        <v>28</v>
      </c>
      <c r="F750" s="252" t="s">
        <v>4733</v>
      </c>
      <c r="G750" s="250"/>
      <c r="H750" s="253">
        <v>42</v>
      </c>
      <c r="I750" s="254"/>
      <c r="J750" s="250"/>
      <c r="K750" s="250"/>
      <c r="L750" s="255"/>
      <c r="M750" s="256"/>
      <c r="N750" s="257"/>
      <c r="O750" s="257"/>
      <c r="P750" s="257"/>
      <c r="Q750" s="257"/>
      <c r="R750" s="257"/>
      <c r="S750" s="257"/>
      <c r="T750" s="258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9" t="s">
        <v>487</v>
      </c>
      <c r="AU750" s="259" t="s">
        <v>82</v>
      </c>
      <c r="AV750" s="13" t="s">
        <v>82</v>
      </c>
      <c r="AW750" s="13" t="s">
        <v>35</v>
      </c>
      <c r="AX750" s="13" t="s">
        <v>74</v>
      </c>
      <c r="AY750" s="259" t="s">
        <v>475</v>
      </c>
    </row>
    <row r="751" s="13" customFormat="1">
      <c r="A751" s="13"/>
      <c r="B751" s="249"/>
      <c r="C751" s="250"/>
      <c r="D751" s="244" t="s">
        <v>487</v>
      </c>
      <c r="E751" s="251" t="s">
        <v>28</v>
      </c>
      <c r="F751" s="252" t="s">
        <v>4734</v>
      </c>
      <c r="G751" s="250"/>
      <c r="H751" s="253">
        <v>14.039999999999999</v>
      </c>
      <c r="I751" s="254"/>
      <c r="J751" s="250"/>
      <c r="K751" s="250"/>
      <c r="L751" s="255"/>
      <c r="M751" s="256"/>
      <c r="N751" s="257"/>
      <c r="O751" s="257"/>
      <c r="P751" s="257"/>
      <c r="Q751" s="257"/>
      <c r="R751" s="257"/>
      <c r="S751" s="257"/>
      <c r="T751" s="258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9" t="s">
        <v>487</v>
      </c>
      <c r="AU751" s="259" t="s">
        <v>82</v>
      </c>
      <c r="AV751" s="13" t="s">
        <v>82</v>
      </c>
      <c r="AW751" s="13" t="s">
        <v>35</v>
      </c>
      <c r="AX751" s="13" t="s">
        <v>74</v>
      </c>
      <c r="AY751" s="259" t="s">
        <v>475</v>
      </c>
    </row>
    <row r="752" s="13" customFormat="1">
      <c r="A752" s="13"/>
      <c r="B752" s="249"/>
      <c r="C752" s="250"/>
      <c r="D752" s="244" t="s">
        <v>487</v>
      </c>
      <c r="E752" s="251" t="s">
        <v>28</v>
      </c>
      <c r="F752" s="252" t="s">
        <v>4735</v>
      </c>
      <c r="G752" s="250"/>
      <c r="H752" s="253">
        <v>25.5</v>
      </c>
      <c r="I752" s="254"/>
      <c r="J752" s="250"/>
      <c r="K752" s="250"/>
      <c r="L752" s="255"/>
      <c r="M752" s="256"/>
      <c r="N752" s="257"/>
      <c r="O752" s="257"/>
      <c r="P752" s="257"/>
      <c r="Q752" s="257"/>
      <c r="R752" s="257"/>
      <c r="S752" s="257"/>
      <c r="T752" s="258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9" t="s">
        <v>487</v>
      </c>
      <c r="AU752" s="259" t="s">
        <v>82</v>
      </c>
      <c r="AV752" s="13" t="s">
        <v>82</v>
      </c>
      <c r="AW752" s="13" t="s">
        <v>35</v>
      </c>
      <c r="AX752" s="13" t="s">
        <v>74</v>
      </c>
      <c r="AY752" s="259" t="s">
        <v>475</v>
      </c>
    </row>
    <row r="753" s="15" customFormat="1">
      <c r="A753" s="15"/>
      <c r="B753" s="271"/>
      <c r="C753" s="272"/>
      <c r="D753" s="244" t="s">
        <v>487</v>
      </c>
      <c r="E753" s="273" t="s">
        <v>28</v>
      </c>
      <c r="F753" s="274" t="s">
        <v>493</v>
      </c>
      <c r="G753" s="272"/>
      <c r="H753" s="275">
        <v>129.03999999999999</v>
      </c>
      <c r="I753" s="276"/>
      <c r="J753" s="272"/>
      <c r="K753" s="272"/>
      <c r="L753" s="277"/>
      <c r="M753" s="278"/>
      <c r="N753" s="279"/>
      <c r="O753" s="279"/>
      <c r="P753" s="279"/>
      <c r="Q753" s="279"/>
      <c r="R753" s="279"/>
      <c r="S753" s="279"/>
      <c r="T753" s="280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T753" s="281" t="s">
        <v>487</v>
      </c>
      <c r="AU753" s="281" t="s">
        <v>82</v>
      </c>
      <c r="AV753" s="15" t="s">
        <v>482</v>
      </c>
      <c r="AW753" s="15" t="s">
        <v>35</v>
      </c>
      <c r="AX753" s="15" t="s">
        <v>78</v>
      </c>
      <c r="AY753" s="281" t="s">
        <v>475</v>
      </c>
    </row>
    <row r="754" s="2" customFormat="1" ht="21.75" customHeight="1">
      <c r="A754" s="41"/>
      <c r="B754" s="42"/>
      <c r="C754" s="231" t="s">
        <v>4736</v>
      </c>
      <c r="D754" s="231" t="s">
        <v>477</v>
      </c>
      <c r="E754" s="232" t="s">
        <v>4737</v>
      </c>
      <c r="F754" s="233" t="s">
        <v>4738</v>
      </c>
      <c r="G754" s="234" t="s">
        <v>480</v>
      </c>
      <c r="H754" s="235">
        <v>175.44999999999999</v>
      </c>
      <c r="I754" s="236"/>
      <c r="J754" s="237">
        <f>ROUND(I754*H754,2)</f>
        <v>0</v>
      </c>
      <c r="K754" s="233" t="s">
        <v>481</v>
      </c>
      <c r="L754" s="47"/>
      <c r="M754" s="238" t="s">
        <v>28</v>
      </c>
      <c r="N754" s="239" t="s">
        <v>45</v>
      </c>
      <c r="O754" s="87"/>
      <c r="P754" s="240">
        <f>O754*H754</f>
        <v>0</v>
      </c>
      <c r="Q754" s="240">
        <v>0.12171</v>
      </c>
      <c r="R754" s="240">
        <f>Q754*H754</f>
        <v>21.3540195</v>
      </c>
      <c r="S754" s="240">
        <v>2.3999999999999999</v>
      </c>
      <c r="T754" s="241">
        <f>S754*H754</f>
        <v>421.07999999999998</v>
      </c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R754" s="242" t="s">
        <v>482</v>
      </c>
      <c r="AT754" s="242" t="s">
        <v>477</v>
      </c>
      <c r="AU754" s="242" t="s">
        <v>82</v>
      </c>
      <c r="AY754" s="20" t="s">
        <v>475</v>
      </c>
      <c r="BE754" s="243">
        <f>IF(N754="základní",J754,0)</f>
        <v>0</v>
      </c>
      <c r="BF754" s="243">
        <f>IF(N754="snížená",J754,0)</f>
        <v>0</v>
      </c>
      <c r="BG754" s="243">
        <f>IF(N754="zákl. přenesená",J754,0)</f>
        <v>0</v>
      </c>
      <c r="BH754" s="243">
        <f>IF(N754="sníž. přenesená",J754,0)</f>
        <v>0</v>
      </c>
      <c r="BI754" s="243">
        <f>IF(N754="nulová",J754,0)</f>
        <v>0</v>
      </c>
      <c r="BJ754" s="20" t="s">
        <v>78</v>
      </c>
      <c r="BK754" s="243">
        <f>ROUND(I754*H754,2)</f>
        <v>0</v>
      </c>
      <c r="BL754" s="20" t="s">
        <v>482</v>
      </c>
      <c r="BM754" s="242" t="s">
        <v>4739</v>
      </c>
    </row>
    <row r="755" s="2" customFormat="1">
      <c r="A755" s="41"/>
      <c r="B755" s="42"/>
      <c r="C755" s="43"/>
      <c r="D755" s="244" t="s">
        <v>484</v>
      </c>
      <c r="E755" s="43"/>
      <c r="F755" s="245" t="s">
        <v>4738</v>
      </c>
      <c r="G755" s="43"/>
      <c r="H755" s="43"/>
      <c r="I755" s="151"/>
      <c r="J755" s="43"/>
      <c r="K755" s="43"/>
      <c r="L755" s="47"/>
      <c r="M755" s="246"/>
      <c r="N755" s="247"/>
      <c r="O755" s="87"/>
      <c r="P755" s="87"/>
      <c r="Q755" s="87"/>
      <c r="R755" s="87"/>
      <c r="S755" s="87"/>
      <c r="T755" s="88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T755" s="20" t="s">
        <v>484</v>
      </c>
      <c r="AU755" s="20" t="s">
        <v>82</v>
      </c>
    </row>
    <row r="756" s="16" customFormat="1">
      <c r="A756" s="16"/>
      <c r="B756" s="299"/>
      <c r="C756" s="300"/>
      <c r="D756" s="244" t="s">
        <v>487</v>
      </c>
      <c r="E756" s="301" t="s">
        <v>28</v>
      </c>
      <c r="F756" s="302" t="s">
        <v>3983</v>
      </c>
      <c r="G756" s="300"/>
      <c r="H756" s="301" t="s">
        <v>28</v>
      </c>
      <c r="I756" s="303"/>
      <c r="J756" s="300"/>
      <c r="K756" s="300"/>
      <c r="L756" s="304"/>
      <c r="M756" s="305"/>
      <c r="N756" s="306"/>
      <c r="O756" s="306"/>
      <c r="P756" s="306"/>
      <c r="Q756" s="306"/>
      <c r="R756" s="306"/>
      <c r="S756" s="306"/>
      <c r="T756" s="307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T756" s="308" t="s">
        <v>487</v>
      </c>
      <c r="AU756" s="308" t="s">
        <v>82</v>
      </c>
      <c r="AV756" s="16" t="s">
        <v>78</v>
      </c>
      <c r="AW756" s="16" t="s">
        <v>35</v>
      </c>
      <c r="AX756" s="16" t="s">
        <v>74</v>
      </c>
      <c r="AY756" s="308" t="s">
        <v>475</v>
      </c>
    </row>
    <row r="757" s="16" customFormat="1">
      <c r="A757" s="16"/>
      <c r="B757" s="299"/>
      <c r="C757" s="300"/>
      <c r="D757" s="244" t="s">
        <v>487</v>
      </c>
      <c r="E757" s="301" t="s">
        <v>28</v>
      </c>
      <c r="F757" s="302" t="s">
        <v>3954</v>
      </c>
      <c r="G757" s="300"/>
      <c r="H757" s="301" t="s">
        <v>28</v>
      </c>
      <c r="I757" s="303"/>
      <c r="J757" s="300"/>
      <c r="K757" s="300"/>
      <c r="L757" s="304"/>
      <c r="M757" s="305"/>
      <c r="N757" s="306"/>
      <c r="O757" s="306"/>
      <c r="P757" s="306"/>
      <c r="Q757" s="306"/>
      <c r="R757" s="306"/>
      <c r="S757" s="306"/>
      <c r="T757" s="307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T757" s="308" t="s">
        <v>487</v>
      </c>
      <c r="AU757" s="308" t="s">
        <v>82</v>
      </c>
      <c r="AV757" s="16" t="s">
        <v>78</v>
      </c>
      <c r="AW757" s="16" t="s">
        <v>35</v>
      </c>
      <c r="AX757" s="16" t="s">
        <v>74</v>
      </c>
      <c r="AY757" s="308" t="s">
        <v>475</v>
      </c>
    </row>
    <row r="758" s="13" customFormat="1">
      <c r="A758" s="13"/>
      <c r="B758" s="249"/>
      <c r="C758" s="250"/>
      <c r="D758" s="244" t="s">
        <v>487</v>
      </c>
      <c r="E758" s="251" t="s">
        <v>28</v>
      </c>
      <c r="F758" s="252" t="s">
        <v>4740</v>
      </c>
      <c r="G758" s="250"/>
      <c r="H758" s="253">
        <v>14.112</v>
      </c>
      <c r="I758" s="254"/>
      <c r="J758" s="250"/>
      <c r="K758" s="250"/>
      <c r="L758" s="255"/>
      <c r="M758" s="256"/>
      <c r="N758" s="257"/>
      <c r="O758" s="257"/>
      <c r="P758" s="257"/>
      <c r="Q758" s="257"/>
      <c r="R758" s="257"/>
      <c r="S758" s="257"/>
      <c r="T758" s="258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9" t="s">
        <v>487</v>
      </c>
      <c r="AU758" s="259" t="s">
        <v>82</v>
      </c>
      <c r="AV758" s="13" t="s">
        <v>82</v>
      </c>
      <c r="AW758" s="13" t="s">
        <v>35</v>
      </c>
      <c r="AX758" s="13" t="s">
        <v>74</v>
      </c>
      <c r="AY758" s="259" t="s">
        <v>475</v>
      </c>
    </row>
    <row r="759" s="13" customFormat="1">
      <c r="A759" s="13"/>
      <c r="B759" s="249"/>
      <c r="C759" s="250"/>
      <c r="D759" s="244" t="s">
        <v>487</v>
      </c>
      <c r="E759" s="251" t="s">
        <v>28</v>
      </c>
      <c r="F759" s="252" t="s">
        <v>4741</v>
      </c>
      <c r="G759" s="250"/>
      <c r="H759" s="253">
        <v>8.6400000000000006</v>
      </c>
      <c r="I759" s="254"/>
      <c r="J759" s="250"/>
      <c r="K759" s="250"/>
      <c r="L759" s="255"/>
      <c r="M759" s="256"/>
      <c r="N759" s="257"/>
      <c r="O759" s="257"/>
      <c r="P759" s="257"/>
      <c r="Q759" s="257"/>
      <c r="R759" s="257"/>
      <c r="S759" s="257"/>
      <c r="T759" s="258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9" t="s">
        <v>487</v>
      </c>
      <c r="AU759" s="259" t="s">
        <v>82</v>
      </c>
      <c r="AV759" s="13" t="s">
        <v>82</v>
      </c>
      <c r="AW759" s="13" t="s">
        <v>35</v>
      </c>
      <c r="AX759" s="13" t="s">
        <v>74</v>
      </c>
      <c r="AY759" s="259" t="s">
        <v>475</v>
      </c>
    </row>
    <row r="760" s="13" customFormat="1">
      <c r="A760" s="13"/>
      <c r="B760" s="249"/>
      <c r="C760" s="250"/>
      <c r="D760" s="244" t="s">
        <v>487</v>
      </c>
      <c r="E760" s="251" t="s">
        <v>28</v>
      </c>
      <c r="F760" s="252" t="s">
        <v>4742</v>
      </c>
      <c r="G760" s="250"/>
      <c r="H760" s="253">
        <v>39.520000000000003</v>
      </c>
      <c r="I760" s="254"/>
      <c r="J760" s="250"/>
      <c r="K760" s="250"/>
      <c r="L760" s="255"/>
      <c r="M760" s="256"/>
      <c r="N760" s="257"/>
      <c r="O760" s="257"/>
      <c r="P760" s="257"/>
      <c r="Q760" s="257"/>
      <c r="R760" s="257"/>
      <c r="S760" s="257"/>
      <c r="T760" s="258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9" t="s">
        <v>487</v>
      </c>
      <c r="AU760" s="259" t="s">
        <v>82</v>
      </c>
      <c r="AV760" s="13" t="s">
        <v>82</v>
      </c>
      <c r="AW760" s="13" t="s">
        <v>35</v>
      </c>
      <c r="AX760" s="13" t="s">
        <v>74</v>
      </c>
      <c r="AY760" s="259" t="s">
        <v>475</v>
      </c>
    </row>
    <row r="761" s="13" customFormat="1">
      <c r="A761" s="13"/>
      <c r="B761" s="249"/>
      <c r="C761" s="250"/>
      <c r="D761" s="244" t="s">
        <v>487</v>
      </c>
      <c r="E761" s="251" t="s">
        <v>28</v>
      </c>
      <c r="F761" s="252" t="s">
        <v>4743</v>
      </c>
      <c r="G761" s="250"/>
      <c r="H761" s="253">
        <v>8.4000000000000004</v>
      </c>
      <c r="I761" s="254"/>
      <c r="J761" s="250"/>
      <c r="K761" s="250"/>
      <c r="L761" s="255"/>
      <c r="M761" s="256"/>
      <c r="N761" s="257"/>
      <c r="O761" s="257"/>
      <c r="P761" s="257"/>
      <c r="Q761" s="257"/>
      <c r="R761" s="257"/>
      <c r="S761" s="257"/>
      <c r="T761" s="258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9" t="s">
        <v>487</v>
      </c>
      <c r="AU761" s="259" t="s">
        <v>82</v>
      </c>
      <c r="AV761" s="13" t="s">
        <v>82</v>
      </c>
      <c r="AW761" s="13" t="s">
        <v>35</v>
      </c>
      <c r="AX761" s="13" t="s">
        <v>74</v>
      </c>
      <c r="AY761" s="259" t="s">
        <v>475</v>
      </c>
    </row>
    <row r="762" s="13" customFormat="1">
      <c r="A762" s="13"/>
      <c r="B762" s="249"/>
      <c r="C762" s="250"/>
      <c r="D762" s="244" t="s">
        <v>487</v>
      </c>
      <c r="E762" s="251" t="s">
        <v>28</v>
      </c>
      <c r="F762" s="252" t="s">
        <v>4744</v>
      </c>
      <c r="G762" s="250"/>
      <c r="H762" s="253">
        <v>72</v>
      </c>
      <c r="I762" s="254"/>
      <c r="J762" s="250"/>
      <c r="K762" s="250"/>
      <c r="L762" s="255"/>
      <c r="M762" s="256"/>
      <c r="N762" s="257"/>
      <c r="O762" s="257"/>
      <c r="P762" s="257"/>
      <c r="Q762" s="257"/>
      <c r="R762" s="257"/>
      <c r="S762" s="257"/>
      <c r="T762" s="258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9" t="s">
        <v>487</v>
      </c>
      <c r="AU762" s="259" t="s">
        <v>82</v>
      </c>
      <c r="AV762" s="13" t="s">
        <v>82</v>
      </c>
      <c r="AW762" s="13" t="s">
        <v>35</v>
      </c>
      <c r="AX762" s="13" t="s">
        <v>74</v>
      </c>
      <c r="AY762" s="259" t="s">
        <v>475</v>
      </c>
    </row>
    <row r="763" s="13" customFormat="1">
      <c r="A763" s="13"/>
      <c r="B763" s="249"/>
      <c r="C763" s="250"/>
      <c r="D763" s="244" t="s">
        <v>487</v>
      </c>
      <c r="E763" s="251" t="s">
        <v>28</v>
      </c>
      <c r="F763" s="252" t="s">
        <v>4745</v>
      </c>
      <c r="G763" s="250"/>
      <c r="H763" s="253">
        <v>2.8130000000000002</v>
      </c>
      <c r="I763" s="254"/>
      <c r="J763" s="250"/>
      <c r="K763" s="250"/>
      <c r="L763" s="255"/>
      <c r="M763" s="256"/>
      <c r="N763" s="257"/>
      <c r="O763" s="257"/>
      <c r="P763" s="257"/>
      <c r="Q763" s="257"/>
      <c r="R763" s="257"/>
      <c r="S763" s="257"/>
      <c r="T763" s="258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9" t="s">
        <v>487</v>
      </c>
      <c r="AU763" s="259" t="s">
        <v>82</v>
      </c>
      <c r="AV763" s="13" t="s">
        <v>82</v>
      </c>
      <c r="AW763" s="13" t="s">
        <v>35</v>
      </c>
      <c r="AX763" s="13" t="s">
        <v>74</v>
      </c>
      <c r="AY763" s="259" t="s">
        <v>475</v>
      </c>
    </row>
    <row r="764" s="13" customFormat="1">
      <c r="A764" s="13"/>
      <c r="B764" s="249"/>
      <c r="C764" s="250"/>
      <c r="D764" s="244" t="s">
        <v>487</v>
      </c>
      <c r="E764" s="251" t="s">
        <v>28</v>
      </c>
      <c r="F764" s="252" t="s">
        <v>4746</v>
      </c>
      <c r="G764" s="250"/>
      <c r="H764" s="253">
        <v>11.73</v>
      </c>
      <c r="I764" s="254"/>
      <c r="J764" s="250"/>
      <c r="K764" s="250"/>
      <c r="L764" s="255"/>
      <c r="M764" s="256"/>
      <c r="N764" s="257"/>
      <c r="O764" s="257"/>
      <c r="P764" s="257"/>
      <c r="Q764" s="257"/>
      <c r="R764" s="257"/>
      <c r="S764" s="257"/>
      <c r="T764" s="258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9" t="s">
        <v>487</v>
      </c>
      <c r="AU764" s="259" t="s">
        <v>82</v>
      </c>
      <c r="AV764" s="13" t="s">
        <v>82</v>
      </c>
      <c r="AW764" s="13" t="s">
        <v>35</v>
      </c>
      <c r="AX764" s="13" t="s">
        <v>74</v>
      </c>
      <c r="AY764" s="259" t="s">
        <v>475</v>
      </c>
    </row>
    <row r="765" s="13" customFormat="1">
      <c r="A765" s="13"/>
      <c r="B765" s="249"/>
      <c r="C765" s="250"/>
      <c r="D765" s="244" t="s">
        <v>487</v>
      </c>
      <c r="E765" s="251" t="s">
        <v>28</v>
      </c>
      <c r="F765" s="252" t="s">
        <v>4747</v>
      </c>
      <c r="G765" s="250"/>
      <c r="H765" s="253">
        <v>4.1600000000000001</v>
      </c>
      <c r="I765" s="254"/>
      <c r="J765" s="250"/>
      <c r="K765" s="250"/>
      <c r="L765" s="255"/>
      <c r="M765" s="256"/>
      <c r="N765" s="257"/>
      <c r="O765" s="257"/>
      <c r="P765" s="257"/>
      <c r="Q765" s="257"/>
      <c r="R765" s="257"/>
      <c r="S765" s="257"/>
      <c r="T765" s="258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9" t="s">
        <v>487</v>
      </c>
      <c r="AU765" s="259" t="s">
        <v>82</v>
      </c>
      <c r="AV765" s="13" t="s">
        <v>82</v>
      </c>
      <c r="AW765" s="13" t="s">
        <v>35</v>
      </c>
      <c r="AX765" s="13" t="s">
        <v>74</v>
      </c>
      <c r="AY765" s="259" t="s">
        <v>475</v>
      </c>
    </row>
    <row r="766" s="13" customFormat="1">
      <c r="A766" s="13"/>
      <c r="B766" s="249"/>
      <c r="C766" s="250"/>
      <c r="D766" s="244" t="s">
        <v>487</v>
      </c>
      <c r="E766" s="251" t="s">
        <v>28</v>
      </c>
      <c r="F766" s="252" t="s">
        <v>4748</v>
      </c>
      <c r="G766" s="250"/>
      <c r="H766" s="253">
        <v>6.375</v>
      </c>
      <c r="I766" s="254"/>
      <c r="J766" s="250"/>
      <c r="K766" s="250"/>
      <c r="L766" s="255"/>
      <c r="M766" s="256"/>
      <c r="N766" s="257"/>
      <c r="O766" s="257"/>
      <c r="P766" s="257"/>
      <c r="Q766" s="257"/>
      <c r="R766" s="257"/>
      <c r="S766" s="257"/>
      <c r="T766" s="258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9" t="s">
        <v>487</v>
      </c>
      <c r="AU766" s="259" t="s">
        <v>82</v>
      </c>
      <c r="AV766" s="13" t="s">
        <v>82</v>
      </c>
      <c r="AW766" s="13" t="s">
        <v>35</v>
      </c>
      <c r="AX766" s="13" t="s">
        <v>74</v>
      </c>
      <c r="AY766" s="259" t="s">
        <v>475</v>
      </c>
    </row>
    <row r="767" s="13" customFormat="1">
      <c r="A767" s="13"/>
      <c r="B767" s="249"/>
      <c r="C767" s="250"/>
      <c r="D767" s="244" t="s">
        <v>487</v>
      </c>
      <c r="E767" s="251" t="s">
        <v>28</v>
      </c>
      <c r="F767" s="252" t="s">
        <v>4749</v>
      </c>
      <c r="G767" s="250"/>
      <c r="H767" s="253">
        <v>7.7000000000000002</v>
      </c>
      <c r="I767" s="254"/>
      <c r="J767" s="250"/>
      <c r="K767" s="250"/>
      <c r="L767" s="255"/>
      <c r="M767" s="256"/>
      <c r="N767" s="257"/>
      <c r="O767" s="257"/>
      <c r="P767" s="257"/>
      <c r="Q767" s="257"/>
      <c r="R767" s="257"/>
      <c r="S767" s="257"/>
      <c r="T767" s="258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9" t="s">
        <v>487</v>
      </c>
      <c r="AU767" s="259" t="s">
        <v>82</v>
      </c>
      <c r="AV767" s="13" t="s">
        <v>82</v>
      </c>
      <c r="AW767" s="13" t="s">
        <v>35</v>
      </c>
      <c r="AX767" s="13" t="s">
        <v>74</v>
      </c>
      <c r="AY767" s="259" t="s">
        <v>475</v>
      </c>
    </row>
    <row r="768" s="15" customFormat="1">
      <c r="A768" s="15"/>
      <c r="B768" s="271"/>
      <c r="C768" s="272"/>
      <c r="D768" s="244" t="s">
        <v>487</v>
      </c>
      <c r="E768" s="273" t="s">
        <v>28</v>
      </c>
      <c r="F768" s="274" t="s">
        <v>493</v>
      </c>
      <c r="G768" s="272"/>
      <c r="H768" s="275">
        <v>175.44999999999999</v>
      </c>
      <c r="I768" s="276"/>
      <c r="J768" s="272"/>
      <c r="K768" s="272"/>
      <c r="L768" s="277"/>
      <c r="M768" s="278"/>
      <c r="N768" s="279"/>
      <c r="O768" s="279"/>
      <c r="P768" s="279"/>
      <c r="Q768" s="279"/>
      <c r="R768" s="279"/>
      <c r="S768" s="279"/>
      <c r="T768" s="280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81" t="s">
        <v>487</v>
      </c>
      <c r="AU768" s="281" t="s">
        <v>82</v>
      </c>
      <c r="AV768" s="15" t="s">
        <v>482</v>
      </c>
      <c r="AW768" s="15" t="s">
        <v>35</v>
      </c>
      <c r="AX768" s="15" t="s">
        <v>78</v>
      </c>
      <c r="AY768" s="281" t="s">
        <v>475</v>
      </c>
    </row>
    <row r="769" s="2" customFormat="1" ht="21.75" customHeight="1">
      <c r="A769" s="41"/>
      <c r="B769" s="42"/>
      <c r="C769" s="231" t="s">
        <v>4750</v>
      </c>
      <c r="D769" s="231" t="s">
        <v>477</v>
      </c>
      <c r="E769" s="232" t="s">
        <v>4751</v>
      </c>
      <c r="F769" s="233" t="s">
        <v>4752</v>
      </c>
      <c r="G769" s="234" t="s">
        <v>480</v>
      </c>
      <c r="H769" s="235">
        <v>40.140000000000001</v>
      </c>
      <c r="I769" s="236"/>
      <c r="J769" s="237">
        <f>ROUND(I769*H769,2)</f>
        <v>0</v>
      </c>
      <c r="K769" s="233" t="s">
        <v>481</v>
      </c>
      <c r="L769" s="47"/>
      <c r="M769" s="238" t="s">
        <v>28</v>
      </c>
      <c r="N769" s="239" t="s">
        <v>45</v>
      </c>
      <c r="O769" s="87"/>
      <c r="P769" s="240">
        <f>O769*H769</f>
        <v>0</v>
      </c>
      <c r="Q769" s="240">
        <v>0.12171</v>
      </c>
      <c r="R769" s="240">
        <f>Q769*H769</f>
        <v>4.8854394000000001</v>
      </c>
      <c r="S769" s="240">
        <v>2.3999999999999999</v>
      </c>
      <c r="T769" s="241">
        <f>S769*H769</f>
        <v>96.335999999999999</v>
      </c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R769" s="242" t="s">
        <v>482</v>
      </c>
      <c r="AT769" s="242" t="s">
        <v>477</v>
      </c>
      <c r="AU769" s="242" t="s">
        <v>82</v>
      </c>
      <c r="AY769" s="20" t="s">
        <v>475</v>
      </c>
      <c r="BE769" s="243">
        <f>IF(N769="základní",J769,0)</f>
        <v>0</v>
      </c>
      <c r="BF769" s="243">
        <f>IF(N769="snížená",J769,0)</f>
        <v>0</v>
      </c>
      <c r="BG769" s="243">
        <f>IF(N769="zákl. přenesená",J769,0)</f>
        <v>0</v>
      </c>
      <c r="BH769" s="243">
        <f>IF(N769="sníž. přenesená",J769,0)</f>
        <v>0</v>
      </c>
      <c r="BI769" s="243">
        <f>IF(N769="nulová",J769,0)</f>
        <v>0</v>
      </c>
      <c r="BJ769" s="20" t="s">
        <v>78</v>
      </c>
      <c r="BK769" s="243">
        <f>ROUND(I769*H769,2)</f>
        <v>0</v>
      </c>
      <c r="BL769" s="20" t="s">
        <v>482</v>
      </c>
      <c r="BM769" s="242" t="s">
        <v>4753</v>
      </c>
    </row>
    <row r="770" s="2" customFormat="1">
      <c r="A770" s="41"/>
      <c r="B770" s="42"/>
      <c r="C770" s="43"/>
      <c r="D770" s="244" t="s">
        <v>484</v>
      </c>
      <c r="E770" s="43"/>
      <c r="F770" s="245" t="s">
        <v>4752</v>
      </c>
      <c r="G770" s="43"/>
      <c r="H770" s="43"/>
      <c r="I770" s="151"/>
      <c r="J770" s="43"/>
      <c r="K770" s="43"/>
      <c r="L770" s="47"/>
      <c r="M770" s="246"/>
      <c r="N770" s="247"/>
      <c r="O770" s="87"/>
      <c r="P770" s="87"/>
      <c r="Q770" s="87"/>
      <c r="R770" s="87"/>
      <c r="S770" s="87"/>
      <c r="T770" s="88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T770" s="20" t="s">
        <v>484</v>
      </c>
      <c r="AU770" s="20" t="s">
        <v>82</v>
      </c>
    </row>
    <row r="771" s="16" customFormat="1">
      <c r="A771" s="16"/>
      <c r="B771" s="299"/>
      <c r="C771" s="300"/>
      <c r="D771" s="244" t="s">
        <v>487</v>
      </c>
      <c r="E771" s="301" t="s">
        <v>28</v>
      </c>
      <c r="F771" s="302" t="s">
        <v>4754</v>
      </c>
      <c r="G771" s="300"/>
      <c r="H771" s="301" t="s">
        <v>28</v>
      </c>
      <c r="I771" s="303"/>
      <c r="J771" s="300"/>
      <c r="K771" s="300"/>
      <c r="L771" s="304"/>
      <c r="M771" s="305"/>
      <c r="N771" s="306"/>
      <c r="O771" s="306"/>
      <c r="P771" s="306"/>
      <c r="Q771" s="306"/>
      <c r="R771" s="306"/>
      <c r="S771" s="306"/>
      <c r="T771" s="307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T771" s="308" t="s">
        <v>487</v>
      </c>
      <c r="AU771" s="308" t="s">
        <v>82</v>
      </c>
      <c r="AV771" s="16" t="s">
        <v>78</v>
      </c>
      <c r="AW771" s="16" t="s">
        <v>35</v>
      </c>
      <c r="AX771" s="16" t="s">
        <v>74</v>
      </c>
      <c r="AY771" s="308" t="s">
        <v>475</v>
      </c>
    </row>
    <row r="772" s="13" customFormat="1">
      <c r="A772" s="13"/>
      <c r="B772" s="249"/>
      <c r="C772" s="250"/>
      <c r="D772" s="244" t="s">
        <v>487</v>
      </c>
      <c r="E772" s="251" t="s">
        <v>28</v>
      </c>
      <c r="F772" s="252" t="s">
        <v>4755</v>
      </c>
      <c r="G772" s="250"/>
      <c r="H772" s="253">
        <v>7.2400000000000002</v>
      </c>
      <c r="I772" s="254"/>
      <c r="J772" s="250"/>
      <c r="K772" s="250"/>
      <c r="L772" s="255"/>
      <c r="M772" s="256"/>
      <c r="N772" s="257"/>
      <c r="O772" s="257"/>
      <c r="P772" s="257"/>
      <c r="Q772" s="257"/>
      <c r="R772" s="257"/>
      <c r="S772" s="257"/>
      <c r="T772" s="258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9" t="s">
        <v>487</v>
      </c>
      <c r="AU772" s="259" t="s">
        <v>82</v>
      </c>
      <c r="AV772" s="13" t="s">
        <v>82</v>
      </c>
      <c r="AW772" s="13" t="s">
        <v>35</v>
      </c>
      <c r="AX772" s="13" t="s">
        <v>74</v>
      </c>
      <c r="AY772" s="259" t="s">
        <v>475</v>
      </c>
    </row>
    <row r="773" s="13" customFormat="1">
      <c r="A773" s="13"/>
      <c r="B773" s="249"/>
      <c r="C773" s="250"/>
      <c r="D773" s="244" t="s">
        <v>487</v>
      </c>
      <c r="E773" s="251" t="s">
        <v>28</v>
      </c>
      <c r="F773" s="252" t="s">
        <v>4756</v>
      </c>
      <c r="G773" s="250"/>
      <c r="H773" s="253">
        <v>32.899999999999999</v>
      </c>
      <c r="I773" s="254"/>
      <c r="J773" s="250"/>
      <c r="K773" s="250"/>
      <c r="L773" s="255"/>
      <c r="M773" s="256"/>
      <c r="N773" s="257"/>
      <c r="O773" s="257"/>
      <c r="P773" s="257"/>
      <c r="Q773" s="257"/>
      <c r="R773" s="257"/>
      <c r="S773" s="257"/>
      <c r="T773" s="258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9" t="s">
        <v>487</v>
      </c>
      <c r="AU773" s="259" t="s">
        <v>82</v>
      </c>
      <c r="AV773" s="13" t="s">
        <v>82</v>
      </c>
      <c r="AW773" s="13" t="s">
        <v>35</v>
      </c>
      <c r="AX773" s="13" t="s">
        <v>74</v>
      </c>
      <c r="AY773" s="259" t="s">
        <v>475</v>
      </c>
    </row>
    <row r="774" s="15" customFormat="1">
      <c r="A774" s="15"/>
      <c r="B774" s="271"/>
      <c r="C774" s="272"/>
      <c r="D774" s="244" t="s">
        <v>487</v>
      </c>
      <c r="E774" s="273" t="s">
        <v>28</v>
      </c>
      <c r="F774" s="274" t="s">
        <v>493</v>
      </c>
      <c r="G774" s="272"/>
      <c r="H774" s="275">
        <v>40.140000000000001</v>
      </c>
      <c r="I774" s="276"/>
      <c r="J774" s="272"/>
      <c r="K774" s="272"/>
      <c r="L774" s="277"/>
      <c r="M774" s="278"/>
      <c r="N774" s="279"/>
      <c r="O774" s="279"/>
      <c r="P774" s="279"/>
      <c r="Q774" s="279"/>
      <c r="R774" s="279"/>
      <c r="S774" s="279"/>
      <c r="T774" s="280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81" t="s">
        <v>487</v>
      </c>
      <c r="AU774" s="281" t="s">
        <v>82</v>
      </c>
      <c r="AV774" s="15" t="s">
        <v>482</v>
      </c>
      <c r="AW774" s="15" t="s">
        <v>35</v>
      </c>
      <c r="AX774" s="15" t="s">
        <v>78</v>
      </c>
      <c r="AY774" s="281" t="s">
        <v>475</v>
      </c>
    </row>
    <row r="775" s="2" customFormat="1" ht="55.5" customHeight="1">
      <c r="A775" s="41"/>
      <c r="B775" s="42"/>
      <c r="C775" s="231" t="s">
        <v>4757</v>
      </c>
      <c r="D775" s="231" t="s">
        <v>477</v>
      </c>
      <c r="E775" s="232" t="s">
        <v>4758</v>
      </c>
      <c r="F775" s="233" t="s">
        <v>4759</v>
      </c>
      <c r="G775" s="234" t="s">
        <v>639</v>
      </c>
      <c r="H775" s="235">
        <v>115.5</v>
      </c>
      <c r="I775" s="236"/>
      <c r="J775" s="237">
        <f>ROUND(I775*H775,2)</f>
        <v>0</v>
      </c>
      <c r="K775" s="233" t="s">
        <v>481</v>
      </c>
      <c r="L775" s="47"/>
      <c r="M775" s="238" t="s">
        <v>28</v>
      </c>
      <c r="N775" s="239" t="s">
        <v>45</v>
      </c>
      <c r="O775" s="87"/>
      <c r="P775" s="240">
        <f>O775*H775</f>
        <v>0</v>
      </c>
      <c r="Q775" s="240">
        <v>9.0000000000000006E-05</v>
      </c>
      <c r="R775" s="240">
        <f>Q775*H775</f>
        <v>0.010395000000000002</v>
      </c>
      <c r="S775" s="240">
        <v>0.042000000000000003</v>
      </c>
      <c r="T775" s="241">
        <f>S775*H775</f>
        <v>4.851</v>
      </c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R775" s="242" t="s">
        <v>482</v>
      </c>
      <c r="AT775" s="242" t="s">
        <v>477</v>
      </c>
      <c r="AU775" s="242" t="s">
        <v>82</v>
      </c>
      <c r="AY775" s="20" t="s">
        <v>475</v>
      </c>
      <c r="BE775" s="243">
        <f>IF(N775="základní",J775,0)</f>
        <v>0</v>
      </c>
      <c r="BF775" s="243">
        <f>IF(N775="snížená",J775,0)</f>
        <v>0</v>
      </c>
      <c r="BG775" s="243">
        <f>IF(N775="zákl. přenesená",J775,0)</f>
        <v>0</v>
      </c>
      <c r="BH775" s="243">
        <f>IF(N775="sníž. přenesená",J775,0)</f>
        <v>0</v>
      </c>
      <c r="BI775" s="243">
        <f>IF(N775="nulová",J775,0)</f>
        <v>0</v>
      </c>
      <c r="BJ775" s="20" t="s">
        <v>78</v>
      </c>
      <c r="BK775" s="243">
        <f>ROUND(I775*H775,2)</f>
        <v>0</v>
      </c>
      <c r="BL775" s="20" t="s">
        <v>482</v>
      </c>
      <c r="BM775" s="242" t="s">
        <v>4760</v>
      </c>
    </row>
    <row r="776" s="2" customFormat="1">
      <c r="A776" s="41"/>
      <c r="B776" s="42"/>
      <c r="C776" s="43"/>
      <c r="D776" s="244" t="s">
        <v>484</v>
      </c>
      <c r="E776" s="43"/>
      <c r="F776" s="245" t="s">
        <v>4761</v>
      </c>
      <c r="G776" s="43"/>
      <c r="H776" s="43"/>
      <c r="I776" s="151"/>
      <c r="J776" s="43"/>
      <c r="K776" s="43"/>
      <c r="L776" s="47"/>
      <c r="M776" s="246"/>
      <c r="N776" s="247"/>
      <c r="O776" s="87"/>
      <c r="P776" s="87"/>
      <c r="Q776" s="87"/>
      <c r="R776" s="87"/>
      <c r="S776" s="87"/>
      <c r="T776" s="88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T776" s="20" t="s">
        <v>484</v>
      </c>
      <c r="AU776" s="20" t="s">
        <v>82</v>
      </c>
    </row>
    <row r="777" s="16" customFormat="1">
      <c r="A777" s="16"/>
      <c r="B777" s="299"/>
      <c r="C777" s="300"/>
      <c r="D777" s="244" t="s">
        <v>487</v>
      </c>
      <c r="E777" s="301" t="s">
        <v>28</v>
      </c>
      <c r="F777" s="302" t="s">
        <v>4762</v>
      </c>
      <c r="G777" s="300"/>
      <c r="H777" s="301" t="s">
        <v>28</v>
      </c>
      <c r="I777" s="303"/>
      <c r="J777" s="300"/>
      <c r="K777" s="300"/>
      <c r="L777" s="304"/>
      <c r="M777" s="305"/>
      <c r="N777" s="306"/>
      <c r="O777" s="306"/>
      <c r="P777" s="306"/>
      <c r="Q777" s="306"/>
      <c r="R777" s="306"/>
      <c r="S777" s="306"/>
      <c r="T777" s="307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T777" s="308" t="s">
        <v>487</v>
      </c>
      <c r="AU777" s="308" t="s">
        <v>82</v>
      </c>
      <c r="AV777" s="16" t="s">
        <v>78</v>
      </c>
      <c r="AW777" s="16" t="s">
        <v>35</v>
      </c>
      <c r="AX777" s="16" t="s">
        <v>74</v>
      </c>
      <c r="AY777" s="308" t="s">
        <v>475</v>
      </c>
    </row>
    <row r="778" s="13" customFormat="1">
      <c r="A778" s="13"/>
      <c r="B778" s="249"/>
      <c r="C778" s="250"/>
      <c r="D778" s="244" t="s">
        <v>487</v>
      </c>
      <c r="E778" s="251" t="s">
        <v>28</v>
      </c>
      <c r="F778" s="252" t="s">
        <v>4763</v>
      </c>
      <c r="G778" s="250"/>
      <c r="H778" s="253">
        <v>115.5</v>
      </c>
      <c r="I778" s="254"/>
      <c r="J778" s="250"/>
      <c r="K778" s="250"/>
      <c r="L778" s="255"/>
      <c r="M778" s="256"/>
      <c r="N778" s="257"/>
      <c r="O778" s="257"/>
      <c r="P778" s="257"/>
      <c r="Q778" s="257"/>
      <c r="R778" s="257"/>
      <c r="S778" s="257"/>
      <c r="T778" s="258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9" t="s">
        <v>487</v>
      </c>
      <c r="AU778" s="259" t="s">
        <v>82</v>
      </c>
      <c r="AV778" s="13" t="s">
        <v>82</v>
      </c>
      <c r="AW778" s="13" t="s">
        <v>35</v>
      </c>
      <c r="AX778" s="13" t="s">
        <v>78</v>
      </c>
      <c r="AY778" s="259" t="s">
        <v>475</v>
      </c>
    </row>
    <row r="779" s="2" customFormat="1" ht="44.25" customHeight="1">
      <c r="A779" s="41"/>
      <c r="B779" s="42"/>
      <c r="C779" s="231" t="s">
        <v>4764</v>
      </c>
      <c r="D779" s="231" t="s">
        <v>477</v>
      </c>
      <c r="E779" s="232" t="s">
        <v>4765</v>
      </c>
      <c r="F779" s="233" t="s">
        <v>4766</v>
      </c>
      <c r="G779" s="234" t="s">
        <v>550</v>
      </c>
      <c r="H779" s="235">
        <v>1</v>
      </c>
      <c r="I779" s="236"/>
      <c r="J779" s="237">
        <f>ROUND(I779*H779,2)</f>
        <v>0</v>
      </c>
      <c r="K779" s="233" t="s">
        <v>481</v>
      </c>
      <c r="L779" s="47"/>
      <c r="M779" s="238" t="s">
        <v>28</v>
      </c>
      <c r="N779" s="239" t="s">
        <v>45</v>
      </c>
      <c r="O779" s="87"/>
      <c r="P779" s="240">
        <f>O779*H779</f>
        <v>0</v>
      </c>
      <c r="Q779" s="240">
        <v>0</v>
      </c>
      <c r="R779" s="240">
        <f>Q779*H779</f>
        <v>0</v>
      </c>
      <c r="S779" s="240">
        <v>0.082000000000000003</v>
      </c>
      <c r="T779" s="241">
        <f>S779*H779</f>
        <v>0.082000000000000003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42" t="s">
        <v>482</v>
      </c>
      <c r="AT779" s="242" t="s">
        <v>477</v>
      </c>
      <c r="AU779" s="242" t="s">
        <v>82</v>
      </c>
      <c r="AY779" s="20" t="s">
        <v>475</v>
      </c>
      <c r="BE779" s="243">
        <f>IF(N779="základní",J779,0)</f>
        <v>0</v>
      </c>
      <c r="BF779" s="243">
        <f>IF(N779="snížená",J779,0)</f>
        <v>0</v>
      </c>
      <c r="BG779" s="243">
        <f>IF(N779="zákl. přenesená",J779,0)</f>
        <v>0</v>
      </c>
      <c r="BH779" s="243">
        <f>IF(N779="sníž. přenesená",J779,0)</f>
        <v>0</v>
      </c>
      <c r="BI779" s="243">
        <f>IF(N779="nulová",J779,0)</f>
        <v>0</v>
      </c>
      <c r="BJ779" s="20" t="s">
        <v>78</v>
      </c>
      <c r="BK779" s="243">
        <f>ROUND(I779*H779,2)</f>
        <v>0</v>
      </c>
      <c r="BL779" s="20" t="s">
        <v>482</v>
      </c>
      <c r="BM779" s="242" t="s">
        <v>4767</v>
      </c>
    </row>
    <row r="780" s="2" customFormat="1">
      <c r="A780" s="41"/>
      <c r="B780" s="42"/>
      <c r="C780" s="43"/>
      <c r="D780" s="244" t="s">
        <v>484</v>
      </c>
      <c r="E780" s="43"/>
      <c r="F780" s="245" t="s">
        <v>4768</v>
      </c>
      <c r="G780" s="43"/>
      <c r="H780" s="43"/>
      <c r="I780" s="151"/>
      <c r="J780" s="43"/>
      <c r="K780" s="43"/>
      <c r="L780" s="47"/>
      <c r="M780" s="246"/>
      <c r="N780" s="247"/>
      <c r="O780" s="87"/>
      <c r="P780" s="87"/>
      <c r="Q780" s="87"/>
      <c r="R780" s="87"/>
      <c r="S780" s="87"/>
      <c r="T780" s="88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T780" s="20" t="s">
        <v>484</v>
      </c>
      <c r="AU780" s="20" t="s">
        <v>82</v>
      </c>
    </row>
    <row r="781" s="16" customFormat="1">
      <c r="A781" s="16"/>
      <c r="B781" s="299"/>
      <c r="C781" s="300"/>
      <c r="D781" s="244" t="s">
        <v>487</v>
      </c>
      <c r="E781" s="301" t="s">
        <v>28</v>
      </c>
      <c r="F781" s="302" t="s">
        <v>4769</v>
      </c>
      <c r="G781" s="300"/>
      <c r="H781" s="301" t="s">
        <v>28</v>
      </c>
      <c r="I781" s="303"/>
      <c r="J781" s="300"/>
      <c r="K781" s="300"/>
      <c r="L781" s="304"/>
      <c r="M781" s="305"/>
      <c r="N781" s="306"/>
      <c r="O781" s="306"/>
      <c r="P781" s="306"/>
      <c r="Q781" s="306"/>
      <c r="R781" s="306"/>
      <c r="S781" s="306"/>
      <c r="T781" s="307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T781" s="308" t="s">
        <v>487</v>
      </c>
      <c r="AU781" s="308" t="s">
        <v>82</v>
      </c>
      <c r="AV781" s="16" t="s">
        <v>78</v>
      </c>
      <c r="AW781" s="16" t="s">
        <v>35</v>
      </c>
      <c r="AX781" s="16" t="s">
        <v>74</v>
      </c>
      <c r="AY781" s="308" t="s">
        <v>475</v>
      </c>
    </row>
    <row r="782" s="13" customFormat="1">
      <c r="A782" s="13"/>
      <c r="B782" s="249"/>
      <c r="C782" s="250"/>
      <c r="D782" s="244" t="s">
        <v>487</v>
      </c>
      <c r="E782" s="251" t="s">
        <v>28</v>
      </c>
      <c r="F782" s="252" t="s">
        <v>4770</v>
      </c>
      <c r="G782" s="250"/>
      <c r="H782" s="253">
        <v>1</v>
      </c>
      <c r="I782" s="254"/>
      <c r="J782" s="250"/>
      <c r="K782" s="250"/>
      <c r="L782" s="255"/>
      <c r="M782" s="256"/>
      <c r="N782" s="257"/>
      <c r="O782" s="257"/>
      <c r="P782" s="257"/>
      <c r="Q782" s="257"/>
      <c r="R782" s="257"/>
      <c r="S782" s="257"/>
      <c r="T782" s="258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59" t="s">
        <v>487</v>
      </c>
      <c r="AU782" s="259" t="s">
        <v>82</v>
      </c>
      <c r="AV782" s="13" t="s">
        <v>82</v>
      </c>
      <c r="AW782" s="13" t="s">
        <v>35</v>
      </c>
      <c r="AX782" s="13" t="s">
        <v>78</v>
      </c>
      <c r="AY782" s="259" t="s">
        <v>475</v>
      </c>
    </row>
    <row r="783" s="2" customFormat="1" ht="55.5" customHeight="1">
      <c r="A783" s="41"/>
      <c r="B783" s="42"/>
      <c r="C783" s="231" t="s">
        <v>4771</v>
      </c>
      <c r="D783" s="231" t="s">
        <v>477</v>
      </c>
      <c r="E783" s="232" t="s">
        <v>4772</v>
      </c>
      <c r="F783" s="233" t="s">
        <v>4773</v>
      </c>
      <c r="G783" s="234" t="s">
        <v>639</v>
      </c>
      <c r="H783" s="235">
        <v>51.600000000000001</v>
      </c>
      <c r="I783" s="236"/>
      <c r="J783" s="237">
        <f>ROUND(I783*H783,2)</f>
        <v>0</v>
      </c>
      <c r="K783" s="233" t="s">
        <v>481</v>
      </c>
      <c r="L783" s="47"/>
      <c r="M783" s="238" t="s">
        <v>28</v>
      </c>
      <c r="N783" s="239" t="s">
        <v>45</v>
      </c>
      <c r="O783" s="87"/>
      <c r="P783" s="240">
        <f>O783*H783</f>
        <v>0</v>
      </c>
      <c r="Q783" s="240">
        <v>0</v>
      </c>
      <c r="R783" s="240">
        <f>Q783*H783</f>
        <v>0</v>
      </c>
      <c r="S783" s="240">
        <v>0.25</v>
      </c>
      <c r="T783" s="241">
        <f>S783*H783</f>
        <v>12.9</v>
      </c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R783" s="242" t="s">
        <v>482</v>
      </c>
      <c r="AT783" s="242" t="s">
        <v>477</v>
      </c>
      <c r="AU783" s="242" t="s">
        <v>82</v>
      </c>
      <c r="AY783" s="20" t="s">
        <v>475</v>
      </c>
      <c r="BE783" s="243">
        <f>IF(N783="základní",J783,0)</f>
        <v>0</v>
      </c>
      <c r="BF783" s="243">
        <f>IF(N783="snížená",J783,0)</f>
        <v>0</v>
      </c>
      <c r="BG783" s="243">
        <f>IF(N783="zákl. přenesená",J783,0)</f>
        <v>0</v>
      </c>
      <c r="BH783" s="243">
        <f>IF(N783="sníž. přenesená",J783,0)</f>
        <v>0</v>
      </c>
      <c r="BI783" s="243">
        <f>IF(N783="nulová",J783,0)</f>
        <v>0</v>
      </c>
      <c r="BJ783" s="20" t="s">
        <v>78</v>
      </c>
      <c r="BK783" s="243">
        <f>ROUND(I783*H783,2)</f>
        <v>0</v>
      </c>
      <c r="BL783" s="20" t="s">
        <v>482</v>
      </c>
      <c r="BM783" s="242" t="s">
        <v>4774</v>
      </c>
    </row>
    <row r="784" s="2" customFormat="1">
      <c r="A784" s="41"/>
      <c r="B784" s="42"/>
      <c r="C784" s="43"/>
      <c r="D784" s="244" t="s">
        <v>484</v>
      </c>
      <c r="E784" s="43"/>
      <c r="F784" s="245" t="s">
        <v>4773</v>
      </c>
      <c r="G784" s="43"/>
      <c r="H784" s="43"/>
      <c r="I784" s="151"/>
      <c r="J784" s="43"/>
      <c r="K784" s="43"/>
      <c r="L784" s="47"/>
      <c r="M784" s="246"/>
      <c r="N784" s="247"/>
      <c r="O784" s="87"/>
      <c r="P784" s="87"/>
      <c r="Q784" s="87"/>
      <c r="R784" s="87"/>
      <c r="S784" s="87"/>
      <c r="T784" s="88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T784" s="20" t="s">
        <v>484</v>
      </c>
      <c r="AU784" s="20" t="s">
        <v>82</v>
      </c>
    </row>
    <row r="785" s="13" customFormat="1">
      <c r="A785" s="13"/>
      <c r="B785" s="249"/>
      <c r="C785" s="250"/>
      <c r="D785" s="244" t="s">
        <v>487</v>
      </c>
      <c r="E785" s="251" t="s">
        <v>28</v>
      </c>
      <c r="F785" s="252" t="s">
        <v>4775</v>
      </c>
      <c r="G785" s="250"/>
      <c r="H785" s="253">
        <v>36.399999999999999</v>
      </c>
      <c r="I785" s="254"/>
      <c r="J785" s="250"/>
      <c r="K785" s="250"/>
      <c r="L785" s="255"/>
      <c r="M785" s="256"/>
      <c r="N785" s="257"/>
      <c r="O785" s="257"/>
      <c r="P785" s="257"/>
      <c r="Q785" s="257"/>
      <c r="R785" s="257"/>
      <c r="S785" s="257"/>
      <c r="T785" s="258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9" t="s">
        <v>487</v>
      </c>
      <c r="AU785" s="259" t="s">
        <v>82</v>
      </c>
      <c r="AV785" s="13" t="s">
        <v>82</v>
      </c>
      <c r="AW785" s="13" t="s">
        <v>35</v>
      </c>
      <c r="AX785" s="13" t="s">
        <v>74</v>
      </c>
      <c r="AY785" s="259" t="s">
        <v>475</v>
      </c>
    </row>
    <row r="786" s="13" customFormat="1">
      <c r="A786" s="13"/>
      <c r="B786" s="249"/>
      <c r="C786" s="250"/>
      <c r="D786" s="244" t="s">
        <v>487</v>
      </c>
      <c r="E786" s="251" t="s">
        <v>28</v>
      </c>
      <c r="F786" s="252" t="s">
        <v>4776</v>
      </c>
      <c r="G786" s="250"/>
      <c r="H786" s="253">
        <v>15.199999999999999</v>
      </c>
      <c r="I786" s="254"/>
      <c r="J786" s="250"/>
      <c r="K786" s="250"/>
      <c r="L786" s="255"/>
      <c r="M786" s="256"/>
      <c r="N786" s="257"/>
      <c r="O786" s="257"/>
      <c r="P786" s="257"/>
      <c r="Q786" s="257"/>
      <c r="R786" s="257"/>
      <c r="S786" s="257"/>
      <c r="T786" s="258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9" t="s">
        <v>487</v>
      </c>
      <c r="AU786" s="259" t="s">
        <v>82</v>
      </c>
      <c r="AV786" s="13" t="s">
        <v>82</v>
      </c>
      <c r="AW786" s="13" t="s">
        <v>35</v>
      </c>
      <c r="AX786" s="13" t="s">
        <v>74</v>
      </c>
      <c r="AY786" s="259" t="s">
        <v>475</v>
      </c>
    </row>
    <row r="787" s="15" customFormat="1">
      <c r="A787" s="15"/>
      <c r="B787" s="271"/>
      <c r="C787" s="272"/>
      <c r="D787" s="244" t="s">
        <v>487</v>
      </c>
      <c r="E787" s="273" t="s">
        <v>28</v>
      </c>
      <c r="F787" s="274" t="s">
        <v>493</v>
      </c>
      <c r="G787" s="272"/>
      <c r="H787" s="275">
        <v>51.599999999999994</v>
      </c>
      <c r="I787" s="276"/>
      <c r="J787" s="272"/>
      <c r="K787" s="272"/>
      <c r="L787" s="277"/>
      <c r="M787" s="278"/>
      <c r="N787" s="279"/>
      <c r="O787" s="279"/>
      <c r="P787" s="279"/>
      <c r="Q787" s="279"/>
      <c r="R787" s="279"/>
      <c r="S787" s="279"/>
      <c r="T787" s="280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81" t="s">
        <v>487</v>
      </c>
      <c r="AU787" s="281" t="s">
        <v>82</v>
      </c>
      <c r="AV787" s="15" t="s">
        <v>482</v>
      </c>
      <c r="AW787" s="15" t="s">
        <v>35</v>
      </c>
      <c r="AX787" s="15" t="s">
        <v>78</v>
      </c>
      <c r="AY787" s="281" t="s">
        <v>475</v>
      </c>
    </row>
    <row r="788" s="2" customFormat="1" ht="21.75" customHeight="1">
      <c r="A788" s="41"/>
      <c r="B788" s="42"/>
      <c r="C788" s="231" t="s">
        <v>4777</v>
      </c>
      <c r="D788" s="231" t="s">
        <v>477</v>
      </c>
      <c r="E788" s="232" t="s">
        <v>4778</v>
      </c>
      <c r="F788" s="233" t="s">
        <v>4779</v>
      </c>
      <c r="G788" s="234" t="s">
        <v>720</v>
      </c>
      <c r="H788" s="235">
        <v>580</v>
      </c>
      <c r="I788" s="236"/>
      <c r="J788" s="237">
        <f>ROUND(I788*H788,2)</f>
        <v>0</v>
      </c>
      <c r="K788" s="233" t="s">
        <v>481</v>
      </c>
      <c r="L788" s="47"/>
      <c r="M788" s="238" t="s">
        <v>28</v>
      </c>
      <c r="N788" s="239" t="s">
        <v>45</v>
      </c>
      <c r="O788" s="87"/>
      <c r="P788" s="240">
        <f>O788*H788</f>
        <v>0</v>
      </c>
      <c r="Q788" s="240">
        <v>0</v>
      </c>
      <c r="R788" s="240">
        <f>Q788*H788</f>
        <v>0</v>
      </c>
      <c r="S788" s="240">
        <v>0.001</v>
      </c>
      <c r="T788" s="241">
        <f>S788*H788</f>
        <v>0.57999999999999996</v>
      </c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R788" s="242" t="s">
        <v>482</v>
      </c>
      <c r="AT788" s="242" t="s">
        <v>477</v>
      </c>
      <c r="AU788" s="242" t="s">
        <v>82</v>
      </c>
      <c r="AY788" s="20" t="s">
        <v>475</v>
      </c>
      <c r="BE788" s="243">
        <f>IF(N788="základní",J788,0)</f>
        <v>0</v>
      </c>
      <c r="BF788" s="243">
        <f>IF(N788="snížená",J788,0)</f>
        <v>0</v>
      </c>
      <c r="BG788" s="243">
        <f>IF(N788="zákl. přenesená",J788,0)</f>
        <v>0</v>
      </c>
      <c r="BH788" s="243">
        <f>IF(N788="sníž. přenesená",J788,0)</f>
        <v>0</v>
      </c>
      <c r="BI788" s="243">
        <f>IF(N788="nulová",J788,0)</f>
        <v>0</v>
      </c>
      <c r="BJ788" s="20" t="s">
        <v>78</v>
      </c>
      <c r="BK788" s="243">
        <f>ROUND(I788*H788,2)</f>
        <v>0</v>
      </c>
      <c r="BL788" s="20" t="s">
        <v>482</v>
      </c>
      <c r="BM788" s="242" t="s">
        <v>4780</v>
      </c>
    </row>
    <row r="789" s="2" customFormat="1">
      <c r="A789" s="41"/>
      <c r="B789" s="42"/>
      <c r="C789" s="43"/>
      <c r="D789" s="244" t="s">
        <v>484</v>
      </c>
      <c r="E789" s="43"/>
      <c r="F789" s="245" t="s">
        <v>4779</v>
      </c>
      <c r="G789" s="43"/>
      <c r="H789" s="43"/>
      <c r="I789" s="151"/>
      <c r="J789" s="43"/>
      <c r="K789" s="43"/>
      <c r="L789" s="47"/>
      <c r="M789" s="246"/>
      <c r="N789" s="247"/>
      <c r="O789" s="87"/>
      <c r="P789" s="87"/>
      <c r="Q789" s="87"/>
      <c r="R789" s="87"/>
      <c r="S789" s="87"/>
      <c r="T789" s="88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T789" s="20" t="s">
        <v>484</v>
      </c>
      <c r="AU789" s="20" t="s">
        <v>82</v>
      </c>
    </row>
    <row r="790" s="16" customFormat="1">
      <c r="A790" s="16"/>
      <c r="B790" s="299"/>
      <c r="C790" s="300"/>
      <c r="D790" s="244" t="s">
        <v>487</v>
      </c>
      <c r="E790" s="301" t="s">
        <v>28</v>
      </c>
      <c r="F790" s="302" t="s">
        <v>4762</v>
      </c>
      <c r="G790" s="300"/>
      <c r="H790" s="301" t="s">
        <v>28</v>
      </c>
      <c r="I790" s="303"/>
      <c r="J790" s="300"/>
      <c r="K790" s="300"/>
      <c r="L790" s="304"/>
      <c r="M790" s="305"/>
      <c r="N790" s="306"/>
      <c r="O790" s="306"/>
      <c r="P790" s="306"/>
      <c r="Q790" s="306"/>
      <c r="R790" s="306"/>
      <c r="S790" s="306"/>
      <c r="T790" s="307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T790" s="308" t="s">
        <v>487</v>
      </c>
      <c r="AU790" s="308" t="s">
        <v>82</v>
      </c>
      <c r="AV790" s="16" t="s">
        <v>78</v>
      </c>
      <c r="AW790" s="16" t="s">
        <v>35</v>
      </c>
      <c r="AX790" s="16" t="s">
        <v>74</v>
      </c>
      <c r="AY790" s="308" t="s">
        <v>475</v>
      </c>
    </row>
    <row r="791" s="13" customFormat="1">
      <c r="A791" s="13"/>
      <c r="B791" s="249"/>
      <c r="C791" s="250"/>
      <c r="D791" s="244" t="s">
        <v>487</v>
      </c>
      <c r="E791" s="251" t="s">
        <v>28</v>
      </c>
      <c r="F791" s="252" t="s">
        <v>4781</v>
      </c>
      <c r="G791" s="250"/>
      <c r="H791" s="253">
        <v>170</v>
      </c>
      <c r="I791" s="254"/>
      <c r="J791" s="250"/>
      <c r="K791" s="250"/>
      <c r="L791" s="255"/>
      <c r="M791" s="256"/>
      <c r="N791" s="257"/>
      <c r="O791" s="257"/>
      <c r="P791" s="257"/>
      <c r="Q791" s="257"/>
      <c r="R791" s="257"/>
      <c r="S791" s="257"/>
      <c r="T791" s="258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9" t="s">
        <v>487</v>
      </c>
      <c r="AU791" s="259" t="s">
        <v>82</v>
      </c>
      <c r="AV791" s="13" t="s">
        <v>82</v>
      </c>
      <c r="AW791" s="13" t="s">
        <v>35</v>
      </c>
      <c r="AX791" s="13" t="s">
        <v>74</v>
      </c>
      <c r="AY791" s="259" t="s">
        <v>475</v>
      </c>
    </row>
    <row r="792" s="13" customFormat="1">
      <c r="A792" s="13"/>
      <c r="B792" s="249"/>
      <c r="C792" s="250"/>
      <c r="D792" s="244" t="s">
        <v>487</v>
      </c>
      <c r="E792" s="251" t="s">
        <v>28</v>
      </c>
      <c r="F792" s="252" t="s">
        <v>4782</v>
      </c>
      <c r="G792" s="250"/>
      <c r="H792" s="253">
        <v>410</v>
      </c>
      <c r="I792" s="254"/>
      <c r="J792" s="250"/>
      <c r="K792" s="250"/>
      <c r="L792" s="255"/>
      <c r="M792" s="256"/>
      <c r="N792" s="257"/>
      <c r="O792" s="257"/>
      <c r="P792" s="257"/>
      <c r="Q792" s="257"/>
      <c r="R792" s="257"/>
      <c r="S792" s="257"/>
      <c r="T792" s="258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9" t="s">
        <v>487</v>
      </c>
      <c r="AU792" s="259" t="s">
        <v>82</v>
      </c>
      <c r="AV792" s="13" t="s">
        <v>82</v>
      </c>
      <c r="AW792" s="13" t="s">
        <v>35</v>
      </c>
      <c r="AX792" s="13" t="s">
        <v>74</v>
      </c>
      <c r="AY792" s="259" t="s">
        <v>475</v>
      </c>
    </row>
    <row r="793" s="15" customFormat="1">
      <c r="A793" s="15"/>
      <c r="B793" s="271"/>
      <c r="C793" s="272"/>
      <c r="D793" s="244" t="s">
        <v>487</v>
      </c>
      <c r="E793" s="273" t="s">
        <v>28</v>
      </c>
      <c r="F793" s="274" t="s">
        <v>493</v>
      </c>
      <c r="G793" s="272"/>
      <c r="H793" s="275">
        <v>580</v>
      </c>
      <c r="I793" s="276"/>
      <c r="J793" s="272"/>
      <c r="K793" s="272"/>
      <c r="L793" s="277"/>
      <c r="M793" s="278"/>
      <c r="N793" s="279"/>
      <c r="O793" s="279"/>
      <c r="P793" s="279"/>
      <c r="Q793" s="279"/>
      <c r="R793" s="279"/>
      <c r="S793" s="279"/>
      <c r="T793" s="280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81" t="s">
        <v>487</v>
      </c>
      <c r="AU793" s="281" t="s">
        <v>82</v>
      </c>
      <c r="AV793" s="15" t="s">
        <v>482</v>
      </c>
      <c r="AW793" s="15" t="s">
        <v>35</v>
      </c>
      <c r="AX793" s="15" t="s">
        <v>78</v>
      </c>
      <c r="AY793" s="281" t="s">
        <v>475</v>
      </c>
    </row>
    <row r="794" s="2" customFormat="1" ht="21.75" customHeight="1">
      <c r="A794" s="41"/>
      <c r="B794" s="42"/>
      <c r="C794" s="231" t="s">
        <v>4783</v>
      </c>
      <c r="D794" s="231" t="s">
        <v>477</v>
      </c>
      <c r="E794" s="232" t="s">
        <v>4784</v>
      </c>
      <c r="F794" s="233" t="s">
        <v>4785</v>
      </c>
      <c r="G794" s="234" t="s">
        <v>496</v>
      </c>
      <c r="H794" s="235">
        <v>108</v>
      </c>
      <c r="I794" s="236"/>
      <c r="J794" s="237">
        <f>ROUND(I794*H794,2)</f>
        <v>0</v>
      </c>
      <c r="K794" s="233" t="s">
        <v>481</v>
      </c>
      <c r="L794" s="47"/>
      <c r="M794" s="238" t="s">
        <v>28</v>
      </c>
      <c r="N794" s="239" t="s">
        <v>45</v>
      </c>
      <c r="O794" s="87"/>
      <c r="P794" s="240">
        <f>O794*H794</f>
        <v>0</v>
      </c>
      <c r="Q794" s="240">
        <v>0</v>
      </c>
      <c r="R794" s="240">
        <f>Q794*H794</f>
        <v>0</v>
      </c>
      <c r="S794" s="240">
        <v>0.50600000000000001</v>
      </c>
      <c r="T794" s="241">
        <f>S794*H794</f>
        <v>54.648000000000003</v>
      </c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R794" s="242" t="s">
        <v>482</v>
      </c>
      <c r="AT794" s="242" t="s">
        <v>477</v>
      </c>
      <c r="AU794" s="242" t="s">
        <v>82</v>
      </c>
      <c r="AY794" s="20" t="s">
        <v>475</v>
      </c>
      <c r="BE794" s="243">
        <f>IF(N794="základní",J794,0)</f>
        <v>0</v>
      </c>
      <c r="BF794" s="243">
        <f>IF(N794="snížená",J794,0)</f>
        <v>0</v>
      </c>
      <c r="BG794" s="243">
        <f>IF(N794="zákl. přenesená",J794,0)</f>
        <v>0</v>
      </c>
      <c r="BH794" s="243">
        <f>IF(N794="sníž. přenesená",J794,0)</f>
        <v>0</v>
      </c>
      <c r="BI794" s="243">
        <f>IF(N794="nulová",J794,0)</f>
        <v>0</v>
      </c>
      <c r="BJ794" s="20" t="s">
        <v>78</v>
      </c>
      <c r="BK794" s="243">
        <f>ROUND(I794*H794,2)</f>
        <v>0</v>
      </c>
      <c r="BL794" s="20" t="s">
        <v>482</v>
      </c>
      <c r="BM794" s="242" t="s">
        <v>4786</v>
      </c>
    </row>
    <row r="795" s="2" customFormat="1">
      <c r="A795" s="41"/>
      <c r="B795" s="42"/>
      <c r="C795" s="43"/>
      <c r="D795" s="244" t="s">
        <v>484</v>
      </c>
      <c r="E795" s="43"/>
      <c r="F795" s="245" t="s">
        <v>4787</v>
      </c>
      <c r="G795" s="43"/>
      <c r="H795" s="43"/>
      <c r="I795" s="151"/>
      <c r="J795" s="43"/>
      <c r="K795" s="43"/>
      <c r="L795" s="47"/>
      <c r="M795" s="246"/>
      <c r="N795" s="247"/>
      <c r="O795" s="87"/>
      <c r="P795" s="87"/>
      <c r="Q795" s="87"/>
      <c r="R795" s="87"/>
      <c r="S795" s="87"/>
      <c r="T795" s="88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T795" s="20" t="s">
        <v>484</v>
      </c>
      <c r="AU795" s="20" t="s">
        <v>82</v>
      </c>
    </row>
    <row r="796" s="16" customFormat="1">
      <c r="A796" s="16"/>
      <c r="B796" s="299"/>
      <c r="C796" s="300"/>
      <c r="D796" s="244" t="s">
        <v>487</v>
      </c>
      <c r="E796" s="301" t="s">
        <v>28</v>
      </c>
      <c r="F796" s="302" t="s">
        <v>3954</v>
      </c>
      <c r="G796" s="300"/>
      <c r="H796" s="301" t="s">
        <v>28</v>
      </c>
      <c r="I796" s="303"/>
      <c r="J796" s="300"/>
      <c r="K796" s="300"/>
      <c r="L796" s="304"/>
      <c r="M796" s="305"/>
      <c r="N796" s="306"/>
      <c r="O796" s="306"/>
      <c r="P796" s="306"/>
      <c r="Q796" s="306"/>
      <c r="R796" s="306"/>
      <c r="S796" s="306"/>
      <c r="T796" s="307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T796" s="308" t="s">
        <v>487</v>
      </c>
      <c r="AU796" s="308" t="s">
        <v>82</v>
      </c>
      <c r="AV796" s="16" t="s">
        <v>78</v>
      </c>
      <c r="AW796" s="16" t="s">
        <v>35</v>
      </c>
      <c r="AX796" s="16" t="s">
        <v>74</v>
      </c>
      <c r="AY796" s="308" t="s">
        <v>475</v>
      </c>
    </row>
    <row r="797" s="16" customFormat="1">
      <c r="A797" s="16"/>
      <c r="B797" s="299"/>
      <c r="C797" s="300"/>
      <c r="D797" s="244" t="s">
        <v>487</v>
      </c>
      <c r="E797" s="301" t="s">
        <v>28</v>
      </c>
      <c r="F797" s="302" t="s">
        <v>3983</v>
      </c>
      <c r="G797" s="300"/>
      <c r="H797" s="301" t="s">
        <v>28</v>
      </c>
      <c r="I797" s="303"/>
      <c r="J797" s="300"/>
      <c r="K797" s="300"/>
      <c r="L797" s="304"/>
      <c r="M797" s="305"/>
      <c r="N797" s="306"/>
      <c r="O797" s="306"/>
      <c r="P797" s="306"/>
      <c r="Q797" s="306"/>
      <c r="R797" s="306"/>
      <c r="S797" s="306"/>
      <c r="T797" s="307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T797" s="308" t="s">
        <v>487</v>
      </c>
      <c r="AU797" s="308" t="s">
        <v>82</v>
      </c>
      <c r="AV797" s="16" t="s">
        <v>78</v>
      </c>
      <c r="AW797" s="16" t="s">
        <v>35</v>
      </c>
      <c r="AX797" s="16" t="s">
        <v>74</v>
      </c>
      <c r="AY797" s="308" t="s">
        <v>475</v>
      </c>
    </row>
    <row r="798" s="13" customFormat="1">
      <c r="A798" s="13"/>
      <c r="B798" s="249"/>
      <c r="C798" s="250"/>
      <c r="D798" s="244" t="s">
        <v>487</v>
      </c>
      <c r="E798" s="251" t="s">
        <v>28</v>
      </c>
      <c r="F798" s="252" t="s">
        <v>4788</v>
      </c>
      <c r="G798" s="250"/>
      <c r="H798" s="253">
        <v>108</v>
      </c>
      <c r="I798" s="254"/>
      <c r="J798" s="250"/>
      <c r="K798" s="250"/>
      <c r="L798" s="255"/>
      <c r="M798" s="256"/>
      <c r="N798" s="257"/>
      <c r="O798" s="257"/>
      <c r="P798" s="257"/>
      <c r="Q798" s="257"/>
      <c r="R798" s="257"/>
      <c r="S798" s="257"/>
      <c r="T798" s="258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T798" s="259" t="s">
        <v>487</v>
      </c>
      <c r="AU798" s="259" t="s">
        <v>82</v>
      </c>
      <c r="AV798" s="13" t="s">
        <v>82</v>
      </c>
      <c r="AW798" s="13" t="s">
        <v>35</v>
      </c>
      <c r="AX798" s="13" t="s">
        <v>78</v>
      </c>
      <c r="AY798" s="259" t="s">
        <v>475</v>
      </c>
    </row>
    <row r="799" s="2" customFormat="1" ht="16.5" customHeight="1">
      <c r="A799" s="41"/>
      <c r="B799" s="42"/>
      <c r="C799" s="231" t="s">
        <v>4789</v>
      </c>
      <c r="D799" s="231" t="s">
        <v>477</v>
      </c>
      <c r="E799" s="232" t="s">
        <v>4790</v>
      </c>
      <c r="F799" s="233" t="s">
        <v>4791</v>
      </c>
      <c r="G799" s="234" t="s">
        <v>496</v>
      </c>
      <c r="H799" s="235">
        <v>199</v>
      </c>
      <c r="I799" s="236"/>
      <c r="J799" s="237">
        <f>ROUND(I799*H799,2)</f>
        <v>0</v>
      </c>
      <c r="K799" s="233" t="s">
        <v>28</v>
      </c>
      <c r="L799" s="47"/>
      <c r="M799" s="238" t="s">
        <v>28</v>
      </c>
      <c r="N799" s="239" t="s">
        <v>45</v>
      </c>
      <c r="O799" s="87"/>
      <c r="P799" s="240">
        <f>O799*H799</f>
        <v>0</v>
      </c>
      <c r="Q799" s="240">
        <v>0</v>
      </c>
      <c r="R799" s="240">
        <f>Q799*H799</f>
        <v>0</v>
      </c>
      <c r="S799" s="240">
        <v>0</v>
      </c>
      <c r="T799" s="241">
        <f>S799*H799</f>
        <v>0</v>
      </c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R799" s="242" t="s">
        <v>482</v>
      </c>
      <c r="AT799" s="242" t="s">
        <v>477</v>
      </c>
      <c r="AU799" s="242" t="s">
        <v>82</v>
      </c>
      <c r="AY799" s="20" t="s">
        <v>475</v>
      </c>
      <c r="BE799" s="243">
        <f>IF(N799="základní",J799,0)</f>
        <v>0</v>
      </c>
      <c r="BF799" s="243">
        <f>IF(N799="snížená",J799,0)</f>
        <v>0</v>
      </c>
      <c r="BG799" s="243">
        <f>IF(N799="zákl. přenesená",J799,0)</f>
        <v>0</v>
      </c>
      <c r="BH799" s="243">
        <f>IF(N799="sníž. přenesená",J799,0)</f>
        <v>0</v>
      </c>
      <c r="BI799" s="243">
        <f>IF(N799="nulová",J799,0)</f>
        <v>0</v>
      </c>
      <c r="BJ799" s="20" t="s">
        <v>78</v>
      </c>
      <c r="BK799" s="243">
        <f>ROUND(I799*H799,2)</f>
        <v>0</v>
      </c>
      <c r="BL799" s="20" t="s">
        <v>482</v>
      </c>
      <c r="BM799" s="242" t="s">
        <v>4792</v>
      </c>
    </row>
    <row r="800" s="2" customFormat="1">
      <c r="A800" s="41"/>
      <c r="B800" s="42"/>
      <c r="C800" s="43"/>
      <c r="D800" s="244" t="s">
        <v>484</v>
      </c>
      <c r="E800" s="43"/>
      <c r="F800" s="245" t="s">
        <v>4791</v>
      </c>
      <c r="G800" s="43"/>
      <c r="H800" s="43"/>
      <c r="I800" s="151"/>
      <c r="J800" s="43"/>
      <c r="K800" s="43"/>
      <c r="L800" s="47"/>
      <c r="M800" s="246"/>
      <c r="N800" s="247"/>
      <c r="O800" s="87"/>
      <c r="P800" s="87"/>
      <c r="Q800" s="87"/>
      <c r="R800" s="87"/>
      <c r="S800" s="87"/>
      <c r="T800" s="88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T800" s="20" t="s">
        <v>484</v>
      </c>
      <c r="AU800" s="20" t="s">
        <v>82</v>
      </c>
    </row>
    <row r="801" s="16" customFormat="1">
      <c r="A801" s="16"/>
      <c r="B801" s="299"/>
      <c r="C801" s="300"/>
      <c r="D801" s="244" t="s">
        <v>487</v>
      </c>
      <c r="E801" s="301" t="s">
        <v>28</v>
      </c>
      <c r="F801" s="302" t="s">
        <v>3954</v>
      </c>
      <c r="G801" s="300"/>
      <c r="H801" s="301" t="s">
        <v>28</v>
      </c>
      <c r="I801" s="303"/>
      <c r="J801" s="300"/>
      <c r="K801" s="300"/>
      <c r="L801" s="304"/>
      <c r="M801" s="305"/>
      <c r="N801" s="306"/>
      <c r="O801" s="306"/>
      <c r="P801" s="306"/>
      <c r="Q801" s="306"/>
      <c r="R801" s="306"/>
      <c r="S801" s="306"/>
      <c r="T801" s="307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T801" s="308" t="s">
        <v>487</v>
      </c>
      <c r="AU801" s="308" t="s">
        <v>82</v>
      </c>
      <c r="AV801" s="16" t="s">
        <v>78</v>
      </c>
      <c r="AW801" s="16" t="s">
        <v>35</v>
      </c>
      <c r="AX801" s="16" t="s">
        <v>74</v>
      </c>
      <c r="AY801" s="308" t="s">
        <v>475</v>
      </c>
    </row>
    <row r="802" s="16" customFormat="1">
      <c r="A802" s="16"/>
      <c r="B802" s="299"/>
      <c r="C802" s="300"/>
      <c r="D802" s="244" t="s">
        <v>487</v>
      </c>
      <c r="E802" s="301" t="s">
        <v>28</v>
      </c>
      <c r="F802" s="302" t="s">
        <v>3983</v>
      </c>
      <c r="G802" s="300"/>
      <c r="H802" s="301" t="s">
        <v>28</v>
      </c>
      <c r="I802" s="303"/>
      <c r="J802" s="300"/>
      <c r="K802" s="300"/>
      <c r="L802" s="304"/>
      <c r="M802" s="305"/>
      <c r="N802" s="306"/>
      <c r="O802" s="306"/>
      <c r="P802" s="306"/>
      <c r="Q802" s="306"/>
      <c r="R802" s="306"/>
      <c r="S802" s="306"/>
      <c r="T802" s="307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T802" s="308" t="s">
        <v>487</v>
      </c>
      <c r="AU802" s="308" t="s">
        <v>82</v>
      </c>
      <c r="AV802" s="16" t="s">
        <v>78</v>
      </c>
      <c r="AW802" s="16" t="s">
        <v>35</v>
      </c>
      <c r="AX802" s="16" t="s">
        <v>74</v>
      </c>
      <c r="AY802" s="308" t="s">
        <v>475</v>
      </c>
    </row>
    <row r="803" s="13" customFormat="1">
      <c r="A803" s="13"/>
      <c r="B803" s="249"/>
      <c r="C803" s="250"/>
      <c r="D803" s="244" t="s">
        <v>487</v>
      </c>
      <c r="E803" s="251" t="s">
        <v>28</v>
      </c>
      <c r="F803" s="252" t="s">
        <v>4793</v>
      </c>
      <c r="G803" s="250"/>
      <c r="H803" s="253">
        <v>108</v>
      </c>
      <c r="I803" s="254"/>
      <c r="J803" s="250"/>
      <c r="K803" s="250"/>
      <c r="L803" s="255"/>
      <c r="M803" s="256"/>
      <c r="N803" s="257"/>
      <c r="O803" s="257"/>
      <c r="P803" s="257"/>
      <c r="Q803" s="257"/>
      <c r="R803" s="257"/>
      <c r="S803" s="257"/>
      <c r="T803" s="258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9" t="s">
        <v>487</v>
      </c>
      <c r="AU803" s="259" t="s">
        <v>82</v>
      </c>
      <c r="AV803" s="13" t="s">
        <v>82</v>
      </c>
      <c r="AW803" s="13" t="s">
        <v>35</v>
      </c>
      <c r="AX803" s="13" t="s">
        <v>74</v>
      </c>
      <c r="AY803" s="259" t="s">
        <v>475</v>
      </c>
    </row>
    <row r="804" s="13" customFormat="1">
      <c r="A804" s="13"/>
      <c r="B804" s="249"/>
      <c r="C804" s="250"/>
      <c r="D804" s="244" t="s">
        <v>487</v>
      </c>
      <c r="E804" s="251" t="s">
        <v>28</v>
      </c>
      <c r="F804" s="252" t="s">
        <v>4794</v>
      </c>
      <c r="G804" s="250"/>
      <c r="H804" s="253">
        <v>40</v>
      </c>
      <c r="I804" s="254"/>
      <c r="J804" s="250"/>
      <c r="K804" s="250"/>
      <c r="L804" s="255"/>
      <c r="M804" s="256"/>
      <c r="N804" s="257"/>
      <c r="O804" s="257"/>
      <c r="P804" s="257"/>
      <c r="Q804" s="257"/>
      <c r="R804" s="257"/>
      <c r="S804" s="257"/>
      <c r="T804" s="258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9" t="s">
        <v>487</v>
      </c>
      <c r="AU804" s="259" t="s">
        <v>82</v>
      </c>
      <c r="AV804" s="13" t="s">
        <v>82</v>
      </c>
      <c r="AW804" s="13" t="s">
        <v>35</v>
      </c>
      <c r="AX804" s="13" t="s">
        <v>74</v>
      </c>
      <c r="AY804" s="259" t="s">
        <v>475</v>
      </c>
    </row>
    <row r="805" s="13" customFormat="1">
      <c r="A805" s="13"/>
      <c r="B805" s="249"/>
      <c r="C805" s="250"/>
      <c r="D805" s="244" t="s">
        <v>487</v>
      </c>
      <c r="E805" s="251" t="s">
        <v>28</v>
      </c>
      <c r="F805" s="252" t="s">
        <v>4795</v>
      </c>
      <c r="G805" s="250"/>
      <c r="H805" s="253">
        <v>51</v>
      </c>
      <c r="I805" s="254"/>
      <c r="J805" s="250"/>
      <c r="K805" s="250"/>
      <c r="L805" s="255"/>
      <c r="M805" s="256"/>
      <c r="N805" s="257"/>
      <c r="O805" s="257"/>
      <c r="P805" s="257"/>
      <c r="Q805" s="257"/>
      <c r="R805" s="257"/>
      <c r="S805" s="257"/>
      <c r="T805" s="258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9" t="s">
        <v>487</v>
      </c>
      <c r="AU805" s="259" t="s">
        <v>82</v>
      </c>
      <c r="AV805" s="13" t="s">
        <v>82</v>
      </c>
      <c r="AW805" s="13" t="s">
        <v>35</v>
      </c>
      <c r="AX805" s="13" t="s">
        <v>74</v>
      </c>
      <c r="AY805" s="259" t="s">
        <v>475</v>
      </c>
    </row>
    <row r="806" s="15" customFormat="1">
      <c r="A806" s="15"/>
      <c r="B806" s="271"/>
      <c r="C806" s="272"/>
      <c r="D806" s="244" t="s">
        <v>487</v>
      </c>
      <c r="E806" s="273" t="s">
        <v>28</v>
      </c>
      <c r="F806" s="274" t="s">
        <v>493</v>
      </c>
      <c r="G806" s="272"/>
      <c r="H806" s="275">
        <v>199</v>
      </c>
      <c r="I806" s="276"/>
      <c r="J806" s="272"/>
      <c r="K806" s="272"/>
      <c r="L806" s="277"/>
      <c r="M806" s="278"/>
      <c r="N806" s="279"/>
      <c r="O806" s="279"/>
      <c r="P806" s="279"/>
      <c r="Q806" s="279"/>
      <c r="R806" s="279"/>
      <c r="S806" s="279"/>
      <c r="T806" s="280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T806" s="281" t="s">
        <v>487</v>
      </c>
      <c r="AU806" s="281" t="s">
        <v>82</v>
      </c>
      <c r="AV806" s="15" t="s">
        <v>482</v>
      </c>
      <c r="AW806" s="15" t="s">
        <v>35</v>
      </c>
      <c r="AX806" s="15" t="s">
        <v>78</v>
      </c>
      <c r="AY806" s="281" t="s">
        <v>475</v>
      </c>
    </row>
    <row r="807" s="2" customFormat="1" ht="21.75" customHeight="1">
      <c r="A807" s="41"/>
      <c r="B807" s="42"/>
      <c r="C807" s="231" t="s">
        <v>4796</v>
      </c>
      <c r="D807" s="231" t="s">
        <v>477</v>
      </c>
      <c r="E807" s="232" t="s">
        <v>4797</v>
      </c>
      <c r="F807" s="233" t="s">
        <v>4798</v>
      </c>
      <c r="G807" s="234" t="s">
        <v>496</v>
      </c>
      <c r="H807" s="235">
        <v>62.225000000000001</v>
      </c>
      <c r="I807" s="236"/>
      <c r="J807" s="237">
        <f>ROUND(I807*H807,2)</f>
        <v>0</v>
      </c>
      <c r="K807" s="233" t="s">
        <v>481</v>
      </c>
      <c r="L807" s="47"/>
      <c r="M807" s="238" t="s">
        <v>28</v>
      </c>
      <c r="N807" s="239" t="s">
        <v>45</v>
      </c>
      <c r="O807" s="87"/>
      <c r="P807" s="240">
        <f>O807*H807</f>
        <v>0</v>
      </c>
      <c r="Q807" s="240">
        <v>0</v>
      </c>
      <c r="R807" s="240">
        <f>Q807*H807</f>
        <v>0</v>
      </c>
      <c r="S807" s="240">
        <v>0</v>
      </c>
      <c r="T807" s="241">
        <f>S807*H807</f>
        <v>0</v>
      </c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R807" s="242" t="s">
        <v>482</v>
      </c>
      <c r="AT807" s="242" t="s">
        <v>477</v>
      </c>
      <c r="AU807" s="242" t="s">
        <v>82</v>
      </c>
      <c r="AY807" s="20" t="s">
        <v>475</v>
      </c>
      <c r="BE807" s="243">
        <f>IF(N807="základní",J807,0)</f>
        <v>0</v>
      </c>
      <c r="BF807" s="243">
        <f>IF(N807="snížená",J807,0)</f>
        <v>0</v>
      </c>
      <c r="BG807" s="243">
        <f>IF(N807="zákl. přenesená",J807,0)</f>
        <v>0</v>
      </c>
      <c r="BH807" s="243">
        <f>IF(N807="sníž. přenesená",J807,0)</f>
        <v>0</v>
      </c>
      <c r="BI807" s="243">
        <f>IF(N807="nulová",J807,0)</f>
        <v>0</v>
      </c>
      <c r="BJ807" s="20" t="s">
        <v>78</v>
      </c>
      <c r="BK807" s="243">
        <f>ROUND(I807*H807,2)</f>
        <v>0</v>
      </c>
      <c r="BL807" s="20" t="s">
        <v>482</v>
      </c>
      <c r="BM807" s="242" t="s">
        <v>4799</v>
      </c>
    </row>
    <row r="808" s="2" customFormat="1">
      <c r="A808" s="41"/>
      <c r="B808" s="42"/>
      <c r="C808" s="43"/>
      <c r="D808" s="244" t="s">
        <v>484</v>
      </c>
      <c r="E808" s="43"/>
      <c r="F808" s="245" t="s">
        <v>4798</v>
      </c>
      <c r="G808" s="43"/>
      <c r="H808" s="43"/>
      <c r="I808" s="151"/>
      <c r="J808" s="43"/>
      <c r="K808" s="43"/>
      <c r="L808" s="47"/>
      <c r="M808" s="246"/>
      <c r="N808" s="247"/>
      <c r="O808" s="87"/>
      <c r="P808" s="87"/>
      <c r="Q808" s="87"/>
      <c r="R808" s="87"/>
      <c r="S808" s="87"/>
      <c r="T808" s="88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T808" s="20" t="s">
        <v>484</v>
      </c>
      <c r="AU808" s="20" t="s">
        <v>82</v>
      </c>
    </row>
    <row r="809" s="16" customFormat="1">
      <c r="A809" s="16"/>
      <c r="B809" s="299"/>
      <c r="C809" s="300"/>
      <c r="D809" s="244" t="s">
        <v>487</v>
      </c>
      <c r="E809" s="301" t="s">
        <v>28</v>
      </c>
      <c r="F809" s="302" t="s">
        <v>4800</v>
      </c>
      <c r="G809" s="300"/>
      <c r="H809" s="301" t="s">
        <v>28</v>
      </c>
      <c r="I809" s="303"/>
      <c r="J809" s="300"/>
      <c r="K809" s="300"/>
      <c r="L809" s="304"/>
      <c r="M809" s="305"/>
      <c r="N809" s="306"/>
      <c r="O809" s="306"/>
      <c r="P809" s="306"/>
      <c r="Q809" s="306"/>
      <c r="R809" s="306"/>
      <c r="S809" s="306"/>
      <c r="T809" s="307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T809" s="308" t="s">
        <v>487</v>
      </c>
      <c r="AU809" s="308" t="s">
        <v>82</v>
      </c>
      <c r="AV809" s="16" t="s">
        <v>78</v>
      </c>
      <c r="AW809" s="16" t="s">
        <v>35</v>
      </c>
      <c r="AX809" s="16" t="s">
        <v>74</v>
      </c>
      <c r="AY809" s="308" t="s">
        <v>475</v>
      </c>
    </row>
    <row r="810" s="16" customFormat="1">
      <c r="A810" s="16"/>
      <c r="B810" s="299"/>
      <c r="C810" s="300"/>
      <c r="D810" s="244" t="s">
        <v>487</v>
      </c>
      <c r="E810" s="301" t="s">
        <v>28</v>
      </c>
      <c r="F810" s="302" t="s">
        <v>4801</v>
      </c>
      <c r="G810" s="300"/>
      <c r="H810" s="301" t="s">
        <v>28</v>
      </c>
      <c r="I810" s="303"/>
      <c r="J810" s="300"/>
      <c r="K810" s="300"/>
      <c r="L810" s="304"/>
      <c r="M810" s="305"/>
      <c r="N810" s="306"/>
      <c r="O810" s="306"/>
      <c r="P810" s="306"/>
      <c r="Q810" s="306"/>
      <c r="R810" s="306"/>
      <c r="S810" s="306"/>
      <c r="T810" s="307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T810" s="308" t="s">
        <v>487</v>
      </c>
      <c r="AU810" s="308" t="s">
        <v>82</v>
      </c>
      <c r="AV810" s="16" t="s">
        <v>78</v>
      </c>
      <c r="AW810" s="16" t="s">
        <v>35</v>
      </c>
      <c r="AX810" s="16" t="s">
        <v>74</v>
      </c>
      <c r="AY810" s="308" t="s">
        <v>475</v>
      </c>
    </row>
    <row r="811" s="16" customFormat="1">
      <c r="A811" s="16"/>
      <c r="B811" s="299"/>
      <c r="C811" s="300"/>
      <c r="D811" s="244" t="s">
        <v>487</v>
      </c>
      <c r="E811" s="301" t="s">
        <v>28</v>
      </c>
      <c r="F811" s="302" t="s">
        <v>3954</v>
      </c>
      <c r="G811" s="300"/>
      <c r="H811" s="301" t="s">
        <v>28</v>
      </c>
      <c r="I811" s="303"/>
      <c r="J811" s="300"/>
      <c r="K811" s="300"/>
      <c r="L811" s="304"/>
      <c r="M811" s="305"/>
      <c r="N811" s="306"/>
      <c r="O811" s="306"/>
      <c r="P811" s="306"/>
      <c r="Q811" s="306"/>
      <c r="R811" s="306"/>
      <c r="S811" s="306"/>
      <c r="T811" s="307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T811" s="308" t="s">
        <v>487</v>
      </c>
      <c r="AU811" s="308" t="s">
        <v>82</v>
      </c>
      <c r="AV811" s="16" t="s">
        <v>78</v>
      </c>
      <c r="AW811" s="16" t="s">
        <v>35</v>
      </c>
      <c r="AX811" s="16" t="s">
        <v>74</v>
      </c>
      <c r="AY811" s="308" t="s">
        <v>475</v>
      </c>
    </row>
    <row r="812" s="16" customFormat="1">
      <c r="A812" s="16"/>
      <c r="B812" s="299"/>
      <c r="C812" s="300"/>
      <c r="D812" s="244" t="s">
        <v>487</v>
      </c>
      <c r="E812" s="301" t="s">
        <v>28</v>
      </c>
      <c r="F812" s="302" t="s">
        <v>4802</v>
      </c>
      <c r="G812" s="300"/>
      <c r="H812" s="301" t="s">
        <v>28</v>
      </c>
      <c r="I812" s="303"/>
      <c r="J812" s="300"/>
      <c r="K812" s="300"/>
      <c r="L812" s="304"/>
      <c r="M812" s="305"/>
      <c r="N812" s="306"/>
      <c r="O812" s="306"/>
      <c r="P812" s="306"/>
      <c r="Q812" s="306"/>
      <c r="R812" s="306"/>
      <c r="S812" s="306"/>
      <c r="T812" s="307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T812" s="308" t="s">
        <v>487</v>
      </c>
      <c r="AU812" s="308" t="s">
        <v>82</v>
      </c>
      <c r="AV812" s="16" t="s">
        <v>78</v>
      </c>
      <c r="AW812" s="16" t="s">
        <v>35</v>
      </c>
      <c r="AX812" s="16" t="s">
        <v>74</v>
      </c>
      <c r="AY812" s="308" t="s">
        <v>475</v>
      </c>
    </row>
    <row r="813" s="13" customFormat="1">
      <c r="A813" s="13"/>
      <c r="B813" s="249"/>
      <c r="C813" s="250"/>
      <c r="D813" s="244" t="s">
        <v>487</v>
      </c>
      <c r="E813" s="251" t="s">
        <v>28</v>
      </c>
      <c r="F813" s="252" t="s">
        <v>4803</v>
      </c>
      <c r="G813" s="250"/>
      <c r="H813" s="253">
        <v>32.25</v>
      </c>
      <c r="I813" s="254"/>
      <c r="J813" s="250"/>
      <c r="K813" s="250"/>
      <c r="L813" s="255"/>
      <c r="M813" s="256"/>
      <c r="N813" s="257"/>
      <c r="O813" s="257"/>
      <c r="P813" s="257"/>
      <c r="Q813" s="257"/>
      <c r="R813" s="257"/>
      <c r="S813" s="257"/>
      <c r="T813" s="258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9" t="s">
        <v>487</v>
      </c>
      <c r="AU813" s="259" t="s">
        <v>82</v>
      </c>
      <c r="AV813" s="13" t="s">
        <v>82</v>
      </c>
      <c r="AW813" s="13" t="s">
        <v>35</v>
      </c>
      <c r="AX813" s="13" t="s">
        <v>74</v>
      </c>
      <c r="AY813" s="259" t="s">
        <v>475</v>
      </c>
    </row>
    <row r="814" s="13" customFormat="1">
      <c r="A814" s="13"/>
      <c r="B814" s="249"/>
      <c r="C814" s="250"/>
      <c r="D814" s="244" t="s">
        <v>487</v>
      </c>
      <c r="E814" s="251" t="s">
        <v>28</v>
      </c>
      <c r="F814" s="252" t="s">
        <v>4804</v>
      </c>
      <c r="G814" s="250"/>
      <c r="H814" s="253">
        <v>13.475</v>
      </c>
      <c r="I814" s="254"/>
      <c r="J814" s="250"/>
      <c r="K814" s="250"/>
      <c r="L814" s="255"/>
      <c r="M814" s="256"/>
      <c r="N814" s="257"/>
      <c r="O814" s="257"/>
      <c r="P814" s="257"/>
      <c r="Q814" s="257"/>
      <c r="R814" s="257"/>
      <c r="S814" s="257"/>
      <c r="T814" s="258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9" t="s">
        <v>487</v>
      </c>
      <c r="AU814" s="259" t="s">
        <v>82</v>
      </c>
      <c r="AV814" s="13" t="s">
        <v>82</v>
      </c>
      <c r="AW814" s="13" t="s">
        <v>35</v>
      </c>
      <c r="AX814" s="13" t="s">
        <v>74</v>
      </c>
      <c r="AY814" s="259" t="s">
        <v>475</v>
      </c>
    </row>
    <row r="815" s="13" customFormat="1">
      <c r="A815" s="13"/>
      <c r="B815" s="249"/>
      <c r="C815" s="250"/>
      <c r="D815" s="244" t="s">
        <v>487</v>
      </c>
      <c r="E815" s="251" t="s">
        <v>28</v>
      </c>
      <c r="F815" s="252" t="s">
        <v>4805</v>
      </c>
      <c r="G815" s="250"/>
      <c r="H815" s="253">
        <v>16.5</v>
      </c>
      <c r="I815" s="254"/>
      <c r="J815" s="250"/>
      <c r="K815" s="250"/>
      <c r="L815" s="255"/>
      <c r="M815" s="256"/>
      <c r="N815" s="257"/>
      <c r="O815" s="257"/>
      <c r="P815" s="257"/>
      <c r="Q815" s="257"/>
      <c r="R815" s="257"/>
      <c r="S815" s="257"/>
      <c r="T815" s="258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9" t="s">
        <v>487</v>
      </c>
      <c r="AU815" s="259" t="s">
        <v>82</v>
      </c>
      <c r="AV815" s="13" t="s">
        <v>82</v>
      </c>
      <c r="AW815" s="13" t="s">
        <v>35</v>
      </c>
      <c r="AX815" s="13" t="s">
        <v>74</v>
      </c>
      <c r="AY815" s="259" t="s">
        <v>475</v>
      </c>
    </row>
    <row r="816" s="15" customFormat="1">
      <c r="A816" s="15"/>
      <c r="B816" s="271"/>
      <c r="C816" s="272"/>
      <c r="D816" s="244" t="s">
        <v>487</v>
      </c>
      <c r="E816" s="273" t="s">
        <v>28</v>
      </c>
      <c r="F816" s="274" t="s">
        <v>493</v>
      </c>
      <c r="G816" s="272"/>
      <c r="H816" s="275">
        <v>62.225000000000001</v>
      </c>
      <c r="I816" s="276"/>
      <c r="J816" s="272"/>
      <c r="K816" s="272"/>
      <c r="L816" s="277"/>
      <c r="M816" s="278"/>
      <c r="N816" s="279"/>
      <c r="O816" s="279"/>
      <c r="P816" s="279"/>
      <c r="Q816" s="279"/>
      <c r="R816" s="279"/>
      <c r="S816" s="279"/>
      <c r="T816" s="280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T816" s="281" t="s">
        <v>487</v>
      </c>
      <c r="AU816" s="281" t="s">
        <v>82</v>
      </c>
      <c r="AV816" s="15" t="s">
        <v>482</v>
      </c>
      <c r="AW816" s="15" t="s">
        <v>35</v>
      </c>
      <c r="AX816" s="15" t="s">
        <v>78</v>
      </c>
      <c r="AY816" s="281" t="s">
        <v>475</v>
      </c>
    </row>
    <row r="817" s="2" customFormat="1" ht="21.75" customHeight="1">
      <c r="A817" s="41"/>
      <c r="B817" s="42"/>
      <c r="C817" s="231" t="s">
        <v>4806</v>
      </c>
      <c r="D817" s="231" t="s">
        <v>477</v>
      </c>
      <c r="E817" s="232" t="s">
        <v>4807</v>
      </c>
      <c r="F817" s="233" t="s">
        <v>4808</v>
      </c>
      <c r="G817" s="234" t="s">
        <v>496</v>
      </c>
      <c r="H817" s="235">
        <v>62.225000000000001</v>
      </c>
      <c r="I817" s="236"/>
      <c r="J817" s="237">
        <f>ROUND(I817*H817,2)</f>
        <v>0</v>
      </c>
      <c r="K817" s="233" t="s">
        <v>481</v>
      </c>
      <c r="L817" s="47"/>
      <c r="M817" s="238" t="s">
        <v>28</v>
      </c>
      <c r="N817" s="239" t="s">
        <v>45</v>
      </c>
      <c r="O817" s="87"/>
      <c r="P817" s="240">
        <f>O817*H817</f>
        <v>0</v>
      </c>
      <c r="Q817" s="240">
        <v>0.048000000000000001</v>
      </c>
      <c r="R817" s="240">
        <f>Q817*H817</f>
        <v>2.9868000000000001</v>
      </c>
      <c r="S817" s="240">
        <v>0.048000000000000001</v>
      </c>
      <c r="T817" s="241">
        <f>S817*H817</f>
        <v>2.9868000000000001</v>
      </c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R817" s="242" t="s">
        <v>482</v>
      </c>
      <c r="AT817" s="242" t="s">
        <v>477</v>
      </c>
      <c r="AU817" s="242" t="s">
        <v>82</v>
      </c>
      <c r="AY817" s="20" t="s">
        <v>475</v>
      </c>
      <c r="BE817" s="243">
        <f>IF(N817="základní",J817,0)</f>
        <v>0</v>
      </c>
      <c r="BF817" s="243">
        <f>IF(N817="snížená",J817,0)</f>
        <v>0</v>
      </c>
      <c r="BG817" s="243">
        <f>IF(N817="zákl. přenesená",J817,0)</f>
        <v>0</v>
      </c>
      <c r="BH817" s="243">
        <f>IF(N817="sníž. přenesená",J817,0)</f>
        <v>0</v>
      </c>
      <c r="BI817" s="243">
        <f>IF(N817="nulová",J817,0)</f>
        <v>0</v>
      </c>
      <c r="BJ817" s="20" t="s">
        <v>78</v>
      </c>
      <c r="BK817" s="243">
        <f>ROUND(I817*H817,2)</f>
        <v>0</v>
      </c>
      <c r="BL817" s="20" t="s">
        <v>482</v>
      </c>
      <c r="BM817" s="242" t="s">
        <v>4809</v>
      </c>
    </row>
    <row r="818" s="2" customFormat="1">
      <c r="A818" s="41"/>
      <c r="B818" s="42"/>
      <c r="C818" s="43"/>
      <c r="D818" s="244" t="s">
        <v>484</v>
      </c>
      <c r="E818" s="43"/>
      <c r="F818" s="245" t="s">
        <v>4808</v>
      </c>
      <c r="G818" s="43"/>
      <c r="H818" s="43"/>
      <c r="I818" s="151"/>
      <c r="J818" s="43"/>
      <c r="K818" s="43"/>
      <c r="L818" s="47"/>
      <c r="M818" s="246"/>
      <c r="N818" s="247"/>
      <c r="O818" s="87"/>
      <c r="P818" s="87"/>
      <c r="Q818" s="87"/>
      <c r="R818" s="87"/>
      <c r="S818" s="87"/>
      <c r="T818" s="88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T818" s="20" t="s">
        <v>484</v>
      </c>
      <c r="AU818" s="20" t="s">
        <v>82</v>
      </c>
    </row>
    <row r="819" s="16" customFormat="1">
      <c r="A819" s="16"/>
      <c r="B819" s="299"/>
      <c r="C819" s="300"/>
      <c r="D819" s="244" t="s">
        <v>487</v>
      </c>
      <c r="E819" s="301" t="s">
        <v>28</v>
      </c>
      <c r="F819" s="302" t="s">
        <v>4800</v>
      </c>
      <c r="G819" s="300"/>
      <c r="H819" s="301" t="s">
        <v>28</v>
      </c>
      <c r="I819" s="303"/>
      <c r="J819" s="300"/>
      <c r="K819" s="300"/>
      <c r="L819" s="304"/>
      <c r="M819" s="305"/>
      <c r="N819" s="306"/>
      <c r="O819" s="306"/>
      <c r="P819" s="306"/>
      <c r="Q819" s="306"/>
      <c r="R819" s="306"/>
      <c r="S819" s="306"/>
      <c r="T819" s="307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T819" s="308" t="s">
        <v>487</v>
      </c>
      <c r="AU819" s="308" t="s">
        <v>82</v>
      </c>
      <c r="AV819" s="16" t="s">
        <v>78</v>
      </c>
      <c r="AW819" s="16" t="s">
        <v>35</v>
      </c>
      <c r="AX819" s="16" t="s">
        <v>74</v>
      </c>
      <c r="AY819" s="308" t="s">
        <v>475</v>
      </c>
    </row>
    <row r="820" s="16" customFormat="1">
      <c r="A820" s="16"/>
      <c r="B820" s="299"/>
      <c r="C820" s="300"/>
      <c r="D820" s="244" t="s">
        <v>487</v>
      </c>
      <c r="E820" s="301" t="s">
        <v>28</v>
      </c>
      <c r="F820" s="302" t="s">
        <v>4801</v>
      </c>
      <c r="G820" s="300"/>
      <c r="H820" s="301" t="s">
        <v>28</v>
      </c>
      <c r="I820" s="303"/>
      <c r="J820" s="300"/>
      <c r="K820" s="300"/>
      <c r="L820" s="304"/>
      <c r="M820" s="305"/>
      <c r="N820" s="306"/>
      <c r="O820" s="306"/>
      <c r="P820" s="306"/>
      <c r="Q820" s="306"/>
      <c r="R820" s="306"/>
      <c r="S820" s="306"/>
      <c r="T820" s="307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T820" s="308" t="s">
        <v>487</v>
      </c>
      <c r="AU820" s="308" t="s">
        <v>82</v>
      </c>
      <c r="AV820" s="16" t="s">
        <v>78</v>
      </c>
      <c r="AW820" s="16" t="s">
        <v>35</v>
      </c>
      <c r="AX820" s="16" t="s">
        <v>74</v>
      </c>
      <c r="AY820" s="308" t="s">
        <v>475</v>
      </c>
    </row>
    <row r="821" s="16" customFormat="1">
      <c r="A821" s="16"/>
      <c r="B821" s="299"/>
      <c r="C821" s="300"/>
      <c r="D821" s="244" t="s">
        <v>487</v>
      </c>
      <c r="E821" s="301" t="s">
        <v>28</v>
      </c>
      <c r="F821" s="302" t="s">
        <v>3954</v>
      </c>
      <c r="G821" s="300"/>
      <c r="H821" s="301" t="s">
        <v>28</v>
      </c>
      <c r="I821" s="303"/>
      <c r="J821" s="300"/>
      <c r="K821" s="300"/>
      <c r="L821" s="304"/>
      <c r="M821" s="305"/>
      <c r="N821" s="306"/>
      <c r="O821" s="306"/>
      <c r="P821" s="306"/>
      <c r="Q821" s="306"/>
      <c r="R821" s="306"/>
      <c r="S821" s="306"/>
      <c r="T821" s="307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T821" s="308" t="s">
        <v>487</v>
      </c>
      <c r="AU821" s="308" t="s">
        <v>82</v>
      </c>
      <c r="AV821" s="16" t="s">
        <v>78</v>
      </c>
      <c r="AW821" s="16" t="s">
        <v>35</v>
      </c>
      <c r="AX821" s="16" t="s">
        <v>74</v>
      </c>
      <c r="AY821" s="308" t="s">
        <v>475</v>
      </c>
    </row>
    <row r="822" s="16" customFormat="1">
      <c r="A822" s="16"/>
      <c r="B822" s="299"/>
      <c r="C822" s="300"/>
      <c r="D822" s="244" t="s">
        <v>487</v>
      </c>
      <c r="E822" s="301" t="s">
        <v>28</v>
      </c>
      <c r="F822" s="302" t="s">
        <v>4802</v>
      </c>
      <c r="G822" s="300"/>
      <c r="H822" s="301" t="s">
        <v>28</v>
      </c>
      <c r="I822" s="303"/>
      <c r="J822" s="300"/>
      <c r="K822" s="300"/>
      <c r="L822" s="304"/>
      <c r="M822" s="305"/>
      <c r="N822" s="306"/>
      <c r="O822" s="306"/>
      <c r="P822" s="306"/>
      <c r="Q822" s="306"/>
      <c r="R822" s="306"/>
      <c r="S822" s="306"/>
      <c r="T822" s="307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T822" s="308" t="s">
        <v>487</v>
      </c>
      <c r="AU822" s="308" t="s">
        <v>82</v>
      </c>
      <c r="AV822" s="16" t="s">
        <v>78</v>
      </c>
      <c r="AW822" s="16" t="s">
        <v>35</v>
      </c>
      <c r="AX822" s="16" t="s">
        <v>74</v>
      </c>
      <c r="AY822" s="308" t="s">
        <v>475</v>
      </c>
    </row>
    <row r="823" s="13" customFormat="1">
      <c r="A823" s="13"/>
      <c r="B823" s="249"/>
      <c r="C823" s="250"/>
      <c r="D823" s="244" t="s">
        <v>487</v>
      </c>
      <c r="E823" s="251" t="s">
        <v>28</v>
      </c>
      <c r="F823" s="252" t="s">
        <v>4803</v>
      </c>
      <c r="G823" s="250"/>
      <c r="H823" s="253">
        <v>32.25</v>
      </c>
      <c r="I823" s="254"/>
      <c r="J823" s="250"/>
      <c r="K823" s="250"/>
      <c r="L823" s="255"/>
      <c r="M823" s="256"/>
      <c r="N823" s="257"/>
      <c r="O823" s="257"/>
      <c r="P823" s="257"/>
      <c r="Q823" s="257"/>
      <c r="R823" s="257"/>
      <c r="S823" s="257"/>
      <c r="T823" s="258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9" t="s">
        <v>487</v>
      </c>
      <c r="AU823" s="259" t="s">
        <v>82</v>
      </c>
      <c r="AV823" s="13" t="s">
        <v>82</v>
      </c>
      <c r="AW823" s="13" t="s">
        <v>35</v>
      </c>
      <c r="AX823" s="13" t="s">
        <v>74</v>
      </c>
      <c r="AY823" s="259" t="s">
        <v>475</v>
      </c>
    </row>
    <row r="824" s="13" customFormat="1">
      <c r="A824" s="13"/>
      <c r="B824" s="249"/>
      <c r="C824" s="250"/>
      <c r="D824" s="244" t="s">
        <v>487</v>
      </c>
      <c r="E824" s="251" t="s">
        <v>28</v>
      </c>
      <c r="F824" s="252" t="s">
        <v>4804</v>
      </c>
      <c r="G824" s="250"/>
      <c r="H824" s="253">
        <v>13.475</v>
      </c>
      <c r="I824" s="254"/>
      <c r="J824" s="250"/>
      <c r="K824" s="250"/>
      <c r="L824" s="255"/>
      <c r="M824" s="256"/>
      <c r="N824" s="257"/>
      <c r="O824" s="257"/>
      <c r="P824" s="257"/>
      <c r="Q824" s="257"/>
      <c r="R824" s="257"/>
      <c r="S824" s="257"/>
      <c r="T824" s="258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9" t="s">
        <v>487</v>
      </c>
      <c r="AU824" s="259" t="s">
        <v>82</v>
      </c>
      <c r="AV824" s="13" t="s">
        <v>82</v>
      </c>
      <c r="AW824" s="13" t="s">
        <v>35</v>
      </c>
      <c r="AX824" s="13" t="s">
        <v>74</v>
      </c>
      <c r="AY824" s="259" t="s">
        <v>475</v>
      </c>
    </row>
    <row r="825" s="13" customFormat="1">
      <c r="A825" s="13"/>
      <c r="B825" s="249"/>
      <c r="C825" s="250"/>
      <c r="D825" s="244" t="s">
        <v>487</v>
      </c>
      <c r="E825" s="251" t="s">
        <v>28</v>
      </c>
      <c r="F825" s="252" t="s">
        <v>4805</v>
      </c>
      <c r="G825" s="250"/>
      <c r="H825" s="253">
        <v>16.5</v>
      </c>
      <c r="I825" s="254"/>
      <c r="J825" s="250"/>
      <c r="K825" s="250"/>
      <c r="L825" s="255"/>
      <c r="M825" s="256"/>
      <c r="N825" s="257"/>
      <c r="O825" s="257"/>
      <c r="P825" s="257"/>
      <c r="Q825" s="257"/>
      <c r="R825" s="257"/>
      <c r="S825" s="257"/>
      <c r="T825" s="258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9" t="s">
        <v>487</v>
      </c>
      <c r="AU825" s="259" t="s">
        <v>82</v>
      </c>
      <c r="AV825" s="13" t="s">
        <v>82</v>
      </c>
      <c r="AW825" s="13" t="s">
        <v>35</v>
      </c>
      <c r="AX825" s="13" t="s">
        <v>74</v>
      </c>
      <c r="AY825" s="259" t="s">
        <v>475</v>
      </c>
    </row>
    <row r="826" s="15" customFormat="1">
      <c r="A826" s="15"/>
      <c r="B826" s="271"/>
      <c r="C826" s="272"/>
      <c r="D826" s="244" t="s">
        <v>487</v>
      </c>
      <c r="E826" s="273" t="s">
        <v>28</v>
      </c>
      <c r="F826" s="274" t="s">
        <v>493</v>
      </c>
      <c r="G826" s="272"/>
      <c r="H826" s="275">
        <v>62.225000000000001</v>
      </c>
      <c r="I826" s="276"/>
      <c r="J826" s="272"/>
      <c r="K826" s="272"/>
      <c r="L826" s="277"/>
      <c r="M826" s="278"/>
      <c r="N826" s="279"/>
      <c r="O826" s="279"/>
      <c r="P826" s="279"/>
      <c r="Q826" s="279"/>
      <c r="R826" s="279"/>
      <c r="S826" s="279"/>
      <c r="T826" s="280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T826" s="281" t="s">
        <v>487</v>
      </c>
      <c r="AU826" s="281" t="s">
        <v>82</v>
      </c>
      <c r="AV826" s="15" t="s">
        <v>482</v>
      </c>
      <c r="AW826" s="15" t="s">
        <v>35</v>
      </c>
      <c r="AX826" s="15" t="s">
        <v>78</v>
      </c>
      <c r="AY826" s="281" t="s">
        <v>475</v>
      </c>
    </row>
    <row r="827" s="2" customFormat="1" ht="21.75" customHeight="1">
      <c r="A827" s="41"/>
      <c r="B827" s="42"/>
      <c r="C827" s="231" t="s">
        <v>4810</v>
      </c>
      <c r="D827" s="231" t="s">
        <v>477</v>
      </c>
      <c r="E827" s="232" t="s">
        <v>4811</v>
      </c>
      <c r="F827" s="233" t="s">
        <v>4812</v>
      </c>
      <c r="G827" s="234" t="s">
        <v>496</v>
      </c>
      <c r="H827" s="235">
        <v>9.9000000000000004</v>
      </c>
      <c r="I827" s="236"/>
      <c r="J827" s="237">
        <f>ROUND(I827*H827,2)</f>
        <v>0</v>
      </c>
      <c r="K827" s="233" t="s">
        <v>481</v>
      </c>
      <c r="L827" s="47"/>
      <c r="M827" s="238" t="s">
        <v>28</v>
      </c>
      <c r="N827" s="239" t="s">
        <v>45</v>
      </c>
      <c r="O827" s="87"/>
      <c r="P827" s="240">
        <f>O827*H827</f>
        <v>0</v>
      </c>
      <c r="Q827" s="240">
        <v>0.019429999999999999</v>
      </c>
      <c r="R827" s="240">
        <f>Q827*H827</f>
        <v>0.192357</v>
      </c>
      <c r="S827" s="240">
        <v>0</v>
      </c>
      <c r="T827" s="241">
        <f>S827*H827</f>
        <v>0</v>
      </c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R827" s="242" t="s">
        <v>482</v>
      </c>
      <c r="AT827" s="242" t="s">
        <v>477</v>
      </c>
      <c r="AU827" s="242" t="s">
        <v>82</v>
      </c>
      <c r="AY827" s="20" t="s">
        <v>475</v>
      </c>
      <c r="BE827" s="243">
        <f>IF(N827="základní",J827,0)</f>
        <v>0</v>
      </c>
      <c r="BF827" s="243">
        <f>IF(N827="snížená",J827,0)</f>
        <v>0</v>
      </c>
      <c r="BG827" s="243">
        <f>IF(N827="zákl. přenesená",J827,0)</f>
        <v>0</v>
      </c>
      <c r="BH827" s="243">
        <f>IF(N827="sníž. přenesená",J827,0)</f>
        <v>0</v>
      </c>
      <c r="BI827" s="243">
        <f>IF(N827="nulová",J827,0)</f>
        <v>0</v>
      </c>
      <c r="BJ827" s="20" t="s">
        <v>78</v>
      </c>
      <c r="BK827" s="243">
        <f>ROUND(I827*H827,2)</f>
        <v>0</v>
      </c>
      <c r="BL827" s="20" t="s">
        <v>482</v>
      </c>
      <c r="BM827" s="242" t="s">
        <v>4813</v>
      </c>
    </row>
    <row r="828" s="2" customFormat="1">
      <c r="A828" s="41"/>
      <c r="B828" s="42"/>
      <c r="C828" s="43"/>
      <c r="D828" s="244" t="s">
        <v>484</v>
      </c>
      <c r="E828" s="43"/>
      <c r="F828" s="245" t="s">
        <v>4812</v>
      </c>
      <c r="G828" s="43"/>
      <c r="H828" s="43"/>
      <c r="I828" s="151"/>
      <c r="J828" s="43"/>
      <c r="K828" s="43"/>
      <c r="L828" s="47"/>
      <c r="M828" s="246"/>
      <c r="N828" s="247"/>
      <c r="O828" s="87"/>
      <c r="P828" s="87"/>
      <c r="Q828" s="87"/>
      <c r="R828" s="87"/>
      <c r="S828" s="87"/>
      <c r="T828" s="88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T828" s="20" t="s">
        <v>484</v>
      </c>
      <c r="AU828" s="20" t="s">
        <v>82</v>
      </c>
    </row>
    <row r="829" s="16" customFormat="1">
      <c r="A829" s="16"/>
      <c r="B829" s="299"/>
      <c r="C829" s="300"/>
      <c r="D829" s="244" t="s">
        <v>487</v>
      </c>
      <c r="E829" s="301" t="s">
        <v>28</v>
      </c>
      <c r="F829" s="302" t="s">
        <v>4814</v>
      </c>
      <c r="G829" s="300"/>
      <c r="H829" s="301" t="s">
        <v>28</v>
      </c>
      <c r="I829" s="303"/>
      <c r="J829" s="300"/>
      <c r="K829" s="300"/>
      <c r="L829" s="304"/>
      <c r="M829" s="305"/>
      <c r="N829" s="306"/>
      <c r="O829" s="306"/>
      <c r="P829" s="306"/>
      <c r="Q829" s="306"/>
      <c r="R829" s="306"/>
      <c r="S829" s="306"/>
      <c r="T829" s="307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T829" s="308" t="s">
        <v>487</v>
      </c>
      <c r="AU829" s="308" t="s">
        <v>82</v>
      </c>
      <c r="AV829" s="16" t="s">
        <v>78</v>
      </c>
      <c r="AW829" s="16" t="s">
        <v>35</v>
      </c>
      <c r="AX829" s="16" t="s">
        <v>74</v>
      </c>
      <c r="AY829" s="308" t="s">
        <v>475</v>
      </c>
    </row>
    <row r="830" s="16" customFormat="1">
      <c r="A830" s="16"/>
      <c r="B830" s="299"/>
      <c r="C830" s="300"/>
      <c r="D830" s="244" t="s">
        <v>487</v>
      </c>
      <c r="E830" s="301" t="s">
        <v>28</v>
      </c>
      <c r="F830" s="302" t="s">
        <v>3954</v>
      </c>
      <c r="G830" s="300"/>
      <c r="H830" s="301" t="s">
        <v>28</v>
      </c>
      <c r="I830" s="303"/>
      <c r="J830" s="300"/>
      <c r="K830" s="300"/>
      <c r="L830" s="304"/>
      <c r="M830" s="305"/>
      <c r="N830" s="306"/>
      <c r="O830" s="306"/>
      <c r="P830" s="306"/>
      <c r="Q830" s="306"/>
      <c r="R830" s="306"/>
      <c r="S830" s="306"/>
      <c r="T830" s="307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T830" s="308" t="s">
        <v>487</v>
      </c>
      <c r="AU830" s="308" t="s">
        <v>82</v>
      </c>
      <c r="AV830" s="16" t="s">
        <v>78</v>
      </c>
      <c r="AW830" s="16" t="s">
        <v>35</v>
      </c>
      <c r="AX830" s="16" t="s">
        <v>74</v>
      </c>
      <c r="AY830" s="308" t="s">
        <v>475</v>
      </c>
    </row>
    <row r="831" s="13" customFormat="1">
      <c r="A831" s="13"/>
      <c r="B831" s="249"/>
      <c r="C831" s="250"/>
      <c r="D831" s="244" t="s">
        <v>487</v>
      </c>
      <c r="E831" s="251" t="s">
        <v>28</v>
      </c>
      <c r="F831" s="252" t="s">
        <v>4815</v>
      </c>
      <c r="G831" s="250"/>
      <c r="H831" s="253">
        <v>9.9000000000000004</v>
      </c>
      <c r="I831" s="254"/>
      <c r="J831" s="250"/>
      <c r="K831" s="250"/>
      <c r="L831" s="255"/>
      <c r="M831" s="256"/>
      <c r="N831" s="257"/>
      <c r="O831" s="257"/>
      <c r="P831" s="257"/>
      <c r="Q831" s="257"/>
      <c r="R831" s="257"/>
      <c r="S831" s="257"/>
      <c r="T831" s="258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9" t="s">
        <v>487</v>
      </c>
      <c r="AU831" s="259" t="s">
        <v>82</v>
      </c>
      <c r="AV831" s="13" t="s">
        <v>82</v>
      </c>
      <c r="AW831" s="13" t="s">
        <v>35</v>
      </c>
      <c r="AX831" s="13" t="s">
        <v>78</v>
      </c>
      <c r="AY831" s="259" t="s">
        <v>475</v>
      </c>
    </row>
    <row r="832" s="2" customFormat="1" ht="21.75" customHeight="1">
      <c r="A832" s="41"/>
      <c r="B832" s="42"/>
      <c r="C832" s="231" t="s">
        <v>4816</v>
      </c>
      <c r="D832" s="231" t="s">
        <v>477</v>
      </c>
      <c r="E832" s="232" t="s">
        <v>4817</v>
      </c>
      <c r="F832" s="233" t="s">
        <v>4818</v>
      </c>
      <c r="G832" s="234" t="s">
        <v>496</v>
      </c>
      <c r="H832" s="235">
        <v>13.199999999999999</v>
      </c>
      <c r="I832" s="236"/>
      <c r="J832" s="237">
        <f>ROUND(I832*H832,2)</f>
        <v>0</v>
      </c>
      <c r="K832" s="233" t="s">
        <v>481</v>
      </c>
      <c r="L832" s="47"/>
      <c r="M832" s="238" t="s">
        <v>28</v>
      </c>
      <c r="N832" s="239" t="s">
        <v>45</v>
      </c>
      <c r="O832" s="87"/>
      <c r="P832" s="240">
        <f>O832*H832</f>
        <v>0</v>
      </c>
      <c r="Q832" s="240">
        <v>0.058279999999999998</v>
      </c>
      <c r="R832" s="240">
        <f>Q832*H832</f>
        <v>0.76929599999999998</v>
      </c>
      <c r="S832" s="240">
        <v>0</v>
      </c>
      <c r="T832" s="241">
        <f>S832*H832</f>
        <v>0</v>
      </c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R832" s="242" t="s">
        <v>482</v>
      </c>
      <c r="AT832" s="242" t="s">
        <v>477</v>
      </c>
      <c r="AU832" s="242" t="s">
        <v>82</v>
      </c>
      <c r="AY832" s="20" t="s">
        <v>475</v>
      </c>
      <c r="BE832" s="243">
        <f>IF(N832="základní",J832,0)</f>
        <v>0</v>
      </c>
      <c r="BF832" s="243">
        <f>IF(N832="snížená",J832,0)</f>
        <v>0</v>
      </c>
      <c r="BG832" s="243">
        <f>IF(N832="zákl. přenesená",J832,0)</f>
        <v>0</v>
      </c>
      <c r="BH832" s="243">
        <f>IF(N832="sníž. přenesená",J832,0)</f>
        <v>0</v>
      </c>
      <c r="BI832" s="243">
        <f>IF(N832="nulová",J832,0)</f>
        <v>0</v>
      </c>
      <c r="BJ832" s="20" t="s">
        <v>78</v>
      </c>
      <c r="BK832" s="243">
        <f>ROUND(I832*H832,2)</f>
        <v>0</v>
      </c>
      <c r="BL832" s="20" t="s">
        <v>482</v>
      </c>
      <c r="BM832" s="242" t="s">
        <v>4819</v>
      </c>
    </row>
    <row r="833" s="2" customFormat="1">
      <c r="A833" s="41"/>
      <c r="B833" s="42"/>
      <c r="C833" s="43"/>
      <c r="D833" s="244" t="s">
        <v>484</v>
      </c>
      <c r="E833" s="43"/>
      <c r="F833" s="245" t="s">
        <v>4818</v>
      </c>
      <c r="G833" s="43"/>
      <c r="H833" s="43"/>
      <c r="I833" s="151"/>
      <c r="J833" s="43"/>
      <c r="K833" s="43"/>
      <c r="L833" s="47"/>
      <c r="M833" s="246"/>
      <c r="N833" s="247"/>
      <c r="O833" s="87"/>
      <c r="P833" s="87"/>
      <c r="Q833" s="87"/>
      <c r="R833" s="87"/>
      <c r="S833" s="87"/>
      <c r="T833" s="88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T833" s="20" t="s">
        <v>484</v>
      </c>
      <c r="AU833" s="20" t="s">
        <v>82</v>
      </c>
    </row>
    <row r="834" s="16" customFormat="1">
      <c r="A834" s="16"/>
      <c r="B834" s="299"/>
      <c r="C834" s="300"/>
      <c r="D834" s="244" t="s">
        <v>487</v>
      </c>
      <c r="E834" s="301" t="s">
        <v>28</v>
      </c>
      <c r="F834" s="302" t="s">
        <v>4814</v>
      </c>
      <c r="G834" s="300"/>
      <c r="H834" s="301" t="s">
        <v>28</v>
      </c>
      <c r="I834" s="303"/>
      <c r="J834" s="300"/>
      <c r="K834" s="300"/>
      <c r="L834" s="304"/>
      <c r="M834" s="305"/>
      <c r="N834" s="306"/>
      <c r="O834" s="306"/>
      <c r="P834" s="306"/>
      <c r="Q834" s="306"/>
      <c r="R834" s="306"/>
      <c r="S834" s="306"/>
      <c r="T834" s="307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T834" s="308" t="s">
        <v>487</v>
      </c>
      <c r="AU834" s="308" t="s">
        <v>82</v>
      </c>
      <c r="AV834" s="16" t="s">
        <v>78</v>
      </c>
      <c r="AW834" s="16" t="s">
        <v>35</v>
      </c>
      <c r="AX834" s="16" t="s">
        <v>74</v>
      </c>
      <c r="AY834" s="308" t="s">
        <v>475</v>
      </c>
    </row>
    <row r="835" s="16" customFormat="1">
      <c r="A835" s="16"/>
      <c r="B835" s="299"/>
      <c r="C835" s="300"/>
      <c r="D835" s="244" t="s">
        <v>487</v>
      </c>
      <c r="E835" s="301" t="s">
        <v>28</v>
      </c>
      <c r="F835" s="302" t="s">
        <v>3954</v>
      </c>
      <c r="G835" s="300"/>
      <c r="H835" s="301" t="s">
        <v>28</v>
      </c>
      <c r="I835" s="303"/>
      <c r="J835" s="300"/>
      <c r="K835" s="300"/>
      <c r="L835" s="304"/>
      <c r="M835" s="305"/>
      <c r="N835" s="306"/>
      <c r="O835" s="306"/>
      <c r="P835" s="306"/>
      <c r="Q835" s="306"/>
      <c r="R835" s="306"/>
      <c r="S835" s="306"/>
      <c r="T835" s="307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T835" s="308" t="s">
        <v>487</v>
      </c>
      <c r="AU835" s="308" t="s">
        <v>82</v>
      </c>
      <c r="AV835" s="16" t="s">
        <v>78</v>
      </c>
      <c r="AW835" s="16" t="s">
        <v>35</v>
      </c>
      <c r="AX835" s="16" t="s">
        <v>74</v>
      </c>
      <c r="AY835" s="308" t="s">
        <v>475</v>
      </c>
    </row>
    <row r="836" s="13" customFormat="1">
      <c r="A836" s="13"/>
      <c r="B836" s="249"/>
      <c r="C836" s="250"/>
      <c r="D836" s="244" t="s">
        <v>487</v>
      </c>
      <c r="E836" s="251" t="s">
        <v>28</v>
      </c>
      <c r="F836" s="252" t="s">
        <v>4820</v>
      </c>
      <c r="G836" s="250"/>
      <c r="H836" s="253">
        <v>13.199999999999999</v>
      </c>
      <c r="I836" s="254"/>
      <c r="J836" s="250"/>
      <c r="K836" s="250"/>
      <c r="L836" s="255"/>
      <c r="M836" s="256"/>
      <c r="N836" s="257"/>
      <c r="O836" s="257"/>
      <c r="P836" s="257"/>
      <c r="Q836" s="257"/>
      <c r="R836" s="257"/>
      <c r="S836" s="257"/>
      <c r="T836" s="258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9" t="s">
        <v>487</v>
      </c>
      <c r="AU836" s="259" t="s">
        <v>82</v>
      </c>
      <c r="AV836" s="13" t="s">
        <v>82</v>
      </c>
      <c r="AW836" s="13" t="s">
        <v>35</v>
      </c>
      <c r="AX836" s="13" t="s">
        <v>78</v>
      </c>
      <c r="AY836" s="259" t="s">
        <v>475</v>
      </c>
    </row>
    <row r="837" s="2" customFormat="1" ht="21.75" customHeight="1">
      <c r="A837" s="41"/>
      <c r="B837" s="42"/>
      <c r="C837" s="231" t="s">
        <v>4821</v>
      </c>
      <c r="D837" s="231" t="s">
        <v>477</v>
      </c>
      <c r="E837" s="232" t="s">
        <v>4822</v>
      </c>
      <c r="F837" s="233" t="s">
        <v>4823</v>
      </c>
      <c r="G837" s="234" t="s">
        <v>496</v>
      </c>
      <c r="H837" s="235">
        <v>9.9000000000000004</v>
      </c>
      <c r="I837" s="236"/>
      <c r="J837" s="237">
        <f>ROUND(I837*H837,2)</f>
        <v>0</v>
      </c>
      <c r="K837" s="233" t="s">
        <v>481</v>
      </c>
      <c r="L837" s="47"/>
      <c r="M837" s="238" t="s">
        <v>28</v>
      </c>
      <c r="N837" s="239" t="s">
        <v>45</v>
      </c>
      <c r="O837" s="87"/>
      <c r="P837" s="240">
        <f>O837*H837</f>
        <v>0</v>
      </c>
      <c r="Q837" s="240">
        <v>0.099750000000000005</v>
      </c>
      <c r="R837" s="240">
        <f>Q837*H837</f>
        <v>0.9875250000000001</v>
      </c>
      <c r="S837" s="240">
        <v>0</v>
      </c>
      <c r="T837" s="241">
        <f>S837*H837</f>
        <v>0</v>
      </c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R837" s="242" t="s">
        <v>482</v>
      </c>
      <c r="AT837" s="242" t="s">
        <v>477</v>
      </c>
      <c r="AU837" s="242" t="s">
        <v>82</v>
      </c>
      <c r="AY837" s="20" t="s">
        <v>475</v>
      </c>
      <c r="BE837" s="243">
        <f>IF(N837="základní",J837,0)</f>
        <v>0</v>
      </c>
      <c r="BF837" s="243">
        <f>IF(N837="snížená",J837,0)</f>
        <v>0</v>
      </c>
      <c r="BG837" s="243">
        <f>IF(N837="zákl. přenesená",J837,0)</f>
        <v>0</v>
      </c>
      <c r="BH837" s="243">
        <f>IF(N837="sníž. přenesená",J837,0)</f>
        <v>0</v>
      </c>
      <c r="BI837" s="243">
        <f>IF(N837="nulová",J837,0)</f>
        <v>0</v>
      </c>
      <c r="BJ837" s="20" t="s">
        <v>78</v>
      </c>
      <c r="BK837" s="243">
        <f>ROUND(I837*H837,2)</f>
        <v>0</v>
      </c>
      <c r="BL837" s="20" t="s">
        <v>482</v>
      </c>
      <c r="BM837" s="242" t="s">
        <v>4824</v>
      </c>
    </row>
    <row r="838" s="2" customFormat="1">
      <c r="A838" s="41"/>
      <c r="B838" s="42"/>
      <c r="C838" s="43"/>
      <c r="D838" s="244" t="s">
        <v>484</v>
      </c>
      <c r="E838" s="43"/>
      <c r="F838" s="245" t="s">
        <v>4823</v>
      </c>
      <c r="G838" s="43"/>
      <c r="H838" s="43"/>
      <c r="I838" s="151"/>
      <c r="J838" s="43"/>
      <c r="K838" s="43"/>
      <c r="L838" s="47"/>
      <c r="M838" s="246"/>
      <c r="N838" s="247"/>
      <c r="O838" s="87"/>
      <c r="P838" s="87"/>
      <c r="Q838" s="87"/>
      <c r="R838" s="87"/>
      <c r="S838" s="87"/>
      <c r="T838" s="88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T838" s="20" t="s">
        <v>484</v>
      </c>
      <c r="AU838" s="20" t="s">
        <v>82</v>
      </c>
    </row>
    <row r="839" s="16" customFormat="1">
      <c r="A839" s="16"/>
      <c r="B839" s="299"/>
      <c r="C839" s="300"/>
      <c r="D839" s="244" t="s">
        <v>487</v>
      </c>
      <c r="E839" s="301" t="s">
        <v>28</v>
      </c>
      <c r="F839" s="302" t="s">
        <v>4814</v>
      </c>
      <c r="G839" s="300"/>
      <c r="H839" s="301" t="s">
        <v>28</v>
      </c>
      <c r="I839" s="303"/>
      <c r="J839" s="300"/>
      <c r="K839" s="300"/>
      <c r="L839" s="304"/>
      <c r="M839" s="305"/>
      <c r="N839" s="306"/>
      <c r="O839" s="306"/>
      <c r="P839" s="306"/>
      <c r="Q839" s="306"/>
      <c r="R839" s="306"/>
      <c r="S839" s="306"/>
      <c r="T839" s="307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T839" s="308" t="s">
        <v>487</v>
      </c>
      <c r="AU839" s="308" t="s">
        <v>82</v>
      </c>
      <c r="AV839" s="16" t="s">
        <v>78</v>
      </c>
      <c r="AW839" s="16" t="s">
        <v>35</v>
      </c>
      <c r="AX839" s="16" t="s">
        <v>74</v>
      </c>
      <c r="AY839" s="308" t="s">
        <v>475</v>
      </c>
    </row>
    <row r="840" s="16" customFormat="1">
      <c r="A840" s="16"/>
      <c r="B840" s="299"/>
      <c r="C840" s="300"/>
      <c r="D840" s="244" t="s">
        <v>487</v>
      </c>
      <c r="E840" s="301" t="s">
        <v>28</v>
      </c>
      <c r="F840" s="302" t="s">
        <v>3954</v>
      </c>
      <c r="G840" s="300"/>
      <c r="H840" s="301" t="s">
        <v>28</v>
      </c>
      <c r="I840" s="303"/>
      <c r="J840" s="300"/>
      <c r="K840" s="300"/>
      <c r="L840" s="304"/>
      <c r="M840" s="305"/>
      <c r="N840" s="306"/>
      <c r="O840" s="306"/>
      <c r="P840" s="306"/>
      <c r="Q840" s="306"/>
      <c r="R840" s="306"/>
      <c r="S840" s="306"/>
      <c r="T840" s="307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T840" s="308" t="s">
        <v>487</v>
      </c>
      <c r="AU840" s="308" t="s">
        <v>82</v>
      </c>
      <c r="AV840" s="16" t="s">
        <v>78</v>
      </c>
      <c r="AW840" s="16" t="s">
        <v>35</v>
      </c>
      <c r="AX840" s="16" t="s">
        <v>74</v>
      </c>
      <c r="AY840" s="308" t="s">
        <v>475</v>
      </c>
    </row>
    <row r="841" s="13" customFormat="1">
      <c r="A841" s="13"/>
      <c r="B841" s="249"/>
      <c r="C841" s="250"/>
      <c r="D841" s="244" t="s">
        <v>487</v>
      </c>
      <c r="E841" s="251" t="s">
        <v>28</v>
      </c>
      <c r="F841" s="252" t="s">
        <v>4815</v>
      </c>
      <c r="G841" s="250"/>
      <c r="H841" s="253">
        <v>9.9000000000000004</v>
      </c>
      <c r="I841" s="254"/>
      <c r="J841" s="250"/>
      <c r="K841" s="250"/>
      <c r="L841" s="255"/>
      <c r="M841" s="256"/>
      <c r="N841" s="257"/>
      <c r="O841" s="257"/>
      <c r="P841" s="257"/>
      <c r="Q841" s="257"/>
      <c r="R841" s="257"/>
      <c r="S841" s="257"/>
      <c r="T841" s="258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9" t="s">
        <v>487</v>
      </c>
      <c r="AU841" s="259" t="s">
        <v>82</v>
      </c>
      <c r="AV841" s="13" t="s">
        <v>82</v>
      </c>
      <c r="AW841" s="13" t="s">
        <v>35</v>
      </c>
      <c r="AX841" s="13" t="s">
        <v>78</v>
      </c>
      <c r="AY841" s="259" t="s">
        <v>475</v>
      </c>
    </row>
    <row r="842" s="2" customFormat="1" ht="21.75" customHeight="1">
      <c r="A842" s="41"/>
      <c r="B842" s="42"/>
      <c r="C842" s="231" t="s">
        <v>4825</v>
      </c>
      <c r="D842" s="231" t="s">
        <v>477</v>
      </c>
      <c r="E842" s="232" t="s">
        <v>4826</v>
      </c>
      <c r="F842" s="233" t="s">
        <v>4827</v>
      </c>
      <c r="G842" s="234" t="s">
        <v>496</v>
      </c>
      <c r="H842" s="235">
        <v>33</v>
      </c>
      <c r="I842" s="236"/>
      <c r="J842" s="237">
        <f>ROUND(I842*H842,2)</f>
        <v>0</v>
      </c>
      <c r="K842" s="233" t="s">
        <v>481</v>
      </c>
      <c r="L842" s="47"/>
      <c r="M842" s="238" t="s">
        <v>28</v>
      </c>
      <c r="N842" s="239" t="s">
        <v>45</v>
      </c>
      <c r="O842" s="87"/>
      <c r="P842" s="240">
        <f>O842*H842</f>
        <v>0</v>
      </c>
      <c r="Q842" s="240">
        <v>0.0035599999999999998</v>
      </c>
      <c r="R842" s="240">
        <f>Q842*H842</f>
        <v>0.11747999999999999</v>
      </c>
      <c r="S842" s="240">
        <v>0</v>
      </c>
      <c r="T842" s="241">
        <f>S842*H842</f>
        <v>0</v>
      </c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R842" s="242" t="s">
        <v>482</v>
      </c>
      <c r="AT842" s="242" t="s">
        <v>477</v>
      </c>
      <c r="AU842" s="242" t="s">
        <v>82</v>
      </c>
      <c r="AY842" s="20" t="s">
        <v>475</v>
      </c>
      <c r="BE842" s="243">
        <f>IF(N842="základní",J842,0)</f>
        <v>0</v>
      </c>
      <c r="BF842" s="243">
        <f>IF(N842="snížená",J842,0)</f>
        <v>0</v>
      </c>
      <c r="BG842" s="243">
        <f>IF(N842="zákl. přenesená",J842,0)</f>
        <v>0</v>
      </c>
      <c r="BH842" s="243">
        <f>IF(N842="sníž. přenesená",J842,0)</f>
        <v>0</v>
      </c>
      <c r="BI842" s="243">
        <f>IF(N842="nulová",J842,0)</f>
        <v>0</v>
      </c>
      <c r="BJ842" s="20" t="s">
        <v>78</v>
      </c>
      <c r="BK842" s="243">
        <f>ROUND(I842*H842,2)</f>
        <v>0</v>
      </c>
      <c r="BL842" s="20" t="s">
        <v>482</v>
      </c>
      <c r="BM842" s="242" t="s">
        <v>4828</v>
      </c>
    </row>
    <row r="843" s="2" customFormat="1">
      <c r="A843" s="41"/>
      <c r="B843" s="42"/>
      <c r="C843" s="43"/>
      <c r="D843" s="244" t="s">
        <v>484</v>
      </c>
      <c r="E843" s="43"/>
      <c r="F843" s="245" t="s">
        <v>4827</v>
      </c>
      <c r="G843" s="43"/>
      <c r="H843" s="43"/>
      <c r="I843" s="151"/>
      <c r="J843" s="43"/>
      <c r="K843" s="43"/>
      <c r="L843" s="47"/>
      <c r="M843" s="246"/>
      <c r="N843" s="247"/>
      <c r="O843" s="87"/>
      <c r="P843" s="87"/>
      <c r="Q843" s="87"/>
      <c r="R843" s="87"/>
      <c r="S843" s="87"/>
      <c r="T843" s="88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T843" s="20" t="s">
        <v>484</v>
      </c>
      <c r="AU843" s="20" t="s">
        <v>82</v>
      </c>
    </row>
    <row r="844" s="16" customFormat="1">
      <c r="A844" s="16"/>
      <c r="B844" s="299"/>
      <c r="C844" s="300"/>
      <c r="D844" s="244" t="s">
        <v>487</v>
      </c>
      <c r="E844" s="301" t="s">
        <v>28</v>
      </c>
      <c r="F844" s="302" t="s">
        <v>4829</v>
      </c>
      <c r="G844" s="300"/>
      <c r="H844" s="301" t="s">
        <v>28</v>
      </c>
      <c r="I844" s="303"/>
      <c r="J844" s="300"/>
      <c r="K844" s="300"/>
      <c r="L844" s="304"/>
      <c r="M844" s="305"/>
      <c r="N844" s="306"/>
      <c r="O844" s="306"/>
      <c r="P844" s="306"/>
      <c r="Q844" s="306"/>
      <c r="R844" s="306"/>
      <c r="S844" s="306"/>
      <c r="T844" s="307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T844" s="308" t="s">
        <v>487</v>
      </c>
      <c r="AU844" s="308" t="s">
        <v>82</v>
      </c>
      <c r="AV844" s="16" t="s">
        <v>78</v>
      </c>
      <c r="AW844" s="16" t="s">
        <v>35</v>
      </c>
      <c r="AX844" s="16" t="s">
        <v>74</v>
      </c>
      <c r="AY844" s="308" t="s">
        <v>475</v>
      </c>
    </row>
    <row r="845" s="16" customFormat="1">
      <c r="A845" s="16"/>
      <c r="B845" s="299"/>
      <c r="C845" s="300"/>
      <c r="D845" s="244" t="s">
        <v>487</v>
      </c>
      <c r="E845" s="301" t="s">
        <v>28</v>
      </c>
      <c r="F845" s="302" t="s">
        <v>3954</v>
      </c>
      <c r="G845" s="300"/>
      <c r="H845" s="301" t="s">
        <v>28</v>
      </c>
      <c r="I845" s="303"/>
      <c r="J845" s="300"/>
      <c r="K845" s="300"/>
      <c r="L845" s="304"/>
      <c r="M845" s="305"/>
      <c r="N845" s="306"/>
      <c r="O845" s="306"/>
      <c r="P845" s="306"/>
      <c r="Q845" s="306"/>
      <c r="R845" s="306"/>
      <c r="S845" s="306"/>
      <c r="T845" s="307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T845" s="308" t="s">
        <v>487</v>
      </c>
      <c r="AU845" s="308" t="s">
        <v>82</v>
      </c>
      <c r="AV845" s="16" t="s">
        <v>78</v>
      </c>
      <c r="AW845" s="16" t="s">
        <v>35</v>
      </c>
      <c r="AX845" s="16" t="s">
        <v>74</v>
      </c>
      <c r="AY845" s="308" t="s">
        <v>475</v>
      </c>
    </row>
    <row r="846" s="13" customFormat="1">
      <c r="A846" s="13"/>
      <c r="B846" s="249"/>
      <c r="C846" s="250"/>
      <c r="D846" s="244" t="s">
        <v>487</v>
      </c>
      <c r="E846" s="251" t="s">
        <v>28</v>
      </c>
      <c r="F846" s="252" t="s">
        <v>4830</v>
      </c>
      <c r="G846" s="250"/>
      <c r="H846" s="253">
        <v>33</v>
      </c>
      <c r="I846" s="254"/>
      <c r="J846" s="250"/>
      <c r="K846" s="250"/>
      <c r="L846" s="255"/>
      <c r="M846" s="256"/>
      <c r="N846" s="257"/>
      <c r="O846" s="257"/>
      <c r="P846" s="257"/>
      <c r="Q846" s="257"/>
      <c r="R846" s="257"/>
      <c r="S846" s="257"/>
      <c r="T846" s="258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9" t="s">
        <v>487</v>
      </c>
      <c r="AU846" s="259" t="s">
        <v>82</v>
      </c>
      <c r="AV846" s="13" t="s">
        <v>82</v>
      </c>
      <c r="AW846" s="13" t="s">
        <v>35</v>
      </c>
      <c r="AX846" s="13" t="s">
        <v>78</v>
      </c>
      <c r="AY846" s="259" t="s">
        <v>475</v>
      </c>
    </row>
    <row r="847" s="2" customFormat="1" ht="21.75" customHeight="1">
      <c r="A847" s="41"/>
      <c r="B847" s="42"/>
      <c r="C847" s="231" t="s">
        <v>4831</v>
      </c>
      <c r="D847" s="231" t="s">
        <v>477</v>
      </c>
      <c r="E847" s="232" t="s">
        <v>4832</v>
      </c>
      <c r="F847" s="233" t="s">
        <v>4833</v>
      </c>
      <c r="G847" s="234" t="s">
        <v>496</v>
      </c>
      <c r="H847" s="235">
        <v>9.9000000000000004</v>
      </c>
      <c r="I847" s="236"/>
      <c r="J847" s="237">
        <f>ROUND(I847*H847,2)</f>
        <v>0</v>
      </c>
      <c r="K847" s="233" t="s">
        <v>481</v>
      </c>
      <c r="L847" s="47"/>
      <c r="M847" s="238" t="s">
        <v>28</v>
      </c>
      <c r="N847" s="239" t="s">
        <v>45</v>
      </c>
      <c r="O847" s="87"/>
      <c r="P847" s="240">
        <f>O847*H847</f>
        <v>0</v>
      </c>
      <c r="Q847" s="240">
        <v>0.00098999999999999999</v>
      </c>
      <c r="R847" s="240">
        <f>Q847*H847</f>
        <v>0.0098010000000000007</v>
      </c>
      <c r="S847" s="240">
        <v>0</v>
      </c>
      <c r="T847" s="241">
        <f>S847*H847</f>
        <v>0</v>
      </c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R847" s="242" t="s">
        <v>482</v>
      </c>
      <c r="AT847" s="242" t="s">
        <v>477</v>
      </c>
      <c r="AU847" s="242" t="s">
        <v>82</v>
      </c>
      <c r="AY847" s="20" t="s">
        <v>475</v>
      </c>
      <c r="BE847" s="243">
        <f>IF(N847="základní",J847,0)</f>
        <v>0</v>
      </c>
      <c r="BF847" s="243">
        <f>IF(N847="snížená",J847,0)</f>
        <v>0</v>
      </c>
      <c r="BG847" s="243">
        <f>IF(N847="zákl. přenesená",J847,0)</f>
        <v>0</v>
      </c>
      <c r="BH847" s="243">
        <f>IF(N847="sníž. přenesená",J847,0)</f>
        <v>0</v>
      </c>
      <c r="BI847" s="243">
        <f>IF(N847="nulová",J847,0)</f>
        <v>0</v>
      </c>
      <c r="BJ847" s="20" t="s">
        <v>78</v>
      </c>
      <c r="BK847" s="243">
        <f>ROUND(I847*H847,2)</f>
        <v>0</v>
      </c>
      <c r="BL847" s="20" t="s">
        <v>482</v>
      </c>
      <c r="BM847" s="242" t="s">
        <v>4834</v>
      </c>
    </row>
    <row r="848" s="2" customFormat="1">
      <c r="A848" s="41"/>
      <c r="B848" s="42"/>
      <c r="C848" s="43"/>
      <c r="D848" s="244" t="s">
        <v>484</v>
      </c>
      <c r="E848" s="43"/>
      <c r="F848" s="245" t="s">
        <v>4833</v>
      </c>
      <c r="G848" s="43"/>
      <c r="H848" s="43"/>
      <c r="I848" s="151"/>
      <c r="J848" s="43"/>
      <c r="K848" s="43"/>
      <c r="L848" s="47"/>
      <c r="M848" s="246"/>
      <c r="N848" s="247"/>
      <c r="O848" s="87"/>
      <c r="P848" s="87"/>
      <c r="Q848" s="87"/>
      <c r="R848" s="87"/>
      <c r="S848" s="87"/>
      <c r="T848" s="88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T848" s="20" t="s">
        <v>484</v>
      </c>
      <c r="AU848" s="20" t="s">
        <v>82</v>
      </c>
    </row>
    <row r="849" s="16" customFormat="1">
      <c r="A849" s="16"/>
      <c r="B849" s="299"/>
      <c r="C849" s="300"/>
      <c r="D849" s="244" t="s">
        <v>487</v>
      </c>
      <c r="E849" s="301" t="s">
        <v>28</v>
      </c>
      <c r="F849" s="302" t="s">
        <v>4835</v>
      </c>
      <c r="G849" s="300"/>
      <c r="H849" s="301" t="s">
        <v>28</v>
      </c>
      <c r="I849" s="303"/>
      <c r="J849" s="300"/>
      <c r="K849" s="300"/>
      <c r="L849" s="304"/>
      <c r="M849" s="305"/>
      <c r="N849" s="306"/>
      <c r="O849" s="306"/>
      <c r="P849" s="306"/>
      <c r="Q849" s="306"/>
      <c r="R849" s="306"/>
      <c r="S849" s="306"/>
      <c r="T849" s="307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T849" s="308" t="s">
        <v>487</v>
      </c>
      <c r="AU849" s="308" t="s">
        <v>82</v>
      </c>
      <c r="AV849" s="16" t="s">
        <v>78</v>
      </c>
      <c r="AW849" s="16" t="s">
        <v>35</v>
      </c>
      <c r="AX849" s="16" t="s">
        <v>74</v>
      </c>
      <c r="AY849" s="308" t="s">
        <v>475</v>
      </c>
    </row>
    <row r="850" s="16" customFormat="1">
      <c r="A850" s="16"/>
      <c r="B850" s="299"/>
      <c r="C850" s="300"/>
      <c r="D850" s="244" t="s">
        <v>487</v>
      </c>
      <c r="E850" s="301" t="s">
        <v>28</v>
      </c>
      <c r="F850" s="302" t="s">
        <v>3954</v>
      </c>
      <c r="G850" s="300"/>
      <c r="H850" s="301" t="s">
        <v>28</v>
      </c>
      <c r="I850" s="303"/>
      <c r="J850" s="300"/>
      <c r="K850" s="300"/>
      <c r="L850" s="304"/>
      <c r="M850" s="305"/>
      <c r="N850" s="306"/>
      <c r="O850" s="306"/>
      <c r="P850" s="306"/>
      <c r="Q850" s="306"/>
      <c r="R850" s="306"/>
      <c r="S850" s="306"/>
      <c r="T850" s="307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T850" s="308" t="s">
        <v>487</v>
      </c>
      <c r="AU850" s="308" t="s">
        <v>82</v>
      </c>
      <c r="AV850" s="16" t="s">
        <v>78</v>
      </c>
      <c r="AW850" s="16" t="s">
        <v>35</v>
      </c>
      <c r="AX850" s="16" t="s">
        <v>74</v>
      </c>
      <c r="AY850" s="308" t="s">
        <v>475</v>
      </c>
    </row>
    <row r="851" s="13" customFormat="1">
      <c r="A851" s="13"/>
      <c r="B851" s="249"/>
      <c r="C851" s="250"/>
      <c r="D851" s="244" t="s">
        <v>487</v>
      </c>
      <c r="E851" s="251" t="s">
        <v>28</v>
      </c>
      <c r="F851" s="252" t="s">
        <v>4815</v>
      </c>
      <c r="G851" s="250"/>
      <c r="H851" s="253">
        <v>9.9000000000000004</v>
      </c>
      <c r="I851" s="254"/>
      <c r="J851" s="250"/>
      <c r="K851" s="250"/>
      <c r="L851" s="255"/>
      <c r="M851" s="256"/>
      <c r="N851" s="257"/>
      <c r="O851" s="257"/>
      <c r="P851" s="257"/>
      <c r="Q851" s="257"/>
      <c r="R851" s="257"/>
      <c r="S851" s="257"/>
      <c r="T851" s="258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9" t="s">
        <v>487</v>
      </c>
      <c r="AU851" s="259" t="s">
        <v>82</v>
      </c>
      <c r="AV851" s="13" t="s">
        <v>82</v>
      </c>
      <c r="AW851" s="13" t="s">
        <v>35</v>
      </c>
      <c r="AX851" s="13" t="s">
        <v>78</v>
      </c>
      <c r="AY851" s="259" t="s">
        <v>475</v>
      </c>
    </row>
    <row r="852" s="12" customFormat="1" ht="22.8" customHeight="1">
      <c r="A852" s="12"/>
      <c r="B852" s="215"/>
      <c r="C852" s="216"/>
      <c r="D852" s="217" t="s">
        <v>73</v>
      </c>
      <c r="E852" s="229" t="s">
        <v>2236</v>
      </c>
      <c r="F852" s="229" t="s">
        <v>2237</v>
      </c>
      <c r="G852" s="216"/>
      <c r="H852" s="216"/>
      <c r="I852" s="219"/>
      <c r="J852" s="230">
        <f>BK852</f>
        <v>0</v>
      </c>
      <c r="K852" s="216"/>
      <c r="L852" s="221"/>
      <c r="M852" s="222"/>
      <c r="N852" s="223"/>
      <c r="O852" s="223"/>
      <c r="P852" s="224">
        <f>SUM(P853:P854)</f>
        <v>0</v>
      </c>
      <c r="Q852" s="223"/>
      <c r="R852" s="224">
        <f>SUM(R853:R854)</f>
        <v>0</v>
      </c>
      <c r="S852" s="223"/>
      <c r="T852" s="225">
        <f>SUM(T853:T854)</f>
        <v>0</v>
      </c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R852" s="226" t="s">
        <v>78</v>
      </c>
      <c r="AT852" s="227" t="s">
        <v>73</v>
      </c>
      <c r="AU852" s="227" t="s">
        <v>78</v>
      </c>
      <c r="AY852" s="226" t="s">
        <v>475</v>
      </c>
      <c r="BK852" s="228">
        <f>SUM(BK853:BK854)</f>
        <v>0</v>
      </c>
    </row>
    <row r="853" s="2" customFormat="1" ht="33" customHeight="1">
      <c r="A853" s="41"/>
      <c r="B853" s="42"/>
      <c r="C853" s="231" t="s">
        <v>4836</v>
      </c>
      <c r="D853" s="231" t="s">
        <v>477</v>
      </c>
      <c r="E853" s="232" t="s">
        <v>4837</v>
      </c>
      <c r="F853" s="233" t="s">
        <v>4838</v>
      </c>
      <c r="G853" s="234" t="s">
        <v>508</v>
      </c>
      <c r="H853" s="235">
        <v>2535</v>
      </c>
      <c r="I853" s="236"/>
      <c r="J853" s="237">
        <f>ROUND(I853*H853,2)</f>
        <v>0</v>
      </c>
      <c r="K853" s="233" t="s">
        <v>28</v>
      </c>
      <c r="L853" s="47"/>
      <c r="M853" s="238" t="s">
        <v>28</v>
      </c>
      <c r="N853" s="239" t="s">
        <v>45</v>
      </c>
      <c r="O853" s="87"/>
      <c r="P853" s="240">
        <f>O853*H853</f>
        <v>0</v>
      </c>
      <c r="Q853" s="240">
        <v>0</v>
      </c>
      <c r="R853" s="240">
        <f>Q853*H853</f>
        <v>0</v>
      </c>
      <c r="S853" s="240">
        <v>0</v>
      </c>
      <c r="T853" s="241">
        <f>S853*H853</f>
        <v>0</v>
      </c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R853" s="242" t="s">
        <v>482</v>
      </c>
      <c r="AT853" s="242" t="s">
        <v>477</v>
      </c>
      <c r="AU853" s="242" t="s">
        <v>82</v>
      </c>
      <c r="AY853" s="20" t="s">
        <v>475</v>
      </c>
      <c r="BE853" s="243">
        <f>IF(N853="základní",J853,0)</f>
        <v>0</v>
      </c>
      <c r="BF853" s="243">
        <f>IF(N853="snížená",J853,0)</f>
        <v>0</v>
      </c>
      <c r="BG853" s="243">
        <f>IF(N853="zákl. přenesená",J853,0)</f>
        <v>0</v>
      </c>
      <c r="BH853" s="243">
        <f>IF(N853="sníž. přenesená",J853,0)</f>
        <v>0</v>
      </c>
      <c r="BI853" s="243">
        <f>IF(N853="nulová",J853,0)</f>
        <v>0</v>
      </c>
      <c r="BJ853" s="20" t="s">
        <v>78</v>
      </c>
      <c r="BK853" s="243">
        <f>ROUND(I853*H853,2)</f>
        <v>0</v>
      </c>
      <c r="BL853" s="20" t="s">
        <v>482</v>
      </c>
      <c r="BM853" s="242" t="s">
        <v>4839</v>
      </c>
    </row>
    <row r="854" s="2" customFormat="1">
      <c r="A854" s="41"/>
      <c r="B854" s="42"/>
      <c r="C854" s="43"/>
      <c r="D854" s="244" t="s">
        <v>484</v>
      </c>
      <c r="E854" s="43"/>
      <c r="F854" s="245" t="s">
        <v>4838</v>
      </c>
      <c r="G854" s="43"/>
      <c r="H854" s="43"/>
      <c r="I854" s="151"/>
      <c r="J854" s="43"/>
      <c r="K854" s="43"/>
      <c r="L854" s="47"/>
      <c r="M854" s="246"/>
      <c r="N854" s="247"/>
      <c r="O854" s="87"/>
      <c r="P854" s="87"/>
      <c r="Q854" s="87"/>
      <c r="R854" s="87"/>
      <c r="S854" s="87"/>
      <c r="T854" s="88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T854" s="20" t="s">
        <v>484</v>
      </c>
      <c r="AU854" s="20" t="s">
        <v>82</v>
      </c>
    </row>
    <row r="855" s="12" customFormat="1" ht="22.8" customHeight="1">
      <c r="A855" s="12"/>
      <c r="B855" s="215"/>
      <c r="C855" s="216"/>
      <c r="D855" s="217" t="s">
        <v>73</v>
      </c>
      <c r="E855" s="229" t="s">
        <v>701</v>
      </c>
      <c r="F855" s="229" t="s">
        <v>702</v>
      </c>
      <c r="G855" s="216"/>
      <c r="H855" s="216"/>
      <c r="I855" s="219"/>
      <c r="J855" s="230">
        <f>BK855</f>
        <v>0</v>
      </c>
      <c r="K855" s="216"/>
      <c r="L855" s="221"/>
      <c r="M855" s="222"/>
      <c r="N855" s="223"/>
      <c r="O855" s="223"/>
      <c r="P855" s="224">
        <f>SUM(P856:P857)</f>
        <v>0</v>
      </c>
      <c r="Q855" s="223"/>
      <c r="R855" s="224">
        <f>SUM(R856:R857)</f>
        <v>0</v>
      </c>
      <c r="S855" s="223"/>
      <c r="T855" s="225">
        <f>SUM(T856:T857)</f>
        <v>0</v>
      </c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R855" s="226" t="s">
        <v>78</v>
      </c>
      <c r="AT855" s="227" t="s">
        <v>73</v>
      </c>
      <c r="AU855" s="227" t="s">
        <v>78</v>
      </c>
      <c r="AY855" s="226" t="s">
        <v>475</v>
      </c>
      <c r="BK855" s="228">
        <f>SUM(BK856:BK857)</f>
        <v>0</v>
      </c>
    </row>
    <row r="856" s="2" customFormat="1" ht="33" customHeight="1">
      <c r="A856" s="41"/>
      <c r="B856" s="42"/>
      <c r="C856" s="231" t="s">
        <v>4840</v>
      </c>
      <c r="D856" s="231" t="s">
        <v>477</v>
      </c>
      <c r="E856" s="232" t="s">
        <v>4841</v>
      </c>
      <c r="F856" s="233" t="s">
        <v>4842</v>
      </c>
      <c r="G856" s="234" t="s">
        <v>508</v>
      </c>
      <c r="H856" s="235">
        <v>3619.7570000000001</v>
      </c>
      <c r="I856" s="236"/>
      <c r="J856" s="237">
        <f>ROUND(I856*H856,2)</f>
        <v>0</v>
      </c>
      <c r="K856" s="233" t="s">
        <v>481</v>
      </c>
      <c r="L856" s="47"/>
      <c r="M856" s="238" t="s">
        <v>28</v>
      </c>
      <c r="N856" s="239" t="s">
        <v>45</v>
      </c>
      <c r="O856" s="87"/>
      <c r="P856" s="240">
        <f>O856*H856</f>
        <v>0</v>
      </c>
      <c r="Q856" s="240">
        <v>0</v>
      </c>
      <c r="R856" s="240">
        <f>Q856*H856</f>
        <v>0</v>
      </c>
      <c r="S856" s="240">
        <v>0</v>
      </c>
      <c r="T856" s="241">
        <f>S856*H856</f>
        <v>0</v>
      </c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R856" s="242" t="s">
        <v>482</v>
      </c>
      <c r="AT856" s="242" t="s">
        <v>477</v>
      </c>
      <c r="AU856" s="242" t="s">
        <v>82</v>
      </c>
      <c r="AY856" s="20" t="s">
        <v>475</v>
      </c>
      <c r="BE856" s="243">
        <f>IF(N856="základní",J856,0)</f>
        <v>0</v>
      </c>
      <c r="BF856" s="243">
        <f>IF(N856="snížená",J856,0)</f>
        <v>0</v>
      </c>
      <c r="BG856" s="243">
        <f>IF(N856="zákl. přenesená",J856,0)</f>
        <v>0</v>
      </c>
      <c r="BH856" s="243">
        <f>IF(N856="sníž. přenesená",J856,0)</f>
        <v>0</v>
      </c>
      <c r="BI856" s="243">
        <f>IF(N856="nulová",J856,0)</f>
        <v>0</v>
      </c>
      <c r="BJ856" s="20" t="s">
        <v>78</v>
      </c>
      <c r="BK856" s="243">
        <f>ROUND(I856*H856,2)</f>
        <v>0</v>
      </c>
      <c r="BL856" s="20" t="s">
        <v>482</v>
      </c>
      <c r="BM856" s="242" t="s">
        <v>4843</v>
      </c>
    </row>
    <row r="857" s="2" customFormat="1">
      <c r="A857" s="41"/>
      <c r="B857" s="42"/>
      <c r="C857" s="43"/>
      <c r="D857" s="244" t="s">
        <v>484</v>
      </c>
      <c r="E857" s="43"/>
      <c r="F857" s="245" t="s">
        <v>4844</v>
      </c>
      <c r="G857" s="43"/>
      <c r="H857" s="43"/>
      <c r="I857" s="151"/>
      <c r="J857" s="43"/>
      <c r="K857" s="43"/>
      <c r="L857" s="47"/>
      <c r="M857" s="246"/>
      <c r="N857" s="247"/>
      <c r="O857" s="87"/>
      <c r="P857" s="87"/>
      <c r="Q857" s="87"/>
      <c r="R857" s="87"/>
      <c r="S857" s="87"/>
      <c r="T857" s="88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T857" s="20" t="s">
        <v>484</v>
      </c>
      <c r="AU857" s="20" t="s">
        <v>82</v>
      </c>
    </row>
    <row r="858" s="12" customFormat="1" ht="25.92" customHeight="1">
      <c r="A858" s="12"/>
      <c r="B858" s="215"/>
      <c r="C858" s="216"/>
      <c r="D858" s="217" t="s">
        <v>73</v>
      </c>
      <c r="E858" s="218" t="s">
        <v>708</v>
      </c>
      <c r="F858" s="218" t="s">
        <v>709</v>
      </c>
      <c r="G858" s="216"/>
      <c r="H858" s="216"/>
      <c r="I858" s="219"/>
      <c r="J858" s="220">
        <f>BK858</f>
        <v>0</v>
      </c>
      <c r="K858" s="216"/>
      <c r="L858" s="221"/>
      <c r="M858" s="222"/>
      <c r="N858" s="223"/>
      <c r="O858" s="223"/>
      <c r="P858" s="224">
        <f>P859</f>
        <v>0</v>
      </c>
      <c r="Q858" s="223"/>
      <c r="R858" s="224">
        <f>R859</f>
        <v>1.3108968599999997</v>
      </c>
      <c r="S858" s="223"/>
      <c r="T858" s="225">
        <f>T859</f>
        <v>0</v>
      </c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R858" s="226" t="s">
        <v>82</v>
      </c>
      <c r="AT858" s="227" t="s">
        <v>73</v>
      </c>
      <c r="AU858" s="227" t="s">
        <v>74</v>
      </c>
      <c r="AY858" s="226" t="s">
        <v>475</v>
      </c>
      <c r="BK858" s="228">
        <f>BK859</f>
        <v>0</v>
      </c>
    </row>
    <row r="859" s="12" customFormat="1" ht="22.8" customHeight="1">
      <c r="A859" s="12"/>
      <c r="B859" s="215"/>
      <c r="C859" s="216"/>
      <c r="D859" s="217" t="s">
        <v>73</v>
      </c>
      <c r="E859" s="229" t="s">
        <v>710</v>
      </c>
      <c r="F859" s="229" t="s">
        <v>711</v>
      </c>
      <c r="G859" s="216"/>
      <c r="H859" s="216"/>
      <c r="I859" s="219"/>
      <c r="J859" s="230">
        <f>BK859</f>
        <v>0</v>
      </c>
      <c r="K859" s="216"/>
      <c r="L859" s="221"/>
      <c r="M859" s="222"/>
      <c r="N859" s="223"/>
      <c r="O859" s="223"/>
      <c r="P859" s="224">
        <f>SUM(P860:P897)</f>
        <v>0</v>
      </c>
      <c r="Q859" s="223"/>
      <c r="R859" s="224">
        <f>SUM(R860:R897)</f>
        <v>1.3108968599999997</v>
      </c>
      <c r="S859" s="223"/>
      <c r="T859" s="225">
        <f>SUM(T860:T897)</f>
        <v>0</v>
      </c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R859" s="226" t="s">
        <v>82</v>
      </c>
      <c r="AT859" s="227" t="s">
        <v>73</v>
      </c>
      <c r="AU859" s="227" t="s">
        <v>78</v>
      </c>
      <c r="AY859" s="226" t="s">
        <v>475</v>
      </c>
      <c r="BK859" s="228">
        <f>SUM(BK860:BK897)</f>
        <v>0</v>
      </c>
    </row>
    <row r="860" s="2" customFormat="1" ht="21.75" customHeight="1">
      <c r="A860" s="41"/>
      <c r="B860" s="42"/>
      <c r="C860" s="231" t="s">
        <v>4845</v>
      </c>
      <c r="D860" s="231" t="s">
        <v>477</v>
      </c>
      <c r="E860" s="232" t="s">
        <v>4846</v>
      </c>
      <c r="F860" s="233" t="s">
        <v>4847</v>
      </c>
      <c r="G860" s="234" t="s">
        <v>496</v>
      </c>
      <c r="H860" s="235">
        <v>31.460000000000001</v>
      </c>
      <c r="I860" s="236"/>
      <c r="J860" s="237">
        <f>ROUND(I860*H860,2)</f>
        <v>0</v>
      </c>
      <c r="K860" s="233" t="s">
        <v>481</v>
      </c>
      <c r="L860" s="47"/>
      <c r="M860" s="238" t="s">
        <v>28</v>
      </c>
      <c r="N860" s="239" t="s">
        <v>45</v>
      </c>
      <c r="O860" s="87"/>
      <c r="P860" s="240">
        <f>O860*H860</f>
        <v>0</v>
      </c>
      <c r="Q860" s="240">
        <v>0.00040000000000000002</v>
      </c>
      <c r="R860" s="240">
        <f>Q860*H860</f>
        <v>0.012584000000000001</v>
      </c>
      <c r="S860" s="240">
        <v>0</v>
      </c>
      <c r="T860" s="241">
        <f>S860*H860</f>
        <v>0</v>
      </c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R860" s="242" t="s">
        <v>567</v>
      </c>
      <c r="AT860" s="242" t="s">
        <v>477</v>
      </c>
      <c r="AU860" s="242" t="s">
        <v>82</v>
      </c>
      <c r="AY860" s="20" t="s">
        <v>475</v>
      </c>
      <c r="BE860" s="243">
        <f>IF(N860="základní",J860,0)</f>
        <v>0</v>
      </c>
      <c r="BF860" s="243">
        <f>IF(N860="snížená",J860,0)</f>
        <v>0</v>
      </c>
      <c r="BG860" s="243">
        <f>IF(N860="zákl. přenesená",J860,0)</f>
        <v>0</v>
      </c>
      <c r="BH860" s="243">
        <f>IF(N860="sníž. přenesená",J860,0)</f>
        <v>0</v>
      </c>
      <c r="BI860" s="243">
        <f>IF(N860="nulová",J860,0)</f>
        <v>0</v>
      </c>
      <c r="BJ860" s="20" t="s">
        <v>78</v>
      </c>
      <c r="BK860" s="243">
        <f>ROUND(I860*H860,2)</f>
        <v>0</v>
      </c>
      <c r="BL860" s="20" t="s">
        <v>567</v>
      </c>
      <c r="BM860" s="242" t="s">
        <v>4848</v>
      </c>
    </row>
    <row r="861" s="2" customFormat="1">
      <c r="A861" s="41"/>
      <c r="B861" s="42"/>
      <c r="C861" s="43"/>
      <c r="D861" s="244" t="s">
        <v>484</v>
      </c>
      <c r="E861" s="43"/>
      <c r="F861" s="245" t="s">
        <v>4849</v>
      </c>
      <c r="G861" s="43"/>
      <c r="H861" s="43"/>
      <c r="I861" s="151"/>
      <c r="J861" s="43"/>
      <c r="K861" s="43"/>
      <c r="L861" s="47"/>
      <c r="M861" s="246"/>
      <c r="N861" s="247"/>
      <c r="O861" s="87"/>
      <c r="P861" s="87"/>
      <c r="Q861" s="87"/>
      <c r="R861" s="87"/>
      <c r="S861" s="87"/>
      <c r="T861" s="88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T861" s="20" t="s">
        <v>484</v>
      </c>
      <c r="AU861" s="20" t="s">
        <v>82</v>
      </c>
    </row>
    <row r="862" s="16" customFormat="1">
      <c r="A862" s="16"/>
      <c r="B862" s="299"/>
      <c r="C862" s="300"/>
      <c r="D862" s="244" t="s">
        <v>487</v>
      </c>
      <c r="E862" s="301" t="s">
        <v>28</v>
      </c>
      <c r="F862" s="302" t="s">
        <v>4850</v>
      </c>
      <c r="G862" s="300"/>
      <c r="H862" s="301" t="s">
        <v>28</v>
      </c>
      <c r="I862" s="303"/>
      <c r="J862" s="300"/>
      <c r="K862" s="300"/>
      <c r="L862" s="304"/>
      <c r="M862" s="305"/>
      <c r="N862" s="306"/>
      <c r="O862" s="306"/>
      <c r="P862" s="306"/>
      <c r="Q862" s="306"/>
      <c r="R862" s="306"/>
      <c r="S862" s="306"/>
      <c r="T862" s="307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T862" s="308" t="s">
        <v>487</v>
      </c>
      <c r="AU862" s="308" t="s">
        <v>82</v>
      </c>
      <c r="AV862" s="16" t="s">
        <v>78</v>
      </c>
      <c r="AW862" s="16" t="s">
        <v>35</v>
      </c>
      <c r="AX862" s="16" t="s">
        <v>74</v>
      </c>
      <c r="AY862" s="308" t="s">
        <v>475</v>
      </c>
    </row>
    <row r="863" s="13" customFormat="1">
      <c r="A863" s="13"/>
      <c r="B863" s="249"/>
      <c r="C863" s="250"/>
      <c r="D863" s="244" t="s">
        <v>487</v>
      </c>
      <c r="E863" s="251" t="s">
        <v>28</v>
      </c>
      <c r="F863" s="252" t="s">
        <v>4851</v>
      </c>
      <c r="G863" s="250"/>
      <c r="H863" s="253">
        <v>31.460000000000001</v>
      </c>
      <c r="I863" s="254"/>
      <c r="J863" s="250"/>
      <c r="K863" s="250"/>
      <c r="L863" s="255"/>
      <c r="M863" s="256"/>
      <c r="N863" s="257"/>
      <c r="O863" s="257"/>
      <c r="P863" s="257"/>
      <c r="Q863" s="257"/>
      <c r="R863" s="257"/>
      <c r="S863" s="257"/>
      <c r="T863" s="258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9" t="s">
        <v>487</v>
      </c>
      <c r="AU863" s="259" t="s">
        <v>82</v>
      </c>
      <c r="AV863" s="13" t="s">
        <v>82</v>
      </c>
      <c r="AW863" s="13" t="s">
        <v>35</v>
      </c>
      <c r="AX863" s="13" t="s">
        <v>78</v>
      </c>
      <c r="AY863" s="259" t="s">
        <v>475</v>
      </c>
    </row>
    <row r="864" s="2" customFormat="1" ht="33" customHeight="1">
      <c r="A864" s="41"/>
      <c r="B864" s="42"/>
      <c r="C864" s="282" t="s">
        <v>4852</v>
      </c>
      <c r="D864" s="282" t="s">
        <v>516</v>
      </c>
      <c r="E864" s="283" t="s">
        <v>4853</v>
      </c>
      <c r="F864" s="284" t="s">
        <v>4854</v>
      </c>
      <c r="G864" s="285" t="s">
        <v>496</v>
      </c>
      <c r="H864" s="286">
        <v>36.179000000000002</v>
      </c>
      <c r="I864" s="287"/>
      <c r="J864" s="288">
        <f>ROUND(I864*H864,2)</f>
        <v>0</v>
      </c>
      <c r="K864" s="284" t="s">
        <v>481</v>
      </c>
      <c r="L864" s="289"/>
      <c r="M864" s="290" t="s">
        <v>28</v>
      </c>
      <c r="N864" s="291" t="s">
        <v>45</v>
      </c>
      <c r="O864" s="87"/>
      <c r="P864" s="240">
        <f>O864*H864</f>
        <v>0</v>
      </c>
      <c r="Q864" s="240">
        <v>0.0041000000000000003</v>
      </c>
      <c r="R864" s="240">
        <f>Q864*H864</f>
        <v>0.14833390000000002</v>
      </c>
      <c r="S864" s="240">
        <v>0</v>
      </c>
      <c r="T864" s="241">
        <f>S864*H864</f>
        <v>0</v>
      </c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R864" s="242" t="s">
        <v>649</v>
      </c>
      <c r="AT864" s="242" t="s">
        <v>516</v>
      </c>
      <c r="AU864" s="242" t="s">
        <v>82</v>
      </c>
      <c r="AY864" s="20" t="s">
        <v>475</v>
      </c>
      <c r="BE864" s="243">
        <f>IF(N864="základní",J864,0)</f>
        <v>0</v>
      </c>
      <c r="BF864" s="243">
        <f>IF(N864="snížená",J864,0)</f>
        <v>0</v>
      </c>
      <c r="BG864" s="243">
        <f>IF(N864="zákl. přenesená",J864,0)</f>
        <v>0</v>
      </c>
      <c r="BH864" s="243">
        <f>IF(N864="sníž. přenesená",J864,0)</f>
        <v>0</v>
      </c>
      <c r="BI864" s="243">
        <f>IF(N864="nulová",J864,0)</f>
        <v>0</v>
      </c>
      <c r="BJ864" s="20" t="s">
        <v>78</v>
      </c>
      <c r="BK864" s="243">
        <f>ROUND(I864*H864,2)</f>
        <v>0</v>
      </c>
      <c r="BL864" s="20" t="s">
        <v>567</v>
      </c>
      <c r="BM864" s="242" t="s">
        <v>4855</v>
      </c>
    </row>
    <row r="865" s="2" customFormat="1">
      <c r="A865" s="41"/>
      <c r="B865" s="42"/>
      <c r="C865" s="43"/>
      <c r="D865" s="244" t="s">
        <v>484</v>
      </c>
      <c r="E865" s="43"/>
      <c r="F865" s="245" t="s">
        <v>4854</v>
      </c>
      <c r="G865" s="43"/>
      <c r="H865" s="43"/>
      <c r="I865" s="151"/>
      <c r="J865" s="43"/>
      <c r="K865" s="43"/>
      <c r="L865" s="47"/>
      <c r="M865" s="246"/>
      <c r="N865" s="247"/>
      <c r="O865" s="87"/>
      <c r="P865" s="87"/>
      <c r="Q865" s="87"/>
      <c r="R865" s="87"/>
      <c r="S865" s="87"/>
      <c r="T865" s="88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T865" s="20" t="s">
        <v>484</v>
      </c>
      <c r="AU865" s="20" t="s">
        <v>82</v>
      </c>
    </row>
    <row r="866" s="13" customFormat="1">
      <c r="A866" s="13"/>
      <c r="B866" s="249"/>
      <c r="C866" s="250"/>
      <c r="D866" s="244" t="s">
        <v>487</v>
      </c>
      <c r="E866" s="251" t="s">
        <v>28</v>
      </c>
      <c r="F866" s="252" t="s">
        <v>4856</v>
      </c>
      <c r="G866" s="250"/>
      <c r="H866" s="253">
        <v>36.179000000000002</v>
      </c>
      <c r="I866" s="254"/>
      <c r="J866" s="250"/>
      <c r="K866" s="250"/>
      <c r="L866" s="255"/>
      <c r="M866" s="256"/>
      <c r="N866" s="257"/>
      <c r="O866" s="257"/>
      <c r="P866" s="257"/>
      <c r="Q866" s="257"/>
      <c r="R866" s="257"/>
      <c r="S866" s="257"/>
      <c r="T866" s="258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9" t="s">
        <v>487</v>
      </c>
      <c r="AU866" s="259" t="s">
        <v>82</v>
      </c>
      <c r="AV866" s="13" t="s">
        <v>82</v>
      </c>
      <c r="AW866" s="13" t="s">
        <v>35</v>
      </c>
      <c r="AX866" s="13" t="s">
        <v>78</v>
      </c>
      <c r="AY866" s="259" t="s">
        <v>475</v>
      </c>
    </row>
    <row r="867" s="2" customFormat="1" ht="21.75" customHeight="1">
      <c r="A867" s="41"/>
      <c r="B867" s="42"/>
      <c r="C867" s="231" t="s">
        <v>4857</v>
      </c>
      <c r="D867" s="231" t="s">
        <v>477</v>
      </c>
      <c r="E867" s="232" t="s">
        <v>4858</v>
      </c>
      <c r="F867" s="233" t="s">
        <v>4859</v>
      </c>
      <c r="G867" s="234" t="s">
        <v>496</v>
      </c>
      <c r="H867" s="235">
        <v>74.079999999999998</v>
      </c>
      <c r="I867" s="236"/>
      <c r="J867" s="237">
        <f>ROUND(I867*H867,2)</f>
        <v>0</v>
      </c>
      <c r="K867" s="233" t="s">
        <v>481</v>
      </c>
      <c r="L867" s="47"/>
      <c r="M867" s="238" t="s">
        <v>28</v>
      </c>
      <c r="N867" s="239" t="s">
        <v>45</v>
      </c>
      <c r="O867" s="87"/>
      <c r="P867" s="240">
        <f>O867*H867</f>
        <v>0</v>
      </c>
      <c r="Q867" s="240">
        <v>0.00040000000000000002</v>
      </c>
      <c r="R867" s="240">
        <f>Q867*H867</f>
        <v>0.029632000000000002</v>
      </c>
      <c r="S867" s="240">
        <v>0</v>
      </c>
      <c r="T867" s="241">
        <f>S867*H867</f>
        <v>0</v>
      </c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R867" s="242" t="s">
        <v>567</v>
      </c>
      <c r="AT867" s="242" t="s">
        <v>477</v>
      </c>
      <c r="AU867" s="242" t="s">
        <v>82</v>
      </c>
      <c r="AY867" s="20" t="s">
        <v>475</v>
      </c>
      <c r="BE867" s="243">
        <f>IF(N867="základní",J867,0)</f>
        <v>0</v>
      </c>
      <c r="BF867" s="243">
        <f>IF(N867="snížená",J867,0)</f>
        <v>0</v>
      </c>
      <c r="BG867" s="243">
        <f>IF(N867="zákl. přenesená",J867,0)</f>
        <v>0</v>
      </c>
      <c r="BH867" s="243">
        <f>IF(N867="sníž. přenesená",J867,0)</f>
        <v>0</v>
      </c>
      <c r="BI867" s="243">
        <f>IF(N867="nulová",J867,0)</f>
        <v>0</v>
      </c>
      <c r="BJ867" s="20" t="s">
        <v>78</v>
      </c>
      <c r="BK867" s="243">
        <f>ROUND(I867*H867,2)</f>
        <v>0</v>
      </c>
      <c r="BL867" s="20" t="s">
        <v>567</v>
      </c>
      <c r="BM867" s="242" t="s">
        <v>4860</v>
      </c>
    </row>
    <row r="868" s="2" customFormat="1">
      <c r="A868" s="41"/>
      <c r="B868" s="42"/>
      <c r="C868" s="43"/>
      <c r="D868" s="244" t="s">
        <v>484</v>
      </c>
      <c r="E868" s="43"/>
      <c r="F868" s="245" t="s">
        <v>4861</v>
      </c>
      <c r="G868" s="43"/>
      <c r="H868" s="43"/>
      <c r="I868" s="151"/>
      <c r="J868" s="43"/>
      <c r="K868" s="43"/>
      <c r="L868" s="47"/>
      <c r="M868" s="246"/>
      <c r="N868" s="247"/>
      <c r="O868" s="87"/>
      <c r="P868" s="87"/>
      <c r="Q868" s="87"/>
      <c r="R868" s="87"/>
      <c r="S868" s="87"/>
      <c r="T868" s="88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T868" s="20" t="s">
        <v>484</v>
      </c>
      <c r="AU868" s="20" t="s">
        <v>82</v>
      </c>
    </row>
    <row r="869" s="13" customFormat="1">
      <c r="A869" s="13"/>
      <c r="B869" s="249"/>
      <c r="C869" s="250"/>
      <c r="D869" s="244" t="s">
        <v>487</v>
      </c>
      <c r="E869" s="251" t="s">
        <v>28</v>
      </c>
      <c r="F869" s="252" t="s">
        <v>4862</v>
      </c>
      <c r="G869" s="250"/>
      <c r="H869" s="253">
        <v>52</v>
      </c>
      <c r="I869" s="254"/>
      <c r="J869" s="250"/>
      <c r="K869" s="250"/>
      <c r="L869" s="255"/>
      <c r="M869" s="256"/>
      <c r="N869" s="257"/>
      <c r="O869" s="257"/>
      <c r="P869" s="257"/>
      <c r="Q869" s="257"/>
      <c r="R869" s="257"/>
      <c r="S869" s="257"/>
      <c r="T869" s="258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9" t="s">
        <v>487</v>
      </c>
      <c r="AU869" s="259" t="s">
        <v>82</v>
      </c>
      <c r="AV869" s="13" t="s">
        <v>82</v>
      </c>
      <c r="AW869" s="13" t="s">
        <v>35</v>
      </c>
      <c r="AX869" s="13" t="s">
        <v>74</v>
      </c>
      <c r="AY869" s="259" t="s">
        <v>475</v>
      </c>
    </row>
    <row r="870" s="13" customFormat="1">
      <c r="A870" s="13"/>
      <c r="B870" s="249"/>
      <c r="C870" s="250"/>
      <c r="D870" s="244" t="s">
        <v>487</v>
      </c>
      <c r="E870" s="251" t="s">
        <v>28</v>
      </c>
      <c r="F870" s="252" t="s">
        <v>4863</v>
      </c>
      <c r="G870" s="250"/>
      <c r="H870" s="253">
        <v>22.079999999999998</v>
      </c>
      <c r="I870" s="254"/>
      <c r="J870" s="250"/>
      <c r="K870" s="250"/>
      <c r="L870" s="255"/>
      <c r="M870" s="256"/>
      <c r="N870" s="257"/>
      <c r="O870" s="257"/>
      <c r="P870" s="257"/>
      <c r="Q870" s="257"/>
      <c r="R870" s="257"/>
      <c r="S870" s="257"/>
      <c r="T870" s="258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9" t="s">
        <v>487</v>
      </c>
      <c r="AU870" s="259" t="s">
        <v>82</v>
      </c>
      <c r="AV870" s="13" t="s">
        <v>82</v>
      </c>
      <c r="AW870" s="13" t="s">
        <v>35</v>
      </c>
      <c r="AX870" s="13" t="s">
        <v>74</v>
      </c>
      <c r="AY870" s="259" t="s">
        <v>475</v>
      </c>
    </row>
    <row r="871" s="15" customFormat="1">
      <c r="A871" s="15"/>
      <c r="B871" s="271"/>
      <c r="C871" s="272"/>
      <c r="D871" s="244" t="s">
        <v>487</v>
      </c>
      <c r="E871" s="273" t="s">
        <v>28</v>
      </c>
      <c r="F871" s="274" t="s">
        <v>493</v>
      </c>
      <c r="G871" s="272"/>
      <c r="H871" s="275">
        <v>74.079999999999998</v>
      </c>
      <c r="I871" s="276"/>
      <c r="J871" s="272"/>
      <c r="K871" s="272"/>
      <c r="L871" s="277"/>
      <c r="M871" s="278"/>
      <c r="N871" s="279"/>
      <c r="O871" s="279"/>
      <c r="P871" s="279"/>
      <c r="Q871" s="279"/>
      <c r="R871" s="279"/>
      <c r="S871" s="279"/>
      <c r="T871" s="280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81" t="s">
        <v>487</v>
      </c>
      <c r="AU871" s="281" t="s">
        <v>82</v>
      </c>
      <c r="AV871" s="15" t="s">
        <v>482</v>
      </c>
      <c r="AW871" s="15" t="s">
        <v>35</v>
      </c>
      <c r="AX871" s="15" t="s">
        <v>78</v>
      </c>
      <c r="AY871" s="281" t="s">
        <v>475</v>
      </c>
    </row>
    <row r="872" s="2" customFormat="1" ht="33" customHeight="1">
      <c r="A872" s="41"/>
      <c r="B872" s="42"/>
      <c r="C872" s="282" t="s">
        <v>4864</v>
      </c>
      <c r="D872" s="282" t="s">
        <v>516</v>
      </c>
      <c r="E872" s="283" t="s">
        <v>4865</v>
      </c>
      <c r="F872" s="284" t="s">
        <v>4866</v>
      </c>
      <c r="G872" s="285" t="s">
        <v>496</v>
      </c>
      <c r="H872" s="286">
        <v>88.896000000000001</v>
      </c>
      <c r="I872" s="287"/>
      <c r="J872" s="288">
        <f>ROUND(I872*H872,2)</f>
        <v>0</v>
      </c>
      <c r="K872" s="284" t="s">
        <v>481</v>
      </c>
      <c r="L872" s="289"/>
      <c r="M872" s="290" t="s">
        <v>28</v>
      </c>
      <c r="N872" s="291" t="s">
        <v>45</v>
      </c>
      <c r="O872" s="87"/>
      <c r="P872" s="240">
        <f>O872*H872</f>
        <v>0</v>
      </c>
      <c r="Q872" s="240">
        <v>0.0038800000000000002</v>
      </c>
      <c r="R872" s="240">
        <f>Q872*H872</f>
        <v>0.34491648000000003</v>
      </c>
      <c r="S872" s="240">
        <v>0</v>
      </c>
      <c r="T872" s="241">
        <f>S872*H872</f>
        <v>0</v>
      </c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R872" s="242" t="s">
        <v>649</v>
      </c>
      <c r="AT872" s="242" t="s">
        <v>516</v>
      </c>
      <c r="AU872" s="242" t="s">
        <v>82</v>
      </c>
      <c r="AY872" s="20" t="s">
        <v>475</v>
      </c>
      <c r="BE872" s="243">
        <f>IF(N872="základní",J872,0)</f>
        <v>0</v>
      </c>
      <c r="BF872" s="243">
        <f>IF(N872="snížená",J872,0)</f>
        <v>0</v>
      </c>
      <c r="BG872" s="243">
        <f>IF(N872="zákl. přenesená",J872,0)</f>
        <v>0</v>
      </c>
      <c r="BH872" s="243">
        <f>IF(N872="sníž. přenesená",J872,0)</f>
        <v>0</v>
      </c>
      <c r="BI872" s="243">
        <f>IF(N872="nulová",J872,0)</f>
        <v>0</v>
      </c>
      <c r="BJ872" s="20" t="s">
        <v>78</v>
      </c>
      <c r="BK872" s="243">
        <f>ROUND(I872*H872,2)</f>
        <v>0</v>
      </c>
      <c r="BL872" s="20" t="s">
        <v>567</v>
      </c>
      <c r="BM872" s="242" t="s">
        <v>4867</v>
      </c>
    </row>
    <row r="873" s="2" customFormat="1">
      <c r="A873" s="41"/>
      <c r="B873" s="42"/>
      <c r="C873" s="43"/>
      <c r="D873" s="244" t="s">
        <v>484</v>
      </c>
      <c r="E873" s="43"/>
      <c r="F873" s="245" t="s">
        <v>4866</v>
      </c>
      <c r="G873" s="43"/>
      <c r="H873" s="43"/>
      <c r="I873" s="151"/>
      <c r="J873" s="43"/>
      <c r="K873" s="43"/>
      <c r="L873" s="47"/>
      <c r="M873" s="246"/>
      <c r="N873" s="247"/>
      <c r="O873" s="87"/>
      <c r="P873" s="87"/>
      <c r="Q873" s="87"/>
      <c r="R873" s="87"/>
      <c r="S873" s="87"/>
      <c r="T873" s="88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T873" s="20" t="s">
        <v>484</v>
      </c>
      <c r="AU873" s="20" t="s">
        <v>82</v>
      </c>
    </row>
    <row r="874" s="13" customFormat="1">
      <c r="A874" s="13"/>
      <c r="B874" s="249"/>
      <c r="C874" s="250"/>
      <c r="D874" s="244" t="s">
        <v>487</v>
      </c>
      <c r="E874" s="251" t="s">
        <v>28</v>
      </c>
      <c r="F874" s="252" t="s">
        <v>4868</v>
      </c>
      <c r="G874" s="250"/>
      <c r="H874" s="253">
        <v>88.896000000000001</v>
      </c>
      <c r="I874" s="254"/>
      <c r="J874" s="250"/>
      <c r="K874" s="250"/>
      <c r="L874" s="255"/>
      <c r="M874" s="256"/>
      <c r="N874" s="257"/>
      <c r="O874" s="257"/>
      <c r="P874" s="257"/>
      <c r="Q874" s="257"/>
      <c r="R874" s="257"/>
      <c r="S874" s="257"/>
      <c r="T874" s="258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9" t="s">
        <v>487</v>
      </c>
      <c r="AU874" s="259" t="s">
        <v>82</v>
      </c>
      <c r="AV874" s="13" t="s">
        <v>82</v>
      </c>
      <c r="AW874" s="13" t="s">
        <v>35</v>
      </c>
      <c r="AX874" s="13" t="s">
        <v>78</v>
      </c>
      <c r="AY874" s="259" t="s">
        <v>475</v>
      </c>
    </row>
    <row r="875" s="2" customFormat="1" ht="16.5" customHeight="1">
      <c r="A875" s="41"/>
      <c r="B875" s="42"/>
      <c r="C875" s="231" t="s">
        <v>4869</v>
      </c>
      <c r="D875" s="231" t="s">
        <v>477</v>
      </c>
      <c r="E875" s="232" t="s">
        <v>4870</v>
      </c>
      <c r="F875" s="233" t="s">
        <v>4871</v>
      </c>
      <c r="G875" s="234" t="s">
        <v>496</v>
      </c>
      <c r="H875" s="235">
        <v>129.17599999999999</v>
      </c>
      <c r="I875" s="236"/>
      <c r="J875" s="237">
        <f>ROUND(I875*H875,2)</f>
        <v>0</v>
      </c>
      <c r="K875" s="233" t="s">
        <v>481</v>
      </c>
      <c r="L875" s="47"/>
      <c r="M875" s="238" t="s">
        <v>28</v>
      </c>
      <c r="N875" s="239" t="s">
        <v>45</v>
      </c>
      <c r="O875" s="87"/>
      <c r="P875" s="240">
        <f>O875*H875</f>
        <v>0</v>
      </c>
      <c r="Q875" s="240">
        <v>0.00038000000000000002</v>
      </c>
      <c r="R875" s="240">
        <f>Q875*H875</f>
        <v>0.049086879999999999</v>
      </c>
      <c r="S875" s="240">
        <v>0</v>
      </c>
      <c r="T875" s="241">
        <f>S875*H875</f>
        <v>0</v>
      </c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R875" s="242" t="s">
        <v>567</v>
      </c>
      <c r="AT875" s="242" t="s">
        <v>477</v>
      </c>
      <c r="AU875" s="242" t="s">
        <v>82</v>
      </c>
      <c r="AY875" s="20" t="s">
        <v>475</v>
      </c>
      <c r="BE875" s="243">
        <f>IF(N875="základní",J875,0)</f>
        <v>0</v>
      </c>
      <c r="BF875" s="243">
        <f>IF(N875="snížená",J875,0)</f>
        <v>0</v>
      </c>
      <c r="BG875" s="243">
        <f>IF(N875="zákl. přenesená",J875,0)</f>
        <v>0</v>
      </c>
      <c r="BH875" s="243">
        <f>IF(N875="sníž. přenesená",J875,0)</f>
        <v>0</v>
      </c>
      <c r="BI875" s="243">
        <f>IF(N875="nulová",J875,0)</f>
        <v>0</v>
      </c>
      <c r="BJ875" s="20" t="s">
        <v>78</v>
      </c>
      <c r="BK875" s="243">
        <f>ROUND(I875*H875,2)</f>
        <v>0</v>
      </c>
      <c r="BL875" s="20" t="s">
        <v>567</v>
      </c>
      <c r="BM875" s="242" t="s">
        <v>4872</v>
      </c>
    </row>
    <row r="876" s="2" customFormat="1">
      <c r="A876" s="41"/>
      <c r="B876" s="42"/>
      <c r="C876" s="43"/>
      <c r="D876" s="244" t="s">
        <v>484</v>
      </c>
      <c r="E876" s="43"/>
      <c r="F876" s="245" t="s">
        <v>4873</v>
      </c>
      <c r="G876" s="43"/>
      <c r="H876" s="43"/>
      <c r="I876" s="151"/>
      <c r="J876" s="43"/>
      <c r="K876" s="43"/>
      <c r="L876" s="47"/>
      <c r="M876" s="246"/>
      <c r="N876" s="247"/>
      <c r="O876" s="87"/>
      <c r="P876" s="87"/>
      <c r="Q876" s="87"/>
      <c r="R876" s="87"/>
      <c r="S876" s="87"/>
      <c r="T876" s="88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T876" s="20" t="s">
        <v>484</v>
      </c>
      <c r="AU876" s="20" t="s">
        <v>82</v>
      </c>
    </row>
    <row r="877" s="13" customFormat="1">
      <c r="A877" s="13"/>
      <c r="B877" s="249"/>
      <c r="C877" s="250"/>
      <c r="D877" s="244" t="s">
        <v>487</v>
      </c>
      <c r="E877" s="251" t="s">
        <v>28</v>
      </c>
      <c r="F877" s="252" t="s">
        <v>4874</v>
      </c>
      <c r="G877" s="250"/>
      <c r="H877" s="253">
        <v>121.176</v>
      </c>
      <c r="I877" s="254"/>
      <c r="J877" s="250"/>
      <c r="K877" s="250"/>
      <c r="L877" s="255"/>
      <c r="M877" s="256"/>
      <c r="N877" s="257"/>
      <c r="O877" s="257"/>
      <c r="P877" s="257"/>
      <c r="Q877" s="257"/>
      <c r="R877" s="257"/>
      <c r="S877" s="257"/>
      <c r="T877" s="258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9" t="s">
        <v>487</v>
      </c>
      <c r="AU877" s="259" t="s">
        <v>82</v>
      </c>
      <c r="AV877" s="13" t="s">
        <v>82</v>
      </c>
      <c r="AW877" s="13" t="s">
        <v>35</v>
      </c>
      <c r="AX877" s="13" t="s">
        <v>74</v>
      </c>
      <c r="AY877" s="259" t="s">
        <v>475</v>
      </c>
    </row>
    <row r="878" s="13" customFormat="1">
      <c r="A878" s="13"/>
      <c r="B878" s="249"/>
      <c r="C878" s="250"/>
      <c r="D878" s="244" t="s">
        <v>487</v>
      </c>
      <c r="E878" s="251" t="s">
        <v>28</v>
      </c>
      <c r="F878" s="252" t="s">
        <v>4875</v>
      </c>
      <c r="G878" s="250"/>
      <c r="H878" s="253">
        <v>8</v>
      </c>
      <c r="I878" s="254"/>
      <c r="J878" s="250"/>
      <c r="K878" s="250"/>
      <c r="L878" s="255"/>
      <c r="M878" s="256"/>
      <c r="N878" s="257"/>
      <c r="O878" s="257"/>
      <c r="P878" s="257"/>
      <c r="Q878" s="257"/>
      <c r="R878" s="257"/>
      <c r="S878" s="257"/>
      <c r="T878" s="258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9" t="s">
        <v>487</v>
      </c>
      <c r="AU878" s="259" t="s">
        <v>82</v>
      </c>
      <c r="AV878" s="13" t="s">
        <v>82</v>
      </c>
      <c r="AW878" s="13" t="s">
        <v>35</v>
      </c>
      <c r="AX878" s="13" t="s">
        <v>74</v>
      </c>
      <c r="AY878" s="259" t="s">
        <v>475</v>
      </c>
    </row>
    <row r="879" s="15" customFormat="1">
      <c r="A879" s="15"/>
      <c r="B879" s="271"/>
      <c r="C879" s="272"/>
      <c r="D879" s="244" t="s">
        <v>487</v>
      </c>
      <c r="E879" s="273" t="s">
        <v>28</v>
      </c>
      <c r="F879" s="274" t="s">
        <v>493</v>
      </c>
      <c r="G879" s="272"/>
      <c r="H879" s="275">
        <v>129.17599999999999</v>
      </c>
      <c r="I879" s="276"/>
      <c r="J879" s="272"/>
      <c r="K879" s="272"/>
      <c r="L879" s="277"/>
      <c r="M879" s="278"/>
      <c r="N879" s="279"/>
      <c r="O879" s="279"/>
      <c r="P879" s="279"/>
      <c r="Q879" s="279"/>
      <c r="R879" s="279"/>
      <c r="S879" s="279"/>
      <c r="T879" s="280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81" t="s">
        <v>487</v>
      </c>
      <c r="AU879" s="281" t="s">
        <v>82</v>
      </c>
      <c r="AV879" s="15" t="s">
        <v>482</v>
      </c>
      <c r="AW879" s="15" t="s">
        <v>35</v>
      </c>
      <c r="AX879" s="15" t="s">
        <v>78</v>
      </c>
      <c r="AY879" s="281" t="s">
        <v>475</v>
      </c>
    </row>
    <row r="880" s="2" customFormat="1" ht="21.75" customHeight="1">
      <c r="A880" s="41"/>
      <c r="B880" s="42"/>
      <c r="C880" s="282" t="s">
        <v>4876</v>
      </c>
      <c r="D880" s="282" t="s">
        <v>516</v>
      </c>
      <c r="E880" s="283" t="s">
        <v>4877</v>
      </c>
      <c r="F880" s="284" t="s">
        <v>4878</v>
      </c>
      <c r="G880" s="285" t="s">
        <v>496</v>
      </c>
      <c r="H880" s="286">
        <v>148.55199999999999</v>
      </c>
      <c r="I880" s="287"/>
      <c r="J880" s="288">
        <f>ROUND(I880*H880,2)</f>
        <v>0</v>
      </c>
      <c r="K880" s="284" t="s">
        <v>28</v>
      </c>
      <c r="L880" s="289"/>
      <c r="M880" s="290" t="s">
        <v>28</v>
      </c>
      <c r="N880" s="291" t="s">
        <v>45</v>
      </c>
      <c r="O880" s="87"/>
      <c r="P880" s="240">
        <f>O880*H880</f>
        <v>0</v>
      </c>
      <c r="Q880" s="240">
        <v>0.0043</v>
      </c>
      <c r="R880" s="240">
        <f>Q880*H880</f>
        <v>0.63877359999999994</v>
      </c>
      <c r="S880" s="240">
        <v>0</v>
      </c>
      <c r="T880" s="241">
        <f>S880*H880</f>
        <v>0</v>
      </c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R880" s="242" t="s">
        <v>649</v>
      </c>
      <c r="AT880" s="242" t="s">
        <v>516</v>
      </c>
      <c r="AU880" s="242" t="s">
        <v>82</v>
      </c>
      <c r="AY880" s="20" t="s">
        <v>475</v>
      </c>
      <c r="BE880" s="243">
        <f>IF(N880="základní",J880,0)</f>
        <v>0</v>
      </c>
      <c r="BF880" s="243">
        <f>IF(N880="snížená",J880,0)</f>
        <v>0</v>
      </c>
      <c r="BG880" s="243">
        <f>IF(N880="zákl. přenesená",J880,0)</f>
        <v>0</v>
      </c>
      <c r="BH880" s="243">
        <f>IF(N880="sníž. přenesená",J880,0)</f>
        <v>0</v>
      </c>
      <c r="BI880" s="243">
        <f>IF(N880="nulová",J880,0)</f>
        <v>0</v>
      </c>
      <c r="BJ880" s="20" t="s">
        <v>78</v>
      </c>
      <c r="BK880" s="243">
        <f>ROUND(I880*H880,2)</f>
        <v>0</v>
      </c>
      <c r="BL880" s="20" t="s">
        <v>567</v>
      </c>
      <c r="BM880" s="242" t="s">
        <v>4879</v>
      </c>
    </row>
    <row r="881" s="2" customFormat="1">
      <c r="A881" s="41"/>
      <c r="B881" s="42"/>
      <c r="C881" s="43"/>
      <c r="D881" s="244" t="s">
        <v>484</v>
      </c>
      <c r="E881" s="43"/>
      <c r="F881" s="245" t="s">
        <v>4878</v>
      </c>
      <c r="G881" s="43"/>
      <c r="H881" s="43"/>
      <c r="I881" s="151"/>
      <c r="J881" s="43"/>
      <c r="K881" s="43"/>
      <c r="L881" s="47"/>
      <c r="M881" s="246"/>
      <c r="N881" s="247"/>
      <c r="O881" s="87"/>
      <c r="P881" s="87"/>
      <c r="Q881" s="87"/>
      <c r="R881" s="87"/>
      <c r="S881" s="87"/>
      <c r="T881" s="88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T881" s="20" t="s">
        <v>484</v>
      </c>
      <c r="AU881" s="20" t="s">
        <v>82</v>
      </c>
    </row>
    <row r="882" s="13" customFormat="1">
      <c r="A882" s="13"/>
      <c r="B882" s="249"/>
      <c r="C882" s="250"/>
      <c r="D882" s="244" t="s">
        <v>487</v>
      </c>
      <c r="E882" s="251" t="s">
        <v>28</v>
      </c>
      <c r="F882" s="252" t="s">
        <v>4880</v>
      </c>
      <c r="G882" s="250"/>
      <c r="H882" s="253">
        <v>148.55199999999999</v>
      </c>
      <c r="I882" s="254"/>
      <c r="J882" s="250"/>
      <c r="K882" s="250"/>
      <c r="L882" s="255"/>
      <c r="M882" s="256"/>
      <c r="N882" s="257"/>
      <c r="O882" s="257"/>
      <c r="P882" s="257"/>
      <c r="Q882" s="257"/>
      <c r="R882" s="257"/>
      <c r="S882" s="257"/>
      <c r="T882" s="258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9" t="s">
        <v>487</v>
      </c>
      <c r="AU882" s="259" t="s">
        <v>82</v>
      </c>
      <c r="AV882" s="13" t="s">
        <v>82</v>
      </c>
      <c r="AW882" s="13" t="s">
        <v>35</v>
      </c>
      <c r="AX882" s="13" t="s">
        <v>78</v>
      </c>
      <c r="AY882" s="259" t="s">
        <v>475</v>
      </c>
    </row>
    <row r="883" s="2" customFormat="1" ht="33" customHeight="1">
      <c r="A883" s="41"/>
      <c r="B883" s="42"/>
      <c r="C883" s="231" t="s">
        <v>4881</v>
      </c>
      <c r="D883" s="231" t="s">
        <v>477</v>
      </c>
      <c r="E883" s="232" t="s">
        <v>4882</v>
      </c>
      <c r="F883" s="233" t="s">
        <v>4883</v>
      </c>
      <c r="G883" s="234" t="s">
        <v>496</v>
      </c>
      <c r="H883" s="235">
        <v>204.08000000000001</v>
      </c>
      <c r="I883" s="236"/>
      <c r="J883" s="237">
        <f>ROUND(I883*H883,2)</f>
        <v>0</v>
      </c>
      <c r="K883" s="233" t="s">
        <v>481</v>
      </c>
      <c r="L883" s="47"/>
      <c r="M883" s="238" t="s">
        <v>28</v>
      </c>
      <c r="N883" s="239" t="s">
        <v>45</v>
      </c>
      <c r="O883" s="87"/>
      <c r="P883" s="240">
        <f>O883*H883</f>
        <v>0</v>
      </c>
      <c r="Q883" s="240">
        <v>0</v>
      </c>
      <c r="R883" s="240">
        <f>Q883*H883</f>
        <v>0</v>
      </c>
      <c r="S883" s="240">
        <v>0</v>
      </c>
      <c r="T883" s="241">
        <f>S883*H883</f>
        <v>0</v>
      </c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R883" s="242" t="s">
        <v>567</v>
      </c>
      <c r="AT883" s="242" t="s">
        <v>477</v>
      </c>
      <c r="AU883" s="242" t="s">
        <v>82</v>
      </c>
      <c r="AY883" s="20" t="s">
        <v>475</v>
      </c>
      <c r="BE883" s="243">
        <f>IF(N883="základní",J883,0)</f>
        <v>0</v>
      </c>
      <c r="BF883" s="243">
        <f>IF(N883="snížená",J883,0)</f>
        <v>0</v>
      </c>
      <c r="BG883" s="243">
        <f>IF(N883="zákl. přenesená",J883,0)</f>
        <v>0</v>
      </c>
      <c r="BH883" s="243">
        <f>IF(N883="sníž. přenesená",J883,0)</f>
        <v>0</v>
      </c>
      <c r="BI883" s="243">
        <f>IF(N883="nulová",J883,0)</f>
        <v>0</v>
      </c>
      <c r="BJ883" s="20" t="s">
        <v>78</v>
      </c>
      <c r="BK883" s="243">
        <f>ROUND(I883*H883,2)</f>
        <v>0</v>
      </c>
      <c r="BL883" s="20" t="s">
        <v>567</v>
      </c>
      <c r="BM883" s="242" t="s">
        <v>4884</v>
      </c>
    </row>
    <row r="884" s="2" customFormat="1">
      <c r="A884" s="41"/>
      <c r="B884" s="42"/>
      <c r="C884" s="43"/>
      <c r="D884" s="244" t="s">
        <v>484</v>
      </c>
      <c r="E884" s="43"/>
      <c r="F884" s="245" t="s">
        <v>4885</v>
      </c>
      <c r="G884" s="43"/>
      <c r="H884" s="43"/>
      <c r="I884" s="151"/>
      <c r="J884" s="43"/>
      <c r="K884" s="43"/>
      <c r="L884" s="47"/>
      <c r="M884" s="246"/>
      <c r="N884" s="247"/>
      <c r="O884" s="87"/>
      <c r="P884" s="87"/>
      <c r="Q884" s="87"/>
      <c r="R884" s="87"/>
      <c r="S884" s="87"/>
      <c r="T884" s="88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T884" s="20" t="s">
        <v>484</v>
      </c>
      <c r="AU884" s="20" t="s">
        <v>82</v>
      </c>
    </row>
    <row r="885" s="16" customFormat="1">
      <c r="A885" s="16"/>
      <c r="B885" s="299"/>
      <c r="C885" s="300"/>
      <c r="D885" s="244" t="s">
        <v>487</v>
      </c>
      <c r="E885" s="301" t="s">
        <v>28</v>
      </c>
      <c r="F885" s="302" t="s">
        <v>4886</v>
      </c>
      <c r="G885" s="300"/>
      <c r="H885" s="301" t="s">
        <v>28</v>
      </c>
      <c r="I885" s="303"/>
      <c r="J885" s="300"/>
      <c r="K885" s="300"/>
      <c r="L885" s="304"/>
      <c r="M885" s="305"/>
      <c r="N885" s="306"/>
      <c r="O885" s="306"/>
      <c r="P885" s="306"/>
      <c r="Q885" s="306"/>
      <c r="R885" s="306"/>
      <c r="S885" s="306"/>
      <c r="T885" s="307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T885" s="308" t="s">
        <v>487</v>
      </c>
      <c r="AU885" s="308" t="s">
        <v>82</v>
      </c>
      <c r="AV885" s="16" t="s">
        <v>78</v>
      </c>
      <c r="AW885" s="16" t="s">
        <v>35</v>
      </c>
      <c r="AX885" s="16" t="s">
        <v>74</v>
      </c>
      <c r="AY885" s="308" t="s">
        <v>475</v>
      </c>
    </row>
    <row r="886" s="13" customFormat="1">
      <c r="A886" s="13"/>
      <c r="B886" s="249"/>
      <c r="C886" s="250"/>
      <c r="D886" s="244" t="s">
        <v>487</v>
      </c>
      <c r="E886" s="251" t="s">
        <v>28</v>
      </c>
      <c r="F886" s="252" t="s">
        <v>4887</v>
      </c>
      <c r="G886" s="250"/>
      <c r="H886" s="253">
        <v>74.079999999999998</v>
      </c>
      <c r="I886" s="254"/>
      <c r="J886" s="250"/>
      <c r="K886" s="250"/>
      <c r="L886" s="255"/>
      <c r="M886" s="256"/>
      <c r="N886" s="257"/>
      <c r="O886" s="257"/>
      <c r="P886" s="257"/>
      <c r="Q886" s="257"/>
      <c r="R886" s="257"/>
      <c r="S886" s="257"/>
      <c r="T886" s="258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9" t="s">
        <v>487</v>
      </c>
      <c r="AU886" s="259" t="s">
        <v>82</v>
      </c>
      <c r="AV886" s="13" t="s">
        <v>82</v>
      </c>
      <c r="AW886" s="13" t="s">
        <v>35</v>
      </c>
      <c r="AX886" s="13" t="s">
        <v>74</v>
      </c>
      <c r="AY886" s="259" t="s">
        <v>475</v>
      </c>
    </row>
    <row r="887" s="16" customFormat="1">
      <c r="A887" s="16"/>
      <c r="B887" s="299"/>
      <c r="C887" s="300"/>
      <c r="D887" s="244" t="s">
        <v>487</v>
      </c>
      <c r="E887" s="301" t="s">
        <v>28</v>
      </c>
      <c r="F887" s="302" t="s">
        <v>4888</v>
      </c>
      <c r="G887" s="300"/>
      <c r="H887" s="301" t="s">
        <v>28</v>
      </c>
      <c r="I887" s="303"/>
      <c r="J887" s="300"/>
      <c r="K887" s="300"/>
      <c r="L887" s="304"/>
      <c r="M887" s="305"/>
      <c r="N887" s="306"/>
      <c r="O887" s="306"/>
      <c r="P887" s="306"/>
      <c r="Q887" s="306"/>
      <c r="R887" s="306"/>
      <c r="S887" s="306"/>
      <c r="T887" s="307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T887" s="308" t="s">
        <v>487</v>
      </c>
      <c r="AU887" s="308" t="s">
        <v>82</v>
      </c>
      <c r="AV887" s="16" t="s">
        <v>78</v>
      </c>
      <c r="AW887" s="16" t="s">
        <v>35</v>
      </c>
      <c r="AX887" s="16" t="s">
        <v>74</v>
      </c>
      <c r="AY887" s="308" t="s">
        <v>475</v>
      </c>
    </row>
    <row r="888" s="13" customFormat="1">
      <c r="A888" s="13"/>
      <c r="B888" s="249"/>
      <c r="C888" s="250"/>
      <c r="D888" s="244" t="s">
        <v>487</v>
      </c>
      <c r="E888" s="251" t="s">
        <v>28</v>
      </c>
      <c r="F888" s="252" t="s">
        <v>4889</v>
      </c>
      <c r="G888" s="250"/>
      <c r="H888" s="253">
        <v>130</v>
      </c>
      <c r="I888" s="254"/>
      <c r="J888" s="250"/>
      <c r="K888" s="250"/>
      <c r="L888" s="255"/>
      <c r="M888" s="256"/>
      <c r="N888" s="257"/>
      <c r="O888" s="257"/>
      <c r="P888" s="257"/>
      <c r="Q888" s="257"/>
      <c r="R888" s="257"/>
      <c r="S888" s="257"/>
      <c r="T888" s="258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9" t="s">
        <v>487</v>
      </c>
      <c r="AU888" s="259" t="s">
        <v>82</v>
      </c>
      <c r="AV888" s="13" t="s">
        <v>82</v>
      </c>
      <c r="AW888" s="13" t="s">
        <v>35</v>
      </c>
      <c r="AX888" s="13" t="s">
        <v>74</v>
      </c>
      <c r="AY888" s="259" t="s">
        <v>475</v>
      </c>
    </row>
    <row r="889" s="15" customFormat="1">
      <c r="A889" s="15"/>
      <c r="B889" s="271"/>
      <c r="C889" s="272"/>
      <c r="D889" s="244" t="s">
        <v>487</v>
      </c>
      <c r="E889" s="273" t="s">
        <v>28</v>
      </c>
      <c r="F889" s="274" t="s">
        <v>493</v>
      </c>
      <c r="G889" s="272"/>
      <c r="H889" s="275">
        <v>204.07999999999998</v>
      </c>
      <c r="I889" s="276"/>
      <c r="J889" s="272"/>
      <c r="K889" s="272"/>
      <c r="L889" s="277"/>
      <c r="M889" s="278"/>
      <c r="N889" s="279"/>
      <c r="O889" s="279"/>
      <c r="P889" s="279"/>
      <c r="Q889" s="279"/>
      <c r="R889" s="279"/>
      <c r="S889" s="279"/>
      <c r="T889" s="280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T889" s="281" t="s">
        <v>487</v>
      </c>
      <c r="AU889" s="281" t="s">
        <v>82</v>
      </c>
      <c r="AV889" s="15" t="s">
        <v>482</v>
      </c>
      <c r="AW889" s="15" t="s">
        <v>35</v>
      </c>
      <c r="AX889" s="15" t="s">
        <v>78</v>
      </c>
      <c r="AY889" s="281" t="s">
        <v>475</v>
      </c>
    </row>
    <row r="890" s="2" customFormat="1" ht="21.75" customHeight="1">
      <c r="A890" s="41"/>
      <c r="B890" s="42"/>
      <c r="C890" s="282" t="s">
        <v>4890</v>
      </c>
      <c r="D890" s="282" t="s">
        <v>516</v>
      </c>
      <c r="E890" s="283" t="s">
        <v>4891</v>
      </c>
      <c r="F890" s="284" t="s">
        <v>4892</v>
      </c>
      <c r="G890" s="285" t="s">
        <v>496</v>
      </c>
      <c r="H890" s="286">
        <v>136.5</v>
      </c>
      <c r="I890" s="287"/>
      <c r="J890" s="288">
        <f>ROUND(I890*H890,2)</f>
        <v>0</v>
      </c>
      <c r="K890" s="284" t="s">
        <v>481</v>
      </c>
      <c r="L890" s="289"/>
      <c r="M890" s="290" t="s">
        <v>28</v>
      </c>
      <c r="N890" s="291" t="s">
        <v>45</v>
      </c>
      <c r="O890" s="87"/>
      <c r="P890" s="240">
        <f>O890*H890</f>
        <v>0</v>
      </c>
      <c r="Q890" s="240">
        <v>0.00029999999999999997</v>
      </c>
      <c r="R890" s="240">
        <f>Q890*H890</f>
        <v>0.040949999999999993</v>
      </c>
      <c r="S890" s="240">
        <v>0</v>
      </c>
      <c r="T890" s="241">
        <f>S890*H890</f>
        <v>0</v>
      </c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R890" s="242" t="s">
        <v>649</v>
      </c>
      <c r="AT890" s="242" t="s">
        <v>516</v>
      </c>
      <c r="AU890" s="242" t="s">
        <v>82</v>
      </c>
      <c r="AY890" s="20" t="s">
        <v>475</v>
      </c>
      <c r="BE890" s="243">
        <f>IF(N890="základní",J890,0)</f>
        <v>0</v>
      </c>
      <c r="BF890" s="243">
        <f>IF(N890="snížená",J890,0)</f>
        <v>0</v>
      </c>
      <c r="BG890" s="243">
        <f>IF(N890="zákl. přenesená",J890,0)</f>
        <v>0</v>
      </c>
      <c r="BH890" s="243">
        <f>IF(N890="sníž. přenesená",J890,0)</f>
        <v>0</v>
      </c>
      <c r="BI890" s="243">
        <f>IF(N890="nulová",J890,0)</f>
        <v>0</v>
      </c>
      <c r="BJ890" s="20" t="s">
        <v>78</v>
      </c>
      <c r="BK890" s="243">
        <f>ROUND(I890*H890,2)</f>
        <v>0</v>
      </c>
      <c r="BL890" s="20" t="s">
        <v>567</v>
      </c>
      <c r="BM890" s="242" t="s">
        <v>4893</v>
      </c>
    </row>
    <row r="891" s="2" customFormat="1">
      <c r="A891" s="41"/>
      <c r="B891" s="42"/>
      <c r="C891" s="43"/>
      <c r="D891" s="244" t="s">
        <v>484</v>
      </c>
      <c r="E891" s="43"/>
      <c r="F891" s="245" t="s">
        <v>4892</v>
      </c>
      <c r="G891" s="43"/>
      <c r="H891" s="43"/>
      <c r="I891" s="151"/>
      <c r="J891" s="43"/>
      <c r="K891" s="43"/>
      <c r="L891" s="47"/>
      <c r="M891" s="246"/>
      <c r="N891" s="247"/>
      <c r="O891" s="87"/>
      <c r="P891" s="87"/>
      <c r="Q891" s="87"/>
      <c r="R891" s="87"/>
      <c r="S891" s="87"/>
      <c r="T891" s="88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T891" s="20" t="s">
        <v>484</v>
      </c>
      <c r="AU891" s="20" t="s">
        <v>82</v>
      </c>
    </row>
    <row r="892" s="13" customFormat="1">
      <c r="A892" s="13"/>
      <c r="B892" s="249"/>
      <c r="C892" s="250"/>
      <c r="D892" s="244" t="s">
        <v>487</v>
      </c>
      <c r="E892" s="251" t="s">
        <v>28</v>
      </c>
      <c r="F892" s="252" t="s">
        <v>4894</v>
      </c>
      <c r="G892" s="250"/>
      <c r="H892" s="253">
        <v>136.5</v>
      </c>
      <c r="I892" s="254"/>
      <c r="J892" s="250"/>
      <c r="K892" s="250"/>
      <c r="L892" s="255"/>
      <c r="M892" s="256"/>
      <c r="N892" s="257"/>
      <c r="O892" s="257"/>
      <c r="P892" s="257"/>
      <c r="Q892" s="257"/>
      <c r="R892" s="257"/>
      <c r="S892" s="257"/>
      <c r="T892" s="258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9" t="s">
        <v>487</v>
      </c>
      <c r="AU892" s="259" t="s">
        <v>82</v>
      </c>
      <c r="AV892" s="13" t="s">
        <v>82</v>
      </c>
      <c r="AW892" s="13" t="s">
        <v>35</v>
      </c>
      <c r="AX892" s="13" t="s">
        <v>78</v>
      </c>
      <c r="AY892" s="259" t="s">
        <v>475</v>
      </c>
    </row>
    <row r="893" s="2" customFormat="1" ht="21.75" customHeight="1">
      <c r="A893" s="41"/>
      <c r="B893" s="42"/>
      <c r="C893" s="282" t="s">
        <v>4895</v>
      </c>
      <c r="D893" s="282" t="s">
        <v>516</v>
      </c>
      <c r="E893" s="283" t="s">
        <v>4896</v>
      </c>
      <c r="F893" s="284" t="s">
        <v>4897</v>
      </c>
      <c r="G893" s="285" t="s">
        <v>496</v>
      </c>
      <c r="H893" s="286">
        <v>77.700000000000003</v>
      </c>
      <c r="I893" s="287"/>
      <c r="J893" s="288">
        <f>ROUND(I893*H893,2)</f>
        <v>0</v>
      </c>
      <c r="K893" s="284" t="s">
        <v>481</v>
      </c>
      <c r="L893" s="289"/>
      <c r="M893" s="290" t="s">
        <v>28</v>
      </c>
      <c r="N893" s="291" t="s">
        <v>45</v>
      </c>
      <c r="O893" s="87"/>
      <c r="P893" s="240">
        <f>O893*H893</f>
        <v>0</v>
      </c>
      <c r="Q893" s="240">
        <v>0.00059999999999999995</v>
      </c>
      <c r="R893" s="240">
        <f>Q893*H893</f>
        <v>0.046619999999999995</v>
      </c>
      <c r="S893" s="240">
        <v>0</v>
      </c>
      <c r="T893" s="241">
        <f>S893*H893</f>
        <v>0</v>
      </c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R893" s="242" t="s">
        <v>649</v>
      </c>
      <c r="AT893" s="242" t="s">
        <v>516</v>
      </c>
      <c r="AU893" s="242" t="s">
        <v>82</v>
      </c>
      <c r="AY893" s="20" t="s">
        <v>475</v>
      </c>
      <c r="BE893" s="243">
        <f>IF(N893="základní",J893,0)</f>
        <v>0</v>
      </c>
      <c r="BF893" s="243">
        <f>IF(N893="snížená",J893,0)</f>
        <v>0</v>
      </c>
      <c r="BG893" s="243">
        <f>IF(N893="zákl. přenesená",J893,0)</f>
        <v>0</v>
      </c>
      <c r="BH893" s="243">
        <f>IF(N893="sníž. přenesená",J893,0)</f>
        <v>0</v>
      </c>
      <c r="BI893" s="243">
        <f>IF(N893="nulová",J893,0)</f>
        <v>0</v>
      </c>
      <c r="BJ893" s="20" t="s">
        <v>78</v>
      </c>
      <c r="BK893" s="243">
        <f>ROUND(I893*H893,2)</f>
        <v>0</v>
      </c>
      <c r="BL893" s="20" t="s">
        <v>567</v>
      </c>
      <c r="BM893" s="242" t="s">
        <v>4898</v>
      </c>
    </row>
    <row r="894" s="2" customFormat="1">
      <c r="A894" s="41"/>
      <c r="B894" s="42"/>
      <c r="C894" s="43"/>
      <c r="D894" s="244" t="s">
        <v>484</v>
      </c>
      <c r="E894" s="43"/>
      <c r="F894" s="245" t="s">
        <v>4897</v>
      </c>
      <c r="G894" s="43"/>
      <c r="H894" s="43"/>
      <c r="I894" s="151"/>
      <c r="J894" s="43"/>
      <c r="K894" s="43"/>
      <c r="L894" s="47"/>
      <c r="M894" s="246"/>
      <c r="N894" s="247"/>
      <c r="O894" s="87"/>
      <c r="P894" s="87"/>
      <c r="Q894" s="87"/>
      <c r="R894" s="87"/>
      <c r="S894" s="87"/>
      <c r="T894" s="88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T894" s="20" t="s">
        <v>484</v>
      </c>
      <c r="AU894" s="20" t="s">
        <v>82</v>
      </c>
    </row>
    <row r="895" s="13" customFormat="1">
      <c r="A895" s="13"/>
      <c r="B895" s="249"/>
      <c r="C895" s="250"/>
      <c r="D895" s="244" t="s">
        <v>487</v>
      </c>
      <c r="E895" s="251" t="s">
        <v>28</v>
      </c>
      <c r="F895" s="252" t="s">
        <v>4899</v>
      </c>
      <c r="G895" s="250"/>
      <c r="H895" s="253">
        <v>77.700000000000003</v>
      </c>
      <c r="I895" s="254"/>
      <c r="J895" s="250"/>
      <c r="K895" s="250"/>
      <c r="L895" s="255"/>
      <c r="M895" s="256"/>
      <c r="N895" s="257"/>
      <c r="O895" s="257"/>
      <c r="P895" s="257"/>
      <c r="Q895" s="257"/>
      <c r="R895" s="257"/>
      <c r="S895" s="257"/>
      <c r="T895" s="258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59" t="s">
        <v>487</v>
      </c>
      <c r="AU895" s="259" t="s">
        <v>82</v>
      </c>
      <c r="AV895" s="13" t="s">
        <v>82</v>
      </c>
      <c r="AW895" s="13" t="s">
        <v>35</v>
      </c>
      <c r="AX895" s="13" t="s">
        <v>78</v>
      </c>
      <c r="AY895" s="259" t="s">
        <v>475</v>
      </c>
    </row>
    <row r="896" s="2" customFormat="1" ht="33" customHeight="1">
      <c r="A896" s="41"/>
      <c r="B896" s="42"/>
      <c r="C896" s="231" t="s">
        <v>4900</v>
      </c>
      <c r="D896" s="231" t="s">
        <v>477</v>
      </c>
      <c r="E896" s="232" t="s">
        <v>4901</v>
      </c>
      <c r="F896" s="233" t="s">
        <v>4902</v>
      </c>
      <c r="G896" s="234" t="s">
        <v>4903</v>
      </c>
      <c r="H896" s="309"/>
      <c r="I896" s="236"/>
      <c r="J896" s="237">
        <f>ROUND(I896*H896,2)</f>
        <v>0</v>
      </c>
      <c r="K896" s="233" t="s">
        <v>481</v>
      </c>
      <c r="L896" s="47"/>
      <c r="M896" s="238" t="s">
        <v>28</v>
      </c>
      <c r="N896" s="239" t="s">
        <v>45</v>
      </c>
      <c r="O896" s="87"/>
      <c r="P896" s="240">
        <f>O896*H896</f>
        <v>0</v>
      </c>
      <c r="Q896" s="240">
        <v>0</v>
      </c>
      <c r="R896" s="240">
        <f>Q896*H896</f>
        <v>0</v>
      </c>
      <c r="S896" s="240">
        <v>0</v>
      </c>
      <c r="T896" s="241">
        <f>S896*H896</f>
        <v>0</v>
      </c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R896" s="242" t="s">
        <v>567</v>
      </c>
      <c r="AT896" s="242" t="s">
        <v>477</v>
      </c>
      <c r="AU896" s="242" t="s">
        <v>82</v>
      </c>
      <c r="AY896" s="20" t="s">
        <v>475</v>
      </c>
      <c r="BE896" s="243">
        <f>IF(N896="základní",J896,0)</f>
        <v>0</v>
      </c>
      <c r="BF896" s="243">
        <f>IF(N896="snížená",J896,0)</f>
        <v>0</v>
      </c>
      <c r="BG896" s="243">
        <f>IF(N896="zákl. přenesená",J896,0)</f>
        <v>0</v>
      </c>
      <c r="BH896" s="243">
        <f>IF(N896="sníž. přenesená",J896,0)</f>
        <v>0</v>
      </c>
      <c r="BI896" s="243">
        <f>IF(N896="nulová",J896,0)</f>
        <v>0</v>
      </c>
      <c r="BJ896" s="20" t="s">
        <v>78</v>
      </c>
      <c r="BK896" s="243">
        <f>ROUND(I896*H896,2)</f>
        <v>0</v>
      </c>
      <c r="BL896" s="20" t="s">
        <v>567</v>
      </c>
      <c r="BM896" s="242" t="s">
        <v>4904</v>
      </c>
    </row>
    <row r="897" s="2" customFormat="1">
      <c r="A897" s="41"/>
      <c r="B897" s="42"/>
      <c r="C897" s="43"/>
      <c r="D897" s="244" t="s">
        <v>484</v>
      </c>
      <c r="E897" s="43"/>
      <c r="F897" s="245" t="s">
        <v>4905</v>
      </c>
      <c r="G897" s="43"/>
      <c r="H897" s="43"/>
      <c r="I897" s="151"/>
      <c r="J897" s="43"/>
      <c r="K897" s="43"/>
      <c r="L897" s="47"/>
      <c r="M897" s="295"/>
      <c r="N897" s="296"/>
      <c r="O897" s="297"/>
      <c r="P897" s="297"/>
      <c r="Q897" s="297"/>
      <c r="R897" s="297"/>
      <c r="S897" s="297"/>
      <c r="T897" s="298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T897" s="20" t="s">
        <v>484</v>
      </c>
      <c r="AU897" s="20" t="s">
        <v>82</v>
      </c>
    </row>
    <row r="898" s="2" customFormat="1" ht="6.96" customHeight="1">
      <c r="A898" s="41"/>
      <c r="B898" s="62"/>
      <c r="C898" s="63"/>
      <c r="D898" s="63"/>
      <c r="E898" s="63"/>
      <c r="F898" s="63"/>
      <c r="G898" s="63"/>
      <c r="H898" s="63"/>
      <c r="I898" s="179"/>
      <c r="J898" s="63"/>
      <c r="K898" s="63"/>
      <c r="L898" s="47"/>
      <c r="M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</row>
  </sheetData>
  <sheetProtection sheet="1" autoFilter="0" formatColumns="0" formatRows="0" objects="1" scenarios="1" spinCount="100000" saltValue="L1Iz251uGd1VnzebMQaEv8Wet4jF0hHsP13pWr4PKGQKnpRyHYSBSfrTjsJ5yEUf7fecnWk9LCZ/74nFJhmh6Q==" hashValue="P/evIpcbu3rEEpOVFWeV3Ti2rlKTaPCLH9AE9PT8lN8jMyyNauiWf6S2l2KnvPdLnGVi+na8ayWr1VS+UpR6sg==" algorithmName="SHA-512" password="C429"/>
  <autoFilter ref="C97:K8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3948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4906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ROUND(J87,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ROUND((SUM(BE87:BE119)),  2)</f>
        <v>0</v>
      </c>
      <c r="G35" s="41"/>
      <c r="H35" s="41"/>
      <c r="I35" s="168">
        <v>0.20999999999999999</v>
      </c>
      <c r="J35" s="167">
        <f>ROUND(((SUM(BE87:BE119))*I35),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ROUND((SUM(BF87:BF119)),  2)</f>
        <v>0</v>
      </c>
      <c r="G36" s="41"/>
      <c r="H36" s="41"/>
      <c r="I36" s="168">
        <v>0.14999999999999999</v>
      </c>
      <c r="J36" s="167">
        <f>ROUND(((SUM(BF87:BF119))*I36),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ROUND((SUM(BG87:BG119)),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ROUND((SUM(BH87:BH119)),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ROUND((SUM(BI87:BI119)),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3948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2.2 - SO 02.2. Kácení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J87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J88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J89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179"/>
      <c r="J67" s="63"/>
      <c r="K67" s="6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182"/>
      <c r="J71" s="65"/>
      <c r="K71" s="65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460</v>
      </c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83" t="str">
        <f>E7</f>
        <v>Krounka Kutřín, výstavba poldru</v>
      </c>
      <c r="F75" s="35"/>
      <c r="G75" s="35"/>
      <c r="H75" s="35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435</v>
      </c>
      <c r="D76" s="25"/>
      <c r="E76" s="25"/>
      <c r="F76" s="25"/>
      <c r="G76" s="25"/>
      <c r="H76" s="25"/>
      <c r="I76" s="142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83" t="s">
        <v>3948</v>
      </c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437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2.2 - SO 02.2. Kácení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22</v>
      </c>
      <c r="D81" s="43"/>
      <c r="E81" s="43"/>
      <c r="F81" s="30" t="str">
        <f>F14</f>
        <v>k.ú. Perálec,Hněvětice,Miřetín,Č.Rybná</v>
      </c>
      <c r="G81" s="43"/>
      <c r="H81" s="43"/>
      <c r="I81" s="154" t="s">
        <v>24</v>
      </c>
      <c r="J81" s="75" t="str">
        <f>IF(J14="","",J14)</f>
        <v>27.8.2019</v>
      </c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40.05" customHeight="1">
      <c r="A83" s="41"/>
      <c r="B83" s="42"/>
      <c r="C83" s="35" t="s">
        <v>26</v>
      </c>
      <c r="D83" s="43"/>
      <c r="E83" s="43"/>
      <c r="F83" s="30" t="str">
        <f>E17</f>
        <v>Povodí Labe,státní podnik,Víta Nejedlého 951, HK3</v>
      </c>
      <c r="G83" s="43"/>
      <c r="H83" s="43"/>
      <c r="I83" s="154" t="s">
        <v>33</v>
      </c>
      <c r="J83" s="39" t="str">
        <f>E23</f>
        <v>"Sdružení Kutřín 2016" Šindlar + HG partner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31</v>
      </c>
      <c r="D84" s="43"/>
      <c r="E84" s="43"/>
      <c r="F84" s="30" t="str">
        <f>IF(E20="","",E20)</f>
        <v>Vyplň údaj</v>
      </c>
      <c r="G84" s="43"/>
      <c r="H84" s="43"/>
      <c r="I84" s="154" t="s">
        <v>36</v>
      </c>
      <c r="J84" s="39" t="str">
        <f>E26</f>
        <v xml:space="preserve"> 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203"/>
      <c r="B86" s="204"/>
      <c r="C86" s="205" t="s">
        <v>461</v>
      </c>
      <c r="D86" s="206" t="s">
        <v>59</v>
      </c>
      <c r="E86" s="206" t="s">
        <v>55</v>
      </c>
      <c r="F86" s="206" t="s">
        <v>56</v>
      </c>
      <c r="G86" s="206" t="s">
        <v>462</v>
      </c>
      <c r="H86" s="206" t="s">
        <v>463</v>
      </c>
      <c r="I86" s="207" t="s">
        <v>464</v>
      </c>
      <c r="J86" s="206" t="s">
        <v>444</v>
      </c>
      <c r="K86" s="208" t="s">
        <v>465</v>
      </c>
      <c r="L86" s="209"/>
      <c r="M86" s="95" t="s">
        <v>28</v>
      </c>
      <c r="N86" s="96" t="s">
        <v>44</v>
      </c>
      <c r="O86" s="96" t="s">
        <v>466</v>
      </c>
      <c r="P86" s="96" t="s">
        <v>467</v>
      </c>
      <c r="Q86" s="96" t="s">
        <v>468</v>
      </c>
      <c r="R86" s="96" t="s">
        <v>469</v>
      </c>
      <c r="S86" s="96" t="s">
        <v>470</v>
      </c>
      <c r="T86" s="97" t="s">
        <v>471</v>
      </c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</row>
    <row r="87" s="2" customFormat="1" ht="22.8" customHeight="1">
      <c r="A87" s="41"/>
      <c r="B87" s="42"/>
      <c r="C87" s="102" t="s">
        <v>472</v>
      </c>
      <c r="D87" s="43"/>
      <c r="E87" s="43"/>
      <c r="F87" s="43"/>
      <c r="G87" s="43"/>
      <c r="H87" s="43"/>
      <c r="I87" s="151"/>
      <c r="J87" s="210">
        <f>BK87</f>
        <v>0</v>
      </c>
      <c r="K87" s="43"/>
      <c r="L87" s="47"/>
      <c r="M87" s="98"/>
      <c r="N87" s="211"/>
      <c r="O87" s="99"/>
      <c r="P87" s="212">
        <f>P88</f>
        <v>0</v>
      </c>
      <c r="Q87" s="99"/>
      <c r="R87" s="212">
        <f>R88</f>
        <v>0.00085000000000000006</v>
      </c>
      <c r="S87" s="99"/>
      <c r="T87" s="213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73</v>
      </c>
      <c r="AU87" s="20" t="s">
        <v>445</v>
      </c>
      <c r="BK87" s="214">
        <f>BK88</f>
        <v>0</v>
      </c>
    </row>
    <row r="88" s="12" customFormat="1" ht="25.92" customHeight="1">
      <c r="A88" s="12"/>
      <c r="B88" s="215"/>
      <c r="C88" s="216"/>
      <c r="D88" s="217" t="s">
        <v>73</v>
      </c>
      <c r="E88" s="218" t="s">
        <v>473</v>
      </c>
      <c r="F88" s="218" t="s">
        <v>474</v>
      </c>
      <c r="G88" s="216"/>
      <c r="H88" s="216"/>
      <c r="I88" s="219"/>
      <c r="J88" s="220">
        <f>BK88</f>
        <v>0</v>
      </c>
      <c r="K88" s="216"/>
      <c r="L88" s="221"/>
      <c r="M88" s="222"/>
      <c r="N88" s="223"/>
      <c r="O88" s="223"/>
      <c r="P88" s="224">
        <f>P89</f>
        <v>0</v>
      </c>
      <c r="Q88" s="223"/>
      <c r="R88" s="224">
        <f>R89</f>
        <v>0.00085000000000000006</v>
      </c>
      <c r="S88" s="223"/>
      <c r="T88" s="225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26" t="s">
        <v>78</v>
      </c>
      <c r="AT88" s="227" t="s">
        <v>73</v>
      </c>
      <c r="AU88" s="227" t="s">
        <v>74</v>
      </c>
      <c r="AY88" s="226" t="s">
        <v>475</v>
      </c>
      <c r="BK88" s="228">
        <f>BK89</f>
        <v>0</v>
      </c>
    </row>
    <row r="89" s="12" customFormat="1" ht="22.8" customHeight="1">
      <c r="A89" s="12"/>
      <c r="B89" s="215"/>
      <c r="C89" s="216"/>
      <c r="D89" s="217" t="s">
        <v>73</v>
      </c>
      <c r="E89" s="229" t="s">
        <v>78</v>
      </c>
      <c r="F89" s="229" t="s">
        <v>393</v>
      </c>
      <c r="G89" s="216"/>
      <c r="H89" s="216"/>
      <c r="I89" s="219"/>
      <c r="J89" s="230">
        <f>BK89</f>
        <v>0</v>
      </c>
      <c r="K89" s="216"/>
      <c r="L89" s="221"/>
      <c r="M89" s="222"/>
      <c r="N89" s="223"/>
      <c r="O89" s="223"/>
      <c r="P89" s="224">
        <f>SUM(P90:P119)</f>
        <v>0</v>
      </c>
      <c r="Q89" s="223"/>
      <c r="R89" s="224">
        <f>SUM(R90:R119)</f>
        <v>0.00085000000000000006</v>
      </c>
      <c r="S89" s="223"/>
      <c r="T89" s="225">
        <f>SUM(T90:T119)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78</v>
      </c>
      <c r="AY89" s="226" t="s">
        <v>475</v>
      </c>
      <c r="BK89" s="228">
        <f>SUM(BK90:BK119)</f>
        <v>0</v>
      </c>
    </row>
    <row r="90" s="2" customFormat="1" ht="33" customHeight="1">
      <c r="A90" s="41"/>
      <c r="B90" s="42"/>
      <c r="C90" s="231" t="s">
        <v>78</v>
      </c>
      <c r="D90" s="231" t="s">
        <v>477</v>
      </c>
      <c r="E90" s="232" t="s">
        <v>3904</v>
      </c>
      <c r="F90" s="233" t="s">
        <v>3905</v>
      </c>
      <c r="G90" s="234" t="s">
        <v>496</v>
      </c>
      <c r="H90" s="235">
        <v>400</v>
      </c>
      <c r="I90" s="236"/>
      <c r="J90" s="237">
        <f>ROUND(I90*H90,2)</f>
        <v>0</v>
      </c>
      <c r="K90" s="233" t="s">
        <v>481</v>
      </c>
      <c r="L90" s="47"/>
      <c r="M90" s="238" t="s">
        <v>28</v>
      </c>
      <c r="N90" s="239" t="s">
        <v>45</v>
      </c>
      <c r="O90" s="87"/>
      <c r="P90" s="240">
        <f>O90*H90</f>
        <v>0</v>
      </c>
      <c r="Q90" s="240">
        <v>0</v>
      </c>
      <c r="R90" s="240">
        <f>Q90*H90</f>
        <v>0</v>
      </c>
      <c r="S90" s="240">
        <v>0</v>
      </c>
      <c r="T90" s="241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42" t="s">
        <v>482</v>
      </c>
      <c r="AT90" s="242" t="s">
        <v>477</v>
      </c>
      <c r="AU90" s="242" t="s">
        <v>82</v>
      </c>
      <c r="AY90" s="20" t="s">
        <v>475</v>
      </c>
      <c r="BE90" s="243">
        <f>IF(N90="základní",J90,0)</f>
        <v>0</v>
      </c>
      <c r="BF90" s="243">
        <f>IF(N90="snížená",J90,0)</f>
        <v>0</v>
      </c>
      <c r="BG90" s="243">
        <f>IF(N90="zákl. přenesená",J90,0)</f>
        <v>0</v>
      </c>
      <c r="BH90" s="243">
        <f>IF(N90="sníž. přenesená",J90,0)</f>
        <v>0</v>
      </c>
      <c r="BI90" s="243">
        <f>IF(N90="nulová",J90,0)</f>
        <v>0</v>
      </c>
      <c r="BJ90" s="20" t="s">
        <v>78</v>
      </c>
      <c r="BK90" s="243">
        <f>ROUND(I90*H90,2)</f>
        <v>0</v>
      </c>
      <c r="BL90" s="20" t="s">
        <v>482</v>
      </c>
      <c r="BM90" s="242" t="s">
        <v>4907</v>
      </c>
    </row>
    <row r="91" s="2" customFormat="1">
      <c r="A91" s="41"/>
      <c r="B91" s="42"/>
      <c r="C91" s="43"/>
      <c r="D91" s="244" t="s">
        <v>484</v>
      </c>
      <c r="E91" s="43"/>
      <c r="F91" s="245" t="s">
        <v>3907</v>
      </c>
      <c r="G91" s="43"/>
      <c r="H91" s="43"/>
      <c r="I91" s="151"/>
      <c r="J91" s="43"/>
      <c r="K91" s="43"/>
      <c r="L91" s="47"/>
      <c r="M91" s="246"/>
      <c r="N91" s="247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484</v>
      </c>
      <c r="AU91" s="20" t="s">
        <v>82</v>
      </c>
    </row>
    <row r="92" s="16" customFormat="1">
      <c r="A92" s="16"/>
      <c r="B92" s="299"/>
      <c r="C92" s="300"/>
      <c r="D92" s="244" t="s">
        <v>487</v>
      </c>
      <c r="E92" s="301" t="s">
        <v>28</v>
      </c>
      <c r="F92" s="302" t="s">
        <v>4908</v>
      </c>
      <c r="G92" s="300"/>
      <c r="H92" s="301" t="s">
        <v>28</v>
      </c>
      <c r="I92" s="303"/>
      <c r="J92" s="300"/>
      <c r="K92" s="300"/>
      <c r="L92" s="304"/>
      <c r="M92" s="305"/>
      <c r="N92" s="306"/>
      <c r="O92" s="306"/>
      <c r="P92" s="306"/>
      <c r="Q92" s="306"/>
      <c r="R92" s="306"/>
      <c r="S92" s="306"/>
      <c r="T92" s="307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T92" s="308" t="s">
        <v>487</v>
      </c>
      <c r="AU92" s="308" t="s">
        <v>82</v>
      </c>
      <c r="AV92" s="16" t="s">
        <v>78</v>
      </c>
      <c r="AW92" s="16" t="s">
        <v>35</v>
      </c>
      <c r="AX92" s="16" t="s">
        <v>74</v>
      </c>
      <c r="AY92" s="308" t="s">
        <v>475</v>
      </c>
    </row>
    <row r="93" s="16" customFormat="1">
      <c r="A93" s="16"/>
      <c r="B93" s="299"/>
      <c r="C93" s="300"/>
      <c r="D93" s="244" t="s">
        <v>487</v>
      </c>
      <c r="E93" s="301" t="s">
        <v>28</v>
      </c>
      <c r="F93" s="302" t="s">
        <v>3969</v>
      </c>
      <c r="G93" s="300"/>
      <c r="H93" s="301" t="s">
        <v>28</v>
      </c>
      <c r="I93" s="303"/>
      <c r="J93" s="300"/>
      <c r="K93" s="300"/>
      <c r="L93" s="304"/>
      <c r="M93" s="305"/>
      <c r="N93" s="306"/>
      <c r="O93" s="306"/>
      <c r="P93" s="306"/>
      <c r="Q93" s="306"/>
      <c r="R93" s="306"/>
      <c r="S93" s="306"/>
      <c r="T93" s="307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T93" s="308" t="s">
        <v>487</v>
      </c>
      <c r="AU93" s="308" t="s">
        <v>82</v>
      </c>
      <c r="AV93" s="16" t="s">
        <v>78</v>
      </c>
      <c r="AW93" s="16" t="s">
        <v>35</v>
      </c>
      <c r="AX93" s="16" t="s">
        <v>74</v>
      </c>
      <c r="AY93" s="308" t="s">
        <v>475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4909</v>
      </c>
      <c r="G94" s="250"/>
      <c r="H94" s="253">
        <v>400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44.25" customHeight="1">
      <c r="A95" s="41"/>
      <c r="B95" s="42"/>
      <c r="C95" s="231" t="s">
        <v>82</v>
      </c>
      <c r="D95" s="231" t="s">
        <v>477</v>
      </c>
      <c r="E95" s="232" t="s">
        <v>3909</v>
      </c>
      <c r="F95" s="233" t="s">
        <v>3910</v>
      </c>
      <c r="G95" s="234" t="s">
        <v>3898</v>
      </c>
      <c r="H95" s="235">
        <v>1</v>
      </c>
      <c r="I95" s="236"/>
      <c r="J95" s="237">
        <f>ROUND(I95*H95,2)</f>
        <v>0</v>
      </c>
      <c r="K95" s="233" t="s">
        <v>28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4910</v>
      </c>
    </row>
    <row r="96" s="2" customFormat="1">
      <c r="A96" s="41"/>
      <c r="B96" s="42"/>
      <c r="C96" s="43"/>
      <c r="D96" s="244" t="s">
        <v>484</v>
      </c>
      <c r="E96" s="43"/>
      <c r="F96" s="245" t="s">
        <v>3910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16" customFormat="1">
      <c r="A97" s="16"/>
      <c r="B97" s="299"/>
      <c r="C97" s="300"/>
      <c r="D97" s="244" t="s">
        <v>487</v>
      </c>
      <c r="E97" s="301" t="s">
        <v>28</v>
      </c>
      <c r="F97" s="302" t="s">
        <v>4911</v>
      </c>
      <c r="G97" s="300"/>
      <c r="H97" s="301" t="s">
        <v>28</v>
      </c>
      <c r="I97" s="303"/>
      <c r="J97" s="300"/>
      <c r="K97" s="300"/>
      <c r="L97" s="304"/>
      <c r="M97" s="305"/>
      <c r="N97" s="306"/>
      <c r="O97" s="306"/>
      <c r="P97" s="306"/>
      <c r="Q97" s="306"/>
      <c r="R97" s="306"/>
      <c r="S97" s="306"/>
      <c r="T97" s="307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T97" s="308" t="s">
        <v>487</v>
      </c>
      <c r="AU97" s="308" t="s">
        <v>82</v>
      </c>
      <c r="AV97" s="16" t="s">
        <v>78</v>
      </c>
      <c r="AW97" s="16" t="s">
        <v>35</v>
      </c>
      <c r="AX97" s="16" t="s">
        <v>74</v>
      </c>
      <c r="AY97" s="308" t="s">
        <v>475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78</v>
      </c>
      <c r="G98" s="250"/>
      <c r="H98" s="253">
        <v>1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90</v>
      </c>
      <c r="D99" s="231" t="s">
        <v>477</v>
      </c>
      <c r="E99" s="232" t="s">
        <v>4912</v>
      </c>
      <c r="F99" s="233" t="s">
        <v>4913</v>
      </c>
      <c r="G99" s="234" t="s">
        <v>550</v>
      </c>
      <c r="H99" s="235">
        <v>8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4914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4913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6" customFormat="1">
      <c r="A101" s="16"/>
      <c r="B101" s="299"/>
      <c r="C101" s="300"/>
      <c r="D101" s="244" t="s">
        <v>487</v>
      </c>
      <c r="E101" s="301" t="s">
        <v>28</v>
      </c>
      <c r="F101" s="302" t="s">
        <v>4915</v>
      </c>
      <c r="G101" s="300"/>
      <c r="H101" s="301" t="s">
        <v>28</v>
      </c>
      <c r="I101" s="303"/>
      <c r="J101" s="300"/>
      <c r="K101" s="300"/>
      <c r="L101" s="304"/>
      <c r="M101" s="305"/>
      <c r="N101" s="306"/>
      <c r="O101" s="306"/>
      <c r="P101" s="306"/>
      <c r="Q101" s="306"/>
      <c r="R101" s="306"/>
      <c r="S101" s="306"/>
      <c r="T101" s="307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8" t="s">
        <v>487</v>
      </c>
      <c r="AU101" s="308" t="s">
        <v>82</v>
      </c>
      <c r="AV101" s="16" t="s">
        <v>78</v>
      </c>
      <c r="AW101" s="16" t="s">
        <v>35</v>
      </c>
      <c r="AX101" s="16" t="s">
        <v>74</v>
      </c>
      <c r="AY101" s="308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519</v>
      </c>
      <c r="G102" s="250"/>
      <c r="H102" s="253">
        <v>8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21.75" customHeight="1">
      <c r="A103" s="41"/>
      <c r="B103" s="42"/>
      <c r="C103" s="231" t="s">
        <v>482</v>
      </c>
      <c r="D103" s="231" t="s">
        <v>477</v>
      </c>
      <c r="E103" s="232" t="s">
        <v>4916</v>
      </c>
      <c r="F103" s="233" t="s">
        <v>4917</v>
      </c>
      <c r="G103" s="234" t="s">
        <v>550</v>
      </c>
      <c r="H103" s="235">
        <v>4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4918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4917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6" customFormat="1">
      <c r="A105" s="16"/>
      <c r="B105" s="299"/>
      <c r="C105" s="300"/>
      <c r="D105" s="244" t="s">
        <v>487</v>
      </c>
      <c r="E105" s="301" t="s">
        <v>28</v>
      </c>
      <c r="F105" s="302" t="s">
        <v>4915</v>
      </c>
      <c r="G105" s="300"/>
      <c r="H105" s="301" t="s">
        <v>28</v>
      </c>
      <c r="I105" s="303"/>
      <c r="J105" s="300"/>
      <c r="K105" s="300"/>
      <c r="L105" s="304"/>
      <c r="M105" s="305"/>
      <c r="N105" s="306"/>
      <c r="O105" s="306"/>
      <c r="P105" s="306"/>
      <c r="Q105" s="306"/>
      <c r="R105" s="306"/>
      <c r="S105" s="306"/>
      <c r="T105" s="307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T105" s="308" t="s">
        <v>487</v>
      </c>
      <c r="AU105" s="308" t="s">
        <v>82</v>
      </c>
      <c r="AV105" s="16" t="s">
        <v>78</v>
      </c>
      <c r="AW105" s="16" t="s">
        <v>35</v>
      </c>
      <c r="AX105" s="16" t="s">
        <v>74</v>
      </c>
      <c r="AY105" s="308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482</v>
      </c>
      <c r="G106" s="250"/>
      <c r="H106" s="253">
        <v>4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21.75" customHeight="1">
      <c r="A107" s="41"/>
      <c r="B107" s="42"/>
      <c r="C107" s="231" t="s">
        <v>186</v>
      </c>
      <c r="D107" s="231" t="s">
        <v>477</v>
      </c>
      <c r="E107" s="232" t="s">
        <v>4919</v>
      </c>
      <c r="F107" s="233" t="s">
        <v>4920</v>
      </c>
      <c r="G107" s="234" t="s">
        <v>550</v>
      </c>
      <c r="H107" s="235">
        <v>1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4921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4920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6" customFormat="1">
      <c r="A109" s="16"/>
      <c r="B109" s="299"/>
      <c r="C109" s="300"/>
      <c r="D109" s="244" t="s">
        <v>487</v>
      </c>
      <c r="E109" s="301" t="s">
        <v>28</v>
      </c>
      <c r="F109" s="302" t="s">
        <v>4922</v>
      </c>
      <c r="G109" s="300"/>
      <c r="H109" s="301" t="s">
        <v>28</v>
      </c>
      <c r="I109" s="303"/>
      <c r="J109" s="300"/>
      <c r="K109" s="300"/>
      <c r="L109" s="304"/>
      <c r="M109" s="305"/>
      <c r="N109" s="306"/>
      <c r="O109" s="306"/>
      <c r="P109" s="306"/>
      <c r="Q109" s="306"/>
      <c r="R109" s="306"/>
      <c r="S109" s="306"/>
      <c r="T109" s="307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T109" s="308" t="s">
        <v>487</v>
      </c>
      <c r="AU109" s="308" t="s">
        <v>82</v>
      </c>
      <c r="AV109" s="16" t="s">
        <v>78</v>
      </c>
      <c r="AW109" s="16" t="s">
        <v>35</v>
      </c>
      <c r="AX109" s="16" t="s">
        <v>74</v>
      </c>
      <c r="AY109" s="308" t="s">
        <v>475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78</v>
      </c>
      <c r="G110" s="250"/>
      <c r="H110" s="253">
        <v>1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33" customHeight="1">
      <c r="A111" s="41"/>
      <c r="B111" s="42"/>
      <c r="C111" s="231" t="s">
        <v>204</v>
      </c>
      <c r="D111" s="231" t="s">
        <v>477</v>
      </c>
      <c r="E111" s="232" t="s">
        <v>3918</v>
      </c>
      <c r="F111" s="233" t="s">
        <v>3919</v>
      </c>
      <c r="G111" s="234" t="s">
        <v>550</v>
      </c>
      <c r="H111" s="235">
        <v>8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5.0000000000000002E-05</v>
      </c>
      <c r="R111" s="240">
        <f>Q111*H111</f>
        <v>0.00040000000000000002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4923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3921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 ht="33" customHeight="1">
      <c r="A113" s="41"/>
      <c r="B113" s="42"/>
      <c r="C113" s="231" t="s">
        <v>522</v>
      </c>
      <c r="D113" s="231" t="s">
        <v>477</v>
      </c>
      <c r="E113" s="232" t="s">
        <v>3928</v>
      </c>
      <c r="F113" s="233" t="s">
        <v>3929</v>
      </c>
      <c r="G113" s="234" t="s">
        <v>550</v>
      </c>
      <c r="H113" s="235">
        <v>4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9.0000000000000006E-05</v>
      </c>
      <c r="R113" s="240">
        <f>Q113*H113</f>
        <v>0.00036000000000000002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4924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3931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2" customFormat="1" ht="33" customHeight="1">
      <c r="A115" s="41"/>
      <c r="B115" s="42"/>
      <c r="C115" s="231" t="s">
        <v>519</v>
      </c>
      <c r="D115" s="231" t="s">
        <v>477</v>
      </c>
      <c r="E115" s="232" t="s">
        <v>4925</v>
      </c>
      <c r="F115" s="233" t="s">
        <v>4926</v>
      </c>
      <c r="G115" s="234" t="s">
        <v>550</v>
      </c>
      <c r="H115" s="235">
        <v>1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9.0000000000000006E-05</v>
      </c>
      <c r="R115" s="240">
        <f>Q115*H115</f>
        <v>9.0000000000000006E-05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4927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4928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 ht="33" customHeight="1">
      <c r="A117" s="41"/>
      <c r="B117" s="42"/>
      <c r="C117" s="231" t="s">
        <v>292</v>
      </c>
      <c r="D117" s="231" t="s">
        <v>477</v>
      </c>
      <c r="E117" s="232" t="s">
        <v>3933</v>
      </c>
      <c r="F117" s="233" t="s">
        <v>4929</v>
      </c>
      <c r="G117" s="234" t="s">
        <v>3935</v>
      </c>
      <c r="H117" s="235">
        <v>13</v>
      </c>
      <c r="I117" s="236"/>
      <c r="J117" s="237">
        <f>ROUND(I117*H117,2)</f>
        <v>0</v>
      </c>
      <c r="K117" s="233" t="s">
        <v>28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4930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4929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4931</v>
      </c>
      <c r="G119" s="250"/>
      <c r="H119" s="253">
        <v>13</v>
      </c>
      <c r="I119" s="254"/>
      <c r="J119" s="250"/>
      <c r="K119" s="250"/>
      <c r="L119" s="255"/>
      <c r="M119" s="292"/>
      <c r="N119" s="293"/>
      <c r="O119" s="293"/>
      <c r="P119" s="293"/>
      <c r="Q119" s="293"/>
      <c r="R119" s="293"/>
      <c r="S119" s="293"/>
      <c r="T119" s="294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6.96" customHeight="1">
      <c r="A120" s="41"/>
      <c r="B120" s="62"/>
      <c r="C120" s="63"/>
      <c r="D120" s="63"/>
      <c r="E120" s="63"/>
      <c r="F120" s="63"/>
      <c r="G120" s="63"/>
      <c r="H120" s="63"/>
      <c r="I120" s="179"/>
      <c r="J120" s="63"/>
      <c r="K120" s="63"/>
      <c r="L120" s="47"/>
      <c r="M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</sheetData>
  <sheetProtection sheet="1" autoFilter="0" formatColumns="0" formatRows="0" objects="1" scenarios="1" spinCount="100000" saltValue="2EG9R53ozyQwupwT0Sn59h0j6eblmrlW9nAZUOeoq7n5a9bFqF/XZ5v+xguj8ePvtYJJqYXHQbL0jMbFUF80rA==" hashValue="ehf3KzV6QUg6Yy8/Oa71LM3z7o6NumRuypnKKukJL9o+6VsqLoDrCFdL4VWbVUASEktet5WWg8Tjt19KSFNq8Q==" algorithmName="SHA-512" password="C429"/>
  <autoFilter ref="C86:K11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4932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4933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ROUND(J92,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ROUND((SUM(BE92:BE208)),  2)</f>
        <v>0</v>
      </c>
      <c r="G35" s="41"/>
      <c r="H35" s="41"/>
      <c r="I35" s="168">
        <v>0.20999999999999999</v>
      </c>
      <c r="J35" s="167">
        <f>ROUND(((SUM(BE92:BE208))*I35),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ROUND((SUM(BF92:BF208)),  2)</f>
        <v>0</v>
      </c>
      <c r="G36" s="41"/>
      <c r="H36" s="41"/>
      <c r="I36" s="168">
        <v>0.14999999999999999</v>
      </c>
      <c r="J36" s="167">
        <f>ROUND(((SUM(BF92:BF208))*I36),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ROUND((SUM(BG92:BG208)),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ROUND((SUM(BH92:BH208)),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ROUND((SUM(BI92:BI208)),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4932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3.1 - SO 3.1 Těsnicí přísyp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J92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J93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J94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924</v>
      </c>
      <c r="E66" s="199"/>
      <c r="F66" s="199"/>
      <c r="G66" s="199"/>
      <c r="H66" s="199"/>
      <c r="I66" s="200"/>
      <c r="J66" s="201">
        <f>J176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1214</v>
      </c>
      <c r="E67" s="199"/>
      <c r="F67" s="199"/>
      <c r="G67" s="199"/>
      <c r="H67" s="199"/>
      <c r="I67" s="200"/>
      <c r="J67" s="201">
        <f>J188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2360</v>
      </c>
      <c r="E68" s="199"/>
      <c r="F68" s="199"/>
      <c r="G68" s="199"/>
      <c r="H68" s="199"/>
      <c r="I68" s="200"/>
      <c r="J68" s="201">
        <f>J197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97"/>
      <c r="C69" s="127"/>
      <c r="D69" s="198" t="s">
        <v>1909</v>
      </c>
      <c r="E69" s="199"/>
      <c r="F69" s="199"/>
      <c r="G69" s="199"/>
      <c r="H69" s="199"/>
      <c r="I69" s="200"/>
      <c r="J69" s="201">
        <f>J203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451</v>
      </c>
      <c r="E70" s="199"/>
      <c r="F70" s="199"/>
      <c r="G70" s="199"/>
      <c r="H70" s="199"/>
      <c r="I70" s="200"/>
      <c r="J70" s="201">
        <f>J206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151"/>
      <c r="J71" s="43"/>
      <c r="K71" s="4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179"/>
      <c r="J72" s="63"/>
      <c r="K72" s="6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182"/>
      <c r="J76" s="65"/>
      <c r="K76" s="65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460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83" t="str">
        <f>E7</f>
        <v>Krounka Kutřín, výstavba poldru</v>
      </c>
      <c r="F80" s="35"/>
      <c r="G80" s="35"/>
      <c r="H80" s="35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435</v>
      </c>
      <c r="D81" s="25"/>
      <c r="E81" s="25"/>
      <c r="F81" s="25"/>
      <c r="G81" s="25"/>
      <c r="H81" s="25"/>
      <c r="I81" s="142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183" t="s">
        <v>4932</v>
      </c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437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>3.1 - SO 3.1 Těsnicí přísyp</v>
      </c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22</v>
      </c>
      <c r="D86" s="43"/>
      <c r="E86" s="43"/>
      <c r="F86" s="30" t="str">
        <f>F14</f>
        <v>k.ú. Perálec,Hněvětice,Miřetín,Č.Rybná</v>
      </c>
      <c r="G86" s="43"/>
      <c r="H86" s="43"/>
      <c r="I86" s="154" t="s">
        <v>24</v>
      </c>
      <c r="J86" s="75" t="str">
        <f>IF(J14="","",J14)</f>
        <v>27.8.2019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40.05" customHeight="1">
      <c r="A88" s="41"/>
      <c r="B88" s="42"/>
      <c r="C88" s="35" t="s">
        <v>26</v>
      </c>
      <c r="D88" s="43"/>
      <c r="E88" s="43"/>
      <c r="F88" s="30" t="str">
        <f>E17</f>
        <v>Povodí Labe,státní podnik,Víta Nejedlého 951, HK3</v>
      </c>
      <c r="G88" s="43"/>
      <c r="H88" s="43"/>
      <c r="I88" s="154" t="s">
        <v>33</v>
      </c>
      <c r="J88" s="39" t="str">
        <f>E23</f>
        <v>"Sdružení Kutřín 2016" Šindlar + HG partner</v>
      </c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31</v>
      </c>
      <c r="D89" s="43"/>
      <c r="E89" s="43"/>
      <c r="F89" s="30" t="str">
        <f>IF(E20="","",E20)</f>
        <v>Vyplň údaj</v>
      </c>
      <c r="G89" s="43"/>
      <c r="H89" s="43"/>
      <c r="I89" s="154" t="s">
        <v>36</v>
      </c>
      <c r="J89" s="39" t="str">
        <f>E26</f>
        <v xml:space="preserve"> 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203"/>
      <c r="B91" s="204"/>
      <c r="C91" s="205" t="s">
        <v>461</v>
      </c>
      <c r="D91" s="206" t="s">
        <v>59</v>
      </c>
      <c r="E91" s="206" t="s">
        <v>55</v>
      </c>
      <c r="F91" s="206" t="s">
        <v>56</v>
      </c>
      <c r="G91" s="206" t="s">
        <v>462</v>
      </c>
      <c r="H91" s="206" t="s">
        <v>463</v>
      </c>
      <c r="I91" s="207" t="s">
        <v>464</v>
      </c>
      <c r="J91" s="206" t="s">
        <v>444</v>
      </c>
      <c r="K91" s="208" t="s">
        <v>465</v>
      </c>
      <c r="L91" s="209"/>
      <c r="M91" s="95" t="s">
        <v>28</v>
      </c>
      <c r="N91" s="96" t="s">
        <v>44</v>
      </c>
      <c r="O91" s="96" t="s">
        <v>466</v>
      </c>
      <c r="P91" s="96" t="s">
        <v>467</v>
      </c>
      <c r="Q91" s="96" t="s">
        <v>468</v>
      </c>
      <c r="R91" s="96" t="s">
        <v>469</v>
      </c>
      <c r="S91" s="96" t="s">
        <v>470</v>
      </c>
      <c r="T91" s="97" t="s">
        <v>471</v>
      </c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</row>
    <row r="92" s="2" customFormat="1" ht="22.8" customHeight="1">
      <c r="A92" s="41"/>
      <c r="B92" s="42"/>
      <c r="C92" s="102" t="s">
        <v>472</v>
      </c>
      <c r="D92" s="43"/>
      <c r="E92" s="43"/>
      <c r="F92" s="43"/>
      <c r="G92" s="43"/>
      <c r="H92" s="43"/>
      <c r="I92" s="151"/>
      <c r="J92" s="210">
        <f>BK92</f>
        <v>0</v>
      </c>
      <c r="K92" s="43"/>
      <c r="L92" s="47"/>
      <c r="M92" s="98"/>
      <c r="N92" s="211"/>
      <c r="O92" s="99"/>
      <c r="P92" s="212">
        <f>P93</f>
        <v>0</v>
      </c>
      <c r="Q92" s="99"/>
      <c r="R92" s="212">
        <f>R93</f>
        <v>49.292435000000005</v>
      </c>
      <c r="S92" s="99"/>
      <c r="T92" s="213">
        <f>T93</f>
        <v>63.524999999999999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73</v>
      </c>
      <c r="AU92" s="20" t="s">
        <v>445</v>
      </c>
      <c r="BK92" s="214">
        <f>BK93</f>
        <v>0</v>
      </c>
    </row>
    <row r="93" s="12" customFormat="1" ht="25.92" customHeight="1">
      <c r="A93" s="12"/>
      <c r="B93" s="215"/>
      <c r="C93" s="216"/>
      <c r="D93" s="217" t="s">
        <v>73</v>
      </c>
      <c r="E93" s="218" t="s">
        <v>473</v>
      </c>
      <c r="F93" s="218" t="s">
        <v>474</v>
      </c>
      <c r="G93" s="216"/>
      <c r="H93" s="216"/>
      <c r="I93" s="219"/>
      <c r="J93" s="220">
        <f>BK93</f>
        <v>0</v>
      </c>
      <c r="K93" s="216"/>
      <c r="L93" s="221"/>
      <c r="M93" s="222"/>
      <c r="N93" s="223"/>
      <c r="O93" s="223"/>
      <c r="P93" s="224">
        <f>P94+P176+P188+P197+P203+P206</f>
        <v>0</v>
      </c>
      <c r="Q93" s="223"/>
      <c r="R93" s="224">
        <f>R94+R176+R188+R197+R203+R206</f>
        <v>49.292435000000005</v>
      </c>
      <c r="S93" s="223"/>
      <c r="T93" s="225">
        <f>T94+T176+T188+T197+T203+T206</f>
        <v>63.524999999999999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26" t="s">
        <v>78</v>
      </c>
      <c r="AT93" s="227" t="s">
        <v>73</v>
      </c>
      <c r="AU93" s="227" t="s">
        <v>74</v>
      </c>
      <c r="AY93" s="226" t="s">
        <v>475</v>
      </c>
      <c r="BK93" s="228">
        <f>BK94+BK176+BK188+BK197+BK203+BK206</f>
        <v>0</v>
      </c>
    </row>
    <row r="94" s="12" customFormat="1" ht="22.8" customHeight="1">
      <c r="A94" s="12"/>
      <c r="B94" s="215"/>
      <c r="C94" s="216"/>
      <c r="D94" s="217" t="s">
        <v>73</v>
      </c>
      <c r="E94" s="229" t="s">
        <v>78</v>
      </c>
      <c r="F94" s="229" t="s">
        <v>393</v>
      </c>
      <c r="G94" s="216"/>
      <c r="H94" s="216"/>
      <c r="I94" s="219"/>
      <c r="J94" s="230">
        <f>BK94</f>
        <v>0</v>
      </c>
      <c r="K94" s="216"/>
      <c r="L94" s="221"/>
      <c r="M94" s="222"/>
      <c r="N94" s="223"/>
      <c r="O94" s="223"/>
      <c r="P94" s="224">
        <f>SUM(P95:P175)</f>
        <v>0</v>
      </c>
      <c r="Q94" s="223"/>
      <c r="R94" s="224">
        <f>SUM(R95:R175)</f>
        <v>0.027975</v>
      </c>
      <c r="S94" s="223"/>
      <c r="T94" s="225">
        <f>SUM(T95:T175)</f>
        <v>63.524999999999999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78</v>
      </c>
      <c r="AY94" s="226" t="s">
        <v>475</v>
      </c>
      <c r="BK94" s="228">
        <f>SUM(BK95:BK175)</f>
        <v>0</v>
      </c>
    </row>
    <row r="95" s="2" customFormat="1" ht="55.5" customHeight="1">
      <c r="A95" s="41"/>
      <c r="B95" s="42"/>
      <c r="C95" s="231" t="s">
        <v>78</v>
      </c>
      <c r="D95" s="231" t="s">
        <v>477</v>
      </c>
      <c r="E95" s="232" t="s">
        <v>4934</v>
      </c>
      <c r="F95" s="233" t="s">
        <v>4935</v>
      </c>
      <c r="G95" s="234" t="s">
        <v>496</v>
      </c>
      <c r="H95" s="235">
        <v>105</v>
      </c>
      <c r="I95" s="236"/>
      <c r="J95" s="237">
        <f>ROUND(I95*H95,2)</f>
        <v>0</v>
      </c>
      <c r="K95" s="233" t="s">
        <v>481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0.42499999999999999</v>
      </c>
      <c r="T95" s="241">
        <f>S95*H95</f>
        <v>44.625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4936</v>
      </c>
    </row>
    <row r="96" s="2" customFormat="1">
      <c r="A96" s="41"/>
      <c r="B96" s="42"/>
      <c r="C96" s="43"/>
      <c r="D96" s="244" t="s">
        <v>484</v>
      </c>
      <c r="E96" s="43"/>
      <c r="F96" s="245" t="s">
        <v>4937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13" customFormat="1">
      <c r="A97" s="13"/>
      <c r="B97" s="249"/>
      <c r="C97" s="250"/>
      <c r="D97" s="244" t="s">
        <v>487</v>
      </c>
      <c r="E97" s="251" t="s">
        <v>28</v>
      </c>
      <c r="F97" s="252" t="s">
        <v>4938</v>
      </c>
      <c r="G97" s="250"/>
      <c r="H97" s="253">
        <v>105</v>
      </c>
      <c r="I97" s="254"/>
      <c r="J97" s="250"/>
      <c r="K97" s="250"/>
      <c r="L97" s="255"/>
      <c r="M97" s="256"/>
      <c r="N97" s="257"/>
      <c r="O97" s="257"/>
      <c r="P97" s="257"/>
      <c r="Q97" s="257"/>
      <c r="R97" s="257"/>
      <c r="S97" s="257"/>
      <c r="T97" s="25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59" t="s">
        <v>487</v>
      </c>
      <c r="AU97" s="259" t="s">
        <v>82</v>
      </c>
      <c r="AV97" s="13" t="s">
        <v>82</v>
      </c>
      <c r="AW97" s="13" t="s">
        <v>35</v>
      </c>
      <c r="AX97" s="13" t="s">
        <v>78</v>
      </c>
      <c r="AY97" s="259" t="s">
        <v>475</v>
      </c>
    </row>
    <row r="98" s="2" customFormat="1" ht="55.5" customHeight="1">
      <c r="A98" s="41"/>
      <c r="B98" s="42"/>
      <c r="C98" s="231" t="s">
        <v>82</v>
      </c>
      <c r="D98" s="231" t="s">
        <v>477</v>
      </c>
      <c r="E98" s="232" t="s">
        <v>4939</v>
      </c>
      <c r="F98" s="233" t="s">
        <v>4940</v>
      </c>
      <c r="G98" s="234" t="s">
        <v>496</v>
      </c>
      <c r="H98" s="235">
        <v>105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0.17999999999999999</v>
      </c>
      <c r="T98" s="241">
        <f>S98*H98</f>
        <v>18.899999999999999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4941</v>
      </c>
    </row>
    <row r="99" s="2" customFormat="1">
      <c r="A99" s="41"/>
      <c r="B99" s="42"/>
      <c r="C99" s="43"/>
      <c r="D99" s="244" t="s">
        <v>484</v>
      </c>
      <c r="E99" s="43"/>
      <c r="F99" s="245" t="s">
        <v>4940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4942</v>
      </c>
      <c r="G100" s="250"/>
      <c r="H100" s="253">
        <v>105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2" customFormat="1" ht="44.25" customHeight="1">
      <c r="A101" s="41"/>
      <c r="B101" s="42"/>
      <c r="C101" s="231" t="s">
        <v>90</v>
      </c>
      <c r="D101" s="231" t="s">
        <v>477</v>
      </c>
      <c r="E101" s="232" t="s">
        <v>3633</v>
      </c>
      <c r="F101" s="233" t="s">
        <v>3634</v>
      </c>
      <c r="G101" s="234" t="s">
        <v>480</v>
      </c>
      <c r="H101" s="235">
        <v>373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4943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3636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4944</v>
      </c>
      <c r="G103" s="250"/>
      <c r="H103" s="253">
        <v>345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4945</v>
      </c>
      <c r="G104" s="250"/>
      <c r="H104" s="253">
        <v>28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5" customFormat="1">
      <c r="A105" s="15"/>
      <c r="B105" s="271"/>
      <c r="C105" s="272"/>
      <c r="D105" s="244" t="s">
        <v>487</v>
      </c>
      <c r="E105" s="273" t="s">
        <v>28</v>
      </c>
      <c r="F105" s="274" t="s">
        <v>493</v>
      </c>
      <c r="G105" s="272"/>
      <c r="H105" s="275">
        <v>373</v>
      </c>
      <c r="I105" s="276"/>
      <c r="J105" s="272"/>
      <c r="K105" s="272"/>
      <c r="L105" s="277"/>
      <c r="M105" s="278"/>
      <c r="N105" s="279"/>
      <c r="O105" s="279"/>
      <c r="P105" s="279"/>
      <c r="Q105" s="279"/>
      <c r="R105" s="279"/>
      <c r="S105" s="279"/>
      <c r="T105" s="280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81" t="s">
        <v>487</v>
      </c>
      <c r="AU105" s="281" t="s">
        <v>82</v>
      </c>
      <c r="AV105" s="15" t="s">
        <v>482</v>
      </c>
      <c r="AW105" s="15" t="s">
        <v>35</v>
      </c>
      <c r="AX105" s="15" t="s">
        <v>78</v>
      </c>
      <c r="AY105" s="281" t="s">
        <v>475</v>
      </c>
    </row>
    <row r="106" s="2" customFormat="1" ht="44.25" customHeight="1">
      <c r="A106" s="41"/>
      <c r="B106" s="42"/>
      <c r="C106" s="231" t="s">
        <v>482</v>
      </c>
      <c r="D106" s="231" t="s">
        <v>477</v>
      </c>
      <c r="E106" s="232" t="s">
        <v>4946</v>
      </c>
      <c r="F106" s="233" t="s">
        <v>4947</v>
      </c>
      <c r="G106" s="234" t="s">
        <v>480</v>
      </c>
      <c r="H106" s="235">
        <v>1670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4948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4949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4950</v>
      </c>
      <c r="G108" s="250"/>
      <c r="H108" s="253">
        <v>1390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4951</v>
      </c>
      <c r="G109" s="250"/>
      <c r="H109" s="253">
        <v>280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5" customFormat="1">
      <c r="A110" s="15"/>
      <c r="B110" s="271"/>
      <c r="C110" s="272"/>
      <c r="D110" s="244" t="s">
        <v>487</v>
      </c>
      <c r="E110" s="273" t="s">
        <v>28</v>
      </c>
      <c r="F110" s="274" t="s">
        <v>493</v>
      </c>
      <c r="G110" s="272"/>
      <c r="H110" s="275">
        <v>1670</v>
      </c>
      <c r="I110" s="276"/>
      <c r="J110" s="272"/>
      <c r="K110" s="272"/>
      <c r="L110" s="277"/>
      <c r="M110" s="278"/>
      <c r="N110" s="279"/>
      <c r="O110" s="279"/>
      <c r="P110" s="279"/>
      <c r="Q110" s="279"/>
      <c r="R110" s="279"/>
      <c r="S110" s="279"/>
      <c r="T110" s="280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81" t="s">
        <v>487</v>
      </c>
      <c r="AU110" s="281" t="s">
        <v>82</v>
      </c>
      <c r="AV110" s="15" t="s">
        <v>482</v>
      </c>
      <c r="AW110" s="15" t="s">
        <v>35</v>
      </c>
      <c r="AX110" s="15" t="s">
        <v>78</v>
      </c>
      <c r="AY110" s="281" t="s">
        <v>475</v>
      </c>
    </row>
    <row r="111" s="2" customFormat="1" ht="44.25" customHeight="1">
      <c r="A111" s="41"/>
      <c r="B111" s="42"/>
      <c r="C111" s="231" t="s">
        <v>186</v>
      </c>
      <c r="D111" s="231" t="s">
        <v>477</v>
      </c>
      <c r="E111" s="232" t="s">
        <v>4952</v>
      </c>
      <c r="F111" s="233" t="s">
        <v>4953</v>
      </c>
      <c r="G111" s="234" t="s">
        <v>480</v>
      </c>
      <c r="H111" s="235">
        <v>501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4954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4955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>
      <c r="A113" s="41"/>
      <c r="B113" s="42"/>
      <c r="C113" s="43"/>
      <c r="D113" s="244" t="s">
        <v>485</v>
      </c>
      <c r="E113" s="43"/>
      <c r="F113" s="248" t="s">
        <v>4956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485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4957</v>
      </c>
      <c r="G114" s="250"/>
      <c r="H114" s="253">
        <v>501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44.25" customHeight="1">
      <c r="A115" s="41"/>
      <c r="B115" s="42"/>
      <c r="C115" s="231" t="s">
        <v>204</v>
      </c>
      <c r="D115" s="231" t="s">
        <v>477</v>
      </c>
      <c r="E115" s="232" t="s">
        <v>4958</v>
      </c>
      <c r="F115" s="233" t="s">
        <v>4959</v>
      </c>
      <c r="G115" s="234" t="s">
        <v>480</v>
      </c>
      <c r="H115" s="235">
        <v>1650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4960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4961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4962</v>
      </c>
      <c r="G117" s="250"/>
      <c r="H117" s="253">
        <v>950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74</v>
      </c>
      <c r="AY117" s="259" t="s">
        <v>475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4963</v>
      </c>
      <c r="G118" s="250"/>
      <c r="H118" s="253">
        <v>700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74</v>
      </c>
      <c r="AY118" s="259" t="s">
        <v>475</v>
      </c>
    </row>
    <row r="119" s="15" customFormat="1">
      <c r="A119" s="15"/>
      <c r="B119" s="271"/>
      <c r="C119" s="272"/>
      <c r="D119" s="244" t="s">
        <v>487</v>
      </c>
      <c r="E119" s="273" t="s">
        <v>28</v>
      </c>
      <c r="F119" s="274" t="s">
        <v>493</v>
      </c>
      <c r="G119" s="272"/>
      <c r="H119" s="275">
        <v>1650</v>
      </c>
      <c r="I119" s="276"/>
      <c r="J119" s="272"/>
      <c r="K119" s="272"/>
      <c r="L119" s="277"/>
      <c r="M119" s="278"/>
      <c r="N119" s="279"/>
      <c r="O119" s="279"/>
      <c r="P119" s="279"/>
      <c r="Q119" s="279"/>
      <c r="R119" s="279"/>
      <c r="S119" s="279"/>
      <c r="T119" s="280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81" t="s">
        <v>487</v>
      </c>
      <c r="AU119" s="281" t="s">
        <v>82</v>
      </c>
      <c r="AV119" s="15" t="s">
        <v>482</v>
      </c>
      <c r="AW119" s="15" t="s">
        <v>35</v>
      </c>
      <c r="AX119" s="15" t="s">
        <v>78</v>
      </c>
      <c r="AY119" s="281" t="s">
        <v>475</v>
      </c>
    </row>
    <row r="120" s="2" customFormat="1" ht="44.25" customHeight="1">
      <c r="A120" s="41"/>
      <c r="B120" s="42"/>
      <c r="C120" s="231" t="s">
        <v>522</v>
      </c>
      <c r="D120" s="231" t="s">
        <v>477</v>
      </c>
      <c r="E120" s="232" t="s">
        <v>4964</v>
      </c>
      <c r="F120" s="233" t="s">
        <v>4965</v>
      </c>
      <c r="G120" s="234" t="s">
        <v>480</v>
      </c>
      <c r="H120" s="235">
        <v>495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4966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4967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2" customFormat="1">
      <c r="A122" s="41"/>
      <c r="B122" s="42"/>
      <c r="C122" s="43"/>
      <c r="D122" s="244" t="s">
        <v>485</v>
      </c>
      <c r="E122" s="43"/>
      <c r="F122" s="248" t="s">
        <v>4956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485</v>
      </c>
      <c r="AU122" s="20" t="s">
        <v>82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4968</v>
      </c>
      <c r="G123" s="250"/>
      <c r="H123" s="253">
        <v>495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78</v>
      </c>
      <c r="AY123" s="259" t="s">
        <v>475</v>
      </c>
    </row>
    <row r="124" s="2" customFormat="1" ht="44.25" customHeight="1">
      <c r="A124" s="41"/>
      <c r="B124" s="42"/>
      <c r="C124" s="231" t="s">
        <v>519</v>
      </c>
      <c r="D124" s="231" t="s">
        <v>477</v>
      </c>
      <c r="E124" s="232" t="s">
        <v>4045</v>
      </c>
      <c r="F124" s="233" t="s">
        <v>4046</v>
      </c>
      <c r="G124" s="234" t="s">
        <v>480</v>
      </c>
      <c r="H124" s="235">
        <v>746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4969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4048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4970</v>
      </c>
      <c r="G126" s="250"/>
      <c r="H126" s="253">
        <v>746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44.25" customHeight="1">
      <c r="A127" s="41"/>
      <c r="B127" s="42"/>
      <c r="C127" s="231" t="s">
        <v>292</v>
      </c>
      <c r="D127" s="231" t="s">
        <v>477</v>
      </c>
      <c r="E127" s="232" t="s">
        <v>4045</v>
      </c>
      <c r="F127" s="233" t="s">
        <v>4046</v>
      </c>
      <c r="G127" s="234" t="s">
        <v>480</v>
      </c>
      <c r="H127" s="235">
        <v>4710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4971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4048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4972</v>
      </c>
      <c r="G129" s="250"/>
      <c r="H129" s="253">
        <v>2780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74</v>
      </c>
      <c r="AY129" s="259" t="s">
        <v>475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4962</v>
      </c>
      <c r="G130" s="250"/>
      <c r="H130" s="253">
        <v>950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74</v>
      </c>
      <c r="AY130" s="259" t="s">
        <v>475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4963</v>
      </c>
      <c r="G131" s="250"/>
      <c r="H131" s="253">
        <v>700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74</v>
      </c>
      <c r="AY131" s="259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4951</v>
      </c>
      <c r="G132" s="250"/>
      <c r="H132" s="253">
        <v>280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5" customFormat="1">
      <c r="A133" s="15"/>
      <c r="B133" s="271"/>
      <c r="C133" s="272"/>
      <c r="D133" s="244" t="s">
        <v>487</v>
      </c>
      <c r="E133" s="273" t="s">
        <v>28</v>
      </c>
      <c r="F133" s="274" t="s">
        <v>493</v>
      </c>
      <c r="G133" s="272"/>
      <c r="H133" s="275">
        <v>4710</v>
      </c>
      <c r="I133" s="276"/>
      <c r="J133" s="272"/>
      <c r="K133" s="272"/>
      <c r="L133" s="277"/>
      <c r="M133" s="278"/>
      <c r="N133" s="279"/>
      <c r="O133" s="279"/>
      <c r="P133" s="279"/>
      <c r="Q133" s="279"/>
      <c r="R133" s="279"/>
      <c r="S133" s="279"/>
      <c r="T133" s="280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81" t="s">
        <v>487</v>
      </c>
      <c r="AU133" s="281" t="s">
        <v>82</v>
      </c>
      <c r="AV133" s="15" t="s">
        <v>482</v>
      </c>
      <c r="AW133" s="15" t="s">
        <v>35</v>
      </c>
      <c r="AX133" s="15" t="s">
        <v>78</v>
      </c>
      <c r="AY133" s="281" t="s">
        <v>475</v>
      </c>
    </row>
    <row r="134" s="2" customFormat="1" ht="33" customHeight="1">
      <c r="A134" s="41"/>
      <c r="B134" s="42"/>
      <c r="C134" s="231" t="s">
        <v>332</v>
      </c>
      <c r="D134" s="231" t="s">
        <v>477</v>
      </c>
      <c r="E134" s="232" t="s">
        <v>1522</v>
      </c>
      <c r="F134" s="233" t="s">
        <v>1523</v>
      </c>
      <c r="G134" s="234" t="s">
        <v>480</v>
      </c>
      <c r="H134" s="235">
        <v>373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4973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1525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4974</v>
      </c>
      <c r="G136" s="250"/>
      <c r="H136" s="253">
        <v>373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341</v>
      </c>
      <c r="D137" s="231" t="s">
        <v>477</v>
      </c>
      <c r="E137" s="232" t="s">
        <v>1522</v>
      </c>
      <c r="F137" s="233" t="s">
        <v>1523</v>
      </c>
      <c r="G137" s="234" t="s">
        <v>480</v>
      </c>
      <c r="H137" s="235">
        <v>1390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4975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1525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4976</v>
      </c>
      <c r="G139" s="250"/>
      <c r="H139" s="253">
        <v>1390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55.5" customHeight="1">
      <c r="A140" s="41"/>
      <c r="B140" s="42"/>
      <c r="C140" s="231" t="s">
        <v>350</v>
      </c>
      <c r="D140" s="231" t="s">
        <v>477</v>
      </c>
      <c r="E140" s="232" t="s">
        <v>4063</v>
      </c>
      <c r="F140" s="233" t="s">
        <v>4064</v>
      </c>
      <c r="G140" s="234" t="s">
        <v>480</v>
      </c>
      <c r="H140" s="235">
        <v>2090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4977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4066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4978</v>
      </c>
      <c r="G142" s="250"/>
      <c r="H142" s="253">
        <v>2090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44.25" customHeight="1">
      <c r="A143" s="41"/>
      <c r="B143" s="42"/>
      <c r="C143" s="231" t="s">
        <v>359</v>
      </c>
      <c r="D143" s="231" t="s">
        <v>477</v>
      </c>
      <c r="E143" s="232" t="s">
        <v>4979</v>
      </c>
      <c r="F143" s="233" t="s">
        <v>4980</v>
      </c>
      <c r="G143" s="234" t="s">
        <v>480</v>
      </c>
      <c r="H143" s="235">
        <v>950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4981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4982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4983</v>
      </c>
      <c r="G145" s="250"/>
      <c r="H145" s="253">
        <v>950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2" customFormat="1" ht="33" customHeight="1">
      <c r="A146" s="41"/>
      <c r="B146" s="42"/>
      <c r="C146" s="231" t="s">
        <v>557</v>
      </c>
      <c r="D146" s="231" t="s">
        <v>477</v>
      </c>
      <c r="E146" s="232" t="s">
        <v>4984</v>
      </c>
      <c r="F146" s="233" t="s">
        <v>4985</v>
      </c>
      <c r="G146" s="234" t="s">
        <v>496</v>
      </c>
      <c r="H146" s="235">
        <v>364</v>
      </c>
      <c r="I146" s="236"/>
      <c r="J146" s="237">
        <f>ROUND(I146*H146,2)</f>
        <v>0</v>
      </c>
      <c r="K146" s="233" t="s">
        <v>481</v>
      </c>
      <c r="L146" s="47"/>
      <c r="M146" s="238" t="s">
        <v>28</v>
      </c>
      <c r="N146" s="239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482</v>
      </c>
      <c r="AT146" s="242" t="s">
        <v>477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4986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4985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4987</v>
      </c>
      <c r="G148" s="250"/>
      <c r="H148" s="253">
        <v>224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74</v>
      </c>
      <c r="AY148" s="259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4988</v>
      </c>
      <c r="G149" s="250"/>
      <c r="H149" s="253">
        <v>140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5" customFormat="1">
      <c r="A150" s="15"/>
      <c r="B150" s="271"/>
      <c r="C150" s="272"/>
      <c r="D150" s="244" t="s">
        <v>487</v>
      </c>
      <c r="E150" s="273" t="s">
        <v>28</v>
      </c>
      <c r="F150" s="274" t="s">
        <v>493</v>
      </c>
      <c r="G150" s="272"/>
      <c r="H150" s="275">
        <v>364</v>
      </c>
      <c r="I150" s="276"/>
      <c r="J150" s="272"/>
      <c r="K150" s="272"/>
      <c r="L150" s="277"/>
      <c r="M150" s="278"/>
      <c r="N150" s="279"/>
      <c r="O150" s="279"/>
      <c r="P150" s="279"/>
      <c r="Q150" s="279"/>
      <c r="R150" s="279"/>
      <c r="S150" s="279"/>
      <c r="T150" s="280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81" t="s">
        <v>487</v>
      </c>
      <c r="AU150" s="281" t="s">
        <v>82</v>
      </c>
      <c r="AV150" s="15" t="s">
        <v>482</v>
      </c>
      <c r="AW150" s="15" t="s">
        <v>35</v>
      </c>
      <c r="AX150" s="15" t="s">
        <v>78</v>
      </c>
      <c r="AY150" s="281" t="s">
        <v>475</v>
      </c>
    </row>
    <row r="151" s="2" customFormat="1" ht="33" customHeight="1">
      <c r="A151" s="41"/>
      <c r="B151" s="42"/>
      <c r="C151" s="231" t="s">
        <v>8</v>
      </c>
      <c r="D151" s="231" t="s">
        <v>477</v>
      </c>
      <c r="E151" s="232" t="s">
        <v>3423</v>
      </c>
      <c r="F151" s="233" t="s">
        <v>3424</v>
      </c>
      <c r="G151" s="234" t="s">
        <v>496</v>
      </c>
      <c r="H151" s="235">
        <v>364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4989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3424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4987</v>
      </c>
      <c r="G153" s="250"/>
      <c r="H153" s="253">
        <v>224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4990</v>
      </c>
      <c r="G154" s="250"/>
      <c r="H154" s="253">
        <v>140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5" customFormat="1">
      <c r="A155" s="15"/>
      <c r="B155" s="271"/>
      <c r="C155" s="272"/>
      <c r="D155" s="244" t="s">
        <v>487</v>
      </c>
      <c r="E155" s="273" t="s">
        <v>28</v>
      </c>
      <c r="F155" s="274" t="s">
        <v>493</v>
      </c>
      <c r="G155" s="272"/>
      <c r="H155" s="275">
        <v>364</v>
      </c>
      <c r="I155" s="276"/>
      <c r="J155" s="272"/>
      <c r="K155" s="272"/>
      <c r="L155" s="277"/>
      <c r="M155" s="278"/>
      <c r="N155" s="279"/>
      <c r="O155" s="279"/>
      <c r="P155" s="279"/>
      <c r="Q155" s="279"/>
      <c r="R155" s="279"/>
      <c r="S155" s="279"/>
      <c r="T155" s="280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81" t="s">
        <v>487</v>
      </c>
      <c r="AU155" s="281" t="s">
        <v>82</v>
      </c>
      <c r="AV155" s="15" t="s">
        <v>482</v>
      </c>
      <c r="AW155" s="15" t="s">
        <v>35</v>
      </c>
      <c r="AX155" s="15" t="s">
        <v>78</v>
      </c>
      <c r="AY155" s="281" t="s">
        <v>475</v>
      </c>
    </row>
    <row r="156" s="2" customFormat="1" ht="16.5" customHeight="1">
      <c r="A156" s="41"/>
      <c r="B156" s="42"/>
      <c r="C156" s="282" t="s">
        <v>567</v>
      </c>
      <c r="D156" s="282" t="s">
        <v>516</v>
      </c>
      <c r="E156" s="283" t="s">
        <v>4991</v>
      </c>
      <c r="F156" s="284" t="s">
        <v>4992</v>
      </c>
      <c r="G156" s="285" t="s">
        <v>720</v>
      </c>
      <c r="H156" s="286">
        <v>5.46</v>
      </c>
      <c r="I156" s="287"/>
      <c r="J156" s="288">
        <f>ROUND(I156*H156,2)</f>
        <v>0</v>
      </c>
      <c r="K156" s="284" t="s">
        <v>481</v>
      </c>
      <c r="L156" s="289"/>
      <c r="M156" s="290" t="s">
        <v>28</v>
      </c>
      <c r="N156" s="291" t="s">
        <v>45</v>
      </c>
      <c r="O156" s="87"/>
      <c r="P156" s="240">
        <f>O156*H156</f>
        <v>0</v>
      </c>
      <c r="Q156" s="240">
        <v>0.001</v>
      </c>
      <c r="R156" s="240">
        <f>Q156*H156</f>
        <v>0.0054600000000000004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519</v>
      </c>
      <c r="AT156" s="242" t="s">
        <v>516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482</v>
      </c>
      <c r="BM156" s="242" t="s">
        <v>4993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4992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4994</v>
      </c>
      <c r="G158" s="250"/>
      <c r="H158" s="253">
        <v>5.46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78</v>
      </c>
      <c r="AY158" s="259" t="s">
        <v>475</v>
      </c>
    </row>
    <row r="159" s="2" customFormat="1" ht="33" customHeight="1">
      <c r="A159" s="41"/>
      <c r="B159" s="42"/>
      <c r="C159" s="231" t="s">
        <v>571</v>
      </c>
      <c r="D159" s="231" t="s">
        <v>477</v>
      </c>
      <c r="E159" s="232" t="s">
        <v>4995</v>
      </c>
      <c r="F159" s="233" t="s">
        <v>4996</v>
      </c>
      <c r="G159" s="234" t="s">
        <v>496</v>
      </c>
      <c r="H159" s="235">
        <v>1501</v>
      </c>
      <c r="I159" s="236"/>
      <c r="J159" s="237">
        <f>ROUND(I159*H159,2)</f>
        <v>0</v>
      </c>
      <c r="K159" s="233" t="s">
        <v>481</v>
      </c>
      <c r="L159" s="47"/>
      <c r="M159" s="238" t="s">
        <v>28</v>
      </c>
      <c r="N159" s="239" t="s">
        <v>45</v>
      </c>
      <c r="O159" s="87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482</v>
      </c>
      <c r="AT159" s="242" t="s">
        <v>477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482</v>
      </c>
      <c r="BM159" s="242" t="s">
        <v>4997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4996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4998</v>
      </c>
      <c r="G161" s="250"/>
      <c r="H161" s="253">
        <v>1501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78</v>
      </c>
      <c r="AY161" s="259" t="s">
        <v>475</v>
      </c>
    </row>
    <row r="162" s="2" customFormat="1" ht="16.5" customHeight="1">
      <c r="A162" s="41"/>
      <c r="B162" s="42"/>
      <c r="C162" s="282" t="s">
        <v>575</v>
      </c>
      <c r="D162" s="282" t="s">
        <v>516</v>
      </c>
      <c r="E162" s="283" t="s">
        <v>4991</v>
      </c>
      <c r="F162" s="284" t="s">
        <v>4992</v>
      </c>
      <c r="G162" s="285" t="s">
        <v>720</v>
      </c>
      <c r="H162" s="286">
        <v>22.515000000000001</v>
      </c>
      <c r="I162" s="287"/>
      <c r="J162" s="288">
        <f>ROUND(I162*H162,2)</f>
        <v>0</v>
      </c>
      <c r="K162" s="284" t="s">
        <v>481</v>
      </c>
      <c r="L162" s="289"/>
      <c r="M162" s="290" t="s">
        <v>28</v>
      </c>
      <c r="N162" s="291" t="s">
        <v>45</v>
      </c>
      <c r="O162" s="87"/>
      <c r="P162" s="240">
        <f>O162*H162</f>
        <v>0</v>
      </c>
      <c r="Q162" s="240">
        <v>0.001</v>
      </c>
      <c r="R162" s="240">
        <f>Q162*H162</f>
        <v>0.022515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519</v>
      </c>
      <c r="AT162" s="242" t="s">
        <v>516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482</v>
      </c>
      <c r="BM162" s="242" t="s">
        <v>4999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4992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5000</v>
      </c>
      <c r="G164" s="250"/>
      <c r="H164" s="253">
        <v>22.515000000000001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78</v>
      </c>
      <c r="AY164" s="259" t="s">
        <v>475</v>
      </c>
    </row>
    <row r="165" s="2" customFormat="1" ht="21.75" customHeight="1">
      <c r="A165" s="41"/>
      <c r="B165" s="42"/>
      <c r="C165" s="231" t="s">
        <v>579</v>
      </c>
      <c r="D165" s="231" t="s">
        <v>477</v>
      </c>
      <c r="E165" s="232" t="s">
        <v>5001</v>
      </c>
      <c r="F165" s="233" t="s">
        <v>5002</v>
      </c>
      <c r="G165" s="234" t="s">
        <v>496</v>
      </c>
      <c r="H165" s="235">
        <v>224</v>
      </c>
      <c r="I165" s="236"/>
      <c r="J165" s="237">
        <f>ROUND(I165*H165,2)</f>
        <v>0</v>
      </c>
      <c r="K165" s="233" t="s">
        <v>481</v>
      </c>
      <c r="L165" s="47"/>
      <c r="M165" s="238" t="s">
        <v>28</v>
      </c>
      <c r="N165" s="239" t="s">
        <v>45</v>
      </c>
      <c r="O165" s="87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482</v>
      </c>
      <c r="AT165" s="242" t="s">
        <v>477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482</v>
      </c>
      <c r="BM165" s="242" t="s">
        <v>5003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5004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4987</v>
      </c>
      <c r="G167" s="250"/>
      <c r="H167" s="253">
        <v>224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78</v>
      </c>
      <c r="AY167" s="259" t="s">
        <v>475</v>
      </c>
    </row>
    <row r="168" s="2" customFormat="1" ht="33" customHeight="1">
      <c r="A168" s="41"/>
      <c r="B168" s="42"/>
      <c r="C168" s="231" t="s">
        <v>583</v>
      </c>
      <c r="D168" s="231" t="s">
        <v>477</v>
      </c>
      <c r="E168" s="232" t="s">
        <v>5005</v>
      </c>
      <c r="F168" s="233" t="s">
        <v>5006</v>
      </c>
      <c r="G168" s="234" t="s">
        <v>496</v>
      </c>
      <c r="H168" s="235">
        <v>1501</v>
      </c>
      <c r="I168" s="236"/>
      <c r="J168" s="237">
        <f>ROUND(I168*H168,2)</f>
        <v>0</v>
      </c>
      <c r="K168" s="233" t="s">
        <v>481</v>
      </c>
      <c r="L168" s="47"/>
      <c r="M168" s="238" t="s">
        <v>28</v>
      </c>
      <c r="N168" s="239" t="s">
        <v>45</v>
      </c>
      <c r="O168" s="87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42" t="s">
        <v>482</v>
      </c>
      <c r="AT168" s="242" t="s">
        <v>477</v>
      </c>
      <c r="AU168" s="242" t="s">
        <v>82</v>
      </c>
      <c r="AY168" s="20" t="s">
        <v>475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20" t="s">
        <v>78</v>
      </c>
      <c r="BK168" s="243">
        <f>ROUND(I168*H168,2)</f>
        <v>0</v>
      </c>
      <c r="BL168" s="20" t="s">
        <v>482</v>
      </c>
      <c r="BM168" s="242" t="s">
        <v>5007</v>
      </c>
    </row>
    <row r="169" s="2" customFormat="1">
      <c r="A169" s="41"/>
      <c r="B169" s="42"/>
      <c r="C169" s="43"/>
      <c r="D169" s="244" t="s">
        <v>484</v>
      </c>
      <c r="E169" s="43"/>
      <c r="F169" s="245" t="s">
        <v>5008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484</v>
      </c>
      <c r="AU169" s="20" t="s">
        <v>82</v>
      </c>
    </row>
    <row r="170" s="13" customFormat="1">
      <c r="A170" s="13"/>
      <c r="B170" s="249"/>
      <c r="C170" s="250"/>
      <c r="D170" s="244" t="s">
        <v>487</v>
      </c>
      <c r="E170" s="251" t="s">
        <v>28</v>
      </c>
      <c r="F170" s="252" t="s">
        <v>5009</v>
      </c>
      <c r="G170" s="250"/>
      <c r="H170" s="253">
        <v>1725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9" t="s">
        <v>487</v>
      </c>
      <c r="AU170" s="259" t="s">
        <v>82</v>
      </c>
      <c r="AV170" s="13" t="s">
        <v>82</v>
      </c>
      <c r="AW170" s="13" t="s">
        <v>35</v>
      </c>
      <c r="AX170" s="13" t="s">
        <v>74</v>
      </c>
      <c r="AY170" s="259" t="s">
        <v>475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5010</v>
      </c>
      <c r="G171" s="250"/>
      <c r="H171" s="253">
        <v>-224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74</v>
      </c>
      <c r="AY171" s="259" t="s">
        <v>475</v>
      </c>
    </row>
    <row r="172" s="15" customFormat="1">
      <c r="A172" s="15"/>
      <c r="B172" s="271"/>
      <c r="C172" s="272"/>
      <c r="D172" s="244" t="s">
        <v>487</v>
      </c>
      <c r="E172" s="273" t="s">
        <v>28</v>
      </c>
      <c r="F172" s="274" t="s">
        <v>493</v>
      </c>
      <c r="G172" s="272"/>
      <c r="H172" s="275">
        <v>1501</v>
      </c>
      <c r="I172" s="276"/>
      <c r="J172" s="272"/>
      <c r="K172" s="272"/>
      <c r="L172" s="277"/>
      <c r="M172" s="278"/>
      <c r="N172" s="279"/>
      <c r="O172" s="279"/>
      <c r="P172" s="279"/>
      <c r="Q172" s="279"/>
      <c r="R172" s="279"/>
      <c r="S172" s="279"/>
      <c r="T172" s="280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81" t="s">
        <v>487</v>
      </c>
      <c r="AU172" s="281" t="s">
        <v>82</v>
      </c>
      <c r="AV172" s="15" t="s">
        <v>482</v>
      </c>
      <c r="AW172" s="15" t="s">
        <v>35</v>
      </c>
      <c r="AX172" s="15" t="s">
        <v>78</v>
      </c>
      <c r="AY172" s="281" t="s">
        <v>475</v>
      </c>
    </row>
    <row r="173" s="2" customFormat="1" ht="33" customHeight="1">
      <c r="A173" s="41"/>
      <c r="B173" s="42"/>
      <c r="C173" s="231" t="s">
        <v>7</v>
      </c>
      <c r="D173" s="231" t="s">
        <v>477</v>
      </c>
      <c r="E173" s="232" t="s">
        <v>5011</v>
      </c>
      <c r="F173" s="233" t="s">
        <v>5012</v>
      </c>
      <c r="G173" s="234" t="s">
        <v>496</v>
      </c>
      <c r="H173" s="235">
        <v>1501</v>
      </c>
      <c r="I173" s="236"/>
      <c r="J173" s="237">
        <f>ROUND(I173*H173,2)</f>
        <v>0</v>
      </c>
      <c r="K173" s="233" t="s">
        <v>481</v>
      </c>
      <c r="L173" s="47"/>
      <c r="M173" s="238" t="s">
        <v>28</v>
      </c>
      <c r="N173" s="239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482</v>
      </c>
      <c r="AT173" s="242" t="s">
        <v>477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482</v>
      </c>
      <c r="BM173" s="242" t="s">
        <v>5013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5012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4998</v>
      </c>
      <c r="G175" s="250"/>
      <c r="H175" s="253">
        <v>1501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78</v>
      </c>
      <c r="AY175" s="259" t="s">
        <v>475</v>
      </c>
    </row>
    <row r="176" s="12" customFormat="1" ht="22.8" customHeight="1">
      <c r="A176" s="12"/>
      <c r="B176" s="215"/>
      <c r="C176" s="216"/>
      <c r="D176" s="217" t="s">
        <v>73</v>
      </c>
      <c r="E176" s="229" t="s">
        <v>82</v>
      </c>
      <c r="F176" s="229" t="s">
        <v>925</v>
      </c>
      <c r="G176" s="216"/>
      <c r="H176" s="216"/>
      <c r="I176" s="219"/>
      <c r="J176" s="230">
        <f>BK176</f>
        <v>0</v>
      </c>
      <c r="K176" s="216"/>
      <c r="L176" s="221"/>
      <c r="M176" s="222"/>
      <c r="N176" s="223"/>
      <c r="O176" s="223"/>
      <c r="P176" s="224">
        <f>SUM(P177:P187)</f>
        <v>0</v>
      </c>
      <c r="Q176" s="223"/>
      <c r="R176" s="224">
        <f>SUM(R177:R187)</f>
        <v>1.01796</v>
      </c>
      <c r="S176" s="223"/>
      <c r="T176" s="225">
        <f>SUM(T177:T187)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6" t="s">
        <v>78</v>
      </c>
      <c r="AT176" s="227" t="s">
        <v>73</v>
      </c>
      <c r="AU176" s="227" t="s">
        <v>78</v>
      </c>
      <c r="AY176" s="226" t="s">
        <v>475</v>
      </c>
      <c r="BK176" s="228">
        <f>SUM(BK177:BK187)</f>
        <v>0</v>
      </c>
    </row>
    <row r="177" s="2" customFormat="1" ht="33" customHeight="1">
      <c r="A177" s="41"/>
      <c r="B177" s="42"/>
      <c r="C177" s="231" t="s">
        <v>594</v>
      </c>
      <c r="D177" s="231" t="s">
        <v>477</v>
      </c>
      <c r="E177" s="232" t="s">
        <v>5014</v>
      </c>
      <c r="F177" s="233" t="s">
        <v>5015</v>
      </c>
      <c r="G177" s="234" t="s">
        <v>480</v>
      </c>
      <c r="H177" s="235">
        <v>260</v>
      </c>
      <c r="I177" s="236"/>
      <c r="J177" s="237">
        <f>ROUND(I177*H177,2)</f>
        <v>0</v>
      </c>
      <c r="K177" s="233" t="s">
        <v>481</v>
      </c>
      <c r="L177" s="47"/>
      <c r="M177" s="238" t="s">
        <v>28</v>
      </c>
      <c r="N177" s="239" t="s">
        <v>45</v>
      </c>
      <c r="O177" s="87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482</v>
      </c>
      <c r="AT177" s="242" t="s">
        <v>477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482</v>
      </c>
      <c r="BM177" s="242" t="s">
        <v>5016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5017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5018</v>
      </c>
      <c r="G179" s="250"/>
      <c r="H179" s="253">
        <v>260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78</v>
      </c>
      <c r="AY179" s="259" t="s">
        <v>475</v>
      </c>
    </row>
    <row r="180" s="2" customFormat="1" ht="33" customHeight="1">
      <c r="A180" s="41"/>
      <c r="B180" s="42"/>
      <c r="C180" s="231" t="s">
        <v>599</v>
      </c>
      <c r="D180" s="231" t="s">
        <v>477</v>
      </c>
      <c r="E180" s="232" t="s">
        <v>5019</v>
      </c>
      <c r="F180" s="233" t="s">
        <v>5020</v>
      </c>
      <c r="G180" s="234" t="s">
        <v>496</v>
      </c>
      <c r="H180" s="235">
        <v>1430</v>
      </c>
      <c r="I180" s="236"/>
      <c r="J180" s="237">
        <f>ROUND(I180*H180,2)</f>
        <v>0</v>
      </c>
      <c r="K180" s="233" t="s">
        <v>481</v>
      </c>
      <c r="L180" s="47"/>
      <c r="M180" s="238" t="s">
        <v>28</v>
      </c>
      <c r="N180" s="239" t="s">
        <v>45</v>
      </c>
      <c r="O180" s="87"/>
      <c r="P180" s="240">
        <f>O180*H180</f>
        <v>0</v>
      </c>
      <c r="Q180" s="240">
        <v>0.00017000000000000001</v>
      </c>
      <c r="R180" s="240">
        <f>Q180*H180</f>
        <v>0.24310000000000001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482</v>
      </c>
      <c r="AT180" s="242" t="s">
        <v>477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482</v>
      </c>
      <c r="BM180" s="242" t="s">
        <v>5021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5022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5023</v>
      </c>
      <c r="G182" s="250"/>
      <c r="H182" s="253">
        <v>1430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78</v>
      </c>
      <c r="AY182" s="259" t="s">
        <v>475</v>
      </c>
    </row>
    <row r="183" s="2" customFormat="1" ht="16.5" customHeight="1">
      <c r="A183" s="41"/>
      <c r="B183" s="42"/>
      <c r="C183" s="282" t="s">
        <v>603</v>
      </c>
      <c r="D183" s="282" t="s">
        <v>516</v>
      </c>
      <c r="E183" s="283" t="s">
        <v>5024</v>
      </c>
      <c r="F183" s="284" t="s">
        <v>5025</v>
      </c>
      <c r="G183" s="285" t="s">
        <v>496</v>
      </c>
      <c r="H183" s="286">
        <v>1430</v>
      </c>
      <c r="I183" s="287"/>
      <c r="J183" s="288">
        <f>ROUND(I183*H183,2)</f>
        <v>0</v>
      </c>
      <c r="K183" s="284" t="s">
        <v>28</v>
      </c>
      <c r="L183" s="289"/>
      <c r="M183" s="290" t="s">
        <v>28</v>
      </c>
      <c r="N183" s="291" t="s">
        <v>45</v>
      </c>
      <c r="O183" s="87"/>
      <c r="P183" s="240">
        <f>O183*H183</f>
        <v>0</v>
      </c>
      <c r="Q183" s="240">
        <v>0.00050000000000000001</v>
      </c>
      <c r="R183" s="240">
        <f>Q183*H183</f>
        <v>0.71499999999999997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519</v>
      </c>
      <c r="AT183" s="242" t="s">
        <v>516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5026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5025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2" customFormat="1" ht="21.75" customHeight="1">
      <c r="A185" s="41"/>
      <c r="B185" s="42"/>
      <c r="C185" s="231" t="s">
        <v>607</v>
      </c>
      <c r="D185" s="231" t="s">
        <v>477</v>
      </c>
      <c r="E185" s="232" t="s">
        <v>5027</v>
      </c>
      <c r="F185" s="233" t="s">
        <v>5028</v>
      </c>
      <c r="G185" s="234" t="s">
        <v>639</v>
      </c>
      <c r="H185" s="235">
        <v>82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0.00072999999999999996</v>
      </c>
      <c r="R185" s="240">
        <f>Q185*H185</f>
        <v>0.059859999999999997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5029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5030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5031</v>
      </c>
      <c r="G187" s="250"/>
      <c r="H187" s="253">
        <v>82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12" customFormat="1" ht="22.8" customHeight="1">
      <c r="A188" s="12"/>
      <c r="B188" s="215"/>
      <c r="C188" s="216"/>
      <c r="D188" s="217" t="s">
        <v>73</v>
      </c>
      <c r="E188" s="229" t="s">
        <v>186</v>
      </c>
      <c r="F188" s="229" t="s">
        <v>1304</v>
      </c>
      <c r="G188" s="216"/>
      <c r="H188" s="216"/>
      <c r="I188" s="219"/>
      <c r="J188" s="230">
        <f>BK188</f>
        <v>0</v>
      </c>
      <c r="K188" s="216"/>
      <c r="L188" s="221"/>
      <c r="M188" s="222"/>
      <c r="N188" s="223"/>
      <c r="O188" s="223"/>
      <c r="P188" s="224">
        <f>SUM(P189:P196)</f>
        <v>0</v>
      </c>
      <c r="Q188" s="223"/>
      <c r="R188" s="224">
        <f>SUM(R189:R196)</f>
        <v>47.967500000000001</v>
      </c>
      <c r="S188" s="223"/>
      <c r="T188" s="225">
        <f>SUM(T189:T196)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6" t="s">
        <v>78</v>
      </c>
      <c r="AT188" s="227" t="s">
        <v>73</v>
      </c>
      <c r="AU188" s="227" t="s">
        <v>78</v>
      </c>
      <c r="AY188" s="226" t="s">
        <v>475</v>
      </c>
      <c r="BK188" s="228">
        <f>SUM(BK189:BK196)</f>
        <v>0</v>
      </c>
    </row>
    <row r="189" s="2" customFormat="1" ht="33" customHeight="1">
      <c r="A189" s="41"/>
      <c r="B189" s="42"/>
      <c r="C189" s="231" t="s">
        <v>614</v>
      </c>
      <c r="D189" s="231" t="s">
        <v>477</v>
      </c>
      <c r="E189" s="232" t="s">
        <v>5032</v>
      </c>
      <c r="F189" s="233" t="s">
        <v>5033</v>
      </c>
      <c r="G189" s="234" t="s">
        <v>496</v>
      </c>
      <c r="H189" s="235">
        <v>28</v>
      </c>
      <c r="I189" s="236"/>
      <c r="J189" s="237">
        <f>ROUND(I189*H189,2)</f>
        <v>0</v>
      </c>
      <c r="K189" s="233" t="s">
        <v>481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482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482</v>
      </c>
      <c r="BM189" s="242" t="s">
        <v>5034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5035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5036</v>
      </c>
      <c r="G191" s="250"/>
      <c r="H191" s="253">
        <v>28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78</v>
      </c>
      <c r="AY191" s="259" t="s">
        <v>475</v>
      </c>
    </row>
    <row r="192" s="2" customFormat="1" ht="44.25" customHeight="1">
      <c r="A192" s="41"/>
      <c r="B192" s="42"/>
      <c r="C192" s="231" t="s">
        <v>620</v>
      </c>
      <c r="D192" s="231" t="s">
        <v>477</v>
      </c>
      <c r="E192" s="232" t="s">
        <v>5037</v>
      </c>
      <c r="F192" s="233" t="s">
        <v>5038</v>
      </c>
      <c r="G192" s="234" t="s">
        <v>496</v>
      </c>
      <c r="H192" s="235">
        <v>105</v>
      </c>
      <c r="I192" s="236"/>
      <c r="J192" s="237">
        <f>ROUND(I192*H192,2)</f>
        <v>0</v>
      </c>
      <c r="K192" s="233" t="s">
        <v>481</v>
      </c>
      <c r="L192" s="47"/>
      <c r="M192" s="238" t="s">
        <v>28</v>
      </c>
      <c r="N192" s="239" t="s">
        <v>45</v>
      </c>
      <c r="O192" s="87"/>
      <c r="P192" s="240">
        <f>O192*H192</f>
        <v>0</v>
      </c>
      <c r="Q192" s="240">
        <v>0.083500000000000005</v>
      </c>
      <c r="R192" s="240">
        <f>Q192*H192</f>
        <v>8.7675000000000001</v>
      </c>
      <c r="S192" s="240">
        <v>0</v>
      </c>
      <c r="T192" s="24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42" t="s">
        <v>482</v>
      </c>
      <c r="AT192" s="242" t="s">
        <v>477</v>
      </c>
      <c r="AU192" s="242" t="s">
        <v>82</v>
      </c>
      <c r="AY192" s="20" t="s">
        <v>475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20" t="s">
        <v>78</v>
      </c>
      <c r="BK192" s="243">
        <f>ROUND(I192*H192,2)</f>
        <v>0</v>
      </c>
      <c r="BL192" s="20" t="s">
        <v>482</v>
      </c>
      <c r="BM192" s="242" t="s">
        <v>5039</v>
      </c>
    </row>
    <row r="193" s="2" customFormat="1">
      <c r="A193" s="41"/>
      <c r="B193" s="42"/>
      <c r="C193" s="43"/>
      <c r="D193" s="244" t="s">
        <v>484</v>
      </c>
      <c r="E193" s="43"/>
      <c r="F193" s="245" t="s">
        <v>5040</v>
      </c>
      <c r="G193" s="43"/>
      <c r="H193" s="43"/>
      <c r="I193" s="151"/>
      <c r="J193" s="43"/>
      <c r="K193" s="43"/>
      <c r="L193" s="47"/>
      <c r="M193" s="246"/>
      <c r="N193" s="24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484</v>
      </c>
      <c r="AU193" s="20" t="s">
        <v>82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5041</v>
      </c>
      <c r="G194" s="250"/>
      <c r="H194" s="253">
        <v>105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78</v>
      </c>
      <c r="AY194" s="259" t="s">
        <v>475</v>
      </c>
    </row>
    <row r="195" s="2" customFormat="1" ht="16.5" customHeight="1">
      <c r="A195" s="41"/>
      <c r="B195" s="42"/>
      <c r="C195" s="282" t="s">
        <v>625</v>
      </c>
      <c r="D195" s="282" t="s">
        <v>516</v>
      </c>
      <c r="E195" s="283" t="s">
        <v>5042</v>
      </c>
      <c r="F195" s="284" t="s">
        <v>5043</v>
      </c>
      <c r="G195" s="285" t="s">
        <v>550</v>
      </c>
      <c r="H195" s="286">
        <v>35</v>
      </c>
      <c r="I195" s="287"/>
      <c r="J195" s="288">
        <f>ROUND(I195*H195,2)</f>
        <v>0</v>
      </c>
      <c r="K195" s="284" t="s">
        <v>28</v>
      </c>
      <c r="L195" s="289"/>
      <c r="M195" s="290" t="s">
        <v>28</v>
      </c>
      <c r="N195" s="291" t="s">
        <v>45</v>
      </c>
      <c r="O195" s="87"/>
      <c r="P195" s="240">
        <f>O195*H195</f>
        <v>0</v>
      </c>
      <c r="Q195" s="240">
        <v>1.1200000000000001</v>
      </c>
      <c r="R195" s="240">
        <f>Q195*H195</f>
        <v>39.200000000000003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519</v>
      </c>
      <c r="AT195" s="242" t="s">
        <v>516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482</v>
      </c>
      <c r="BM195" s="242" t="s">
        <v>5044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5043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12" customFormat="1" ht="22.8" customHeight="1">
      <c r="A197" s="12"/>
      <c r="B197" s="215"/>
      <c r="C197" s="216"/>
      <c r="D197" s="217" t="s">
        <v>73</v>
      </c>
      <c r="E197" s="229" t="s">
        <v>519</v>
      </c>
      <c r="F197" s="229" t="s">
        <v>2464</v>
      </c>
      <c r="G197" s="216"/>
      <c r="H197" s="216"/>
      <c r="I197" s="219"/>
      <c r="J197" s="230">
        <f>BK197</f>
        <v>0</v>
      </c>
      <c r="K197" s="216"/>
      <c r="L197" s="221"/>
      <c r="M197" s="222"/>
      <c r="N197" s="223"/>
      <c r="O197" s="223"/>
      <c r="P197" s="224">
        <f>SUM(P198:P202)</f>
        <v>0</v>
      </c>
      <c r="Q197" s="223"/>
      <c r="R197" s="224">
        <f>SUM(R198:R202)</f>
        <v>0.27900000000000003</v>
      </c>
      <c r="S197" s="223"/>
      <c r="T197" s="225">
        <f>SUM(T198:T202)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6" t="s">
        <v>78</v>
      </c>
      <c r="AT197" s="227" t="s">
        <v>73</v>
      </c>
      <c r="AU197" s="227" t="s">
        <v>78</v>
      </c>
      <c r="AY197" s="226" t="s">
        <v>475</v>
      </c>
      <c r="BK197" s="228">
        <f>SUM(BK198:BK202)</f>
        <v>0</v>
      </c>
    </row>
    <row r="198" s="2" customFormat="1" ht="33" customHeight="1">
      <c r="A198" s="41"/>
      <c r="B198" s="42"/>
      <c r="C198" s="231" t="s">
        <v>630</v>
      </c>
      <c r="D198" s="231" t="s">
        <v>477</v>
      </c>
      <c r="E198" s="232" t="s">
        <v>5045</v>
      </c>
      <c r="F198" s="233" t="s">
        <v>5046</v>
      </c>
      <c r="G198" s="234" t="s">
        <v>639</v>
      </c>
      <c r="H198" s="235">
        <v>62</v>
      </c>
      <c r="I198" s="236"/>
      <c r="J198" s="237">
        <f>ROUND(I198*H198,2)</f>
        <v>0</v>
      </c>
      <c r="K198" s="233" t="s">
        <v>481</v>
      </c>
      <c r="L198" s="47"/>
      <c r="M198" s="238" t="s">
        <v>28</v>
      </c>
      <c r="N198" s="239" t="s">
        <v>45</v>
      </c>
      <c r="O198" s="87"/>
      <c r="P198" s="240">
        <f>O198*H198</f>
        <v>0</v>
      </c>
      <c r="Q198" s="240">
        <v>1.0000000000000001E-05</v>
      </c>
      <c r="R198" s="240">
        <f>Q198*H198</f>
        <v>0.00062</v>
      </c>
      <c r="S198" s="240">
        <v>0</v>
      </c>
      <c r="T198" s="24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42" t="s">
        <v>482</v>
      </c>
      <c r="AT198" s="242" t="s">
        <v>477</v>
      </c>
      <c r="AU198" s="242" t="s">
        <v>82</v>
      </c>
      <c r="AY198" s="20" t="s">
        <v>475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20" t="s">
        <v>78</v>
      </c>
      <c r="BK198" s="243">
        <f>ROUND(I198*H198,2)</f>
        <v>0</v>
      </c>
      <c r="BL198" s="20" t="s">
        <v>482</v>
      </c>
      <c r="BM198" s="242" t="s">
        <v>5047</v>
      </c>
    </row>
    <row r="199" s="2" customFormat="1">
      <c r="A199" s="41"/>
      <c r="B199" s="42"/>
      <c r="C199" s="43"/>
      <c r="D199" s="244" t="s">
        <v>484</v>
      </c>
      <c r="E199" s="43"/>
      <c r="F199" s="245" t="s">
        <v>5046</v>
      </c>
      <c r="G199" s="43"/>
      <c r="H199" s="43"/>
      <c r="I199" s="151"/>
      <c r="J199" s="43"/>
      <c r="K199" s="43"/>
      <c r="L199" s="47"/>
      <c r="M199" s="246"/>
      <c r="N199" s="24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484</v>
      </c>
      <c r="AU199" s="20" t="s">
        <v>82</v>
      </c>
    </row>
    <row r="200" s="2" customFormat="1" ht="16.5" customHeight="1">
      <c r="A200" s="41"/>
      <c r="B200" s="42"/>
      <c r="C200" s="282" t="s">
        <v>636</v>
      </c>
      <c r="D200" s="282" t="s">
        <v>516</v>
      </c>
      <c r="E200" s="283" t="s">
        <v>5048</v>
      </c>
      <c r="F200" s="284" t="s">
        <v>5049</v>
      </c>
      <c r="G200" s="285" t="s">
        <v>639</v>
      </c>
      <c r="H200" s="286">
        <v>62</v>
      </c>
      <c r="I200" s="287"/>
      <c r="J200" s="288">
        <f>ROUND(I200*H200,2)</f>
        <v>0</v>
      </c>
      <c r="K200" s="284" t="s">
        <v>481</v>
      </c>
      <c r="L200" s="289"/>
      <c r="M200" s="290" t="s">
        <v>28</v>
      </c>
      <c r="N200" s="291" t="s">
        <v>45</v>
      </c>
      <c r="O200" s="87"/>
      <c r="P200" s="240">
        <f>O200*H200</f>
        <v>0</v>
      </c>
      <c r="Q200" s="240">
        <v>0.0044900000000000001</v>
      </c>
      <c r="R200" s="240">
        <f>Q200*H200</f>
        <v>0.27838000000000002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519</v>
      </c>
      <c r="AT200" s="242" t="s">
        <v>516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5050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5049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5051</v>
      </c>
      <c r="G202" s="250"/>
      <c r="H202" s="253">
        <v>62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78</v>
      </c>
      <c r="AY202" s="259" t="s">
        <v>475</v>
      </c>
    </row>
    <row r="203" s="12" customFormat="1" ht="22.8" customHeight="1">
      <c r="A203" s="12"/>
      <c r="B203" s="215"/>
      <c r="C203" s="216"/>
      <c r="D203" s="217" t="s">
        <v>73</v>
      </c>
      <c r="E203" s="229" t="s">
        <v>2236</v>
      </c>
      <c r="F203" s="229" t="s">
        <v>2237</v>
      </c>
      <c r="G203" s="216"/>
      <c r="H203" s="216"/>
      <c r="I203" s="219"/>
      <c r="J203" s="230">
        <f>BK203</f>
        <v>0</v>
      </c>
      <c r="K203" s="216"/>
      <c r="L203" s="221"/>
      <c r="M203" s="222"/>
      <c r="N203" s="223"/>
      <c r="O203" s="223"/>
      <c r="P203" s="224">
        <f>SUM(P204:P205)</f>
        <v>0</v>
      </c>
      <c r="Q203" s="223"/>
      <c r="R203" s="224">
        <f>SUM(R204:R205)</f>
        <v>0</v>
      </c>
      <c r="S203" s="223"/>
      <c r="T203" s="225">
        <f>SUM(T204:T205)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6" t="s">
        <v>78</v>
      </c>
      <c r="AT203" s="227" t="s">
        <v>73</v>
      </c>
      <c r="AU203" s="227" t="s">
        <v>78</v>
      </c>
      <c r="AY203" s="226" t="s">
        <v>475</v>
      </c>
      <c r="BK203" s="228">
        <f>SUM(BK204:BK205)</f>
        <v>0</v>
      </c>
    </row>
    <row r="204" s="2" customFormat="1" ht="33" customHeight="1">
      <c r="A204" s="41"/>
      <c r="B204" s="42"/>
      <c r="C204" s="231" t="s">
        <v>644</v>
      </c>
      <c r="D204" s="231" t="s">
        <v>477</v>
      </c>
      <c r="E204" s="232" t="s">
        <v>5052</v>
      </c>
      <c r="F204" s="233" t="s">
        <v>4838</v>
      </c>
      <c r="G204" s="234" t="s">
        <v>508</v>
      </c>
      <c r="H204" s="235">
        <v>63.524999999999999</v>
      </c>
      <c r="I204" s="236"/>
      <c r="J204" s="237">
        <f>ROUND(I204*H204,2)</f>
        <v>0</v>
      </c>
      <c r="K204" s="233" t="s">
        <v>28</v>
      </c>
      <c r="L204" s="47"/>
      <c r="M204" s="238" t="s">
        <v>28</v>
      </c>
      <c r="N204" s="239" t="s">
        <v>45</v>
      </c>
      <c r="O204" s="87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482</v>
      </c>
      <c r="AT204" s="242" t="s">
        <v>477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482</v>
      </c>
      <c r="BM204" s="242" t="s">
        <v>5053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4838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12" customFormat="1" ht="22.8" customHeight="1">
      <c r="A206" s="12"/>
      <c r="B206" s="215"/>
      <c r="C206" s="216"/>
      <c r="D206" s="217" t="s">
        <v>73</v>
      </c>
      <c r="E206" s="229" t="s">
        <v>701</v>
      </c>
      <c r="F206" s="229" t="s">
        <v>702</v>
      </c>
      <c r="G206" s="216"/>
      <c r="H206" s="216"/>
      <c r="I206" s="219"/>
      <c r="J206" s="230">
        <f>BK206</f>
        <v>0</v>
      </c>
      <c r="K206" s="216"/>
      <c r="L206" s="221"/>
      <c r="M206" s="222"/>
      <c r="N206" s="223"/>
      <c r="O206" s="223"/>
      <c r="P206" s="224">
        <f>SUM(P207:P208)</f>
        <v>0</v>
      </c>
      <c r="Q206" s="223"/>
      <c r="R206" s="224">
        <f>SUM(R207:R208)</f>
        <v>0</v>
      </c>
      <c r="S206" s="223"/>
      <c r="T206" s="225">
        <f>SUM(T207:T208)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6" t="s">
        <v>78</v>
      </c>
      <c r="AT206" s="227" t="s">
        <v>73</v>
      </c>
      <c r="AU206" s="227" t="s">
        <v>78</v>
      </c>
      <c r="AY206" s="226" t="s">
        <v>475</v>
      </c>
      <c r="BK206" s="228">
        <f>SUM(BK207:BK208)</f>
        <v>0</v>
      </c>
    </row>
    <row r="207" s="2" customFormat="1" ht="21.75" customHeight="1">
      <c r="A207" s="41"/>
      <c r="B207" s="42"/>
      <c r="C207" s="231" t="s">
        <v>649</v>
      </c>
      <c r="D207" s="231" t="s">
        <v>477</v>
      </c>
      <c r="E207" s="232" t="s">
        <v>3390</v>
      </c>
      <c r="F207" s="233" t="s">
        <v>3391</v>
      </c>
      <c r="G207" s="234" t="s">
        <v>508</v>
      </c>
      <c r="H207" s="235">
        <v>49.292000000000002</v>
      </c>
      <c r="I207" s="236"/>
      <c r="J207" s="237">
        <f>ROUND(I207*H207,2)</f>
        <v>0</v>
      </c>
      <c r="K207" s="233" t="s">
        <v>481</v>
      </c>
      <c r="L207" s="47"/>
      <c r="M207" s="238" t="s">
        <v>28</v>
      </c>
      <c r="N207" s="239" t="s">
        <v>45</v>
      </c>
      <c r="O207" s="87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482</v>
      </c>
      <c r="AT207" s="242" t="s">
        <v>477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482</v>
      </c>
      <c r="BM207" s="242" t="s">
        <v>5054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3393</v>
      </c>
      <c r="G208" s="43"/>
      <c r="H208" s="43"/>
      <c r="I208" s="151"/>
      <c r="J208" s="43"/>
      <c r="K208" s="43"/>
      <c r="L208" s="47"/>
      <c r="M208" s="295"/>
      <c r="N208" s="296"/>
      <c r="O208" s="297"/>
      <c r="P208" s="297"/>
      <c r="Q208" s="297"/>
      <c r="R208" s="297"/>
      <c r="S208" s="297"/>
      <c r="T208" s="29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2" customFormat="1" ht="6.96" customHeight="1">
      <c r="A209" s="41"/>
      <c r="B209" s="62"/>
      <c r="C209" s="63"/>
      <c r="D209" s="63"/>
      <c r="E209" s="63"/>
      <c r="F209" s="63"/>
      <c r="G209" s="63"/>
      <c r="H209" s="63"/>
      <c r="I209" s="179"/>
      <c r="J209" s="63"/>
      <c r="K209" s="63"/>
      <c r="L209" s="47"/>
      <c r="M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</row>
  </sheetData>
  <sheetProtection sheet="1" autoFilter="0" formatColumns="0" formatRows="0" objects="1" scenarios="1" spinCount="100000" saltValue="3I3t8doGRC9XBh/i5sBc+fBpPWZ7QY5CNxZo96sjFeXFWDH10wZngTbMXTJpKp1fMrVx6am83aBFmYCYqBxqEg==" hashValue="4CEUOLiGj5mK6v5rKClh2219skkW+7ikTqggFBZ0Ao/v56z1HyBGbOQCVMYCzghpXtytcqTXRbCWrUVd+y7E7w==" algorithmName="SHA-512" password="C429"/>
  <autoFilter ref="C91:K20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4932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5055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ROUND(J95,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ROUND((SUM(BE95:BE377)),  2)</f>
        <v>0</v>
      </c>
      <c r="G35" s="41"/>
      <c r="H35" s="41"/>
      <c r="I35" s="168">
        <v>0.20999999999999999</v>
      </c>
      <c r="J35" s="167">
        <f>ROUND(((SUM(BE95:BE377))*I35),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ROUND((SUM(BF95:BF377)),  2)</f>
        <v>0</v>
      </c>
      <c r="G36" s="41"/>
      <c r="H36" s="41"/>
      <c r="I36" s="168">
        <v>0.14999999999999999</v>
      </c>
      <c r="J36" s="167">
        <f>ROUND(((SUM(BF95:BF377))*I36),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ROUND((SUM(BG95:BG377)),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ROUND((SUM(BH95:BH377)),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ROUND((SUM(BI95:BI377)),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4932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3.2 - SO 3.2 Opatření v prostoru vodního zdroje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J95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J96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J97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924</v>
      </c>
      <c r="E66" s="199"/>
      <c r="F66" s="199"/>
      <c r="G66" s="199"/>
      <c r="H66" s="199"/>
      <c r="I66" s="200"/>
      <c r="J66" s="201">
        <f>J146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447</v>
      </c>
      <c r="E67" s="199"/>
      <c r="F67" s="199"/>
      <c r="G67" s="199"/>
      <c r="H67" s="199"/>
      <c r="I67" s="200"/>
      <c r="J67" s="201">
        <f>J164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448</v>
      </c>
      <c r="E68" s="199"/>
      <c r="F68" s="199"/>
      <c r="G68" s="199"/>
      <c r="H68" s="199"/>
      <c r="I68" s="200"/>
      <c r="J68" s="201">
        <f>J209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97"/>
      <c r="C69" s="127"/>
      <c r="D69" s="198" t="s">
        <v>2360</v>
      </c>
      <c r="E69" s="199"/>
      <c r="F69" s="199"/>
      <c r="G69" s="199"/>
      <c r="H69" s="199"/>
      <c r="I69" s="200"/>
      <c r="J69" s="201">
        <f>J224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450</v>
      </c>
      <c r="E70" s="199"/>
      <c r="F70" s="199"/>
      <c r="G70" s="199"/>
      <c r="H70" s="199"/>
      <c r="I70" s="200"/>
      <c r="J70" s="201">
        <f>J322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451</v>
      </c>
      <c r="E71" s="199"/>
      <c r="F71" s="199"/>
      <c r="G71" s="199"/>
      <c r="H71" s="199"/>
      <c r="I71" s="200"/>
      <c r="J71" s="201">
        <f>J363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90"/>
      <c r="C72" s="191"/>
      <c r="D72" s="192" t="s">
        <v>5056</v>
      </c>
      <c r="E72" s="193"/>
      <c r="F72" s="193"/>
      <c r="G72" s="193"/>
      <c r="H72" s="193"/>
      <c r="I72" s="194"/>
      <c r="J72" s="195">
        <f>J366</f>
        <v>0</v>
      </c>
      <c r="K72" s="191"/>
      <c r="L72" s="196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90"/>
      <c r="C73" s="191"/>
      <c r="D73" s="192" t="s">
        <v>5057</v>
      </c>
      <c r="E73" s="193"/>
      <c r="F73" s="193"/>
      <c r="G73" s="193"/>
      <c r="H73" s="193"/>
      <c r="I73" s="194"/>
      <c r="J73" s="195">
        <f>J374</f>
        <v>0</v>
      </c>
      <c r="K73" s="191"/>
      <c r="L73" s="19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179"/>
      <c r="J75" s="63"/>
      <c r="K75" s="6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182"/>
      <c r="J79" s="65"/>
      <c r="K79" s="65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460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83" t="str">
        <f>E7</f>
        <v>Krounka Kutřín, výstavba poldru</v>
      </c>
      <c r="F83" s="35"/>
      <c r="G83" s="35"/>
      <c r="H83" s="35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435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83" t="s">
        <v>4932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437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3.2 - SO 3.2 Opatření v prostoru vodního zdroje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F14</f>
        <v>k.ú. Perálec,Hněvětice,Miřetín,Č.Rybná</v>
      </c>
      <c r="G89" s="43"/>
      <c r="H89" s="43"/>
      <c r="I89" s="154" t="s">
        <v>24</v>
      </c>
      <c r="J89" s="75" t="str">
        <f>IF(J14="","",J14)</f>
        <v>27.8.2019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26</v>
      </c>
      <c r="D91" s="43"/>
      <c r="E91" s="43"/>
      <c r="F91" s="30" t="str">
        <f>E17</f>
        <v>Povodí Labe,státní podnik,Víta Nejedlého 951, HK3</v>
      </c>
      <c r="G91" s="43"/>
      <c r="H91" s="43"/>
      <c r="I91" s="154" t="s">
        <v>33</v>
      </c>
      <c r="J91" s="39" t="str">
        <f>E23</f>
        <v>"Sdružení Kutřín 2016" Šindlar + HG partner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IF(E20="","",E20)</f>
        <v>Vyplň údaj</v>
      </c>
      <c r="G92" s="43"/>
      <c r="H92" s="43"/>
      <c r="I92" s="154" t="s">
        <v>36</v>
      </c>
      <c r="J92" s="39" t="str">
        <f>E26</f>
        <v xml:space="preserve"> 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203"/>
      <c r="B94" s="204"/>
      <c r="C94" s="205" t="s">
        <v>461</v>
      </c>
      <c r="D94" s="206" t="s">
        <v>59</v>
      </c>
      <c r="E94" s="206" t="s">
        <v>55</v>
      </c>
      <c r="F94" s="206" t="s">
        <v>56</v>
      </c>
      <c r="G94" s="206" t="s">
        <v>462</v>
      </c>
      <c r="H94" s="206" t="s">
        <v>463</v>
      </c>
      <c r="I94" s="207" t="s">
        <v>464</v>
      </c>
      <c r="J94" s="206" t="s">
        <v>444</v>
      </c>
      <c r="K94" s="208" t="s">
        <v>465</v>
      </c>
      <c r="L94" s="209"/>
      <c r="M94" s="95" t="s">
        <v>28</v>
      </c>
      <c r="N94" s="96" t="s">
        <v>44</v>
      </c>
      <c r="O94" s="96" t="s">
        <v>466</v>
      </c>
      <c r="P94" s="96" t="s">
        <v>467</v>
      </c>
      <c r="Q94" s="96" t="s">
        <v>468</v>
      </c>
      <c r="R94" s="96" t="s">
        <v>469</v>
      </c>
      <c r="S94" s="96" t="s">
        <v>470</v>
      </c>
      <c r="T94" s="97" t="s">
        <v>471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</row>
    <row r="95" s="2" customFormat="1" ht="22.8" customHeight="1">
      <c r="A95" s="41"/>
      <c r="B95" s="42"/>
      <c r="C95" s="102" t="s">
        <v>472</v>
      </c>
      <c r="D95" s="43"/>
      <c r="E95" s="43"/>
      <c r="F95" s="43"/>
      <c r="G95" s="43"/>
      <c r="H95" s="43"/>
      <c r="I95" s="151"/>
      <c r="J95" s="210">
        <f>BK95</f>
        <v>0</v>
      </c>
      <c r="K95" s="43"/>
      <c r="L95" s="47"/>
      <c r="M95" s="98"/>
      <c r="N95" s="211"/>
      <c r="O95" s="99"/>
      <c r="P95" s="212">
        <f>P96+P366+P374</f>
        <v>0</v>
      </c>
      <c r="Q95" s="99"/>
      <c r="R95" s="212">
        <f>R96+R366+R374</f>
        <v>37.056789690000002</v>
      </c>
      <c r="S95" s="99"/>
      <c r="T95" s="213">
        <f>T96+T366+T374</f>
        <v>0.016800000000000002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445</v>
      </c>
      <c r="BK95" s="214">
        <f>BK96+BK366+BK374</f>
        <v>0</v>
      </c>
    </row>
    <row r="96" s="12" customFormat="1" ht="25.92" customHeight="1">
      <c r="A96" s="12"/>
      <c r="B96" s="215"/>
      <c r="C96" s="216"/>
      <c r="D96" s="217" t="s">
        <v>73</v>
      </c>
      <c r="E96" s="218" t="s">
        <v>473</v>
      </c>
      <c r="F96" s="218" t="s">
        <v>474</v>
      </c>
      <c r="G96" s="216"/>
      <c r="H96" s="216"/>
      <c r="I96" s="219"/>
      <c r="J96" s="220">
        <f>BK96</f>
        <v>0</v>
      </c>
      <c r="K96" s="216"/>
      <c r="L96" s="221"/>
      <c r="M96" s="222"/>
      <c r="N96" s="223"/>
      <c r="O96" s="223"/>
      <c r="P96" s="224">
        <f>P97+P146+P164+P209+P224+P322+P363</f>
        <v>0</v>
      </c>
      <c r="Q96" s="223"/>
      <c r="R96" s="224">
        <f>R97+R146+R164+R209+R224+R322+R363</f>
        <v>37.045689690000003</v>
      </c>
      <c r="S96" s="223"/>
      <c r="T96" s="225">
        <f>T97+T146+T164+T209+T224+T322+T363</f>
        <v>0.016800000000000002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78</v>
      </c>
      <c r="AT96" s="227" t="s">
        <v>73</v>
      </c>
      <c r="AU96" s="227" t="s">
        <v>74</v>
      </c>
      <c r="AY96" s="226" t="s">
        <v>475</v>
      </c>
      <c r="BK96" s="228">
        <f>BK97+BK146+BK164+BK209+BK224+BK322+BK363</f>
        <v>0</v>
      </c>
    </row>
    <row r="97" s="12" customFormat="1" ht="22.8" customHeight="1">
      <c r="A97" s="12"/>
      <c r="B97" s="215"/>
      <c r="C97" s="216"/>
      <c r="D97" s="217" t="s">
        <v>73</v>
      </c>
      <c r="E97" s="229" t="s">
        <v>78</v>
      </c>
      <c r="F97" s="229" t="s">
        <v>393</v>
      </c>
      <c r="G97" s="216"/>
      <c r="H97" s="216"/>
      <c r="I97" s="219"/>
      <c r="J97" s="230">
        <f>BK97</f>
        <v>0</v>
      </c>
      <c r="K97" s="216"/>
      <c r="L97" s="221"/>
      <c r="M97" s="222"/>
      <c r="N97" s="223"/>
      <c r="O97" s="223"/>
      <c r="P97" s="224">
        <f>SUM(P98:P145)</f>
        <v>0</v>
      </c>
      <c r="Q97" s="223"/>
      <c r="R97" s="224">
        <f>SUM(R98:R145)</f>
        <v>0.0018749999999999999</v>
      </c>
      <c r="S97" s="223"/>
      <c r="T97" s="225">
        <f>SUM(T98:T145)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78</v>
      </c>
      <c r="AT97" s="227" t="s">
        <v>73</v>
      </c>
      <c r="AU97" s="227" t="s">
        <v>78</v>
      </c>
      <c r="AY97" s="226" t="s">
        <v>475</v>
      </c>
      <c r="BK97" s="228">
        <f>SUM(BK98:BK145)</f>
        <v>0</v>
      </c>
    </row>
    <row r="98" s="2" customFormat="1" ht="21.75" customHeight="1">
      <c r="A98" s="41"/>
      <c r="B98" s="42"/>
      <c r="C98" s="231" t="s">
        <v>78</v>
      </c>
      <c r="D98" s="231" t="s">
        <v>477</v>
      </c>
      <c r="E98" s="232" t="s">
        <v>3629</v>
      </c>
      <c r="F98" s="233" t="s">
        <v>3630</v>
      </c>
      <c r="G98" s="234" t="s">
        <v>3147</v>
      </c>
      <c r="H98" s="235">
        <v>1440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5058</v>
      </c>
    </row>
    <row r="99" s="2" customFormat="1">
      <c r="A99" s="41"/>
      <c r="B99" s="42"/>
      <c r="C99" s="43"/>
      <c r="D99" s="244" t="s">
        <v>484</v>
      </c>
      <c r="E99" s="43"/>
      <c r="F99" s="245" t="s">
        <v>3630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5059</v>
      </c>
      <c r="G100" s="250"/>
      <c r="H100" s="253">
        <v>1440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2" customFormat="1" ht="33" customHeight="1">
      <c r="A101" s="41"/>
      <c r="B101" s="42"/>
      <c r="C101" s="231" t="s">
        <v>82</v>
      </c>
      <c r="D101" s="231" t="s">
        <v>477</v>
      </c>
      <c r="E101" s="232" t="s">
        <v>5060</v>
      </c>
      <c r="F101" s="233" t="s">
        <v>5061</v>
      </c>
      <c r="G101" s="234" t="s">
        <v>5062</v>
      </c>
      <c r="H101" s="235">
        <v>60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5063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5061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5064</v>
      </c>
      <c r="G103" s="250"/>
      <c r="H103" s="253">
        <v>60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44.25" customHeight="1">
      <c r="A104" s="41"/>
      <c r="B104" s="42"/>
      <c r="C104" s="231" t="s">
        <v>90</v>
      </c>
      <c r="D104" s="231" t="s">
        <v>477</v>
      </c>
      <c r="E104" s="232" t="s">
        <v>3633</v>
      </c>
      <c r="F104" s="233" t="s">
        <v>3634</v>
      </c>
      <c r="G104" s="234" t="s">
        <v>480</v>
      </c>
      <c r="H104" s="235">
        <v>25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5065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3636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5066</v>
      </c>
      <c r="G106" s="250"/>
      <c r="H106" s="253">
        <v>25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44.25" customHeight="1">
      <c r="A107" s="41"/>
      <c r="B107" s="42"/>
      <c r="C107" s="231" t="s">
        <v>482</v>
      </c>
      <c r="D107" s="231" t="s">
        <v>477</v>
      </c>
      <c r="E107" s="232" t="s">
        <v>4946</v>
      </c>
      <c r="F107" s="233" t="s">
        <v>4947</v>
      </c>
      <c r="G107" s="234" t="s">
        <v>480</v>
      </c>
      <c r="H107" s="235">
        <v>230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5067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4949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5068</v>
      </c>
      <c r="G109" s="250"/>
      <c r="H109" s="253">
        <v>230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44.25" customHeight="1">
      <c r="A110" s="41"/>
      <c r="B110" s="42"/>
      <c r="C110" s="231" t="s">
        <v>186</v>
      </c>
      <c r="D110" s="231" t="s">
        <v>477</v>
      </c>
      <c r="E110" s="232" t="s">
        <v>4952</v>
      </c>
      <c r="F110" s="233" t="s">
        <v>4953</v>
      </c>
      <c r="G110" s="234" t="s">
        <v>480</v>
      </c>
      <c r="H110" s="235">
        <v>69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5069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4955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2" customFormat="1">
      <c r="A112" s="41"/>
      <c r="B112" s="42"/>
      <c r="C112" s="43"/>
      <c r="D112" s="244" t="s">
        <v>485</v>
      </c>
      <c r="E112" s="43"/>
      <c r="F112" s="248" t="s">
        <v>4956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485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5070</v>
      </c>
      <c r="G113" s="250"/>
      <c r="H113" s="253">
        <v>69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44.25" customHeight="1">
      <c r="A114" s="41"/>
      <c r="B114" s="42"/>
      <c r="C114" s="231" t="s">
        <v>204</v>
      </c>
      <c r="D114" s="231" t="s">
        <v>477</v>
      </c>
      <c r="E114" s="232" t="s">
        <v>4958</v>
      </c>
      <c r="F114" s="233" t="s">
        <v>4959</v>
      </c>
      <c r="G114" s="234" t="s">
        <v>480</v>
      </c>
      <c r="H114" s="235">
        <v>200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5071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4961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5072</v>
      </c>
      <c r="G116" s="250"/>
      <c r="H116" s="253">
        <v>200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33" customHeight="1">
      <c r="A117" s="41"/>
      <c r="B117" s="42"/>
      <c r="C117" s="231" t="s">
        <v>522</v>
      </c>
      <c r="D117" s="231" t="s">
        <v>477</v>
      </c>
      <c r="E117" s="232" t="s">
        <v>5073</v>
      </c>
      <c r="F117" s="233" t="s">
        <v>5074</v>
      </c>
      <c r="G117" s="234" t="s">
        <v>480</v>
      </c>
      <c r="H117" s="235">
        <v>9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5075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5076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5077</v>
      </c>
      <c r="G119" s="250"/>
      <c r="H119" s="253">
        <v>9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44.25" customHeight="1">
      <c r="A120" s="41"/>
      <c r="B120" s="42"/>
      <c r="C120" s="231" t="s">
        <v>519</v>
      </c>
      <c r="D120" s="231" t="s">
        <v>477</v>
      </c>
      <c r="E120" s="232" t="s">
        <v>4045</v>
      </c>
      <c r="F120" s="233" t="s">
        <v>4046</v>
      </c>
      <c r="G120" s="234" t="s">
        <v>480</v>
      </c>
      <c r="H120" s="235">
        <v>439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5078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4048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5079</v>
      </c>
      <c r="G122" s="250"/>
      <c r="H122" s="253">
        <v>239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5080</v>
      </c>
      <c r="G123" s="250"/>
      <c r="H123" s="253">
        <v>200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74</v>
      </c>
      <c r="AY123" s="259" t="s">
        <v>475</v>
      </c>
    </row>
    <row r="124" s="15" customFormat="1">
      <c r="A124" s="15"/>
      <c r="B124" s="271"/>
      <c r="C124" s="272"/>
      <c r="D124" s="244" t="s">
        <v>487</v>
      </c>
      <c r="E124" s="273" t="s">
        <v>28</v>
      </c>
      <c r="F124" s="274" t="s">
        <v>493</v>
      </c>
      <c r="G124" s="272"/>
      <c r="H124" s="275">
        <v>439</v>
      </c>
      <c r="I124" s="276"/>
      <c r="J124" s="272"/>
      <c r="K124" s="272"/>
      <c r="L124" s="277"/>
      <c r="M124" s="278"/>
      <c r="N124" s="279"/>
      <c r="O124" s="279"/>
      <c r="P124" s="279"/>
      <c r="Q124" s="279"/>
      <c r="R124" s="279"/>
      <c r="S124" s="279"/>
      <c r="T124" s="280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81" t="s">
        <v>487</v>
      </c>
      <c r="AU124" s="281" t="s">
        <v>82</v>
      </c>
      <c r="AV124" s="15" t="s">
        <v>482</v>
      </c>
      <c r="AW124" s="15" t="s">
        <v>35</v>
      </c>
      <c r="AX124" s="15" t="s">
        <v>78</v>
      </c>
      <c r="AY124" s="281" t="s">
        <v>475</v>
      </c>
    </row>
    <row r="125" s="2" customFormat="1" ht="44.25" customHeight="1">
      <c r="A125" s="41"/>
      <c r="B125" s="42"/>
      <c r="C125" s="231" t="s">
        <v>292</v>
      </c>
      <c r="D125" s="231" t="s">
        <v>477</v>
      </c>
      <c r="E125" s="232" t="s">
        <v>4045</v>
      </c>
      <c r="F125" s="233" t="s">
        <v>4046</v>
      </c>
      <c r="G125" s="234" t="s">
        <v>480</v>
      </c>
      <c r="H125" s="235">
        <v>50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5081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4048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5082</v>
      </c>
      <c r="G127" s="250"/>
      <c r="H127" s="253">
        <v>50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2" customFormat="1" ht="33" customHeight="1">
      <c r="A128" s="41"/>
      <c r="B128" s="42"/>
      <c r="C128" s="231" t="s">
        <v>332</v>
      </c>
      <c r="D128" s="231" t="s">
        <v>477</v>
      </c>
      <c r="E128" s="232" t="s">
        <v>1522</v>
      </c>
      <c r="F128" s="233" t="s">
        <v>1523</v>
      </c>
      <c r="G128" s="234" t="s">
        <v>480</v>
      </c>
      <c r="H128" s="235">
        <v>25</v>
      </c>
      <c r="I128" s="236"/>
      <c r="J128" s="237">
        <f>ROUND(I128*H128,2)</f>
        <v>0</v>
      </c>
      <c r="K128" s="233" t="s">
        <v>481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5083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1525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5084</v>
      </c>
      <c r="G130" s="250"/>
      <c r="H130" s="253">
        <v>25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33" customHeight="1">
      <c r="A131" s="41"/>
      <c r="B131" s="42"/>
      <c r="C131" s="231" t="s">
        <v>341</v>
      </c>
      <c r="D131" s="231" t="s">
        <v>477</v>
      </c>
      <c r="E131" s="232" t="s">
        <v>3114</v>
      </c>
      <c r="F131" s="233" t="s">
        <v>3115</v>
      </c>
      <c r="G131" s="234" t="s">
        <v>480</v>
      </c>
      <c r="H131" s="235">
        <v>200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5085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3117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5086</v>
      </c>
      <c r="G133" s="250"/>
      <c r="H133" s="253">
        <v>200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33" customHeight="1">
      <c r="A134" s="41"/>
      <c r="B134" s="42"/>
      <c r="C134" s="231" t="s">
        <v>350</v>
      </c>
      <c r="D134" s="231" t="s">
        <v>477</v>
      </c>
      <c r="E134" s="232" t="s">
        <v>4984</v>
      </c>
      <c r="F134" s="233" t="s">
        <v>4985</v>
      </c>
      <c r="G134" s="234" t="s">
        <v>496</v>
      </c>
      <c r="H134" s="235">
        <v>125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5087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4985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5088</v>
      </c>
      <c r="G136" s="250"/>
      <c r="H136" s="253">
        <v>125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359</v>
      </c>
      <c r="D137" s="231" t="s">
        <v>477</v>
      </c>
      <c r="E137" s="232" t="s">
        <v>3423</v>
      </c>
      <c r="F137" s="233" t="s">
        <v>3424</v>
      </c>
      <c r="G137" s="234" t="s">
        <v>496</v>
      </c>
      <c r="H137" s="235">
        <v>125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5089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3424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5088</v>
      </c>
      <c r="G139" s="250"/>
      <c r="H139" s="253">
        <v>125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16.5" customHeight="1">
      <c r="A140" s="41"/>
      <c r="B140" s="42"/>
      <c r="C140" s="282" t="s">
        <v>557</v>
      </c>
      <c r="D140" s="282" t="s">
        <v>516</v>
      </c>
      <c r="E140" s="283" t="s">
        <v>4991</v>
      </c>
      <c r="F140" s="284" t="s">
        <v>4992</v>
      </c>
      <c r="G140" s="285" t="s">
        <v>720</v>
      </c>
      <c r="H140" s="286">
        <v>1.875</v>
      </c>
      <c r="I140" s="287"/>
      <c r="J140" s="288">
        <f>ROUND(I140*H140,2)</f>
        <v>0</v>
      </c>
      <c r="K140" s="284" t="s">
        <v>481</v>
      </c>
      <c r="L140" s="289"/>
      <c r="M140" s="290" t="s">
        <v>28</v>
      </c>
      <c r="N140" s="291" t="s">
        <v>45</v>
      </c>
      <c r="O140" s="87"/>
      <c r="P140" s="240">
        <f>O140*H140</f>
        <v>0</v>
      </c>
      <c r="Q140" s="240">
        <v>0.001</v>
      </c>
      <c r="R140" s="240">
        <f>Q140*H140</f>
        <v>0.0018749999999999999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519</v>
      </c>
      <c r="AT140" s="242" t="s">
        <v>516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5090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4992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5091</v>
      </c>
      <c r="G142" s="250"/>
      <c r="H142" s="253">
        <v>1.875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21.75" customHeight="1">
      <c r="A143" s="41"/>
      <c r="B143" s="42"/>
      <c r="C143" s="231" t="s">
        <v>8</v>
      </c>
      <c r="D143" s="231" t="s">
        <v>477</v>
      </c>
      <c r="E143" s="232" t="s">
        <v>4075</v>
      </c>
      <c r="F143" s="233" t="s">
        <v>4076</v>
      </c>
      <c r="G143" s="234" t="s">
        <v>496</v>
      </c>
      <c r="H143" s="235">
        <v>36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5092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4078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5093</v>
      </c>
      <c r="G145" s="250"/>
      <c r="H145" s="253">
        <v>36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12" customFormat="1" ht="22.8" customHeight="1">
      <c r="A146" s="12"/>
      <c r="B146" s="215"/>
      <c r="C146" s="216"/>
      <c r="D146" s="217" t="s">
        <v>73</v>
      </c>
      <c r="E146" s="229" t="s">
        <v>82</v>
      </c>
      <c r="F146" s="229" t="s">
        <v>925</v>
      </c>
      <c r="G146" s="216"/>
      <c r="H146" s="216"/>
      <c r="I146" s="219"/>
      <c r="J146" s="230">
        <f>BK146</f>
        <v>0</v>
      </c>
      <c r="K146" s="216"/>
      <c r="L146" s="221"/>
      <c r="M146" s="222"/>
      <c r="N146" s="223"/>
      <c r="O146" s="223"/>
      <c r="P146" s="224">
        <f>SUM(P147:P163)</f>
        <v>0</v>
      </c>
      <c r="Q146" s="223"/>
      <c r="R146" s="224">
        <f>SUM(R147:R163)</f>
        <v>0.083534639999999993</v>
      </c>
      <c r="S146" s="223"/>
      <c r="T146" s="225">
        <f>SUM(T147:T163)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6" t="s">
        <v>78</v>
      </c>
      <c r="AT146" s="227" t="s">
        <v>73</v>
      </c>
      <c r="AU146" s="227" t="s">
        <v>78</v>
      </c>
      <c r="AY146" s="226" t="s">
        <v>475</v>
      </c>
      <c r="BK146" s="228">
        <f>SUM(BK147:BK163)</f>
        <v>0</v>
      </c>
    </row>
    <row r="147" s="2" customFormat="1" ht="33" customHeight="1">
      <c r="A147" s="41"/>
      <c r="B147" s="42"/>
      <c r="C147" s="231" t="s">
        <v>567</v>
      </c>
      <c r="D147" s="231" t="s">
        <v>477</v>
      </c>
      <c r="E147" s="232" t="s">
        <v>5014</v>
      </c>
      <c r="F147" s="233" t="s">
        <v>5015</v>
      </c>
      <c r="G147" s="234" t="s">
        <v>480</v>
      </c>
      <c r="H147" s="235">
        <v>22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5094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5017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5095</v>
      </c>
      <c r="G149" s="250"/>
      <c r="H149" s="253">
        <v>22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78</v>
      </c>
      <c r="AY149" s="259" t="s">
        <v>475</v>
      </c>
    </row>
    <row r="150" s="2" customFormat="1" ht="33" customHeight="1">
      <c r="A150" s="41"/>
      <c r="B150" s="42"/>
      <c r="C150" s="231" t="s">
        <v>571</v>
      </c>
      <c r="D150" s="231" t="s">
        <v>477</v>
      </c>
      <c r="E150" s="232" t="s">
        <v>5019</v>
      </c>
      <c r="F150" s="233" t="s">
        <v>5020</v>
      </c>
      <c r="G150" s="234" t="s">
        <v>496</v>
      </c>
      <c r="H150" s="235">
        <v>120</v>
      </c>
      <c r="I150" s="236"/>
      <c r="J150" s="237">
        <f>ROUND(I150*H150,2)</f>
        <v>0</v>
      </c>
      <c r="K150" s="233" t="s">
        <v>481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0.00017000000000000001</v>
      </c>
      <c r="R150" s="240">
        <f>Q150*H150</f>
        <v>0.020400000000000001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482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5096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5022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5097</v>
      </c>
      <c r="G152" s="250"/>
      <c r="H152" s="253">
        <v>120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78</v>
      </c>
      <c r="AY152" s="259" t="s">
        <v>475</v>
      </c>
    </row>
    <row r="153" s="2" customFormat="1" ht="16.5" customHeight="1">
      <c r="A153" s="41"/>
      <c r="B153" s="42"/>
      <c r="C153" s="282" t="s">
        <v>575</v>
      </c>
      <c r="D153" s="282" t="s">
        <v>516</v>
      </c>
      <c r="E153" s="283" t="s">
        <v>5024</v>
      </c>
      <c r="F153" s="284" t="s">
        <v>5025</v>
      </c>
      <c r="G153" s="285" t="s">
        <v>496</v>
      </c>
      <c r="H153" s="286">
        <v>120</v>
      </c>
      <c r="I153" s="287"/>
      <c r="J153" s="288">
        <f>ROUND(I153*H153,2)</f>
        <v>0</v>
      </c>
      <c r="K153" s="284" t="s">
        <v>28</v>
      </c>
      <c r="L153" s="289"/>
      <c r="M153" s="290" t="s">
        <v>28</v>
      </c>
      <c r="N153" s="291" t="s">
        <v>45</v>
      </c>
      <c r="O153" s="87"/>
      <c r="P153" s="240">
        <f>O153*H153</f>
        <v>0</v>
      </c>
      <c r="Q153" s="240">
        <v>0.00050000000000000001</v>
      </c>
      <c r="R153" s="240">
        <f>Q153*H153</f>
        <v>0.059999999999999998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519</v>
      </c>
      <c r="AT153" s="242" t="s">
        <v>516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5098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5025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2" customFormat="1" ht="21.75" customHeight="1">
      <c r="A155" s="41"/>
      <c r="B155" s="42"/>
      <c r="C155" s="231" t="s">
        <v>579</v>
      </c>
      <c r="D155" s="231" t="s">
        <v>477</v>
      </c>
      <c r="E155" s="232" t="s">
        <v>5099</v>
      </c>
      <c r="F155" s="233" t="s">
        <v>5100</v>
      </c>
      <c r="G155" s="234" t="s">
        <v>480</v>
      </c>
      <c r="H155" s="235">
        <v>1.7849999999999999</v>
      </c>
      <c r="I155" s="236"/>
      <c r="J155" s="237">
        <f>ROUND(I155*H155,2)</f>
        <v>0</v>
      </c>
      <c r="K155" s="233" t="s">
        <v>481</v>
      </c>
      <c r="L155" s="47"/>
      <c r="M155" s="238" t="s">
        <v>28</v>
      </c>
      <c r="N155" s="239" t="s">
        <v>45</v>
      </c>
      <c r="O155" s="87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482</v>
      </c>
      <c r="AT155" s="242" t="s">
        <v>477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482</v>
      </c>
      <c r="BM155" s="242" t="s">
        <v>5101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5100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5102</v>
      </c>
      <c r="G157" s="250"/>
      <c r="H157" s="253">
        <v>1.7849999999999999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78</v>
      </c>
      <c r="AY157" s="259" t="s">
        <v>475</v>
      </c>
    </row>
    <row r="158" s="2" customFormat="1" ht="16.5" customHeight="1">
      <c r="A158" s="41"/>
      <c r="B158" s="42"/>
      <c r="C158" s="231" t="s">
        <v>583</v>
      </c>
      <c r="D158" s="231" t="s">
        <v>477</v>
      </c>
      <c r="E158" s="232" t="s">
        <v>4188</v>
      </c>
      <c r="F158" s="233" t="s">
        <v>4189</v>
      </c>
      <c r="G158" s="234" t="s">
        <v>496</v>
      </c>
      <c r="H158" s="235">
        <v>2.1179999999999999</v>
      </c>
      <c r="I158" s="236"/>
      <c r="J158" s="237">
        <f>ROUND(I158*H158,2)</f>
        <v>0</v>
      </c>
      <c r="K158" s="233" t="s">
        <v>481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0.0014400000000000001</v>
      </c>
      <c r="R158" s="240">
        <f>Q158*H158</f>
        <v>0.0030499200000000002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482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5103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4189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5104</v>
      </c>
      <c r="G160" s="250"/>
      <c r="H160" s="253">
        <v>2.1179999999999999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78</v>
      </c>
      <c r="AY160" s="259" t="s">
        <v>475</v>
      </c>
    </row>
    <row r="161" s="2" customFormat="1" ht="21.75" customHeight="1">
      <c r="A161" s="41"/>
      <c r="B161" s="42"/>
      <c r="C161" s="231" t="s">
        <v>7</v>
      </c>
      <c r="D161" s="231" t="s">
        <v>477</v>
      </c>
      <c r="E161" s="232" t="s">
        <v>4193</v>
      </c>
      <c r="F161" s="233" t="s">
        <v>4194</v>
      </c>
      <c r="G161" s="234" t="s">
        <v>496</v>
      </c>
      <c r="H161" s="235">
        <v>2.1179999999999999</v>
      </c>
      <c r="I161" s="236"/>
      <c r="J161" s="237">
        <f>ROUND(I161*H161,2)</f>
        <v>0</v>
      </c>
      <c r="K161" s="233" t="s">
        <v>481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4.0000000000000003E-05</v>
      </c>
      <c r="R161" s="240">
        <f>Q161*H161</f>
        <v>8.4720000000000002E-05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482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5105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4194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5104</v>
      </c>
      <c r="G163" s="250"/>
      <c r="H163" s="253">
        <v>2.1179999999999999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12" customFormat="1" ht="22.8" customHeight="1">
      <c r="A164" s="12"/>
      <c r="B164" s="215"/>
      <c r="C164" s="216"/>
      <c r="D164" s="217" t="s">
        <v>73</v>
      </c>
      <c r="E164" s="229" t="s">
        <v>90</v>
      </c>
      <c r="F164" s="229" t="s">
        <v>476</v>
      </c>
      <c r="G164" s="216"/>
      <c r="H164" s="216"/>
      <c r="I164" s="219"/>
      <c r="J164" s="230">
        <f>BK164</f>
        <v>0</v>
      </c>
      <c r="K164" s="216"/>
      <c r="L164" s="221"/>
      <c r="M164" s="222"/>
      <c r="N164" s="223"/>
      <c r="O164" s="223"/>
      <c r="P164" s="224">
        <f>SUM(P165:P208)</f>
        <v>0</v>
      </c>
      <c r="Q164" s="223"/>
      <c r="R164" s="224">
        <f>SUM(R165:R208)</f>
        <v>12.742927489999998</v>
      </c>
      <c r="S164" s="223"/>
      <c r="T164" s="225">
        <f>SUM(T165:T208)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6" t="s">
        <v>78</v>
      </c>
      <c r="AT164" s="227" t="s">
        <v>73</v>
      </c>
      <c r="AU164" s="227" t="s">
        <v>78</v>
      </c>
      <c r="AY164" s="226" t="s">
        <v>475</v>
      </c>
      <c r="BK164" s="228">
        <f>SUM(BK165:BK208)</f>
        <v>0</v>
      </c>
    </row>
    <row r="165" s="2" customFormat="1" ht="21.75" customHeight="1">
      <c r="A165" s="41"/>
      <c r="B165" s="42"/>
      <c r="C165" s="231" t="s">
        <v>594</v>
      </c>
      <c r="D165" s="231" t="s">
        <v>477</v>
      </c>
      <c r="E165" s="232" t="s">
        <v>5106</v>
      </c>
      <c r="F165" s="233" t="s">
        <v>5107</v>
      </c>
      <c r="G165" s="234" t="s">
        <v>3935</v>
      </c>
      <c r="H165" s="235">
        <v>2</v>
      </c>
      <c r="I165" s="236"/>
      <c r="J165" s="237">
        <f>ROUND(I165*H165,2)</f>
        <v>0</v>
      </c>
      <c r="K165" s="233" t="s">
        <v>28</v>
      </c>
      <c r="L165" s="47"/>
      <c r="M165" s="238" t="s">
        <v>28</v>
      </c>
      <c r="N165" s="239" t="s">
        <v>45</v>
      </c>
      <c r="O165" s="87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482</v>
      </c>
      <c r="AT165" s="242" t="s">
        <v>477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482</v>
      </c>
      <c r="BM165" s="242" t="s">
        <v>5108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5107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2" customFormat="1">
      <c r="A167" s="41"/>
      <c r="B167" s="42"/>
      <c r="C167" s="43"/>
      <c r="D167" s="244" t="s">
        <v>485</v>
      </c>
      <c r="E167" s="43"/>
      <c r="F167" s="248" t="s">
        <v>5109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485</v>
      </c>
      <c r="AU167" s="20" t="s">
        <v>82</v>
      </c>
    </row>
    <row r="168" s="16" customFormat="1">
      <c r="A168" s="16"/>
      <c r="B168" s="299"/>
      <c r="C168" s="300"/>
      <c r="D168" s="244" t="s">
        <v>487</v>
      </c>
      <c r="E168" s="301" t="s">
        <v>28</v>
      </c>
      <c r="F168" s="302" t="s">
        <v>5110</v>
      </c>
      <c r="G168" s="300"/>
      <c r="H168" s="301" t="s">
        <v>28</v>
      </c>
      <c r="I168" s="303"/>
      <c r="J168" s="300"/>
      <c r="K168" s="300"/>
      <c r="L168" s="304"/>
      <c r="M168" s="305"/>
      <c r="N168" s="306"/>
      <c r="O168" s="306"/>
      <c r="P168" s="306"/>
      <c r="Q168" s="306"/>
      <c r="R168" s="306"/>
      <c r="S168" s="306"/>
      <c r="T168" s="307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T168" s="308" t="s">
        <v>487</v>
      </c>
      <c r="AU168" s="308" t="s">
        <v>82</v>
      </c>
      <c r="AV168" s="16" t="s">
        <v>78</v>
      </c>
      <c r="AW168" s="16" t="s">
        <v>35</v>
      </c>
      <c r="AX168" s="16" t="s">
        <v>74</v>
      </c>
      <c r="AY168" s="308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5111</v>
      </c>
      <c r="G169" s="250"/>
      <c r="H169" s="253">
        <v>2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78</v>
      </c>
      <c r="AY169" s="259" t="s">
        <v>475</v>
      </c>
    </row>
    <row r="170" s="2" customFormat="1" ht="16.5" customHeight="1">
      <c r="A170" s="41"/>
      <c r="B170" s="42"/>
      <c r="C170" s="282" t="s">
        <v>599</v>
      </c>
      <c r="D170" s="282" t="s">
        <v>516</v>
      </c>
      <c r="E170" s="283" t="s">
        <v>5112</v>
      </c>
      <c r="F170" s="284" t="s">
        <v>5113</v>
      </c>
      <c r="G170" s="285" t="s">
        <v>3935</v>
      </c>
      <c r="H170" s="286">
        <v>1</v>
      </c>
      <c r="I170" s="287"/>
      <c r="J170" s="288">
        <f>ROUND(I170*H170,2)</f>
        <v>0</v>
      </c>
      <c r="K170" s="284" t="s">
        <v>28</v>
      </c>
      <c r="L170" s="289"/>
      <c r="M170" s="290" t="s">
        <v>28</v>
      </c>
      <c r="N170" s="291" t="s">
        <v>45</v>
      </c>
      <c r="O170" s="87"/>
      <c r="P170" s="240">
        <f>O170*H170</f>
        <v>0</v>
      </c>
      <c r="Q170" s="240">
        <v>3.8500000000000001</v>
      </c>
      <c r="R170" s="240">
        <f>Q170*H170</f>
        <v>3.8500000000000001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519</v>
      </c>
      <c r="AT170" s="242" t="s">
        <v>516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5114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5113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6" customFormat="1">
      <c r="A172" s="16"/>
      <c r="B172" s="299"/>
      <c r="C172" s="300"/>
      <c r="D172" s="244" t="s">
        <v>487</v>
      </c>
      <c r="E172" s="301" t="s">
        <v>28</v>
      </c>
      <c r="F172" s="302" t="s">
        <v>5115</v>
      </c>
      <c r="G172" s="300"/>
      <c r="H172" s="301" t="s">
        <v>28</v>
      </c>
      <c r="I172" s="303"/>
      <c r="J172" s="300"/>
      <c r="K172" s="300"/>
      <c r="L172" s="304"/>
      <c r="M172" s="305"/>
      <c r="N172" s="306"/>
      <c r="O172" s="306"/>
      <c r="P172" s="306"/>
      <c r="Q172" s="306"/>
      <c r="R172" s="306"/>
      <c r="S172" s="306"/>
      <c r="T172" s="307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308" t="s">
        <v>487</v>
      </c>
      <c r="AU172" s="308" t="s">
        <v>82</v>
      </c>
      <c r="AV172" s="16" t="s">
        <v>78</v>
      </c>
      <c r="AW172" s="16" t="s">
        <v>35</v>
      </c>
      <c r="AX172" s="16" t="s">
        <v>74</v>
      </c>
      <c r="AY172" s="308" t="s">
        <v>475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78</v>
      </c>
      <c r="G173" s="250"/>
      <c r="H173" s="253">
        <v>1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78</v>
      </c>
      <c r="AY173" s="259" t="s">
        <v>475</v>
      </c>
    </row>
    <row r="174" s="2" customFormat="1" ht="16.5" customHeight="1">
      <c r="A174" s="41"/>
      <c r="B174" s="42"/>
      <c r="C174" s="282" t="s">
        <v>603</v>
      </c>
      <c r="D174" s="282" t="s">
        <v>516</v>
      </c>
      <c r="E174" s="283" t="s">
        <v>5116</v>
      </c>
      <c r="F174" s="284" t="s">
        <v>5117</v>
      </c>
      <c r="G174" s="285" t="s">
        <v>3935</v>
      </c>
      <c r="H174" s="286">
        <v>1</v>
      </c>
      <c r="I174" s="287"/>
      <c r="J174" s="288">
        <f>ROUND(I174*H174,2)</f>
        <v>0</v>
      </c>
      <c r="K174" s="284" t="s">
        <v>28</v>
      </c>
      <c r="L174" s="289"/>
      <c r="M174" s="290" t="s">
        <v>28</v>
      </c>
      <c r="N174" s="291" t="s">
        <v>45</v>
      </c>
      <c r="O174" s="87"/>
      <c r="P174" s="240">
        <f>O174*H174</f>
        <v>0</v>
      </c>
      <c r="Q174" s="240">
        <v>3.9100000000000001</v>
      </c>
      <c r="R174" s="240">
        <f>Q174*H174</f>
        <v>3.9100000000000001</v>
      </c>
      <c r="S174" s="240">
        <v>0</v>
      </c>
      <c r="T174" s="24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42" t="s">
        <v>519</v>
      </c>
      <c r="AT174" s="242" t="s">
        <v>516</v>
      </c>
      <c r="AU174" s="242" t="s">
        <v>82</v>
      </c>
      <c r="AY174" s="20" t="s">
        <v>475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20" t="s">
        <v>78</v>
      </c>
      <c r="BK174" s="243">
        <f>ROUND(I174*H174,2)</f>
        <v>0</v>
      </c>
      <c r="BL174" s="20" t="s">
        <v>482</v>
      </c>
      <c r="BM174" s="242" t="s">
        <v>5118</v>
      </c>
    </row>
    <row r="175" s="2" customFormat="1">
      <c r="A175" s="41"/>
      <c r="B175" s="42"/>
      <c r="C175" s="43"/>
      <c r="D175" s="244" t="s">
        <v>484</v>
      </c>
      <c r="E175" s="43"/>
      <c r="F175" s="245" t="s">
        <v>5117</v>
      </c>
      <c r="G175" s="43"/>
      <c r="H175" s="43"/>
      <c r="I175" s="151"/>
      <c r="J175" s="43"/>
      <c r="K175" s="43"/>
      <c r="L175" s="47"/>
      <c r="M175" s="246"/>
      <c r="N175" s="24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484</v>
      </c>
      <c r="AU175" s="20" t="s">
        <v>82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5119</v>
      </c>
      <c r="G176" s="250"/>
      <c r="H176" s="253">
        <v>1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74</v>
      </c>
      <c r="AY176" s="259" t="s">
        <v>475</v>
      </c>
    </row>
    <row r="177" s="15" customFormat="1">
      <c r="A177" s="15"/>
      <c r="B177" s="271"/>
      <c r="C177" s="272"/>
      <c r="D177" s="244" t="s">
        <v>487</v>
      </c>
      <c r="E177" s="273" t="s">
        <v>28</v>
      </c>
      <c r="F177" s="274" t="s">
        <v>493</v>
      </c>
      <c r="G177" s="272"/>
      <c r="H177" s="275">
        <v>1</v>
      </c>
      <c r="I177" s="276"/>
      <c r="J177" s="272"/>
      <c r="K177" s="272"/>
      <c r="L177" s="277"/>
      <c r="M177" s="278"/>
      <c r="N177" s="279"/>
      <c r="O177" s="279"/>
      <c r="P177" s="279"/>
      <c r="Q177" s="279"/>
      <c r="R177" s="279"/>
      <c r="S177" s="279"/>
      <c r="T177" s="280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81" t="s">
        <v>487</v>
      </c>
      <c r="AU177" s="281" t="s">
        <v>82</v>
      </c>
      <c r="AV177" s="15" t="s">
        <v>482</v>
      </c>
      <c r="AW177" s="15" t="s">
        <v>35</v>
      </c>
      <c r="AX177" s="15" t="s">
        <v>78</v>
      </c>
      <c r="AY177" s="281" t="s">
        <v>475</v>
      </c>
    </row>
    <row r="178" s="2" customFormat="1" ht="21.75" customHeight="1">
      <c r="A178" s="41"/>
      <c r="B178" s="42"/>
      <c r="C178" s="231" t="s">
        <v>607</v>
      </c>
      <c r="D178" s="231" t="s">
        <v>477</v>
      </c>
      <c r="E178" s="232" t="s">
        <v>5120</v>
      </c>
      <c r="F178" s="233" t="s">
        <v>1655</v>
      </c>
      <c r="G178" s="234" t="s">
        <v>3935</v>
      </c>
      <c r="H178" s="235">
        <v>1</v>
      </c>
      <c r="I178" s="236"/>
      <c r="J178" s="237">
        <f>ROUND(I178*H178,2)</f>
        <v>0</v>
      </c>
      <c r="K178" s="233" t="s">
        <v>28</v>
      </c>
      <c r="L178" s="47"/>
      <c r="M178" s="238" t="s">
        <v>28</v>
      </c>
      <c r="N178" s="239" t="s">
        <v>45</v>
      </c>
      <c r="O178" s="87"/>
      <c r="P178" s="240">
        <f>O178*H178</f>
        <v>0</v>
      </c>
      <c r="Q178" s="240">
        <v>0.0013695000000000001</v>
      </c>
      <c r="R178" s="240">
        <f>Q178*H178</f>
        <v>0.0013695000000000001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482</v>
      </c>
      <c r="AT178" s="242" t="s">
        <v>477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482</v>
      </c>
      <c r="BM178" s="242" t="s">
        <v>5121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1655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5122</v>
      </c>
      <c r="G180" s="250"/>
      <c r="H180" s="253">
        <v>1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78</v>
      </c>
      <c r="AY180" s="259" t="s">
        <v>475</v>
      </c>
    </row>
    <row r="181" s="2" customFormat="1" ht="21.75" customHeight="1">
      <c r="A181" s="41"/>
      <c r="B181" s="42"/>
      <c r="C181" s="282" t="s">
        <v>614</v>
      </c>
      <c r="D181" s="282" t="s">
        <v>516</v>
      </c>
      <c r="E181" s="283" t="s">
        <v>5123</v>
      </c>
      <c r="F181" s="284" t="s">
        <v>5124</v>
      </c>
      <c r="G181" s="285" t="s">
        <v>550</v>
      </c>
      <c r="H181" s="286">
        <v>1</v>
      </c>
      <c r="I181" s="287"/>
      <c r="J181" s="288">
        <f>ROUND(I181*H181,2)</f>
        <v>0</v>
      </c>
      <c r="K181" s="284" t="s">
        <v>28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4.2999999999999998</v>
      </c>
      <c r="R181" s="240">
        <f>Q181*H181</f>
        <v>4.2999999999999998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519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5125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5124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5126</v>
      </c>
      <c r="G183" s="250"/>
      <c r="H183" s="253">
        <v>1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5" customFormat="1">
      <c r="A184" s="15"/>
      <c r="B184" s="271"/>
      <c r="C184" s="272"/>
      <c r="D184" s="244" t="s">
        <v>487</v>
      </c>
      <c r="E184" s="273" t="s">
        <v>28</v>
      </c>
      <c r="F184" s="274" t="s">
        <v>493</v>
      </c>
      <c r="G184" s="272"/>
      <c r="H184" s="275">
        <v>1</v>
      </c>
      <c r="I184" s="276"/>
      <c r="J184" s="272"/>
      <c r="K184" s="272"/>
      <c r="L184" s="277"/>
      <c r="M184" s="278"/>
      <c r="N184" s="279"/>
      <c r="O184" s="279"/>
      <c r="P184" s="279"/>
      <c r="Q184" s="279"/>
      <c r="R184" s="279"/>
      <c r="S184" s="279"/>
      <c r="T184" s="280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81" t="s">
        <v>487</v>
      </c>
      <c r="AU184" s="281" t="s">
        <v>82</v>
      </c>
      <c r="AV184" s="15" t="s">
        <v>482</v>
      </c>
      <c r="AW184" s="15" t="s">
        <v>35</v>
      </c>
      <c r="AX184" s="15" t="s">
        <v>78</v>
      </c>
      <c r="AY184" s="281" t="s">
        <v>475</v>
      </c>
    </row>
    <row r="185" s="2" customFormat="1" ht="55.5" customHeight="1">
      <c r="A185" s="41"/>
      <c r="B185" s="42"/>
      <c r="C185" s="231" t="s">
        <v>620</v>
      </c>
      <c r="D185" s="231" t="s">
        <v>477</v>
      </c>
      <c r="E185" s="232" t="s">
        <v>3531</v>
      </c>
      <c r="F185" s="233" t="s">
        <v>3313</v>
      </c>
      <c r="G185" s="234" t="s">
        <v>480</v>
      </c>
      <c r="H185" s="235">
        <v>4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5127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3533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5128</v>
      </c>
      <c r="G187" s="250"/>
      <c r="H187" s="253">
        <v>1.2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5129</v>
      </c>
      <c r="G188" s="250"/>
      <c r="H188" s="253">
        <v>2.2000000000000002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74</v>
      </c>
      <c r="AY188" s="259" t="s">
        <v>475</v>
      </c>
    </row>
    <row r="189" s="13" customFormat="1">
      <c r="A189" s="13"/>
      <c r="B189" s="249"/>
      <c r="C189" s="250"/>
      <c r="D189" s="244" t="s">
        <v>487</v>
      </c>
      <c r="E189" s="251" t="s">
        <v>28</v>
      </c>
      <c r="F189" s="252" t="s">
        <v>5130</v>
      </c>
      <c r="G189" s="250"/>
      <c r="H189" s="253">
        <v>0.59999999999999998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9" t="s">
        <v>487</v>
      </c>
      <c r="AU189" s="259" t="s">
        <v>82</v>
      </c>
      <c r="AV189" s="13" t="s">
        <v>82</v>
      </c>
      <c r="AW189" s="13" t="s">
        <v>35</v>
      </c>
      <c r="AX189" s="13" t="s">
        <v>74</v>
      </c>
      <c r="AY189" s="259" t="s">
        <v>475</v>
      </c>
    </row>
    <row r="190" s="15" customFormat="1">
      <c r="A190" s="15"/>
      <c r="B190" s="271"/>
      <c r="C190" s="272"/>
      <c r="D190" s="244" t="s">
        <v>487</v>
      </c>
      <c r="E190" s="273" t="s">
        <v>28</v>
      </c>
      <c r="F190" s="274" t="s">
        <v>493</v>
      </c>
      <c r="G190" s="272"/>
      <c r="H190" s="275">
        <v>4</v>
      </c>
      <c r="I190" s="276"/>
      <c r="J190" s="272"/>
      <c r="K190" s="272"/>
      <c r="L190" s="277"/>
      <c r="M190" s="278"/>
      <c r="N190" s="279"/>
      <c r="O190" s="279"/>
      <c r="P190" s="279"/>
      <c r="Q190" s="279"/>
      <c r="R190" s="279"/>
      <c r="S190" s="279"/>
      <c r="T190" s="280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81" t="s">
        <v>487</v>
      </c>
      <c r="AU190" s="281" t="s">
        <v>82</v>
      </c>
      <c r="AV190" s="15" t="s">
        <v>482</v>
      </c>
      <c r="AW190" s="15" t="s">
        <v>35</v>
      </c>
      <c r="AX190" s="15" t="s">
        <v>78</v>
      </c>
      <c r="AY190" s="281" t="s">
        <v>475</v>
      </c>
    </row>
    <row r="191" s="2" customFormat="1" ht="55.5" customHeight="1">
      <c r="A191" s="41"/>
      <c r="B191" s="42"/>
      <c r="C191" s="231" t="s">
        <v>625</v>
      </c>
      <c r="D191" s="231" t="s">
        <v>477</v>
      </c>
      <c r="E191" s="232" t="s">
        <v>1700</v>
      </c>
      <c r="F191" s="233" t="s">
        <v>1701</v>
      </c>
      <c r="G191" s="234" t="s">
        <v>496</v>
      </c>
      <c r="H191" s="235">
        <v>18.68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0.00726</v>
      </c>
      <c r="R191" s="240">
        <f>Q191*H191</f>
        <v>0.13561680000000001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5131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1703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5132</v>
      </c>
      <c r="G193" s="250"/>
      <c r="H193" s="253">
        <v>6.9160000000000004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5133</v>
      </c>
      <c r="G194" s="250"/>
      <c r="H194" s="253">
        <v>8.484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74</v>
      </c>
      <c r="AY194" s="259" t="s">
        <v>475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5134</v>
      </c>
      <c r="G195" s="250"/>
      <c r="H195" s="253">
        <v>3.2799999999999998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74</v>
      </c>
      <c r="AY195" s="259" t="s">
        <v>475</v>
      </c>
    </row>
    <row r="196" s="15" customFormat="1">
      <c r="A196" s="15"/>
      <c r="B196" s="271"/>
      <c r="C196" s="272"/>
      <c r="D196" s="244" t="s">
        <v>487</v>
      </c>
      <c r="E196" s="273" t="s">
        <v>28</v>
      </c>
      <c r="F196" s="274" t="s">
        <v>493</v>
      </c>
      <c r="G196" s="272"/>
      <c r="H196" s="275">
        <v>18.68</v>
      </c>
      <c r="I196" s="276"/>
      <c r="J196" s="272"/>
      <c r="K196" s="272"/>
      <c r="L196" s="277"/>
      <c r="M196" s="278"/>
      <c r="N196" s="279"/>
      <c r="O196" s="279"/>
      <c r="P196" s="279"/>
      <c r="Q196" s="279"/>
      <c r="R196" s="279"/>
      <c r="S196" s="279"/>
      <c r="T196" s="280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81" t="s">
        <v>487</v>
      </c>
      <c r="AU196" s="281" t="s">
        <v>82</v>
      </c>
      <c r="AV196" s="15" t="s">
        <v>482</v>
      </c>
      <c r="AW196" s="15" t="s">
        <v>35</v>
      </c>
      <c r="AX196" s="15" t="s">
        <v>78</v>
      </c>
      <c r="AY196" s="281" t="s">
        <v>475</v>
      </c>
    </row>
    <row r="197" s="2" customFormat="1" ht="55.5" customHeight="1">
      <c r="A197" s="41"/>
      <c r="B197" s="42"/>
      <c r="C197" s="231" t="s">
        <v>630</v>
      </c>
      <c r="D197" s="231" t="s">
        <v>477</v>
      </c>
      <c r="E197" s="232" t="s">
        <v>1705</v>
      </c>
      <c r="F197" s="233" t="s">
        <v>1706</v>
      </c>
      <c r="G197" s="234" t="s">
        <v>496</v>
      </c>
      <c r="H197" s="235">
        <v>18.68</v>
      </c>
      <c r="I197" s="236"/>
      <c r="J197" s="237">
        <f>ROUND(I197*H197,2)</f>
        <v>0</v>
      </c>
      <c r="K197" s="233" t="s">
        <v>481</v>
      </c>
      <c r="L197" s="47"/>
      <c r="M197" s="238" t="s">
        <v>28</v>
      </c>
      <c r="N197" s="239" t="s">
        <v>45</v>
      </c>
      <c r="O197" s="87"/>
      <c r="P197" s="240">
        <f>O197*H197</f>
        <v>0</v>
      </c>
      <c r="Q197" s="240">
        <v>0.00085999999999999998</v>
      </c>
      <c r="R197" s="240">
        <f>Q197*H197</f>
        <v>0.016064800000000001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482</v>
      </c>
      <c r="AT197" s="242" t="s">
        <v>477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482</v>
      </c>
      <c r="BM197" s="242" t="s">
        <v>5135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1708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5136</v>
      </c>
      <c r="G199" s="250"/>
      <c r="H199" s="253">
        <v>18.68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2" customFormat="1" ht="55.5" customHeight="1">
      <c r="A200" s="41"/>
      <c r="B200" s="42"/>
      <c r="C200" s="231" t="s">
        <v>636</v>
      </c>
      <c r="D200" s="231" t="s">
        <v>477</v>
      </c>
      <c r="E200" s="232" t="s">
        <v>3736</v>
      </c>
      <c r="F200" s="233" t="s">
        <v>2433</v>
      </c>
      <c r="G200" s="234" t="s">
        <v>508</v>
      </c>
      <c r="H200" s="235">
        <v>0.039</v>
      </c>
      <c r="I200" s="236"/>
      <c r="J200" s="237">
        <f>ROUND(I200*H200,2)</f>
        <v>0</v>
      </c>
      <c r="K200" s="233" t="s">
        <v>481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1.0858000000000001</v>
      </c>
      <c r="R200" s="240">
        <f>Q200*H200</f>
        <v>0.042346200000000001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5137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3738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5138</v>
      </c>
      <c r="G202" s="250"/>
      <c r="H202" s="253">
        <v>0.027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74</v>
      </c>
      <c r="AY202" s="259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5139</v>
      </c>
      <c r="G203" s="250"/>
      <c r="H203" s="253">
        <v>0.0030000000000000001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5140</v>
      </c>
      <c r="G204" s="250"/>
      <c r="H204" s="253">
        <v>0.0089999999999999993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74</v>
      </c>
      <c r="AY204" s="259" t="s">
        <v>475</v>
      </c>
    </row>
    <row r="205" s="15" customFormat="1">
      <c r="A205" s="15"/>
      <c r="B205" s="271"/>
      <c r="C205" s="272"/>
      <c r="D205" s="244" t="s">
        <v>487</v>
      </c>
      <c r="E205" s="273" t="s">
        <v>28</v>
      </c>
      <c r="F205" s="274" t="s">
        <v>493</v>
      </c>
      <c r="G205" s="272"/>
      <c r="H205" s="275">
        <v>0.039</v>
      </c>
      <c r="I205" s="276"/>
      <c r="J205" s="272"/>
      <c r="K205" s="272"/>
      <c r="L205" s="277"/>
      <c r="M205" s="278"/>
      <c r="N205" s="279"/>
      <c r="O205" s="279"/>
      <c r="P205" s="279"/>
      <c r="Q205" s="279"/>
      <c r="R205" s="279"/>
      <c r="S205" s="279"/>
      <c r="T205" s="280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81" t="s">
        <v>487</v>
      </c>
      <c r="AU205" s="281" t="s">
        <v>82</v>
      </c>
      <c r="AV205" s="15" t="s">
        <v>482</v>
      </c>
      <c r="AW205" s="15" t="s">
        <v>35</v>
      </c>
      <c r="AX205" s="15" t="s">
        <v>78</v>
      </c>
      <c r="AY205" s="281" t="s">
        <v>475</v>
      </c>
    </row>
    <row r="206" s="2" customFormat="1" ht="55.5" customHeight="1">
      <c r="A206" s="41"/>
      <c r="B206" s="42"/>
      <c r="C206" s="231" t="s">
        <v>644</v>
      </c>
      <c r="D206" s="231" t="s">
        <v>477</v>
      </c>
      <c r="E206" s="232" t="s">
        <v>2231</v>
      </c>
      <c r="F206" s="233" t="s">
        <v>2232</v>
      </c>
      <c r="G206" s="234" t="s">
        <v>508</v>
      </c>
      <c r="H206" s="235">
        <v>0.46899999999999997</v>
      </c>
      <c r="I206" s="236"/>
      <c r="J206" s="237">
        <f>ROUND(I206*H206,2)</f>
        <v>0</v>
      </c>
      <c r="K206" s="233" t="s">
        <v>481</v>
      </c>
      <c r="L206" s="47"/>
      <c r="M206" s="238" t="s">
        <v>28</v>
      </c>
      <c r="N206" s="239" t="s">
        <v>45</v>
      </c>
      <c r="O206" s="87"/>
      <c r="P206" s="240">
        <f>O206*H206</f>
        <v>0</v>
      </c>
      <c r="Q206" s="240">
        <v>1.0395099999999999</v>
      </c>
      <c r="R206" s="240">
        <f>Q206*H206</f>
        <v>0.48753018999999992</v>
      </c>
      <c r="S206" s="240">
        <v>0</v>
      </c>
      <c r="T206" s="24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42" t="s">
        <v>482</v>
      </c>
      <c r="AT206" s="242" t="s">
        <v>477</v>
      </c>
      <c r="AU206" s="242" t="s">
        <v>82</v>
      </c>
      <c r="AY206" s="20" t="s">
        <v>475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20" t="s">
        <v>78</v>
      </c>
      <c r="BK206" s="243">
        <f>ROUND(I206*H206,2)</f>
        <v>0</v>
      </c>
      <c r="BL206" s="20" t="s">
        <v>482</v>
      </c>
      <c r="BM206" s="242" t="s">
        <v>5141</v>
      </c>
    </row>
    <row r="207" s="2" customFormat="1">
      <c r="A207" s="41"/>
      <c r="B207" s="42"/>
      <c r="C207" s="43"/>
      <c r="D207" s="244" t="s">
        <v>484</v>
      </c>
      <c r="E207" s="43"/>
      <c r="F207" s="245" t="s">
        <v>2234</v>
      </c>
      <c r="G207" s="43"/>
      <c r="H207" s="43"/>
      <c r="I207" s="151"/>
      <c r="J207" s="43"/>
      <c r="K207" s="43"/>
      <c r="L207" s="47"/>
      <c r="M207" s="246"/>
      <c r="N207" s="24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484</v>
      </c>
      <c r="AU207" s="20" t="s">
        <v>82</v>
      </c>
    </row>
    <row r="208" s="13" customFormat="1">
      <c r="A208" s="13"/>
      <c r="B208" s="249"/>
      <c r="C208" s="250"/>
      <c r="D208" s="244" t="s">
        <v>487</v>
      </c>
      <c r="E208" s="251" t="s">
        <v>28</v>
      </c>
      <c r="F208" s="252" t="s">
        <v>5142</v>
      </c>
      <c r="G208" s="250"/>
      <c r="H208" s="253">
        <v>0.46899999999999997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9" t="s">
        <v>487</v>
      </c>
      <c r="AU208" s="259" t="s">
        <v>82</v>
      </c>
      <c r="AV208" s="13" t="s">
        <v>82</v>
      </c>
      <c r="AW208" s="13" t="s">
        <v>35</v>
      </c>
      <c r="AX208" s="13" t="s">
        <v>78</v>
      </c>
      <c r="AY208" s="259" t="s">
        <v>475</v>
      </c>
    </row>
    <row r="209" s="12" customFormat="1" ht="22.8" customHeight="1">
      <c r="A209" s="12"/>
      <c r="B209" s="215"/>
      <c r="C209" s="216"/>
      <c r="D209" s="217" t="s">
        <v>73</v>
      </c>
      <c r="E209" s="229" t="s">
        <v>482</v>
      </c>
      <c r="F209" s="229" t="s">
        <v>547</v>
      </c>
      <c r="G209" s="216"/>
      <c r="H209" s="216"/>
      <c r="I209" s="219"/>
      <c r="J209" s="230">
        <f>BK209</f>
        <v>0</v>
      </c>
      <c r="K209" s="216"/>
      <c r="L209" s="221"/>
      <c r="M209" s="222"/>
      <c r="N209" s="223"/>
      <c r="O209" s="223"/>
      <c r="P209" s="224">
        <f>SUM(P210:P223)</f>
        <v>0</v>
      </c>
      <c r="Q209" s="223"/>
      <c r="R209" s="224">
        <f>SUM(R210:R223)</f>
        <v>1.4856</v>
      </c>
      <c r="S209" s="223"/>
      <c r="T209" s="225">
        <f>SUM(T210:T223)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6" t="s">
        <v>78</v>
      </c>
      <c r="AT209" s="227" t="s">
        <v>73</v>
      </c>
      <c r="AU209" s="227" t="s">
        <v>78</v>
      </c>
      <c r="AY209" s="226" t="s">
        <v>475</v>
      </c>
      <c r="BK209" s="228">
        <f>SUM(BK210:BK223)</f>
        <v>0</v>
      </c>
    </row>
    <row r="210" s="2" customFormat="1" ht="21.75" customHeight="1">
      <c r="A210" s="41"/>
      <c r="B210" s="42"/>
      <c r="C210" s="231" t="s">
        <v>649</v>
      </c>
      <c r="D210" s="231" t="s">
        <v>477</v>
      </c>
      <c r="E210" s="232" t="s">
        <v>5143</v>
      </c>
      <c r="F210" s="233" t="s">
        <v>5144</v>
      </c>
      <c r="G210" s="234" t="s">
        <v>496</v>
      </c>
      <c r="H210" s="235">
        <v>36</v>
      </c>
      <c r="I210" s="236"/>
      <c r="J210" s="237">
        <f>ROUND(I210*H210,2)</f>
        <v>0</v>
      </c>
      <c r="K210" s="233" t="s">
        <v>481</v>
      </c>
      <c r="L210" s="47"/>
      <c r="M210" s="238" t="s">
        <v>28</v>
      </c>
      <c r="N210" s="239" t="s">
        <v>45</v>
      </c>
      <c r="O210" s="87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482</v>
      </c>
      <c r="AT210" s="242" t="s">
        <v>477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482</v>
      </c>
      <c r="BM210" s="242" t="s">
        <v>5145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5146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5147</v>
      </c>
      <c r="G212" s="250"/>
      <c r="H212" s="253">
        <v>36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78</v>
      </c>
      <c r="AY212" s="259" t="s">
        <v>475</v>
      </c>
    </row>
    <row r="213" s="2" customFormat="1" ht="21.75" customHeight="1">
      <c r="A213" s="41"/>
      <c r="B213" s="42"/>
      <c r="C213" s="231" t="s">
        <v>655</v>
      </c>
      <c r="D213" s="231" t="s">
        <v>477</v>
      </c>
      <c r="E213" s="232" t="s">
        <v>5148</v>
      </c>
      <c r="F213" s="233" t="s">
        <v>5149</v>
      </c>
      <c r="G213" s="234" t="s">
        <v>550</v>
      </c>
      <c r="H213" s="235">
        <v>16</v>
      </c>
      <c r="I213" s="236"/>
      <c r="J213" s="237">
        <f>ROUND(I213*H213,2)</f>
        <v>0</v>
      </c>
      <c r="K213" s="233" t="s">
        <v>481</v>
      </c>
      <c r="L213" s="47"/>
      <c r="M213" s="238" t="s">
        <v>28</v>
      </c>
      <c r="N213" s="239" t="s">
        <v>45</v>
      </c>
      <c r="O213" s="87"/>
      <c r="P213" s="240">
        <f>O213*H213</f>
        <v>0</v>
      </c>
      <c r="Q213" s="240">
        <v>0.00165</v>
      </c>
      <c r="R213" s="240">
        <f>Q213*H213</f>
        <v>0.0264</v>
      </c>
      <c r="S213" s="240">
        <v>0</v>
      </c>
      <c r="T213" s="24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42" t="s">
        <v>482</v>
      </c>
      <c r="AT213" s="242" t="s">
        <v>477</v>
      </c>
      <c r="AU213" s="242" t="s">
        <v>82</v>
      </c>
      <c r="AY213" s="20" t="s">
        <v>475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20" t="s">
        <v>78</v>
      </c>
      <c r="BK213" s="243">
        <f>ROUND(I213*H213,2)</f>
        <v>0</v>
      </c>
      <c r="BL213" s="20" t="s">
        <v>482</v>
      </c>
      <c r="BM213" s="242" t="s">
        <v>5150</v>
      </c>
    </row>
    <row r="214" s="2" customFormat="1">
      <c r="A214" s="41"/>
      <c r="B214" s="42"/>
      <c r="C214" s="43"/>
      <c r="D214" s="244" t="s">
        <v>484</v>
      </c>
      <c r="E214" s="43"/>
      <c r="F214" s="245" t="s">
        <v>5149</v>
      </c>
      <c r="G214" s="43"/>
      <c r="H214" s="43"/>
      <c r="I214" s="151"/>
      <c r="J214" s="43"/>
      <c r="K214" s="43"/>
      <c r="L214" s="47"/>
      <c r="M214" s="246"/>
      <c r="N214" s="24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484</v>
      </c>
      <c r="AU214" s="20" t="s">
        <v>82</v>
      </c>
    </row>
    <row r="215" s="2" customFormat="1" ht="16.5" customHeight="1">
      <c r="A215" s="41"/>
      <c r="B215" s="42"/>
      <c r="C215" s="282" t="s">
        <v>662</v>
      </c>
      <c r="D215" s="282" t="s">
        <v>516</v>
      </c>
      <c r="E215" s="283" t="s">
        <v>5151</v>
      </c>
      <c r="F215" s="284" t="s">
        <v>5152</v>
      </c>
      <c r="G215" s="285" t="s">
        <v>550</v>
      </c>
      <c r="H215" s="286">
        <v>16</v>
      </c>
      <c r="I215" s="287"/>
      <c r="J215" s="288">
        <f>ROUND(I215*H215,2)</f>
        <v>0</v>
      </c>
      <c r="K215" s="284" t="s">
        <v>28</v>
      </c>
      <c r="L215" s="289"/>
      <c r="M215" s="290" t="s">
        <v>28</v>
      </c>
      <c r="N215" s="291" t="s">
        <v>45</v>
      </c>
      <c r="O215" s="87"/>
      <c r="P215" s="240">
        <f>O215*H215</f>
        <v>0</v>
      </c>
      <c r="Q215" s="240">
        <v>0.044999999999999998</v>
      </c>
      <c r="R215" s="240">
        <f>Q215*H215</f>
        <v>0.71999999999999997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519</v>
      </c>
      <c r="AT215" s="242" t="s">
        <v>516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482</v>
      </c>
      <c r="BM215" s="242" t="s">
        <v>5153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5152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5154</v>
      </c>
      <c r="G217" s="250"/>
      <c r="H217" s="253">
        <v>16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78</v>
      </c>
      <c r="AY217" s="259" t="s">
        <v>475</v>
      </c>
    </row>
    <row r="218" s="2" customFormat="1" ht="33" customHeight="1">
      <c r="A218" s="41"/>
      <c r="B218" s="42"/>
      <c r="C218" s="231" t="s">
        <v>668</v>
      </c>
      <c r="D218" s="231" t="s">
        <v>477</v>
      </c>
      <c r="E218" s="232" t="s">
        <v>5155</v>
      </c>
      <c r="F218" s="233" t="s">
        <v>5156</v>
      </c>
      <c r="G218" s="234" t="s">
        <v>480</v>
      </c>
      <c r="H218" s="235">
        <v>1.248</v>
      </c>
      <c r="I218" s="236"/>
      <c r="J218" s="237">
        <f>ROUND(I218*H218,2)</f>
        <v>0</v>
      </c>
      <c r="K218" s="233" t="s">
        <v>481</v>
      </c>
      <c r="L218" s="47"/>
      <c r="M218" s="238" t="s">
        <v>28</v>
      </c>
      <c r="N218" s="239" t="s">
        <v>45</v>
      </c>
      <c r="O218" s="87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482</v>
      </c>
      <c r="AT218" s="242" t="s">
        <v>477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482</v>
      </c>
      <c r="BM218" s="242" t="s">
        <v>5157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5156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13" customFormat="1">
      <c r="A220" s="13"/>
      <c r="B220" s="249"/>
      <c r="C220" s="250"/>
      <c r="D220" s="244" t="s">
        <v>487</v>
      </c>
      <c r="E220" s="251" t="s">
        <v>28</v>
      </c>
      <c r="F220" s="252" t="s">
        <v>5158</v>
      </c>
      <c r="G220" s="250"/>
      <c r="H220" s="253">
        <v>1.248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9" t="s">
        <v>487</v>
      </c>
      <c r="AU220" s="259" t="s">
        <v>82</v>
      </c>
      <c r="AV220" s="13" t="s">
        <v>82</v>
      </c>
      <c r="AW220" s="13" t="s">
        <v>35</v>
      </c>
      <c r="AX220" s="13" t="s">
        <v>78</v>
      </c>
      <c r="AY220" s="259" t="s">
        <v>475</v>
      </c>
    </row>
    <row r="221" s="2" customFormat="1" ht="21.75" customHeight="1">
      <c r="A221" s="41"/>
      <c r="B221" s="42"/>
      <c r="C221" s="231" t="s">
        <v>672</v>
      </c>
      <c r="D221" s="231" t="s">
        <v>477</v>
      </c>
      <c r="E221" s="232" t="s">
        <v>5159</v>
      </c>
      <c r="F221" s="233" t="s">
        <v>5160</v>
      </c>
      <c r="G221" s="234" t="s">
        <v>480</v>
      </c>
      <c r="H221" s="235">
        <v>0.40000000000000002</v>
      </c>
      <c r="I221" s="236"/>
      <c r="J221" s="237">
        <f>ROUND(I221*H221,2)</f>
        <v>0</v>
      </c>
      <c r="K221" s="233" t="s">
        <v>481</v>
      </c>
      <c r="L221" s="47"/>
      <c r="M221" s="238" t="s">
        <v>28</v>
      </c>
      <c r="N221" s="239" t="s">
        <v>45</v>
      </c>
      <c r="O221" s="87"/>
      <c r="P221" s="240">
        <f>O221*H221</f>
        <v>0</v>
      </c>
      <c r="Q221" s="240">
        <v>1.8480000000000001</v>
      </c>
      <c r="R221" s="240">
        <f>Q221*H221</f>
        <v>0.73920000000000008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482</v>
      </c>
      <c r="AT221" s="242" t="s">
        <v>477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482</v>
      </c>
      <c r="BM221" s="242" t="s">
        <v>5161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5162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5163</v>
      </c>
      <c r="G223" s="250"/>
      <c r="H223" s="253">
        <v>0.40000000000000002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78</v>
      </c>
      <c r="AY223" s="259" t="s">
        <v>475</v>
      </c>
    </row>
    <row r="224" s="12" customFormat="1" ht="22.8" customHeight="1">
      <c r="A224" s="12"/>
      <c r="B224" s="215"/>
      <c r="C224" s="216"/>
      <c r="D224" s="217" t="s">
        <v>73</v>
      </c>
      <c r="E224" s="229" t="s">
        <v>519</v>
      </c>
      <c r="F224" s="229" t="s">
        <v>2464</v>
      </c>
      <c r="G224" s="216"/>
      <c r="H224" s="216"/>
      <c r="I224" s="219"/>
      <c r="J224" s="230">
        <f>BK224</f>
        <v>0</v>
      </c>
      <c r="K224" s="216"/>
      <c r="L224" s="221"/>
      <c r="M224" s="222"/>
      <c r="N224" s="223"/>
      <c r="O224" s="223"/>
      <c r="P224" s="224">
        <f>SUM(P225:P321)</f>
        <v>0</v>
      </c>
      <c r="Q224" s="223"/>
      <c r="R224" s="224">
        <f>SUM(R225:R321)</f>
        <v>5.7583601999999994</v>
      </c>
      <c r="S224" s="223"/>
      <c r="T224" s="225">
        <f>SUM(T225:T321)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6" t="s">
        <v>78</v>
      </c>
      <c r="AT224" s="227" t="s">
        <v>73</v>
      </c>
      <c r="AU224" s="227" t="s">
        <v>78</v>
      </c>
      <c r="AY224" s="226" t="s">
        <v>475</v>
      </c>
      <c r="BK224" s="228">
        <f>SUM(BK225:BK321)</f>
        <v>0</v>
      </c>
    </row>
    <row r="225" s="2" customFormat="1" ht="33" customHeight="1">
      <c r="A225" s="41"/>
      <c r="B225" s="42"/>
      <c r="C225" s="231" t="s">
        <v>677</v>
      </c>
      <c r="D225" s="231" t="s">
        <v>477</v>
      </c>
      <c r="E225" s="232" t="s">
        <v>5164</v>
      </c>
      <c r="F225" s="233" t="s">
        <v>5165</v>
      </c>
      <c r="G225" s="234" t="s">
        <v>639</v>
      </c>
      <c r="H225" s="235">
        <v>27.5</v>
      </c>
      <c r="I225" s="236"/>
      <c r="J225" s="237">
        <f>ROUND(I225*H225,2)</f>
        <v>0</v>
      </c>
      <c r="K225" s="233" t="s">
        <v>481</v>
      </c>
      <c r="L225" s="47"/>
      <c r="M225" s="238" t="s">
        <v>28</v>
      </c>
      <c r="N225" s="239" t="s">
        <v>45</v>
      </c>
      <c r="O225" s="87"/>
      <c r="P225" s="240">
        <f>O225*H225</f>
        <v>0</v>
      </c>
      <c r="Q225" s="240">
        <v>0.0014</v>
      </c>
      <c r="R225" s="240">
        <f>Q225*H225</f>
        <v>0.0385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482</v>
      </c>
      <c r="AT225" s="242" t="s">
        <v>477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482</v>
      </c>
      <c r="BM225" s="242" t="s">
        <v>5166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5165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5167</v>
      </c>
      <c r="G227" s="250"/>
      <c r="H227" s="253">
        <v>27.5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78</v>
      </c>
      <c r="AY227" s="259" t="s">
        <v>475</v>
      </c>
    </row>
    <row r="228" s="2" customFormat="1" ht="33" customHeight="1">
      <c r="A228" s="41"/>
      <c r="B228" s="42"/>
      <c r="C228" s="231" t="s">
        <v>683</v>
      </c>
      <c r="D228" s="231" t="s">
        <v>477</v>
      </c>
      <c r="E228" s="232" t="s">
        <v>5045</v>
      </c>
      <c r="F228" s="233" t="s">
        <v>5046</v>
      </c>
      <c r="G228" s="234" t="s">
        <v>639</v>
      </c>
      <c r="H228" s="235">
        <v>5.7000000000000002</v>
      </c>
      <c r="I228" s="236"/>
      <c r="J228" s="237">
        <f>ROUND(I228*H228,2)</f>
        <v>0</v>
      </c>
      <c r="K228" s="233" t="s">
        <v>481</v>
      </c>
      <c r="L228" s="47"/>
      <c r="M228" s="238" t="s">
        <v>28</v>
      </c>
      <c r="N228" s="239" t="s">
        <v>45</v>
      </c>
      <c r="O228" s="87"/>
      <c r="P228" s="240">
        <f>O228*H228</f>
        <v>0</v>
      </c>
      <c r="Q228" s="240">
        <v>1.0000000000000001E-05</v>
      </c>
      <c r="R228" s="240">
        <f>Q228*H228</f>
        <v>5.7000000000000003E-05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482</v>
      </c>
      <c r="AT228" s="242" t="s">
        <v>477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5168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5046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5169</v>
      </c>
      <c r="G230" s="250"/>
      <c r="H230" s="253">
        <v>5.7000000000000002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78</v>
      </c>
      <c r="AY230" s="259" t="s">
        <v>475</v>
      </c>
    </row>
    <row r="231" s="2" customFormat="1" ht="16.5" customHeight="1">
      <c r="A231" s="41"/>
      <c r="B231" s="42"/>
      <c r="C231" s="282" t="s">
        <v>689</v>
      </c>
      <c r="D231" s="282" t="s">
        <v>516</v>
      </c>
      <c r="E231" s="283" t="s">
        <v>5048</v>
      </c>
      <c r="F231" s="284" t="s">
        <v>5049</v>
      </c>
      <c r="G231" s="285" t="s">
        <v>639</v>
      </c>
      <c r="H231" s="286">
        <v>5.7599999999999998</v>
      </c>
      <c r="I231" s="287"/>
      <c r="J231" s="288">
        <f>ROUND(I231*H231,2)</f>
        <v>0</v>
      </c>
      <c r="K231" s="284" t="s">
        <v>481</v>
      </c>
      <c r="L231" s="289"/>
      <c r="M231" s="290" t="s">
        <v>28</v>
      </c>
      <c r="N231" s="291" t="s">
        <v>45</v>
      </c>
      <c r="O231" s="87"/>
      <c r="P231" s="240">
        <f>O231*H231</f>
        <v>0</v>
      </c>
      <c r="Q231" s="240">
        <v>0.0044900000000000001</v>
      </c>
      <c r="R231" s="240">
        <f>Q231*H231</f>
        <v>0.025862400000000001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519</v>
      </c>
      <c r="AT231" s="242" t="s">
        <v>516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5170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5049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2" customFormat="1" ht="33" customHeight="1">
      <c r="A233" s="41"/>
      <c r="B233" s="42"/>
      <c r="C233" s="231" t="s">
        <v>703</v>
      </c>
      <c r="D233" s="231" t="s">
        <v>477</v>
      </c>
      <c r="E233" s="232" t="s">
        <v>5171</v>
      </c>
      <c r="F233" s="233" t="s">
        <v>5172</v>
      </c>
      <c r="G233" s="234" t="s">
        <v>639</v>
      </c>
      <c r="H233" s="235">
        <v>5</v>
      </c>
      <c r="I233" s="236"/>
      <c r="J233" s="237">
        <f>ROUND(I233*H233,2)</f>
        <v>0</v>
      </c>
      <c r="K233" s="233" t="s">
        <v>481</v>
      </c>
      <c r="L233" s="47"/>
      <c r="M233" s="238" t="s">
        <v>28</v>
      </c>
      <c r="N233" s="239" t="s">
        <v>45</v>
      </c>
      <c r="O233" s="87"/>
      <c r="P233" s="240">
        <f>O233*H233</f>
        <v>0</v>
      </c>
      <c r="Q233" s="240">
        <v>0.0024099999999999998</v>
      </c>
      <c r="R233" s="240">
        <f>Q233*H233</f>
        <v>0.012049999999999998</v>
      </c>
      <c r="S233" s="240">
        <v>0</v>
      </c>
      <c r="T233" s="24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42" t="s">
        <v>482</v>
      </c>
      <c r="AT233" s="242" t="s">
        <v>477</v>
      </c>
      <c r="AU233" s="242" t="s">
        <v>82</v>
      </c>
      <c r="AY233" s="20" t="s">
        <v>475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20" t="s">
        <v>78</v>
      </c>
      <c r="BK233" s="243">
        <f>ROUND(I233*H233,2)</f>
        <v>0</v>
      </c>
      <c r="BL233" s="20" t="s">
        <v>482</v>
      </c>
      <c r="BM233" s="242" t="s">
        <v>5173</v>
      </c>
    </row>
    <row r="234" s="2" customFormat="1">
      <c r="A234" s="41"/>
      <c r="B234" s="42"/>
      <c r="C234" s="43"/>
      <c r="D234" s="244" t="s">
        <v>484</v>
      </c>
      <c r="E234" s="43"/>
      <c r="F234" s="245" t="s">
        <v>5172</v>
      </c>
      <c r="G234" s="43"/>
      <c r="H234" s="43"/>
      <c r="I234" s="151"/>
      <c r="J234" s="43"/>
      <c r="K234" s="43"/>
      <c r="L234" s="47"/>
      <c r="M234" s="246"/>
      <c r="N234" s="24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484</v>
      </c>
      <c r="AU234" s="20" t="s">
        <v>82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5174</v>
      </c>
      <c r="G235" s="250"/>
      <c r="H235" s="253">
        <v>5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78</v>
      </c>
      <c r="AY235" s="259" t="s">
        <v>475</v>
      </c>
    </row>
    <row r="236" s="2" customFormat="1" ht="21.75" customHeight="1">
      <c r="A236" s="41"/>
      <c r="B236" s="42"/>
      <c r="C236" s="231" t="s">
        <v>712</v>
      </c>
      <c r="D236" s="231" t="s">
        <v>477</v>
      </c>
      <c r="E236" s="232" t="s">
        <v>5175</v>
      </c>
      <c r="F236" s="233" t="s">
        <v>5176</v>
      </c>
      <c r="G236" s="234" t="s">
        <v>550</v>
      </c>
      <c r="H236" s="235">
        <v>2</v>
      </c>
      <c r="I236" s="236"/>
      <c r="J236" s="237">
        <f>ROUND(I236*H236,2)</f>
        <v>0</v>
      </c>
      <c r="K236" s="233" t="s">
        <v>481</v>
      </c>
      <c r="L236" s="47"/>
      <c r="M236" s="238" t="s">
        <v>28</v>
      </c>
      <c r="N236" s="239" t="s">
        <v>45</v>
      </c>
      <c r="O236" s="87"/>
      <c r="P236" s="240">
        <f>O236*H236</f>
        <v>0</v>
      </c>
      <c r="Q236" s="240">
        <v>0</v>
      </c>
      <c r="R236" s="240">
        <f>Q236*H236</f>
        <v>0</v>
      </c>
      <c r="S236" s="240">
        <v>0</v>
      </c>
      <c r="T236" s="241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42" t="s">
        <v>482</v>
      </c>
      <c r="AT236" s="242" t="s">
        <v>477</v>
      </c>
      <c r="AU236" s="242" t="s">
        <v>82</v>
      </c>
      <c r="AY236" s="20" t="s">
        <v>475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20" t="s">
        <v>78</v>
      </c>
      <c r="BK236" s="243">
        <f>ROUND(I236*H236,2)</f>
        <v>0</v>
      </c>
      <c r="BL236" s="20" t="s">
        <v>482</v>
      </c>
      <c r="BM236" s="242" t="s">
        <v>5177</v>
      </c>
    </row>
    <row r="237" s="2" customFormat="1">
      <c r="A237" s="41"/>
      <c r="B237" s="42"/>
      <c r="C237" s="43"/>
      <c r="D237" s="244" t="s">
        <v>484</v>
      </c>
      <c r="E237" s="43"/>
      <c r="F237" s="245" t="s">
        <v>5176</v>
      </c>
      <c r="G237" s="43"/>
      <c r="H237" s="43"/>
      <c r="I237" s="151"/>
      <c r="J237" s="43"/>
      <c r="K237" s="43"/>
      <c r="L237" s="47"/>
      <c r="M237" s="246"/>
      <c r="N237" s="24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484</v>
      </c>
      <c r="AU237" s="20" t="s">
        <v>82</v>
      </c>
    </row>
    <row r="238" s="16" customFormat="1">
      <c r="A238" s="16"/>
      <c r="B238" s="299"/>
      <c r="C238" s="300"/>
      <c r="D238" s="244" t="s">
        <v>487</v>
      </c>
      <c r="E238" s="301" t="s">
        <v>28</v>
      </c>
      <c r="F238" s="302" t="s">
        <v>5110</v>
      </c>
      <c r="G238" s="300"/>
      <c r="H238" s="301" t="s">
        <v>28</v>
      </c>
      <c r="I238" s="303"/>
      <c r="J238" s="300"/>
      <c r="K238" s="300"/>
      <c r="L238" s="304"/>
      <c r="M238" s="305"/>
      <c r="N238" s="306"/>
      <c r="O238" s="306"/>
      <c r="P238" s="306"/>
      <c r="Q238" s="306"/>
      <c r="R238" s="306"/>
      <c r="S238" s="306"/>
      <c r="T238" s="307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T238" s="308" t="s">
        <v>487</v>
      </c>
      <c r="AU238" s="308" t="s">
        <v>82</v>
      </c>
      <c r="AV238" s="16" t="s">
        <v>78</v>
      </c>
      <c r="AW238" s="16" t="s">
        <v>35</v>
      </c>
      <c r="AX238" s="16" t="s">
        <v>74</v>
      </c>
      <c r="AY238" s="308" t="s">
        <v>475</v>
      </c>
    </row>
    <row r="239" s="13" customFormat="1">
      <c r="A239" s="13"/>
      <c r="B239" s="249"/>
      <c r="C239" s="250"/>
      <c r="D239" s="244" t="s">
        <v>487</v>
      </c>
      <c r="E239" s="251" t="s">
        <v>28</v>
      </c>
      <c r="F239" s="252" t="s">
        <v>82</v>
      </c>
      <c r="G239" s="250"/>
      <c r="H239" s="253">
        <v>2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9" t="s">
        <v>487</v>
      </c>
      <c r="AU239" s="259" t="s">
        <v>82</v>
      </c>
      <c r="AV239" s="13" t="s">
        <v>82</v>
      </c>
      <c r="AW239" s="13" t="s">
        <v>35</v>
      </c>
      <c r="AX239" s="13" t="s">
        <v>78</v>
      </c>
      <c r="AY239" s="259" t="s">
        <v>475</v>
      </c>
    </row>
    <row r="240" s="2" customFormat="1" ht="21.75" customHeight="1">
      <c r="A240" s="41"/>
      <c r="B240" s="42"/>
      <c r="C240" s="282" t="s">
        <v>717</v>
      </c>
      <c r="D240" s="282" t="s">
        <v>516</v>
      </c>
      <c r="E240" s="283" t="s">
        <v>5178</v>
      </c>
      <c r="F240" s="284" t="s">
        <v>5179</v>
      </c>
      <c r="G240" s="285" t="s">
        <v>550</v>
      </c>
      <c r="H240" s="286">
        <v>1</v>
      </c>
      <c r="I240" s="287"/>
      <c r="J240" s="288">
        <f>ROUND(I240*H240,2)</f>
        <v>0</v>
      </c>
      <c r="K240" s="284" t="s">
        <v>28</v>
      </c>
      <c r="L240" s="289"/>
      <c r="M240" s="290" t="s">
        <v>28</v>
      </c>
      <c r="N240" s="291" t="s">
        <v>45</v>
      </c>
      <c r="O240" s="87"/>
      <c r="P240" s="240">
        <f>O240*H240</f>
        <v>0</v>
      </c>
      <c r="Q240" s="240">
        <v>0.044999999999999998</v>
      </c>
      <c r="R240" s="240">
        <f>Q240*H240</f>
        <v>0.044999999999999998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519</v>
      </c>
      <c r="AT240" s="242" t="s">
        <v>516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5180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5179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2" customFormat="1" ht="21.75" customHeight="1">
      <c r="A242" s="41"/>
      <c r="B242" s="42"/>
      <c r="C242" s="282" t="s">
        <v>723</v>
      </c>
      <c r="D242" s="282" t="s">
        <v>516</v>
      </c>
      <c r="E242" s="283" t="s">
        <v>5181</v>
      </c>
      <c r="F242" s="284" t="s">
        <v>5182</v>
      </c>
      <c r="G242" s="285" t="s">
        <v>550</v>
      </c>
      <c r="H242" s="286">
        <v>1</v>
      </c>
      <c r="I242" s="287"/>
      <c r="J242" s="288">
        <f>ROUND(I242*H242,2)</f>
        <v>0</v>
      </c>
      <c r="K242" s="284" t="s">
        <v>28</v>
      </c>
      <c r="L242" s="289"/>
      <c r="M242" s="290" t="s">
        <v>28</v>
      </c>
      <c r="N242" s="291" t="s">
        <v>45</v>
      </c>
      <c r="O242" s="87"/>
      <c r="P242" s="240">
        <f>O242*H242</f>
        <v>0</v>
      </c>
      <c r="Q242" s="240">
        <v>0.028299999999999999</v>
      </c>
      <c r="R242" s="240">
        <f>Q242*H242</f>
        <v>0.028299999999999999</v>
      </c>
      <c r="S242" s="240">
        <v>0</v>
      </c>
      <c r="T242" s="241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42" t="s">
        <v>519</v>
      </c>
      <c r="AT242" s="242" t="s">
        <v>516</v>
      </c>
      <c r="AU242" s="242" t="s">
        <v>82</v>
      </c>
      <c r="AY242" s="20" t="s">
        <v>475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20" t="s">
        <v>78</v>
      </c>
      <c r="BK242" s="243">
        <f>ROUND(I242*H242,2)</f>
        <v>0</v>
      </c>
      <c r="BL242" s="20" t="s">
        <v>482</v>
      </c>
      <c r="BM242" s="242" t="s">
        <v>5183</v>
      </c>
    </row>
    <row r="243" s="2" customFormat="1">
      <c r="A243" s="41"/>
      <c r="B243" s="42"/>
      <c r="C243" s="43"/>
      <c r="D243" s="244" t="s">
        <v>484</v>
      </c>
      <c r="E243" s="43"/>
      <c r="F243" s="245" t="s">
        <v>5182</v>
      </c>
      <c r="G243" s="43"/>
      <c r="H243" s="43"/>
      <c r="I243" s="151"/>
      <c r="J243" s="43"/>
      <c r="K243" s="43"/>
      <c r="L243" s="47"/>
      <c r="M243" s="246"/>
      <c r="N243" s="24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484</v>
      </c>
      <c r="AU243" s="20" t="s">
        <v>82</v>
      </c>
    </row>
    <row r="244" s="2" customFormat="1" ht="21.75" customHeight="1">
      <c r="A244" s="41"/>
      <c r="B244" s="42"/>
      <c r="C244" s="231" t="s">
        <v>730</v>
      </c>
      <c r="D244" s="231" t="s">
        <v>477</v>
      </c>
      <c r="E244" s="232" t="s">
        <v>5184</v>
      </c>
      <c r="F244" s="233" t="s">
        <v>5185</v>
      </c>
      <c r="G244" s="234" t="s">
        <v>639</v>
      </c>
      <c r="H244" s="235">
        <v>16.199999999999999</v>
      </c>
      <c r="I244" s="236"/>
      <c r="J244" s="237">
        <f>ROUND(I244*H244,2)</f>
        <v>0</v>
      </c>
      <c r="K244" s="233" t="s">
        <v>481</v>
      </c>
      <c r="L244" s="47"/>
      <c r="M244" s="238" t="s">
        <v>28</v>
      </c>
      <c r="N244" s="239" t="s">
        <v>45</v>
      </c>
      <c r="O244" s="87"/>
      <c r="P244" s="240">
        <f>O244*H244</f>
        <v>0</v>
      </c>
      <c r="Q244" s="240">
        <v>1.0000000000000001E-05</v>
      </c>
      <c r="R244" s="240">
        <f>Q244*H244</f>
        <v>0.00016200000000000001</v>
      </c>
      <c r="S244" s="240">
        <v>0</v>
      </c>
      <c r="T244" s="241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42" t="s">
        <v>482</v>
      </c>
      <c r="AT244" s="242" t="s">
        <v>477</v>
      </c>
      <c r="AU244" s="242" t="s">
        <v>82</v>
      </c>
      <c r="AY244" s="20" t="s">
        <v>475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20" t="s">
        <v>78</v>
      </c>
      <c r="BK244" s="243">
        <f>ROUND(I244*H244,2)</f>
        <v>0</v>
      </c>
      <c r="BL244" s="20" t="s">
        <v>482</v>
      </c>
      <c r="BM244" s="242" t="s">
        <v>5186</v>
      </c>
    </row>
    <row r="245" s="2" customFormat="1">
      <c r="A245" s="41"/>
      <c r="B245" s="42"/>
      <c r="C245" s="43"/>
      <c r="D245" s="244" t="s">
        <v>484</v>
      </c>
      <c r="E245" s="43"/>
      <c r="F245" s="245" t="s">
        <v>5185</v>
      </c>
      <c r="G245" s="43"/>
      <c r="H245" s="43"/>
      <c r="I245" s="151"/>
      <c r="J245" s="43"/>
      <c r="K245" s="43"/>
      <c r="L245" s="47"/>
      <c r="M245" s="246"/>
      <c r="N245" s="24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484</v>
      </c>
      <c r="AU245" s="20" t="s">
        <v>82</v>
      </c>
    </row>
    <row r="246" s="13" customFormat="1">
      <c r="A246" s="13"/>
      <c r="B246" s="249"/>
      <c r="C246" s="250"/>
      <c r="D246" s="244" t="s">
        <v>487</v>
      </c>
      <c r="E246" s="251" t="s">
        <v>28</v>
      </c>
      <c r="F246" s="252" t="s">
        <v>5187</v>
      </c>
      <c r="G246" s="250"/>
      <c r="H246" s="253">
        <v>16.199999999999999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9" t="s">
        <v>487</v>
      </c>
      <c r="AU246" s="259" t="s">
        <v>82</v>
      </c>
      <c r="AV246" s="13" t="s">
        <v>82</v>
      </c>
      <c r="AW246" s="13" t="s">
        <v>35</v>
      </c>
      <c r="AX246" s="13" t="s">
        <v>78</v>
      </c>
      <c r="AY246" s="259" t="s">
        <v>475</v>
      </c>
    </row>
    <row r="247" s="2" customFormat="1" ht="21.75" customHeight="1">
      <c r="A247" s="41"/>
      <c r="B247" s="42"/>
      <c r="C247" s="282" t="s">
        <v>737</v>
      </c>
      <c r="D247" s="282" t="s">
        <v>516</v>
      </c>
      <c r="E247" s="283" t="s">
        <v>5188</v>
      </c>
      <c r="F247" s="284" t="s">
        <v>5189</v>
      </c>
      <c r="G247" s="285" t="s">
        <v>639</v>
      </c>
      <c r="H247" s="286">
        <v>16.199999999999999</v>
      </c>
      <c r="I247" s="287"/>
      <c r="J247" s="288">
        <f>ROUND(I247*H247,2)</f>
        <v>0</v>
      </c>
      <c r="K247" s="284" t="s">
        <v>481</v>
      </c>
      <c r="L247" s="289"/>
      <c r="M247" s="290" t="s">
        <v>28</v>
      </c>
      <c r="N247" s="291" t="s">
        <v>45</v>
      </c>
      <c r="O247" s="87"/>
      <c r="P247" s="240">
        <f>O247*H247</f>
        <v>0</v>
      </c>
      <c r="Q247" s="240">
        <v>0.0024299999999999999</v>
      </c>
      <c r="R247" s="240">
        <f>Q247*H247</f>
        <v>0.039365999999999998</v>
      </c>
      <c r="S247" s="240">
        <v>0</v>
      </c>
      <c r="T247" s="241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42" t="s">
        <v>519</v>
      </c>
      <c r="AT247" s="242" t="s">
        <v>516</v>
      </c>
      <c r="AU247" s="242" t="s">
        <v>82</v>
      </c>
      <c r="AY247" s="20" t="s">
        <v>475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20" t="s">
        <v>78</v>
      </c>
      <c r="BK247" s="243">
        <f>ROUND(I247*H247,2)</f>
        <v>0</v>
      </c>
      <c r="BL247" s="20" t="s">
        <v>482</v>
      </c>
      <c r="BM247" s="242" t="s">
        <v>5190</v>
      </c>
    </row>
    <row r="248" s="2" customFormat="1">
      <c r="A248" s="41"/>
      <c r="B248" s="42"/>
      <c r="C248" s="43"/>
      <c r="D248" s="244" t="s">
        <v>484</v>
      </c>
      <c r="E248" s="43"/>
      <c r="F248" s="245" t="s">
        <v>5189</v>
      </c>
      <c r="G248" s="43"/>
      <c r="H248" s="43"/>
      <c r="I248" s="151"/>
      <c r="J248" s="43"/>
      <c r="K248" s="43"/>
      <c r="L248" s="47"/>
      <c r="M248" s="246"/>
      <c r="N248" s="24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484</v>
      </c>
      <c r="AU248" s="20" t="s">
        <v>82</v>
      </c>
    </row>
    <row r="249" s="2" customFormat="1" ht="21.75" customHeight="1">
      <c r="A249" s="41"/>
      <c r="B249" s="42"/>
      <c r="C249" s="231" t="s">
        <v>742</v>
      </c>
      <c r="D249" s="231" t="s">
        <v>477</v>
      </c>
      <c r="E249" s="232" t="s">
        <v>5191</v>
      </c>
      <c r="F249" s="233" t="s">
        <v>5192</v>
      </c>
      <c r="G249" s="234" t="s">
        <v>639</v>
      </c>
      <c r="H249" s="235">
        <v>16.199999999999999</v>
      </c>
      <c r="I249" s="236"/>
      <c r="J249" s="237">
        <f>ROUND(I249*H249,2)</f>
        <v>0</v>
      </c>
      <c r="K249" s="233" t="s">
        <v>481</v>
      </c>
      <c r="L249" s="47"/>
      <c r="M249" s="238" t="s">
        <v>28</v>
      </c>
      <c r="N249" s="239" t="s">
        <v>45</v>
      </c>
      <c r="O249" s="87"/>
      <c r="P249" s="240">
        <f>O249*H249</f>
        <v>0</v>
      </c>
      <c r="Q249" s="240">
        <v>2.0000000000000002E-05</v>
      </c>
      <c r="R249" s="240">
        <f>Q249*H249</f>
        <v>0.00032400000000000001</v>
      </c>
      <c r="S249" s="240">
        <v>0</v>
      </c>
      <c r="T249" s="24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42" t="s">
        <v>482</v>
      </c>
      <c r="AT249" s="242" t="s">
        <v>477</v>
      </c>
      <c r="AU249" s="242" t="s">
        <v>82</v>
      </c>
      <c r="AY249" s="20" t="s">
        <v>475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20" t="s">
        <v>78</v>
      </c>
      <c r="BK249" s="243">
        <f>ROUND(I249*H249,2)</f>
        <v>0</v>
      </c>
      <c r="BL249" s="20" t="s">
        <v>482</v>
      </c>
      <c r="BM249" s="242" t="s">
        <v>5193</v>
      </c>
    </row>
    <row r="250" s="2" customFormat="1">
      <c r="A250" s="41"/>
      <c r="B250" s="42"/>
      <c r="C250" s="43"/>
      <c r="D250" s="244" t="s">
        <v>484</v>
      </c>
      <c r="E250" s="43"/>
      <c r="F250" s="245" t="s">
        <v>5192</v>
      </c>
      <c r="G250" s="43"/>
      <c r="H250" s="43"/>
      <c r="I250" s="151"/>
      <c r="J250" s="43"/>
      <c r="K250" s="43"/>
      <c r="L250" s="47"/>
      <c r="M250" s="246"/>
      <c r="N250" s="24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484</v>
      </c>
      <c r="AU250" s="20" t="s">
        <v>82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5194</v>
      </c>
      <c r="G251" s="250"/>
      <c r="H251" s="253">
        <v>16.199999999999999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78</v>
      </c>
      <c r="AY251" s="259" t="s">
        <v>475</v>
      </c>
    </row>
    <row r="252" s="2" customFormat="1" ht="21.75" customHeight="1">
      <c r="A252" s="41"/>
      <c r="B252" s="42"/>
      <c r="C252" s="282" t="s">
        <v>747</v>
      </c>
      <c r="D252" s="282" t="s">
        <v>516</v>
      </c>
      <c r="E252" s="283" t="s">
        <v>5195</v>
      </c>
      <c r="F252" s="284" t="s">
        <v>5196</v>
      </c>
      <c r="G252" s="285" t="s">
        <v>639</v>
      </c>
      <c r="H252" s="286">
        <v>16.199999999999999</v>
      </c>
      <c r="I252" s="287"/>
      <c r="J252" s="288">
        <f>ROUND(I252*H252,2)</f>
        <v>0</v>
      </c>
      <c r="K252" s="284" t="s">
        <v>481</v>
      </c>
      <c r="L252" s="289"/>
      <c r="M252" s="290" t="s">
        <v>28</v>
      </c>
      <c r="N252" s="291" t="s">
        <v>45</v>
      </c>
      <c r="O252" s="87"/>
      <c r="P252" s="240">
        <f>O252*H252</f>
        <v>0</v>
      </c>
      <c r="Q252" s="240">
        <v>0.0036700000000000001</v>
      </c>
      <c r="R252" s="240">
        <f>Q252*H252</f>
        <v>0.059454</v>
      </c>
      <c r="S252" s="240">
        <v>0</v>
      </c>
      <c r="T252" s="241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42" t="s">
        <v>519</v>
      </c>
      <c r="AT252" s="242" t="s">
        <v>516</v>
      </c>
      <c r="AU252" s="242" t="s">
        <v>82</v>
      </c>
      <c r="AY252" s="20" t="s">
        <v>475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20" t="s">
        <v>78</v>
      </c>
      <c r="BK252" s="243">
        <f>ROUND(I252*H252,2)</f>
        <v>0</v>
      </c>
      <c r="BL252" s="20" t="s">
        <v>482</v>
      </c>
      <c r="BM252" s="242" t="s">
        <v>5197</v>
      </c>
    </row>
    <row r="253" s="2" customFormat="1">
      <c r="A253" s="41"/>
      <c r="B253" s="42"/>
      <c r="C253" s="43"/>
      <c r="D253" s="244" t="s">
        <v>484</v>
      </c>
      <c r="E253" s="43"/>
      <c r="F253" s="245" t="s">
        <v>5196</v>
      </c>
      <c r="G253" s="43"/>
      <c r="H253" s="43"/>
      <c r="I253" s="151"/>
      <c r="J253" s="43"/>
      <c r="K253" s="43"/>
      <c r="L253" s="47"/>
      <c r="M253" s="246"/>
      <c r="N253" s="24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484</v>
      </c>
      <c r="AU253" s="20" t="s">
        <v>82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5198</v>
      </c>
      <c r="G254" s="250"/>
      <c r="H254" s="253">
        <v>16.199999999999999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78</v>
      </c>
      <c r="AY254" s="259" t="s">
        <v>475</v>
      </c>
    </row>
    <row r="255" s="2" customFormat="1" ht="33" customHeight="1">
      <c r="A255" s="41"/>
      <c r="B255" s="42"/>
      <c r="C255" s="231" t="s">
        <v>752</v>
      </c>
      <c r="D255" s="231" t="s">
        <v>477</v>
      </c>
      <c r="E255" s="232" t="s">
        <v>5199</v>
      </c>
      <c r="F255" s="233" t="s">
        <v>5200</v>
      </c>
      <c r="G255" s="234" t="s">
        <v>550</v>
      </c>
      <c r="H255" s="235">
        <v>9</v>
      </c>
      <c r="I255" s="236"/>
      <c r="J255" s="237">
        <f>ROUND(I255*H255,2)</f>
        <v>0</v>
      </c>
      <c r="K255" s="233" t="s">
        <v>481</v>
      </c>
      <c r="L255" s="47"/>
      <c r="M255" s="238" t="s">
        <v>28</v>
      </c>
      <c r="N255" s="239" t="s">
        <v>45</v>
      </c>
      <c r="O255" s="87"/>
      <c r="P255" s="240">
        <f>O255*H255</f>
        <v>0</v>
      </c>
      <c r="Q255" s="240">
        <v>0</v>
      </c>
      <c r="R255" s="240">
        <f>Q255*H255</f>
        <v>0</v>
      </c>
      <c r="S255" s="240">
        <v>0</v>
      </c>
      <c r="T255" s="24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42" t="s">
        <v>482</v>
      </c>
      <c r="AT255" s="242" t="s">
        <v>477</v>
      </c>
      <c r="AU255" s="242" t="s">
        <v>82</v>
      </c>
      <c r="AY255" s="20" t="s">
        <v>475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20" t="s">
        <v>78</v>
      </c>
      <c r="BK255" s="243">
        <f>ROUND(I255*H255,2)</f>
        <v>0</v>
      </c>
      <c r="BL255" s="20" t="s">
        <v>482</v>
      </c>
      <c r="BM255" s="242" t="s">
        <v>5201</v>
      </c>
    </row>
    <row r="256" s="2" customFormat="1">
      <c r="A256" s="41"/>
      <c r="B256" s="42"/>
      <c r="C256" s="43"/>
      <c r="D256" s="244" t="s">
        <v>484</v>
      </c>
      <c r="E256" s="43"/>
      <c r="F256" s="245" t="s">
        <v>5202</v>
      </c>
      <c r="G256" s="43"/>
      <c r="H256" s="43"/>
      <c r="I256" s="151"/>
      <c r="J256" s="43"/>
      <c r="K256" s="43"/>
      <c r="L256" s="47"/>
      <c r="M256" s="246"/>
      <c r="N256" s="24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484</v>
      </c>
      <c r="AU256" s="20" t="s">
        <v>82</v>
      </c>
    </row>
    <row r="257" s="13" customFormat="1">
      <c r="A257" s="13"/>
      <c r="B257" s="249"/>
      <c r="C257" s="250"/>
      <c r="D257" s="244" t="s">
        <v>487</v>
      </c>
      <c r="E257" s="251" t="s">
        <v>28</v>
      </c>
      <c r="F257" s="252" t="s">
        <v>5203</v>
      </c>
      <c r="G257" s="250"/>
      <c r="H257" s="253">
        <v>7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9" t="s">
        <v>487</v>
      </c>
      <c r="AU257" s="259" t="s">
        <v>82</v>
      </c>
      <c r="AV257" s="13" t="s">
        <v>82</v>
      </c>
      <c r="AW257" s="13" t="s">
        <v>35</v>
      </c>
      <c r="AX257" s="13" t="s">
        <v>74</v>
      </c>
      <c r="AY257" s="259" t="s">
        <v>475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5204</v>
      </c>
      <c r="G258" s="250"/>
      <c r="H258" s="253">
        <v>2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74</v>
      </c>
      <c r="AY258" s="259" t="s">
        <v>475</v>
      </c>
    </row>
    <row r="259" s="15" customFormat="1">
      <c r="A259" s="15"/>
      <c r="B259" s="271"/>
      <c r="C259" s="272"/>
      <c r="D259" s="244" t="s">
        <v>487</v>
      </c>
      <c r="E259" s="273" t="s">
        <v>28</v>
      </c>
      <c r="F259" s="274" t="s">
        <v>493</v>
      </c>
      <c r="G259" s="272"/>
      <c r="H259" s="275">
        <v>9</v>
      </c>
      <c r="I259" s="276"/>
      <c r="J259" s="272"/>
      <c r="K259" s="272"/>
      <c r="L259" s="277"/>
      <c r="M259" s="278"/>
      <c r="N259" s="279"/>
      <c r="O259" s="279"/>
      <c r="P259" s="279"/>
      <c r="Q259" s="279"/>
      <c r="R259" s="279"/>
      <c r="S259" s="279"/>
      <c r="T259" s="280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81" t="s">
        <v>487</v>
      </c>
      <c r="AU259" s="281" t="s">
        <v>82</v>
      </c>
      <c r="AV259" s="15" t="s">
        <v>482</v>
      </c>
      <c r="AW259" s="15" t="s">
        <v>35</v>
      </c>
      <c r="AX259" s="15" t="s">
        <v>78</v>
      </c>
      <c r="AY259" s="281" t="s">
        <v>475</v>
      </c>
    </row>
    <row r="260" s="2" customFormat="1" ht="16.5" customHeight="1">
      <c r="A260" s="41"/>
      <c r="B260" s="42"/>
      <c r="C260" s="282" t="s">
        <v>758</v>
      </c>
      <c r="D260" s="282" t="s">
        <v>516</v>
      </c>
      <c r="E260" s="283" t="s">
        <v>5205</v>
      </c>
      <c r="F260" s="284" t="s">
        <v>5206</v>
      </c>
      <c r="G260" s="285" t="s">
        <v>550</v>
      </c>
      <c r="H260" s="286">
        <v>2</v>
      </c>
      <c r="I260" s="287"/>
      <c r="J260" s="288">
        <f>ROUND(I260*H260,2)</f>
        <v>0</v>
      </c>
      <c r="K260" s="284" t="s">
        <v>481</v>
      </c>
      <c r="L260" s="289"/>
      <c r="M260" s="290" t="s">
        <v>28</v>
      </c>
      <c r="N260" s="291" t="s">
        <v>45</v>
      </c>
      <c r="O260" s="87"/>
      <c r="P260" s="240">
        <f>O260*H260</f>
        <v>0</v>
      </c>
      <c r="Q260" s="240">
        <v>0.00027999999999999998</v>
      </c>
      <c r="R260" s="240">
        <f>Q260*H260</f>
        <v>0.00055999999999999995</v>
      </c>
      <c r="S260" s="240">
        <v>0</v>
      </c>
      <c r="T260" s="241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42" t="s">
        <v>519</v>
      </c>
      <c r="AT260" s="242" t="s">
        <v>516</v>
      </c>
      <c r="AU260" s="242" t="s">
        <v>82</v>
      </c>
      <c r="AY260" s="20" t="s">
        <v>475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20" t="s">
        <v>78</v>
      </c>
      <c r="BK260" s="243">
        <f>ROUND(I260*H260,2)</f>
        <v>0</v>
      </c>
      <c r="BL260" s="20" t="s">
        <v>482</v>
      </c>
      <c r="BM260" s="242" t="s">
        <v>5207</v>
      </c>
    </row>
    <row r="261" s="2" customFormat="1">
      <c r="A261" s="41"/>
      <c r="B261" s="42"/>
      <c r="C261" s="43"/>
      <c r="D261" s="244" t="s">
        <v>484</v>
      </c>
      <c r="E261" s="43"/>
      <c r="F261" s="245" t="s">
        <v>5206</v>
      </c>
      <c r="G261" s="43"/>
      <c r="H261" s="43"/>
      <c r="I261" s="151"/>
      <c r="J261" s="43"/>
      <c r="K261" s="43"/>
      <c r="L261" s="47"/>
      <c r="M261" s="246"/>
      <c r="N261" s="24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484</v>
      </c>
      <c r="AU261" s="20" t="s">
        <v>82</v>
      </c>
    </row>
    <row r="262" s="13" customFormat="1">
      <c r="A262" s="13"/>
      <c r="B262" s="249"/>
      <c r="C262" s="250"/>
      <c r="D262" s="244" t="s">
        <v>487</v>
      </c>
      <c r="E262" s="251" t="s">
        <v>28</v>
      </c>
      <c r="F262" s="252" t="s">
        <v>82</v>
      </c>
      <c r="G262" s="250"/>
      <c r="H262" s="253">
        <v>2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9" t="s">
        <v>487</v>
      </c>
      <c r="AU262" s="259" t="s">
        <v>82</v>
      </c>
      <c r="AV262" s="13" t="s">
        <v>82</v>
      </c>
      <c r="AW262" s="13" t="s">
        <v>35</v>
      </c>
      <c r="AX262" s="13" t="s">
        <v>78</v>
      </c>
      <c r="AY262" s="259" t="s">
        <v>475</v>
      </c>
    </row>
    <row r="263" s="2" customFormat="1" ht="16.5" customHeight="1">
      <c r="A263" s="41"/>
      <c r="B263" s="42"/>
      <c r="C263" s="282" t="s">
        <v>763</v>
      </c>
      <c r="D263" s="282" t="s">
        <v>516</v>
      </c>
      <c r="E263" s="283" t="s">
        <v>5208</v>
      </c>
      <c r="F263" s="284" t="s">
        <v>5209</v>
      </c>
      <c r="G263" s="285" t="s">
        <v>550</v>
      </c>
      <c r="H263" s="286">
        <v>7</v>
      </c>
      <c r="I263" s="287"/>
      <c r="J263" s="288">
        <f>ROUND(I263*H263,2)</f>
        <v>0</v>
      </c>
      <c r="K263" s="284" t="s">
        <v>481</v>
      </c>
      <c r="L263" s="289"/>
      <c r="M263" s="290" t="s">
        <v>28</v>
      </c>
      <c r="N263" s="291" t="s">
        <v>45</v>
      </c>
      <c r="O263" s="87"/>
      <c r="P263" s="240">
        <f>O263*H263</f>
        <v>0</v>
      </c>
      <c r="Q263" s="240">
        <v>0.00025999999999999998</v>
      </c>
      <c r="R263" s="240">
        <f>Q263*H263</f>
        <v>0.0018199999999999998</v>
      </c>
      <c r="S263" s="240">
        <v>0</v>
      </c>
      <c r="T263" s="241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42" t="s">
        <v>519</v>
      </c>
      <c r="AT263" s="242" t="s">
        <v>516</v>
      </c>
      <c r="AU263" s="242" t="s">
        <v>82</v>
      </c>
      <c r="AY263" s="20" t="s">
        <v>475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20" t="s">
        <v>78</v>
      </c>
      <c r="BK263" s="243">
        <f>ROUND(I263*H263,2)</f>
        <v>0</v>
      </c>
      <c r="BL263" s="20" t="s">
        <v>482</v>
      </c>
      <c r="BM263" s="242" t="s">
        <v>5210</v>
      </c>
    </row>
    <row r="264" s="2" customFormat="1">
      <c r="A264" s="41"/>
      <c r="B264" s="42"/>
      <c r="C264" s="43"/>
      <c r="D264" s="244" t="s">
        <v>484</v>
      </c>
      <c r="E264" s="43"/>
      <c r="F264" s="245" t="s">
        <v>5209</v>
      </c>
      <c r="G264" s="43"/>
      <c r="H264" s="43"/>
      <c r="I264" s="151"/>
      <c r="J264" s="43"/>
      <c r="K264" s="43"/>
      <c r="L264" s="47"/>
      <c r="M264" s="246"/>
      <c r="N264" s="24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484</v>
      </c>
      <c r="AU264" s="20" t="s">
        <v>82</v>
      </c>
    </row>
    <row r="265" s="13" customFormat="1">
      <c r="A265" s="13"/>
      <c r="B265" s="249"/>
      <c r="C265" s="250"/>
      <c r="D265" s="244" t="s">
        <v>487</v>
      </c>
      <c r="E265" s="251" t="s">
        <v>28</v>
      </c>
      <c r="F265" s="252" t="s">
        <v>522</v>
      </c>
      <c r="G265" s="250"/>
      <c r="H265" s="253">
        <v>7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9" t="s">
        <v>487</v>
      </c>
      <c r="AU265" s="259" t="s">
        <v>82</v>
      </c>
      <c r="AV265" s="13" t="s">
        <v>82</v>
      </c>
      <c r="AW265" s="13" t="s">
        <v>35</v>
      </c>
      <c r="AX265" s="13" t="s">
        <v>78</v>
      </c>
      <c r="AY265" s="259" t="s">
        <v>475</v>
      </c>
    </row>
    <row r="266" s="2" customFormat="1" ht="33" customHeight="1">
      <c r="A266" s="41"/>
      <c r="B266" s="42"/>
      <c r="C266" s="231" t="s">
        <v>769</v>
      </c>
      <c r="D266" s="231" t="s">
        <v>477</v>
      </c>
      <c r="E266" s="232" t="s">
        <v>5211</v>
      </c>
      <c r="F266" s="233" t="s">
        <v>5212</v>
      </c>
      <c r="G266" s="234" t="s">
        <v>550</v>
      </c>
      <c r="H266" s="235">
        <v>2</v>
      </c>
      <c r="I266" s="236"/>
      <c r="J266" s="237">
        <f>ROUND(I266*H266,2)</f>
        <v>0</v>
      </c>
      <c r="K266" s="233" t="s">
        <v>481</v>
      </c>
      <c r="L266" s="47"/>
      <c r="M266" s="238" t="s">
        <v>28</v>
      </c>
      <c r="N266" s="239" t="s">
        <v>45</v>
      </c>
      <c r="O266" s="87"/>
      <c r="P266" s="240">
        <f>O266*H266</f>
        <v>0</v>
      </c>
      <c r="Q266" s="240">
        <v>0</v>
      </c>
      <c r="R266" s="240">
        <f>Q266*H266</f>
        <v>0</v>
      </c>
      <c r="S266" s="240">
        <v>0</v>
      </c>
      <c r="T266" s="241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42" t="s">
        <v>482</v>
      </c>
      <c r="AT266" s="242" t="s">
        <v>477</v>
      </c>
      <c r="AU266" s="242" t="s">
        <v>82</v>
      </c>
      <c r="AY266" s="20" t="s">
        <v>475</v>
      </c>
      <c r="BE266" s="243">
        <f>IF(N266="základní",J266,0)</f>
        <v>0</v>
      </c>
      <c r="BF266" s="243">
        <f>IF(N266="snížená",J266,0)</f>
        <v>0</v>
      </c>
      <c r="BG266" s="243">
        <f>IF(N266="zákl. přenesená",J266,0)</f>
        <v>0</v>
      </c>
      <c r="BH266" s="243">
        <f>IF(N266="sníž. přenesená",J266,0)</f>
        <v>0</v>
      </c>
      <c r="BI266" s="243">
        <f>IF(N266="nulová",J266,0)</f>
        <v>0</v>
      </c>
      <c r="BJ266" s="20" t="s">
        <v>78</v>
      </c>
      <c r="BK266" s="243">
        <f>ROUND(I266*H266,2)</f>
        <v>0</v>
      </c>
      <c r="BL266" s="20" t="s">
        <v>482</v>
      </c>
      <c r="BM266" s="242" t="s">
        <v>5213</v>
      </c>
    </row>
    <row r="267" s="2" customFormat="1">
      <c r="A267" s="41"/>
      <c r="B267" s="42"/>
      <c r="C267" s="43"/>
      <c r="D267" s="244" t="s">
        <v>484</v>
      </c>
      <c r="E267" s="43"/>
      <c r="F267" s="245" t="s">
        <v>5214</v>
      </c>
      <c r="G267" s="43"/>
      <c r="H267" s="43"/>
      <c r="I267" s="151"/>
      <c r="J267" s="43"/>
      <c r="K267" s="43"/>
      <c r="L267" s="47"/>
      <c r="M267" s="246"/>
      <c r="N267" s="247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484</v>
      </c>
      <c r="AU267" s="20" t="s">
        <v>82</v>
      </c>
    </row>
    <row r="268" s="13" customFormat="1">
      <c r="A268" s="13"/>
      <c r="B268" s="249"/>
      <c r="C268" s="250"/>
      <c r="D268" s="244" t="s">
        <v>487</v>
      </c>
      <c r="E268" s="251" t="s">
        <v>28</v>
      </c>
      <c r="F268" s="252" t="s">
        <v>82</v>
      </c>
      <c r="G268" s="250"/>
      <c r="H268" s="253">
        <v>2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9" t="s">
        <v>487</v>
      </c>
      <c r="AU268" s="259" t="s">
        <v>82</v>
      </c>
      <c r="AV268" s="13" t="s">
        <v>82</v>
      </c>
      <c r="AW268" s="13" t="s">
        <v>35</v>
      </c>
      <c r="AX268" s="13" t="s">
        <v>78</v>
      </c>
      <c r="AY268" s="259" t="s">
        <v>475</v>
      </c>
    </row>
    <row r="269" s="2" customFormat="1" ht="16.5" customHeight="1">
      <c r="A269" s="41"/>
      <c r="B269" s="42"/>
      <c r="C269" s="282" t="s">
        <v>775</v>
      </c>
      <c r="D269" s="282" t="s">
        <v>516</v>
      </c>
      <c r="E269" s="283" t="s">
        <v>5215</v>
      </c>
      <c r="F269" s="284" t="s">
        <v>5216</v>
      </c>
      <c r="G269" s="285" t="s">
        <v>550</v>
      </c>
      <c r="H269" s="286">
        <v>2</v>
      </c>
      <c r="I269" s="287"/>
      <c r="J269" s="288">
        <f>ROUND(I269*H269,2)</f>
        <v>0</v>
      </c>
      <c r="K269" s="284" t="s">
        <v>481</v>
      </c>
      <c r="L269" s="289"/>
      <c r="M269" s="290" t="s">
        <v>28</v>
      </c>
      <c r="N269" s="291" t="s">
        <v>45</v>
      </c>
      <c r="O269" s="87"/>
      <c r="P269" s="240">
        <f>O269*H269</f>
        <v>0</v>
      </c>
      <c r="Q269" s="240">
        <v>0.00064000000000000005</v>
      </c>
      <c r="R269" s="240">
        <f>Q269*H269</f>
        <v>0.0012800000000000001</v>
      </c>
      <c r="S269" s="240">
        <v>0</v>
      </c>
      <c r="T269" s="24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519</v>
      </c>
      <c r="AT269" s="242" t="s">
        <v>516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482</v>
      </c>
      <c r="BM269" s="242" t="s">
        <v>5217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5216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82</v>
      </c>
      <c r="G271" s="250"/>
      <c r="H271" s="253">
        <v>2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78</v>
      </c>
      <c r="AY271" s="259" t="s">
        <v>475</v>
      </c>
    </row>
    <row r="272" s="2" customFormat="1" ht="33" customHeight="1">
      <c r="A272" s="41"/>
      <c r="B272" s="42"/>
      <c r="C272" s="231" t="s">
        <v>780</v>
      </c>
      <c r="D272" s="231" t="s">
        <v>477</v>
      </c>
      <c r="E272" s="232" t="s">
        <v>5218</v>
      </c>
      <c r="F272" s="233" t="s">
        <v>5219</v>
      </c>
      <c r="G272" s="234" t="s">
        <v>550</v>
      </c>
      <c r="H272" s="235">
        <v>2</v>
      </c>
      <c r="I272" s="236"/>
      <c r="J272" s="237">
        <f>ROUND(I272*H272,2)</f>
        <v>0</v>
      </c>
      <c r="K272" s="233" t="s">
        <v>481</v>
      </c>
      <c r="L272" s="47"/>
      <c r="M272" s="238" t="s">
        <v>28</v>
      </c>
      <c r="N272" s="239" t="s">
        <v>45</v>
      </c>
      <c r="O272" s="87"/>
      <c r="P272" s="240">
        <f>O272*H272</f>
        <v>0</v>
      </c>
      <c r="Q272" s="240">
        <v>1.0000000000000001E-05</v>
      </c>
      <c r="R272" s="240">
        <f>Q272*H272</f>
        <v>2.0000000000000002E-05</v>
      </c>
      <c r="S272" s="240">
        <v>0</v>
      </c>
      <c r="T272" s="24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42" t="s">
        <v>482</v>
      </c>
      <c r="AT272" s="242" t="s">
        <v>477</v>
      </c>
      <c r="AU272" s="242" t="s">
        <v>82</v>
      </c>
      <c r="AY272" s="20" t="s">
        <v>475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20" t="s">
        <v>78</v>
      </c>
      <c r="BK272" s="243">
        <f>ROUND(I272*H272,2)</f>
        <v>0</v>
      </c>
      <c r="BL272" s="20" t="s">
        <v>482</v>
      </c>
      <c r="BM272" s="242" t="s">
        <v>5220</v>
      </c>
    </row>
    <row r="273" s="2" customFormat="1">
      <c r="A273" s="41"/>
      <c r="B273" s="42"/>
      <c r="C273" s="43"/>
      <c r="D273" s="244" t="s">
        <v>484</v>
      </c>
      <c r="E273" s="43"/>
      <c r="F273" s="245" t="s">
        <v>5221</v>
      </c>
      <c r="G273" s="43"/>
      <c r="H273" s="43"/>
      <c r="I273" s="151"/>
      <c r="J273" s="43"/>
      <c r="K273" s="43"/>
      <c r="L273" s="47"/>
      <c r="M273" s="246"/>
      <c r="N273" s="247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484</v>
      </c>
      <c r="AU273" s="20" t="s">
        <v>82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82</v>
      </c>
      <c r="G274" s="250"/>
      <c r="H274" s="253">
        <v>2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78</v>
      </c>
      <c r="AY274" s="259" t="s">
        <v>475</v>
      </c>
    </row>
    <row r="275" s="2" customFormat="1" ht="16.5" customHeight="1">
      <c r="A275" s="41"/>
      <c r="B275" s="42"/>
      <c r="C275" s="282" t="s">
        <v>786</v>
      </c>
      <c r="D275" s="282" t="s">
        <v>516</v>
      </c>
      <c r="E275" s="283" t="s">
        <v>5222</v>
      </c>
      <c r="F275" s="284" t="s">
        <v>5223</v>
      </c>
      <c r="G275" s="285" t="s">
        <v>550</v>
      </c>
      <c r="H275" s="286">
        <v>2</v>
      </c>
      <c r="I275" s="287"/>
      <c r="J275" s="288">
        <f>ROUND(I275*H275,2)</f>
        <v>0</v>
      </c>
      <c r="K275" s="284" t="s">
        <v>481</v>
      </c>
      <c r="L275" s="289"/>
      <c r="M275" s="290" t="s">
        <v>28</v>
      </c>
      <c r="N275" s="291" t="s">
        <v>45</v>
      </c>
      <c r="O275" s="87"/>
      <c r="P275" s="240">
        <f>O275*H275</f>
        <v>0</v>
      </c>
      <c r="Q275" s="240">
        <v>0.00125</v>
      </c>
      <c r="R275" s="240">
        <f>Q275*H275</f>
        <v>0.0025000000000000001</v>
      </c>
      <c r="S275" s="240">
        <v>0</v>
      </c>
      <c r="T275" s="241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42" t="s">
        <v>519</v>
      </c>
      <c r="AT275" s="242" t="s">
        <v>516</v>
      </c>
      <c r="AU275" s="242" t="s">
        <v>82</v>
      </c>
      <c r="AY275" s="20" t="s">
        <v>475</v>
      </c>
      <c r="BE275" s="243">
        <f>IF(N275="základní",J275,0)</f>
        <v>0</v>
      </c>
      <c r="BF275" s="243">
        <f>IF(N275="snížená",J275,0)</f>
        <v>0</v>
      </c>
      <c r="BG275" s="243">
        <f>IF(N275="zákl. přenesená",J275,0)</f>
        <v>0</v>
      </c>
      <c r="BH275" s="243">
        <f>IF(N275="sníž. přenesená",J275,0)</f>
        <v>0</v>
      </c>
      <c r="BI275" s="243">
        <f>IF(N275="nulová",J275,0)</f>
        <v>0</v>
      </c>
      <c r="BJ275" s="20" t="s">
        <v>78</v>
      </c>
      <c r="BK275" s="243">
        <f>ROUND(I275*H275,2)</f>
        <v>0</v>
      </c>
      <c r="BL275" s="20" t="s">
        <v>482</v>
      </c>
      <c r="BM275" s="242" t="s">
        <v>5224</v>
      </c>
    </row>
    <row r="276" s="2" customFormat="1">
      <c r="A276" s="41"/>
      <c r="B276" s="42"/>
      <c r="C276" s="43"/>
      <c r="D276" s="244" t="s">
        <v>484</v>
      </c>
      <c r="E276" s="43"/>
      <c r="F276" s="245" t="s">
        <v>5223</v>
      </c>
      <c r="G276" s="43"/>
      <c r="H276" s="43"/>
      <c r="I276" s="151"/>
      <c r="J276" s="43"/>
      <c r="K276" s="43"/>
      <c r="L276" s="47"/>
      <c r="M276" s="246"/>
      <c r="N276" s="247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484</v>
      </c>
      <c r="AU276" s="20" t="s">
        <v>82</v>
      </c>
    </row>
    <row r="277" s="13" customFormat="1">
      <c r="A277" s="13"/>
      <c r="B277" s="249"/>
      <c r="C277" s="250"/>
      <c r="D277" s="244" t="s">
        <v>487</v>
      </c>
      <c r="E277" s="251" t="s">
        <v>28</v>
      </c>
      <c r="F277" s="252" t="s">
        <v>82</v>
      </c>
      <c r="G277" s="250"/>
      <c r="H277" s="253">
        <v>2</v>
      </c>
      <c r="I277" s="254"/>
      <c r="J277" s="250"/>
      <c r="K277" s="250"/>
      <c r="L277" s="255"/>
      <c r="M277" s="256"/>
      <c r="N277" s="257"/>
      <c r="O277" s="257"/>
      <c r="P277" s="257"/>
      <c r="Q277" s="257"/>
      <c r="R277" s="257"/>
      <c r="S277" s="257"/>
      <c r="T277" s="258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9" t="s">
        <v>487</v>
      </c>
      <c r="AU277" s="259" t="s">
        <v>82</v>
      </c>
      <c r="AV277" s="13" t="s">
        <v>82</v>
      </c>
      <c r="AW277" s="13" t="s">
        <v>35</v>
      </c>
      <c r="AX277" s="13" t="s">
        <v>78</v>
      </c>
      <c r="AY277" s="259" t="s">
        <v>475</v>
      </c>
    </row>
    <row r="278" s="2" customFormat="1" ht="33" customHeight="1">
      <c r="A278" s="41"/>
      <c r="B278" s="42"/>
      <c r="C278" s="231" t="s">
        <v>791</v>
      </c>
      <c r="D278" s="231" t="s">
        <v>477</v>
      </c>
      <c r="E278" s="232" t="s">
        <v>5225</v>
      </c>
      <c r="F278" s="233" t="s">
        <v>5226</v>
      </c>
      <c r="G278" s="234" t="s">
        <v>550</v>
      </c>
      <c r="H278" s="235">
        <v>1</v>
      </c>
      <c r="I278" s="236"/>
      <c r="J278" s="237">
        <f>ROUND(I278*H278,2)</f>
        <v>0</v>
      </c>
      <c r="K278" s="233" t="s">
        <v>481</v>
      </c>
      <c r="L278" s="47"/>
      <c r="M278" s="238" t="s">
        <v>28</v>
      </c>
      <c r="N278" s="239" t="s">
        <v>45</v>
      </c>
      <c r="O278" s="87"/>
      <c r="P278" s="240">
        <f>O278*H278</f>
        <v>0</v>
      </c>
      <c r="Q278" s="240">
        <v>1.0000000000000001E-05</v>
      </c>
      <c r="R278" s="240">
        <f>Q278*H278</f>
        <v>1.0000000000000001E-05</v>
      </c>
      <c r="S278" s="240">
        <v>0</v>
      </c>
      <c r="T278" s="241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42" t="s">
        <v>482</v>
      </c>
      <c r="AT278" s="242" t="s">
        <v>477</v>
      </c>
      <c r="AU278" s="242" t="s">
        <v>82</v>
      </c>
      <c r="AY278" s="20" t="s">
        <v>475</v>
      </c>
      <c r="BE278" s="243">
        <f>IF(N278="základní",J278,0)</f>
        <v>0</v>
      </c>
      <c r="BF278" s="243">
        <f>IF(N278="snížená",J278,0)</f>
        <v>0</v>
      </c>
      <c r="BG278" s="243">
        <f>IF(N278="zákl. přenesená",J278,0)</f>
        <v>0</v>
      </c>
      <c r="BH278" s="243">
        <f>IF(N278="sníž. přenesená",J278,0)</f>
        <v>0</v>
      </c>
      <c r="BI278" s="243">
        <f>IF(N278="nulová",J278,0)</f>
        <v>0</v>
      </c>
      <c r="BJ278" s="20" t="s">
        <v>78</v>
      </c>
      <c r="BK278" s="243">
        <f>ROUND(I278*H278,2)</f>
        <v>0</v>
      </c>
      <c r="BL278" s="20" t="s">
        <v>482</v>
      </c>
      <c r="BM278" s="242" t="s">
        <v>5227</v>
      </c>
    </row>
    <row r="279" s="2" customFormat="1">
      <c r="A279" s="41"/>
      <c r="B279" s="42"/>
      <c r="C279" s="43"/>
      <c r="D279" s="244" t="s">
        <v>484</v>
      </c>
      <c r="E279" s="43"/>
      <c r="F279" s="245" t="s">
        <v>5228</v>
      </c>
      <c r="G279" s="43"/>
      <c r="H279" s="43"/>
      <c r="I279" s="151"/>
      <c r="J279" s="43"/>
      <c r="K279" s="43"/>
      <c r="L279" s="47"/>
      <c r="M279" s="246"/>
      <c r="N279" s="247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484</v>
      </c>
      <c r="AU279" s="20" t="s">
        <v>82</v>
      </c>
    </row>
    <row r="280" s="2" customFormat="1" ht="21.75" customHeight="1">
      <c r="A280" s="41"/>
      <c r="B280" s="42"/>
      <c r="C280" s="282" t="s">
        <v>797</v>
      </c>
      <c r="D280" s="282" t="s">
        <v>516</v>
      </c>
      <c r="E280" s="283" t="s">
        <v>5229</v>
      </c>
      <c r="F280" s="284" t="s">
        <v>5230</v>
      </c>
      <c r="G280" s="285" t="s">
        <v>550</v>
      </c>
      <c r="H280" s="286">
        <v>1</v>
      </c>
      <c r="I280" s="287"/>
      <c r="J280" s="288">
        <f>ROUND(I280*H280,2)</f>
        <v>0</v>
      </c>
      <c r="K280" s="284" t="s">
        <v>481</v>
      </c>
      <c r="L280" s="289"/>
      <c r="M280" s="290" t="s">
        <v>28</v>
      </c>
      <c r="N280" s="291" t="s">
        <v>45</v>
      </c>
      <c r="O280" s="87"/>
      <c r="P280" s="240">
        <f>O280*H280</f>
        <v>0</v>
      </c>
      <c r="Q280" s="240">
        <v>0.0015</v>
      </c>
      <c r="R280" s="240">
        <f>Q280*H280</f>
        <v>0.0015</v>
      </c>
      <c r="S280" s="240">
        <v>0</v>
      </c>
      <c r="T280" s="241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42" t="s">
        <v>519</v>
      </c>
      <c r="AT280" s="242" t="s">
        <v>516</v>
      </c>
      <c r="AU280" s="242" t="s">
        <v>82</v>
      </c>
      <c r="AY280" s="20" t="s">
        <v>475</v>
      </c>
      <c r="BE280" s="243">
        <f>IF(N280="základní",J280,0)</f>
        <v>0</v>
      </c>
      <c r="BF280" s="243">
        <f>IF(N280="snížená",J280,0)</f>
        <v>0</v>
      </c>
      <c r="BG280" s="243">
        <f>IF(N280="zákl. přenesená",J280,0)</f>
        <v>0</v>
      </c>
      <c r="BH280" s="243">
        <f>IF(N280="sníž. přenesená",J280,0)</f>
        <v>0</v>
      </c>
      <c r="BI280" s="243">
        <f>IF(N280="nulová",J280,0)</f>
        <v>0</v>
      </c>
      <c r="BJ280" s="20" t="s">
        <v>78</v>
      </c>
      <c r="BK280" s="243">
        <f>ROUND(I280*H280,2)</f>
        <v>0</v>
      </c>
      <c r="BL280" s="20" t="s">
        <v>482</v>
      </c>
      <c r="BM280" s="242" t="s">
        <v>5231</v>
      </c>
    </row>
    <row r="281" s="2" customFormat="1">
      <c r="A281" s="41"/>
      <c r="B281" s="42"/>
      <c r="C281" s="43"/>
      <c r="D281" s="244" t="s">
        <v>484</v>
      </c>
      <c r="E281" s="43"/>
      <c r="F281" s="245" t="s">
        <v>5230</v>
      </c>
      <c r="G281" s="43"/>
      <c r="H281" s="43"/>
      <c r="I281" s="151"/>
      <c r="J281" s="43"/>
      <c r="K281" s="43"/>
      <c r="L281" s="47"/>
      <c r="M281" s="246"/>
      <c r="N281" s="247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484</v>
      </c>
      <c r="AU281" s="20" t="s">
        <v>82</v>
      </c>
    </row>
    <row r="282" s="2" customFormat="1" ht="21.75" customHeight="1">
      <c r="A282" s="41"/>
      <c r="B282" s="42"/>
      <c r="C282" s="231" t="s">
        <v>802</v>
      </c>
      <c r="D282" s="231" t="s">
        <v>477</v>
      </c>
      <c r="E282" s="232" t="s">
        <v>5232</v>
      </c>
      <c r="F282" s="233" t="s">
        <v>5233</v>
      </c>
      <c r="G282" s="234" t="s">
        <v>550</v>
      </c>
      <c r="H282" s="235">
        <v>3</v>
      </c>
      <c r="I282" s="236"/>
      <c r="J282" s="237">
        <f>ROUND(I282*H282,2)</f>
        <v>0</v>
      </c>
      <c r="K282" s="233" t="s">
        <v>28</v>
      </c>
      <c r="L282" s="47"/>
      <c r="M282" s="238" t="s">
        <v>28</v>
      </c>
      <c r="N282" s="239" t="s">
        <v>45</v>
      </c>
      <c r="O282" s="87"/>
      <c r="P282" s="240">
        <f>O282*H282</f>
        <v>0</v>
      </c>
      <c r="Q282" s="240">
        <v>0.0065700000000000003</v>
      </c>
      <c r="R282" s="240">
        <f>Q282*H282</f>
        <v>0.019710000000000002</v>
      </c>
      <c r="S282" s="240">
        <v>0</v>
      </c>
      <c r="T282" s="241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42" t="s">
        <v>482</v>
      </c>
      <c r="AT282" s="242" t="s">
        <v>477</v>
      </c>
      <c r="AU282" s="242" t="s">
        <v>82</v>
      </c>
      <c r="AY282" s="20" t="s">
        <v>475</v>
      </c>
      <c r="BE282" s="243">
        <f>IF(N282="základní",J282,0)</f>
        <v>0</v>
      </c>
      <c r="BF282" s="243">
        <f>IF(N282="snížená",J282,0)</f>
        <v>0</v>
      </c>
      <c r="BG282" s="243">
        <f>IF(N282="zákl. přenesená",J282,0)</f>
        <v>0</v>
      </c>
      <c r="BH282" s="243">
        <f>IF(N282="sníž. přenesená",J282,0)</f>
        <v>0</v>
      </c>
      <c r="BI282" s="243">
        <f>IF(N282="nulová",J282,0)</f>
        <v>0</v>
      </c>
      <c r="BJ282" s="20" t="s">
        <v>78</v>
      </c>
      <c r="BK282" s="243">
        <f>ROUND(I282*H282,2)</f>
        <v>0</v>
      </c>
      <c r="BL282" s="20" t="s">
        <v>482</v>
      </c>
      <c r="BM282" s="242" t="s">
        <v>5234</v>
      </c>
    </row>
    <row r="283" s="2" customFormat="1">
      <c r="A283" s="41"/>
      <c r="B283" s="42"/>
      <c r="C283" s="43"/>
      <c r="D283" s="244" t="s">
        <v>484</v>
      </c>
      <c r="E283" s="43"/>
      <c r="F283" s="245" t="s">
        <v>5233</v>
      </c>
      <c r="G283" s="43"/>
      <c r="H283" s="43"/>
      <c r="I283" s="151"/>
      <c r="J283" s="43"/>
      <c r="K283" s="43"/>
      <c r="L283" s="47"/>
      <c r="M283" s="246"/>
      <c r="N283" s="247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484</v>
      </c>
      <c r="AU283" s="20" t="s">
        <v>82</v>
      </c>
    </row>
    <row r="284" s="2" customFormat="1" ht="21.75" customHeight="1">
      <c r="A284" s="41"/>
      <c r="B284" s="42"/>
      <c r="C284" s="282" t="s">
        <v>806</v>
      </c>
      <c r="D284" s="282" t="s">
        <v>516</v>
      </c>
      <c r="E284" s="283" t="s">
        <v>5235</v>
      </c>
      <c r="F284" s="284" t="s">
        <v>5236</v>
      </c>
      <c r="G284" s="285" t="s">
        <v>550</v>
      </c>
      <c r="H284" s="286">
        <v>3</v>
      </c>
      <c r="I284" s="287"/>
      <c r="J284" s="288">
        <f>ROUND(I284*H284,2)</f>
        <v>0</v>
      </c>
      <c r="K284" s="284" t="s">
        <v>28</v>
      </c>
      <c r="L284" s="289"/>
      <c r="M284" s="290" t="s">
        <v>28</v>
      </c>
      <c r="N284" s="291" t="s">
        <v>45</v>
      </c>
      <c r="O284" s="87"/>
      <c r="P284" s="240">
        <f>O284*H284</f>
        <v>0</v>
      </c>
      <c r="Q284" s="240">
        <v>0.002</v>
      </c>
      <c r="R284" s="240">
        <f>Q284*H284</f>
        <v>0.0060000000000000001</v>
      </c>
      <c r="S284" s="240">
        <v>0</v>
      </c>
      <c r="T284" s="241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42" t="s">
        <v>519</v>
      </c>
      <c r="AT284" s="242" t="s">
        <v>516</v>
      </c>
      <c r="AU284" s="242" t="s">
        <v>82</v>
      </c>
      <c r="AY284" s="20" t="s">
        <v>475</v>
      </c>
      <c r="BE284" s="243">
        <f>IF(N284="základní",J284,0)</f>
        <v>0</v>
      </c>
      <c r="BF284" s="243">
        <f>IF(N284="snížená",J284,0)</f>
        <v>0</v>
      </c>
      <c r="BG284" s="243">
        <f>IF(N284="zákl. přenesená",J284,0)</f>
        <v>0</v>
      </c>
      <c r="BH284" s="243">
        <f>IF(N284="sníž. přenesená",J284,0)</f>
        <v>0</v>
      </c>
      <c r="BI284" s="243">
        <f>IF(N284="nulová",J284,0)</f>
        <v>0</v>
      </c>
      <c r="BJ284" s="20" t="s">
        <v>78</v>
      </c>
      <c r="BK284" s="243">
        <f>ROUND(I284*H284,2)</f>
        <v>0</v>
      </c>
      <c r="BL284" s="20" t="s">
        <v>482</v>
      </c>
      <c r="BM284" s="242" t="s">
        <v>5237</v>
      </c>
    </row>
    <row r="285" s="2" customFormat="1">
      <c r="A285" s="41"/>
      <c r="B285" s="42"/>
      <c r="C285" s="43"/>
      <c r="D285" s="244" t="s">
        <v>484</v>
      </c>
      <c r="E285" s="43"/>
      <c r="F285" s="245" t="s">
        <v>5236</v>
      </c>
      <c r="G285" s="43"/>
      <c r="H285" s="43"/>
      <c r="I285" s="151"/>
      <c r="J285" s="43"/>
      <c r="K285" s="43"/>
      <c r="L285" s="47"/>
      <c r="M285" s="246"/>
      <c r="N285" s="247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484</v>
      </c>
      <c r="AU285" s="20" t="s">
        <v>82</v>
      </c>
    </row>
    <row r="286" s="13" customFormat="1">
      <c r="A286" s="13"/>
      <c r="B286" s="249"/>
      <c r="C286" s="250"/>
      <c r="D286" s="244" t="s">
        <v>487</v>
      </c>
      <c r="E286" s="251" t="s">
        <v>28</v>
      </c>
      <c r="F286" s="252" t="s">
        <v>90</v>
      </c>
      <c r="G286" s="250"/>
      <c r="H286" s="253">
        <v>3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9" t="s">
        <v>487</v>
      </c>
      <c r="AU286" s="259" t="s">
        <v>82</v>
      </c>
      <c r="AV286" s="13" t="s">
        <v>82</v>
      </c>
      <c r="AW286" s="13" t="s">
        <v>35</v>
      </c>
      <c r="AX286" s="13" t="s">
        <v>78</v>
      </c>
      <c r="AY286" s="259" t="s">
        <v>475</v>
      </c>
    </row>
    <row r="287" s="2" customFormat="1" ht="33" customHeight="1">
      <c r="A287" s="41"/>
      <c r="B287" s="42"/>
      <c r="C287" s="231" t="s">
        <v>811</v>
      </c>
      <c r="D287" s="231" t="s">
        <v>477</v>
      </c>
      <c r="E287" s="232" t="s">
        <v>5238</v>
      </c>
      <c r="F287" s="233" t="s">
        <v>5239</v>
      </c>
      <c r="G287" s="234" t="s">
        <v>550</v>
      </c>
      <c r="H287" s="235">
        <v>1</v>
      </c>
      <c r="I287" s="236"/>
      <c r="J287" s="237">
        <f>ROUND(I287*H287,2)</f>
        <v>0</v>
      </c>
      <c r="K287" s="233" t="s">
        <v>481</v>
      </c>
      <c r="L287" s="47"/>
      <c r="M287" s="238" t="s">
        <v>28</v>
      </c>
      <c r="N287" s="239" t="s">
        <v>45</v>
      </c>
      <c r="O287" s="87"/>
      <c r="P287" s="240">
        <f>O287*H287</f>
        <v>0</v>
      </c>
      <c r="Q287" s="240">
        <v>0.00296</v>
      </c>
      <c r="R287" s="240">
        <f>Q287*H287</f>
        <v>0.00296</v>
      </c>
      <c r="S287" s="240">
        <v>0</v>
      </c>
      <c r="T287" s="241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42" t="s">
        <v>482</v>
      </c>
      <c r="AT287" s="242" t="s">
        <v>477</v>
      </c>
      <c r="AU287" s="242" t="s">
        <v>82</v>
      </c>
      <c r="AY287" s="20" t="s">
        <v>475</v>
      </c>
      <c r="BE287" s="243">
        <f>IF(N287="základní",J287,0)</f>
        <v>0</v>
      </c>
      <c r="BF287" s="243">
        <f>IF(N287="snížená",J287,0)</f>
        <v>0</v>
      </c>
      <c r="BG287" s="243">
        <f>IF(N287="zákl. přenesená",J287,0)</f>
        <v>0</v>
      </c>
      <c r="BH287" s="243">
        <f>IF(N287="sníž. přenesená",J287,0)</f>
        <v>0</v>
      </c>
      <c r="BI287" s="243">
        <f>IF(N287="nulová",J287,0)</f>
        <v>0</v>
      </c>
      <c r="BJ287" s="20" t="s">
        <v>78</v>
      </c>
      <c r="BK287" s="243">
        <f>ROUND(I287*H287,2)</f>
        <v>0</v>
      </c>
      <c r="BL287" s="20" t="s">
        <v>482</v>
      </c>
      <c r="BM287" s="242" t="s">
        <v>5240</v>
      </c>
    </row>
    <row r="288" s="2" customFormat="1">
      <c r="A288" s="41"/>
      <c r="B288" s="42"/>
      <c r="C288" s="43"/>
      <c r="D288" s="244" t="s">
        <v>484</v>
      </c>
      <c r="E288" s="43"/>
      <c r="F288" s="245" t="s">
        <v>5239</v>
      </c>
      <c r="G288" s="43"/>
      <c r="H288" s="43"/>
      <c r="I288" s="151"/>
      <c r="J288" s="43"/>
      <c r="K288" s="43"/>
      <c r="L288" s="47"/>
      <c r="M288" s="246"/>
      <c r="N288" s="247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484</v>
      </c>
      <c r="AU288" s="20" t="s">
        <v>82</v>
      </c>
    </row>
    <row r="289" s="2" customFormat="1" ht="16.5" customHeight="1">
      <c r="A289" s="41"/>
      <c r="B289" s="42"/>
      <c r="C289" s="282" t="s">
        <v>817</v>
      </c>
      <c r="D289" s="282" t="s">
        <v>516</v>
      </c>
      <c r="E289" s="283" t="s">
        <v>5241</v>
      </c>
      <c r="F289" s="284" t="s">
        <v>5242</v>
      </c>
      <c r="G289" s="285" t="s">
        <v>550</v>
      </c>
      <c r="H289" s="286">
        <v>1</v>
      </c>
      <c r="I289" s="287"/>
      <c r="J289" s="288">
        <f>ROUND(I289*H289,2)</f>
        <v>0</v>
      </c>
      <c r="K289" s="284" t="s">
        <v>28</v>
      </c>
      <c r="L289" s="289"/>
      <c r="M289" s="290" t="s">
        <v>28</v>
      </c>
      <c r="N289" s="291" t="s">
        <v>45</v>
      </c>
      <c r="O289" s="87"/>
      <c r="P289" s="240">
        <f>O289*H289</f>
        <v>0</v>
      </c>
      <c r="Q289" s="240">
        <v>2.0000000000000002E-05</v>
      </c>
      <c r="R289" s="240">
        <f>Q289*H289</f>
        <v>2.0000000000000002E-05</v>
      </c>
      <c r="S289" s="240">
        <v>0</v>
      </c>
      <c r="T289" s="241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42" t="s">
        <v>519</v>
      </c>
      <c r="AT289" s="242" t="s">
        <v>516</v>
      </c>
      <c r="AU289" s="242" t="s">
        <v>82</v>
      </c>
      <c r="AY289" s="20" t="s">
        <v>475</v>
      </c>
      <c r="BE289" s="243">
        <f>IF(N289="základní",J289,0)</f>
        <v>0</v>
      </c>
      <c r="BF289" s="243">
        <f>IF(N289="snížená",J289,0)</f>
        <v>0</v>
      </c>
      <c r="BG289" s="243">
        <f>IF(N289="zákl. přenesená",J289,0)</f>
        <v>0</v>
      </c>
      <c r="BH289" s="243">
        <f>IF(N289="sníž. přenesená",J289,0)</f>
        <v>0</v>
      </c>
      <c r="BI289" s="243">
        <f>IF(N289="nulová",J289,0)</f>
        <v>0</v>
      </c>
      <c r="BJ289" s="20" t="s">
        <v>78</v>
      </c>
      <c r="BK289" s="243">
        <f>ROUND(I289*H289,2)</f>
        <v>0</v>
      </c>
      <c r="BL289" s="20" t="s">
        <v>482</v>
      </c>
      <c r="BM289" s="242" t="s">
        <v>5243</v>
      </c>
    </row>
    <row r="290" s="2" customFormat="1">
      <c r="A290" s="41"/>
      <c r="B290" s="42"/>
      <c r="C290" s="43"/>
      <c r="D290" s="244" t="s">
        <v>484</v>
      </c>
      <c r="E290" s="43"/>
      <c r="F290" s="245" t="s">
        <v>5242</v>
      </c>
      <c r="G290" s="43"/>
      <c r="H290" s="43"/>
      <c r="I290" s="151"/>
      <c r="J290" s="43"/>
      <c r="K290" s="43"/>
      <c r="L290" s="47"/>
      <c r="M290" s="246"/>
      <c r="N290" s="247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484</v>
      </c>
      <c r="AU290" s="20" t="s">
        <v>82</v>
      </c>
    </row>
    <row r="291" s="2" customFormat="1" ht="44.25" customHeight="1">
      <c r="A291" s="41"/>
      <c r="B291" s="42"/>
      <c r="C291" s="231" t="s">
        <v>822</v>
      </c>
      <c r="D291" s="231" t="s">
        <v>477</v>
      </c>
      <c r="E291" s="232" t="s">
        <v>5244</v>
      </c>
      <c r="F291" s="233" t="s">
        <v>5245</v>
      </c>
      <c r="G291" s="234" t="s">
        <v>550</v>
      </c>
      <c r="H291" s="235">
        <v>1</v>
      </c>
      <c r="I291" s="236"/>
      <c r="J291" s="237">
        <f>ROUND(I291*H291,2)</f>
        <v>0</v>
      </c>
      <c r="K291" s="233" t="s">
        <v>481</v>
      </c>
      <c r="L291" s="47"/>
      <c r="M291" s="238" t="s">
        <v>28</v>
      </c>
      <c r="N291" s="239" t="s">
        <v>45</v>
      </c>
      <c r="O291" s="87"/>
      <c r="P291" s="240">
        <f>O291*H291</f>
        <v>0</v>
      </c>
      <c r="Q291" s="240">
        <v>0.0030100000000000001</v>
      </c>
      <c r="R291" s="240">
        <f>Q291*H291</f>
        <v>0.0030100000000000001</v>
      </c>
      <c r="S291" s="240">
        <v>0</v>
      </c>
      <c r="T291" s="241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42" t="s">
        <v>482</v>
      </c>
      <c r="AT291" s="242" t="s">
        <v>477</v>
      </c>
      <c r="AU291" s="242" t="s">
        <v>82</v>
      </c>
      <c r="AY291" s="20" t="s">
        <v>475</v>
      </c>
      <c r="BE291" s="243">
        <f>IF(N291="základní",J291,0)</f>
        <v>0</v>
      </c>
      <c r="BF291" s="243">
        <f>IF(N291="snížená",J291,0)</f>
        <v>0</v>
      </c>
      <c r="BG291" s="243">
        <f>IF(N291="zákl. přenesená",J291,0)</f>
        <v>0</v>
      </c>
      <c r="BH291" s="243">
        <f>IF(N291="sníž. přenesená",J291,0)</f>
        <v>0</v>
      </c>
      <c r="BI291" s="243">
        <f>IF(N291="nulová",J291,0)</f>
        <v>0</v>
      </c>
      <c r="BJ291" s="20" t="s">
        <v>78</v>
      </c>
      <c r="BK291" s="243">
        <f>ROUND(I291*H291,2)</f>
        <v>0</v>
      </c>
      <c r="BL291" s="20" t="s">
        <v>482</v>
      </c>
      <c r="BM291" s="242" t="s">
        <v>5246</v>
      </c>
    </row>
    <row r="292" s="2" customFormat="1">
      <c r="A292" s="41"/>
      <c r="B292" s="42"/>
      <c r="C292" s="43"/>
      <c r="D292" s="244" t="s">
        <v>484</v>
      </c>
      <c r="E292" s="43"/>
      <c r="F292" s="245" t="s">
        <v>5245</v>
      </c>
      <c r="G292" s="43"/>
      <c r="H292" s="43"/>
      <c r="I292" s="151"/>
      <c r="J292" s="43"/>
      <c r="K292" s="43"/>
      <c r="L292" s="47"/>
      <c r="M292" s="246"/>
      <c r="N292" s="247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484</v>
      </c>
      <c r="AU292" s="20" t="s">
        <v>82</v>
      </c>
    </row>
    <row r="293" s="2" customFormat="1" ht="21.75" customHeight="1">
      <c r="A293" s="41"/>
      <c r="B293" s="42"/>
      <c r="C293" s="282" t="s">
        <v>827</v>
      </c>
      <c r="D293" s="282" t="s">
        <v>516</v>
      </c>
      <c r="E293" s="283" t="s">
        <v>5247</v>
      </c>
      <c r="F293" s="284" t="s">
        <v>5248</v>
      </c>
      <c r="G293" s="285" t="s">
        <v>550</v>
      </c>
      <c r="H293" s="286">
        <v>1</v>
      </c>
      <c r="I293" s="287"/>
      <c r="J293" s="288">
        <f>ROUND(I293*H293,2)</f>
        <v>0</v>
      </c>
      <c r="K293" s="284" t="s">
        <v>28</v>
      </c>
      <c r="L293" s="289"/>
      <c r="M293" s="290" t="s">
        <v>28</v>
      </c>
      <c r="N293" s="291" t="s">
        <v>45</v>
      </c>
      <c r="O293" s="87"/>
      <c r="P293" s="240">
        <f>O293*H293</f>
        <v>0</v>
      </c>
      <c r="Q293" s="240">
        <v>0.0041000000000000003</v>
      </c>
      <c r="R293" s="240">
        <f>Q293*H293</f>
        <v>0.0041000000000000003</v>
      </c>
      <c r="S293" s="240">
        <v>0</v>
      </c>
      <c r="T293" s="241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42" t="s">
        <v>519</v>
      </c>
      <c r="AT293" s="242" t="s">
        <v>516</v>
      </c>
      <c r="AU293" s="242" t="s">
        <v>82</v>
      </c>
      <c r="AY293" s="20" t="s">
        <v>475</v>
      </c>
      <c r="BE293" s="243">
        <f>IF(N293="základní",J293,0)</f>
        <v>0</v>
      </c>
      <c r="BF293" s="243">
        <f>IF(N293="snížená",J293,0)</f>
        <v>0</v>
      </c>
      <c r="BG293" s="243">
        <f>IF(N293="zákl. přenesená",J293,0)</f>
        <v>0</v>
      </c>
      <c r="BH293" s="243">
        <f>IF(N293="sníž. přenesená",J293,0)</f>
        <v>0</v>
      </c>
      <c r="BI293" s="243">
        <f>IF(N293="nulová",J293,0)</f>
        <v>0</v>
      </c>
      <c r="BJ293" s="20" t="s">
        <v>78</v>
      </c>
      <c r="BK293" s="243">
        <f>ROUND(I293*H293,2)</f>
        <v>0</v>
      </c>
      <c r="BL293" s="20" t="s">
        <v>482</v>
      </c>
      <c r="BM293" s="242" t="s">
        <v>5249</v>
      </c>
    </row>
    <row r="294" s="2" customFormat="1">
      <c r="A294" s="41"/>
      <c r="B294" s="42"/>
      <c r="C294" s="43"/>
      <c r="D294" s="244" t="s">
        <v>484</v>
      </c>
      <c r="E294" s="43"/>
      <c r="F294" s="245" t="s">
        <v>5248</v>
      </c>
      <c r="G294" s="43"/>
      <c r="H294" s="43"/>
      <c r="I294" s="151"/>
      <c r="J294" s="43"/>
      <c r="K294" s="43"/>
      <c r="L294" s="47"/>
      <c r="M294" s="246"/>
      <c r="N294" s="24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484</v>
      </c>
      <c r="AU294" s="20" t="s">
        <v>82</v>
      </c>
    </row>
    <row r="295" s="2" customFormat="1" ht="33" customHeight="1">
      <c r="A295" s="41"/>
      <c r="B295" s="42"/>
      <c r="C295" s="231" t="s">
        <v>833</v>
      </c>
      <c r="D295" s="231" t="s">
        <v>477</v>
      </c>
      <c r="E295" s="232" t="s">
        <v>5250</v>
      </c>
      <c r="F295" s="233" t="s">
        <v>5251</v>
      </c>
      <c r="G295" s="234" t="s">
        <v>550</v>
      </c>
      <c r="H295" s="235">
        <v>1</v>
      </c>
      <c r="I295" s="236"/>
      <c r="J295" s="237">
        <f>ROUND(I295*H295,2)</f>
        <v>0</v>
      </c>
      <c r="K295" s="233" t="s">
        <v>481</v>
      </c>
      <c r="L295" s="47"/>
      <c r="M295" s="238" t="s">
        <v>28</v>
      </c>
      <c r="N295" s="239" t="s">
        <v>45</v>
      </c>
      <c r="O295" s="87"/>
      <c r="P295" s="240">
        <f>O295*H295</f>
        <v>0</v>
      </c>
      <c r="Q295" s="240">
        <v>0.0030100000000000001</v>
      </c>
      <c r="R295" s="240">
        <f>Q295*H295</f>
        <v>0.0030100000000000001</v>
      </c>
      <c r="S295" s="240">
        <v>0</v>
      </c>
      <c r="T295" s="241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42" t="s">
        <v>482</v>
      </c>
      <c r="AT295" s="242" t="s">
        <v>477</v>
      </c>
      <c r="AU295" s="242" t="s">
        <v>82</v>
      </c>
      <c r="AY295" s="20" t="s">
        <v>475</v>
      </c>
      <c r="BE295" s="243">
        <f>IF(N295="základní",J295,0)</f>
        <v>0</v>
      </c>
      <c r="BF295" s="243">
        <f>IF(N295="snížená",J295,0)</f>
        <v>0</v>
      </c>
      <c r="BG295" s="243">
        <f>IF(N295="zákl. přenesená",J295,0)</f>
        <v>0</v>
      </c>
      <c r="BH295" s="243">
        <f>IF(N295="sníž. přenesená",J295,0)</f>
        <v>0</v>
      </c>
      <c r="BI295" s="243">
        <f>IF(N295="nulová",J295,0)</f>
        <v>0</v>
      </c>
      <c r="BJ295" s="20" t="s">
        <v>78</v>
      </c>
      <c r="BK295" s="243">
        <f>ROUND(I295*H295,2)</f>
        <v>0</v>
      </c>
      <c r="BL295" s="20" t="s">
        <v>482</v>
      </c>
      <c r="BM295" s="242" t="s">
        <v>5252</v>
      </c>
    </row>
    <row r="296" s="2" customFormat="1">
      <c r="A296" s="41"/>
      <c r="B296" s="42"/>
      <c r="C296" s="43"/>
      <c r="D296" s="244" t="s">
        <v>484</v>
      </c>
      <c r="E296" s="43"/>
      <c r="F296" s="245" t="s">
        <v>5251</v>
      </c>
      <c r="G296" s="43"/>
      <c r="H296" s="43"/>
      <c r="I296" s="151"/>
      <c r="J296" s="43"/>
      <c r="K296" s="43"/>
      <c r="L296" s="47"/>
      <c r="M296" s="246"/>
      <c r="N296" s="247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484</v>
      </c>
      <c r="AU296" s="20" t="s">
        <v>82</v>
      </c>
    </row>
    <row r="297" s="2" customFormat="1" ht="16.5" customHeight="1">
      <c r="A297" s="41"/>
      <c r="B297" s="42"/>
      <c r="C297" s="282" t="s">
        <v>839</v>
      </c>
      <c r="D297" s="282" t="s">
        <v>516</v>
      </c>
      <c r="E297" s="283" t="s">
        <v>5253</v>
      </c>
      <c r="F297" s="284" t="s">
        <v>5254</v>
      </c>
      <c r="G297" s="285" t="s">
        <v>550</v>
      </c>
      <c r="H297" s="286">
        <v>1</v>
      </c>
      <c r="I297" s="287"/>
      <c r="J297" s="288">
        <f>ROUND(I297*H297,2)</f>
        <v>0</v>
      </c>
      <c r="K297" s="284" t="s">
        <v>28</v>
      </c>
      <c r="L297" s="289"/>
      <c r="M297" s="290" t="s">
        <v>28</v>
      </c>
      <c r="N297" s="291" t="s">
        <v>45</v>
      </c>
      <c r="O297" s="87"/>
      <c r="P297" s="240">
        <f>O297*H297</f>
        <v>0</v>
      </c>
      <c r="Q297" s="240">
        <v>4.0000000000000003E-05</v>
      </c>
      <c r="R297" s="240">
        <f>Q297*H297</f>
        <v>4.0000000000000003E-05</v>
      </c>
      <c r="S297" s="240">
        <v>0</v>
      </c>
      <c r="T297" s="241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42" t="s">
        <v>519</v>
      </c>
      <c r="AT297" s="242" t="s">
        <v>516</v>
      </c>
      <c r="AU297" s="242" t="s">
        <v>82</v>
      </c>
      <c r="AY297" s="20" t="s">
        <v>475</v>
      </c>
      <c r="BE297" s="243">
        <f>IF(N297="základní",J297,0)</f>
        <v>0</v>
      </c>
      <c r="BF297" s="243">
        <f>IF(N297="snížená",J297,0)</f>
        <v>0</v>
      </c>
      <c r="BG297" s="243">
        <f>IF(N297="zákl. přenesená",J297,0)</f>
        <v>0</v>
      </c>
      <c r="BH297" s="243">
        <f>IF(N297="sníž. přenesená",J297,0)</f>
        <v>0</v>
      </c>
      <c r="BI297" s="243">
        <f>IF(N297="nulová",J297,0)</f>
        <v>0</v>
      </c>
      <c r="BJ297" s="20" t="s">
        <v>78</v>
      </c>
      <c r="BK297" s="243">
        <f>ROUND(I297*H297,2)</f>
        <v>0</v>
      </c>
      <c r="BL297" s="20" t="s">
        <v>482</v>
      </c>
      <c r="BM297" s="242" t="s">
        <v>5255</v>
      </c>
    </row>
    <row r="298" s="2" customFormat="1">
      <c r="A298" s="41"/>
      <c r="B298" s="42"/>
      <c r="C298" s="43"/>
      <c r="D298" s="244" t="s">
        <v>484</v>
      </c>
      <c r="E298" s="43"/>
      <c r="F298" s="245" t="s">
        <v>5254</v>
      </c>
      <c r="G298" s="43"/>
      <c r="H298" s="43"/>
      <c r="I298" s="151"/>
      <c r="J298" s="43"/>
      <c r="K298" s="43"/>
      <c r="L298" s="47"/>
      <c r="M298" s="246"/>
      <c r="N298" s="247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484</v>
      </c>
      <c r="AU298" s="20" t="s">
        <v>82</v>
      </c>
    </row>
    <row r="299" s="2" customFormat="1" ht="44.25" customHeight="1">
      <c r="A299" s="41"/>
      <c r="B299" s="42"/>
      <c r="C299" s="231" t="s">
        <v>844</v>
      </c>
      <c r="D299" s="231" t="s">
        <v>477</v>
      </c>
      <c r="E299" s="232" t="s">
        <v>5256</v>
      </c>
      <c r="F299" s="233" t="s">
        <v>5257</v>
      </c>
      <c r="G299" s="234" t="s">
        <v>550</v>
      </c>
      <c r="H299" s="235">
        <v>1</v>
      </c>
      <c r="I299" s="236"/>
      <c r="J299" s="237">
        <f>ROUND(I299*H299,2)</f>
        <v>0</v>
      </c>
      <c r="K299" s="233" t="s">
        <v>481</v>
      </c>
      <c r="L299" s="47"/>
      <c r="M299" s="238" t="s">
        <v>28</v>
      </c>
      <c r="N299" s="239" t="s">
        <v>45</v>
      </c>
      <c r="O299" s="87"/>
      <c r="P299" s="240">
        <f>O299*H299</f>
        <v>0</v>
      </c>
      <c r="Q299" s="240">
        <v>0.0050800000000000003</v>
      </c>
      <c r="R299" s="240">
        <f>Q299*H299</f>
        <v>0.0050800000000000003</v>
      </c>
      <c r="S299" s="240">
        <v>0</v>
      </c>
      <c r="T299" s="241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42" t="s">
        <v>482</v>
      </c>
      <c r="AT299" s="242" t="s">
        <v>477</v>
      </c>
      <c r="AU299" s="242" t="s">
        <v>82</v>
      </c>
      <c r="AY299" s="20" t="s">
        <v>475</v>
      </c>
      <c r="BE299" s="243">
        <f>IF(N299="základní",J299,0)</f>
        <v>0</v>
      </c>
      <c r="BF299" s="243">
        <f>IF(N299="snížená",J299,0)</f>
        <v>0</v>
      </c>
      <c r="BG299" s="243">
        <f>IF(N299="zákl. přenesená",J299,0)</f>
        <v>0</v>
      </c>
      <c r="BH299" s="243">
        <f>IF(N299="sníž. přenesená",J299,0)</f>
        <v>0</v>
      </c>
      <c r="BI299" s="243">
        <f>IF(N299="nulová",J299,0)</f>
        <v>0</v>
      </c>
      <c r="BJ299" s="20" t="s">
        <v>78</v>
      </c>
      <c r="BK299" s="243">
        <f>ROUND(I299*H299,2)</f>
        <v>0</v>
      </c>
      <c r="BL299" s="20" t="s">
        <v>482</v>
      </c>
      <c r="BM299" s="242" t="s">
        <v>5258</v>
      </c>
    </row>
    <row r="300" s="2" customFormat="1">
      <c r="A300" s="41"/>
      <c r="B300" s="42"/>
      <c r="C300" s="43"/>
      <c r="D300" s="244" t="s">
        <v>484</v>
      </c>
      <c r="E300" s="43"/>
      <c r="F300" s="245" t="s">
        <v>5257</v>
      </c>
      <c r="G300" s="43"/>
      <c r="H300" s="43"/>
      <c r="I300" s="151"/>
      <c r="J300" s="43"/>
      <c r="K300" s="43"/>
      <c r="L300" s="47"/>
      <c r="M300" s="246"/>
      <c r="N300" s="247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484</v>
      </c>
      <c r="AU300" s="20" t="s">
        <v>82</v>
      </c>
    </row>
    <row r="301" s="2" customFormat="1" ht="21.75" customHeight="1">
      <c r="A301" s="41"/>
      <c r="B301" s="42"/>
      <c r="C301" s="282" t="s">
        <v>850</v>
      </c>
      <c r="D301" s="282" t="s">
        <v>516</v>
      </c>
      <c r="E301" s="283" t="s">
        <v>5259</v>
      </c>
      <c r="F301" s="284" t="s">
        <v>5260</v>
      </c>
      <c r="G301" s="285" t="s">
        <v>550</v>
      </c>
      <c r="H301" s="286">
        <v>1</v>
      </c>
      <c r="I301" s="287"/>
      <c r="J301" s="288">
        <f>ROUND(I301*H301,2)</f>
        <v>0</v>
      </c>
      <c r="K301" s="284" t="s">
        <v>28</v>
      </c>
      <c r="L301" s="289"/>
      <c r="M301" s="290" t="s">
        <v>28</v>
      </c>
      <c r="N301" s="291" t="s">
        <v>45</v>
      </c>
      <c r="O301" s="87"/>
      <c r="P301" s="240">
        <f>O301*H301</f>
        <v>0</v>
      </c>
      <c r="Q301" s="240">
        <v>0.0041000000000000003</v>
      </c>
      <c r="R301" s="240">
        <f>Q301*H301</f>
        <v>0.0041000000000000003</v>
      </c>
      <c r="S301" s="240">
        <v>0</v>
      </c>
      <c r="T301" s="241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42" t="s">
        <v>519</v>
      </c>
      <c r="AT301" s="242" t="s">
        <v>516</v>
      </c>
      <c r="AU301" s="242" t="s">
        <v>82</v>
      </c>
      <c r="AY301" s="20" t="s">
        <v>475</v>
      </c>
      <c r="BE301" s="243">
        <f>IF(N301="základní",J301,0)</f>
        <v>0</v>
      </c>
      <c r="BF301" s="243">
        <f>IF(N301="snížená",J301,0)</f>
        <v>0</v>
      </c>
      <c r="BG301" s="243">
        <f>IF(N301="zákl. přenesená",J301,0)</f>
        <v>0</v>
      </c>
      <c r="BH301" s="243">
        <f>IF(N301="sníž. přenesená",J301,0)</f>
        <v>0</v>
      </c>
      <c r="BI301" s="243">
        <f>IF(N301="nulová",J301,0)</f>
        <v>0</v>
      </c>
      <c r="BJ301" s="20" t="s">
        <v>78</v>
      </c>
      <c r="BK301" s="243">
        <f>ROUND(I301*H301,2)</f>
        <v>0</v>
      </c>
      <c r="BL301" s="20" t="s">
        <v>482</v>
      </c>
      <c r="BM301" s="242" t="s">
        <v>5261</v>
      </c>
    </row>
    <row r="302" s="2" customFormat="1">
      <c r="A302" s="41"/>
      <c r="B302" s="42"/>
      <c r="C302" s="43"/>
      <c r="D302" s="244" t="s">
        <v>484</v>
      </c>
      <c r="E302" s="43"/>
      <c r="F302" s="245" t="s">
        <v>5260</v>
      </c>
      <c r="G302" s="43"/>
      <c r="H302" s="43"/>
      <c r="I302" s="151"/>
      <c r="J302" s="43"/>
      <c r="K302" s="43"/>
      <c r="L302" s="47"/>
      <c r="M302" s="246"/>
      <c r="N302" s="247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484</v>
      </c>
      <c r="AU302" s="20" t="s">
        <v>82</v>
      </c>
    </row>
    <row r="303" s="2" customFormat="1" ht="33" customHeight="1">
      <c r="A303" s="41"/>
      <c r="B303" s="42"/>
      <c r="C303" s="231" t="s">
        <v>855</v>
      </c>
      <c r="D303" s="231" t="s">
        <v>477</v>
      </c>
      <c r="E303" s="232" t="s">
        <v>5262</v>
      </c>
      <c r="F303" s="233" t="s">
        <v>5263</v>
      </c>
      <c r="G303" s="234" t="s">
        <v>550</v>
      </c>
      <c r="H303" s="235">
        <v>1</v>
      </c>
      <c r="I303" s="236"/>
      <c r="J303" s="237">
        <f>ROUND(I303*H303,2)</f>
        <v>0</v>
      </c>
      <c r="K303" s="233" t="s">
        <v>481</v>
      </c>
      <c r="L303" s="47"/>
      <c r="M303" s="238" t="s">
        <v>28</v>
      </c>
      <c r="N303" s="239" t="s">
        <v>45</v>
      </c>
      <c r="O303" s="87"/>
      <c r="P303" s="240">
        <f>O303*H303</f>
        <v>0</v>
      </c>
      <c r="Q303" s="240">
        <v>0.0050800000000000003</v>
      </c>
      <c r="R303" s="240">
        <f>Q303*H303</f>
        <v>0.0050800000000000003</v>
      </c>
      <c r="S303" s="240">
        <v>0</v>
      </c>
      <c r="T303" s="241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42" t="s">
        <v>482</v>
      </c>
      <c r="AT303" s="242" t="s">
        <v>477</v>
      </c>
      <c r="AU303" s="242" t="s">
        <v>82</v>
      </c>
      <c r="AY303" s="20" t="s">
        <v>475</v>
      </c>
      <c r="BE303" s="243">
        <f>IF(N303="základní",J303,0)</f>
        <v>0</v>
      </c>
      <c r="BF303" s="243">
        <f>IF(N303="snížená",J303,0)</f>
        <v>0</v>
      </c>
      <c r="BG303" s="243">
        <f>IF(N303="zákl. přenesená",J303,0)</f>
        <v>0</v>
      </c>
      <c r="BH303" s="243">
        <f>IF(N303="sníž. přenesená",J303,0)</f>
        <v>0</v>
      </c>
      <c r="BI303" s="243">
        <f>IF(N303="nulová",J303,0)</f>
        <v>0</v>
      </c>
      <c r="BJ303" s="20" t="s">
        <v>78</v>
      </c>
      <c r="BK303" s="243">
        <f>ROUND(I303*H303,2)</f>
        <v>0</v>
      </c>
      <c r="BL303" s="20" t="s">
        <v>482</v>
      </c>
      <c r="BM303" s="242" t="s">
        <v>5264</v>
      </c>
    </row>
    <row r="304" s="2" customFormat="1">
      <c r="A304" s="41"/>
      <c r="B304" s="42"/>
      <c r="C304" s="43"/>
      <c r="D304" s="244" t="s">
        <v>484</v>
      </c>
      <c r="E304" s="43"/>
      <c r="F304" s="245" t="s">
        <v>5263</v>
      </c>
      <c r="G304" s="43"/>
      <c r="H304" s="43"/>
      <c r="I304" s="151"/>
      <c r="J304" s="43"/>
      <c r="K304" s="43"/>
      <c r="L304" s="47"/>
      <c r="M304" s="246"/>
      <c r="N304" s="247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484</v>
      </c>
      <c r="AU304" s="20" t="s">
        <v>82</v>
      </c>
    </row>
    <row r="305" s="2" customFormat="1" ht="16.5" customHeight="1">
      <c r="A305" s="41"/>
      <c r="B305" s="42"/>
      <c r="C305" s="282" t="s">
        <v>860</v>
      </c>
      <c r="D305" s="282" t="s">
        <v>516</v>
      </c>
      <c r="E305" s="283" t="s">
        <v>5265</v>
      </c>
      <c r="F305" s="284" t="s">
        <v>5266</v>
      </c>
      <c r="G305" s="285" t="s">
        <v>550</v>
      </c>
      <c r="H305" s="286">
        <v>1</v>
      </c>
      <c r="I305" s="287"/>
      <c r="J305" s="288">
        <f>ROUND(I305*H305,2)</f>
        <v>0</v>
      </c>
      <c r="K305" s="284" t="s">
        <v>28</v>
      </c>
      <c r="L305" s="289"/>
      <c r="M305" s="290" t="s">
        <v>28</v>
      </c>
      <c r="N305" s="291" t="s">
        <v>45</v>
      </c>
      <c r="O305" s="87"/>
      <c r="P305" s="240">
        <f>O305*H305</f>
        <v>0</v>
      </c>
      <c r="Q305" s="240">
        <v>3.0000000000000001E-05</v>
      </c>
      <c r="R305" s="240">
        <f>Q305*H305</f>
        <v>3.0000000000000001E-05</v>
      </c>
      <c r="S305" s="240">
        <v>0</v>
      </c>
      <c r="T305" s="241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42" t="s">
        <v>519</v>
      </c>
      <c r="AT305" s="242" t="s">
        <v>516</v>
      </c>
      <c r="AU305" s="242" t="s">
        <v>82</v>
      </c>
      <c r="AY305" s="20" t="s">
        <v>475</v>
      </c>
      <c r="BE305" s="243">
        <f>IF(N305="základní",J305,0)</f>
        <v>0</v>
      </c>
      <c r="BF305" s="243">
        <f>IF(N305="snížená",J305,0)</f>
        <v>0</v>
      </c>
      <c r="BG305" s="243">
        <f>IF(N305="zákl. přenesená",J305,0)</f>
        <v>0</v>
      </c>
      <c r="BH305" s="243">
        <f>IF(N305="sníž. přenesená",J305,0)</f>
        <v>0</v>
      </c>
      <c r="BI305" s="243">
        <f>IF(N305="nulová",J305,0)</f>
        <v>0</v>
      </c>
      <c r="BJ305" s="20" t="s">
        <v>78</v>
      </c>
      <c r="BK305" s="243">
        <f>ROUND(I305*H305,2)</f>
        <v>0</v>
      </c>
      <c r="BL305" s="20" t="s">
        <v>482</v>
      </c>
      <c r="BM305" s="242" t="s">
        <v>5267</v>
      </c>
    </row>
    <row r="306" s="2" customFormat="1">
      <c r="A306" s="41"/>
      <c r="B306" s="42"/>
      <c r="C306" s="43"/>
      <c r="D306" s="244" t="s">
        <v>484</v>
      </c>
      <c r="E306" s="43"/>
      <c r="F306" s="245" t="s">
        <v>5266</v>
      </c>
      <c r="G306" s="43"/>
      <c r="H306" s="43"/>
      <c r="I306" s="151"/>
      <c r="J306" s="43"/>
      <c r="K306" s="43"/>
      <c r="L306" s="47"/>
      <c r="M306" s="246"/>
      <c r="N306" s="247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484</v>
      </c>
      <c r="AU306" s="20" t="s">
        <v>82</v>
      </c>
    </row>
    <row r="307" s="2" customFormat="1" ht="21.75" customHeight="1">
      <c r="A307" s="41"/>
      <c r="B307" s="42"/>
      <c r="C307" s="231" t="s">
        <v>865</v>
      </c>
      <c r="D307" s="231" t="s">
        <v>477</v>
      </c>
      <c r="E307" s="232" t="s">
        <v>2671</v>
      </c>
      <c r="F307" s="233" t="s">
        <v>2672</v>
      </c>
      <c r="G307" s="234" t="s">
        <v>550</v>
      </c>
      <c r="H307" s="235">
        <v>5</v>
      </c>
      <c r="I307" s="236"/>
      <c r="J307" s="237">
        <f>ROUND(I307*H307,2)</f>
        <v>0</v>
      </c>
      <c r="K307" s="233" t="s">
        <v>481</v>
      </c>
      <c r="L307" s="47"/>
      <c r="M307" s="238" t="s">
        <v>28</v>
      </c>
      <c r="N307" s="239" t="s">
        <v>45</v>
      </c>
      <c r="O307" s="87"/>
      <c r="P307" s="240">
        <f>O307*H307</f>
        <v>0</v>
      </c>
      <c r="Q307" s="240">
        <v>0.010189999999999999</v>
      </c>
      <c r="R307" s="240">
        <f>Q307*H307</f>
        <v>0.050949999999999995</v>
      </c>
      <c r="S307" s="240">
        <v>0</v>
      </c>
      <c r="T307" s="241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42" t="s">
        <v>482</v>
      </c>
      <c r="AT307" s="242" t="s">
        <v>477</v>
      </c>
      <c r="AU307" s="242" t="s">
        <v>82</v>
      </c>
      <c r="AY307" s="20" t="s">
        <v>475</v>
      </c>
      <c r="BE307" s="243">
        <f>IF(N307="základní",J307,0)</f>
        <v>0</v>
      </c>
      <c r="BF307" s="243">
        <f>IF(N307="snížená",J307,0)</f>
        <v>0</v>
      </c>
      <c r="BG307" s="243">
        <f>IF(N307="zákl. přenesená",J307,0)</f>
        <v>0</v>
      </c>
      <c r="BH307" s="243">
        <f>IF(N307="sníž. přenesená",J307,0)</f>
        <v>0</v>
      </c>
      <c r="BI307" s="243">
        <f>IF(N307="nulová",J307,0)</f>
        <v>0</v>
      </c>
      <c r="BJ307" s="20" t="s">
        <v>78</v>
      </c>
      <c r="BK307" s="243">
        <f>ROUND(I307*H307,2)</f>
        <v>0</v>
      </c>
      <c r="BL307" s="20" t="s">
        <v>482</v>
      </c>
      <c r="BM307" s="242" t="s">
        <v>5268</v>
      </c>
    </row>
    <row r="308" s="2" customFormat="1">
      <c r="A308" s="41"/>
      <c r="B308" s="42"/>
      <c r="C308" s="43"/>
      <c r="D308" s="244" t="s">
        <v>484</v>
      </c>
      <c r="E308" s="43"/>
      <c r="F308" s="245" t="s">
        <v>2672</v>
      </c>
      <c r="G308" s="43"/>
      <c r="H308" s="43"/>
      <c r="I308" s="151"/>
      <c r="J308" s="43"/>
      <c r="K308" s="43"/>
      <c r="L308" s="47"/>
      <c r="M308" s="246"/>
      <c r="N308" s="247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484</v>
      </c>
      <c r="AU308" s="20" t="s">
        <v>82</v>
      </c>
    </row>
    <row r="309" s="13" customFormat="1">
      <c r="A309" s="13"/>
      <c r="B309" s="249"/>
      <c r="C309" s="250"/>
      <c r="D309" s="244" t="s">
        <v>487</v>
      </c>
      <c r="E309" s="251" t="s">
        <v>28</v>
      </c>
      <c r="F309" s="252" t="s">
        <v>5269</v>
      </c>
      <c r="G309" s="250"/>
      <c r="H309" s="253">
        <v>5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9" t="s">
        <v>487</v>
      </c>
      <c r="AU309" s="259" t="s">
        <v>82</v>
      </c>
      <c r="AV309" s="13" t="s">
        <v>82</v>
      </c>
      <c r="AW309" s="13" t="s">
        <v>35</v>
      </c>
      <c r="AX309" s="13" t="s">
        <v>78</v>
      </c>
      <c r="AY309" s="259" t="s">
        <v>475</v>
      </c>
    </row>
    <row r="310" s="2" customFormat="1" ht="21.75" customHeight="1">
      <c r="A310" s="41"/>
      <c r="B310" s="42"/>
      <c r="C310" s="282" t="s">
        <v>876</v>
      </c>
      <c r="D310" s="282" t="s">
        <v>516</v>
      </c>
      <c r="E310" s="283" t="s">
        <v>2675</v>
      </c>
      <c r="F310" s="284" t="s">
        <v>2676</v>
      </c>
      <c r="G310" s="285" t="s">
        <v>550</v>
      </c>
      <c r="H310" s="286">
        <v>5</v>
      </c>
      <c r="I310" s="287"/>
      <c r="J310" s="288">
        <f>ROUND(I310*H310,2)</f>
        <v>0</v>
      </c>
      <c r="K310" s="284" t="s">
        <v>481</v>
      </c>
      <c r="L310" s="289"/>
      <c r="M310" s="290" t="s">
        <v>28</v>
      </c>
      <c r="N310" s="291" t="s">
        <v>45</v>
      </c>
      <c r="O310" s="87"/>
      <c r="P310" s="240">
        <f>O310*H310</f>
        <v>0</v>
      </c>
      <c r="Q310" s="240">
        <v>1.0129999999999999</v>
      </c>
      <c r="R310" s="240">
        <f>Q310*H310</f>
        <v>5.0649999999999995</v>
      </c>
      <c r="S310" s="240">
        <v>0</v>
      </c>
      <c r="T310" s="241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42" t="s">
        <v>519</v>
      </c>
      <c r="AT310" s="242" t="s">
        <v>516</v>
      </c>
      <c r="AU310" s="242" t="s">
        <v>82</v>
      </c>
      <c r="AY310" s="20" t="s">
        <v>475</v>
      </c>
      <c r="BE310" s="243">
        <f>IF(N310="základní",J310,0)</f>
        <v>0</v>
      </c>
      <c r="BF310" s="243">
        <f>IF(N310="snížená",J310,0)</f>
        <v>0</v>
      </c>
      <c r="BG310" s="243">
        <f>IF(N310="zákl. přenesená",J310,0)</f>
        <v>0</v>
      </c>
      <c r="BH310" s="243">
        <f>IF(N310="sníž. přenesená",J310,0)</f>
        <v>0</v>
      </c>
      <c r="BI310" s="243">
        <f>IF(N310="nulová",J310,0)</f>
        <v>0</v>
      </c>
      <c r="BJ310" s="20" t="s">
        <v>78</v>
      </c>
      <c r="BK310" s="243">
        <f>ROUND(I310*H310,2)</f>
        <v>0</v>
      </c>
      <c r="BL310" s="20" t="s">
        <v>482</v>
      </c>
      <c r="BM310" s="242" t="s">
        <v>5270</v>
      </c>
    </row>
    <row r="311" s="2" customFormat="1">
      <c r="A311" s="41"/>
      <c r="B311" s="42"/>
      <c r="C311" s="43"/>
      <c r="D311" s="244" t="s">
        <v>484</v>
      </c>
      <c r="E311" s="43"/>
      <c r="F311" s="245" t="s">
        <v>2676</v>
      </c>
      <c r="G311" s="43"/>
      <c r="H311" s="43"/>
      <c r="I311" s="151"/>
      <c r="J311" s="43"/>
      <c r="K311" s="43"/>
      <c r="L311" s="47"/>
      <c r="M311" s="246"/>
      <c r="N311" s="24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484</v>
      </c>
      <c r="AU311" s="20" t="s">
        <v>82</v>
      </c>
    </row>
    <row r="312" s="2" customFormat="1" ht="21.75" customHeight="1">
      <c r="A312" s="41"/>
      <c r="B312" s="42"/>
      <c r="C312" s="231" t="s">
        <v>880</v>
      </c>
      <c r="D312" s="231" t="s">
        <v>477</v>
      </c>
      <c r="E312" s="232" t="s">
        <v>5271</v>
      </c>
      <c r="F312" s="233" t="s">
        <v>5272</v>
      </c>
      <c r="G312" s="234" t="s">
        <v>550</v>
      </c>
      <c r="H312" s="235">
        <v>1</v>
      </c>
      <c r="I312" s="236"/>
      <c r="J312" s="237">
        <f>ROUND(I312*H312,2)</f>
        <v>0</v>
      </c>
      <c r="K312" s="233" t="s">
        <v>481</v>
      </c>
      <c r="L312" s="47"/>
      <c r="M312" s="238" t="s">
        <v>28</v>
      </c>
      <c r="N312" s="239" t="s">
        <v>45</v>
      </c>
      <c r="O312" s="87"/>
      <c r="P312" s="240">
        <f>O312*H312</f>
        <v>0</v>
      </c>
      <c r="Q312" s="240">
        <v>0.0070200000000000002</v>
      </c>
      <c r="R312" s="240">
        <f>Q312*H312</f>
        <v>0.0070200000000000002</v>
      </c>
      <c r="S312" s="240">
        <v>0</v>
      </c>
      <c r="T312" s="241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42" t="s">
        <v>482</v>
      </c>
      <c r="AT312" s="242" t="s">
        <v>477</v>
      </c>
      <c r="AU312" s="242" t="s">
        <v>82</v>
      </c>
      <c r="AY312" s="20" t="s">
        <v>475</v>
      </c>
      <c r="BE312" s="243">
        <f>IF(N312="základní",J312,0)</f>
        <v>0</v>
      </c>
      <c r="BF312" s="243">
        <f>IF(N312="snížená",J312,0)</f>
        <v>0</v>
      </c>
      <c r="BG312" s="243">
        <f>IF(N312="zákl. přenesená",J312,0)</f>
        <v>0</v>
      </c>
      <c r="BH312" s="243">
        <f>IF(N312="sníž. přenesená",J312,0)</f>
        <v>0</v>
      </c>
      <c r="BI312" s="243">
        <f>IF(N312="nulová",J312,0)</f>
        <v>0</v>
      </c>
      <c r="BJ312" s="20" t="s">
        <v>78</v>
      </c>
      <c r="BK312" s="243">
        <f>ROUND(I312*H312,2)</f>
        <v>0</v>
      </c>
      <c r="BL312" s="20" t="s">
        <v>482</v>
      </c>
      <c r="BM312" s="242" t="s">
        <v>5273</v>
      </c>
    </row>
    <row r="313" s="2" customFormat="1">
      <c r="A313" s="41"/>
      <c r="B313" s="42"/>
      <c r="C313" s="43"/>
      <c r="D313" s="244" t="s">
        <v>484</v>
      </c>
      <c r="E313" s="43"/>
      <c r="F313" s="245" t="s">
        <v>5272</v>
      </c>
      <c r="G313" s="43"/>
      <c r="H313" s="43"/>
      <c r="I313" s="151"/>
      <c r="J313" s="43"/>
      <c r="K313" s="43"/>
      <c r="L313" s="47"/>
      <c r="M313" s="246"/>
      <c r="N313" s="247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484</v>
      </c>
      <c r="AU313" s="20" t="s">
        <v>82</v>
      </c>
    </row>
    <row r="314" s="2" customFormat="1" ht="21.75" customHeight="1">
      <c r="A314" s="41"/>
      <c r="B314" s="42"/>
      <c r="C314" s="282" t="s">
        <v>884</v>
      </c>
      <c r="D314" s="282" t="s">
        <v>516</v>
      </c>
      <c r="E314" s="283" t="s">
        <v>5274</v>
      </c>
      <c r="F314" s="284" t="s">
        <v>5275</v>
      </c>
      <c r="G314" s="285" t="s">
        <v>550</v>
      </c>
      <c r="H314" s="286">
        <v>1</v>
      </c>
      <c r="I314" s="287"/>
      <c r="J314" s="288">
        <f>ROUND(I314*H314,2)</f>
        <v>0</v>
      </c>
      <c r="K314" s="284" t="s">
        <v>28</v>
      </c>
      <c r="L314" s="289"/>
      <c r="M314" s="290" t="s">
        <v>28</v>
      </c>
      <c r="N314" s="291" t="s">
        <v>45</v>
      </c>
      <c r="O314" s="87"/>
      <c r="P314" s="240">
        <f>O314*H314</f>
        <v>0</v>
      </c>
      <c r="Q314" s="240">
        <v>0.22</v>
      </c>
      <c r="R314" s="240">
        <f>Q314*H314</f>
        <v>0.22</v>
      </c>
      <c r="S314" s="240">
        <v>0</v>
      </c>
      <c r="T314" s="241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42" t="s">
        <v>519</v>
      </c>
      <c r="AT314" s="242" t="s">
        <v>516</v>
      </c>
      <c r="AU314" s="242" t="s">
        <v>82</v>
      </c>
      <c r="AY314" s="20" t="s">
        <v>475</v>
      </c>
      <c r="BE314" s="243">
        <f>IF(N314="základní",J314,0)</f>
        <v>0</v>
      </c>
      <c r="BF314" s="243">
        <f>IF(N314="snížená",J314,0)</f>
        <v>0</v>
      </c>
      <c r="BG314" s="243">
        <f>IF(N314="zákl. přenesená",J314,0)</f>
        <v>0</v>
      </c>
      <c r="BH314" s="243">
        <f>IF(N314="sníž. přenesená",J314,0)</f>
        <v>0</v>
      </c>
      <c r="BI314" s="243">
        <f>IF(N314="nulová",J314,0)</f>
        <v>0</v>
      </c>
      <c r="BJ314" s="20" t="s">
        <v>78</v>
      </c>
      <c r="BK314" s="243">
        <f>ROUND(I314*H314,2)</f>
        <v>0</v>
      </c>
      <c r="BL314" s="20" t="s">
        <v>482</v>
      </c>
      <c r="BM314" s="242" t="s">
        <v>5276</v>
      </c>
    </row>
    <row r="315" s="2" customFormat="1">
      <c r="A315" s="41"/>
      <c r="B315" s="42"/>
      <c r="C315" s="43"/>
      <c r="D315" s="244" t="s">
        <v>484</v>
      </c>
      <c r="E315" s="43"/>
      <c r="F315" s="245" t="s">
        <v>5275</v>
      </c>
      <c r="G315" s="43"/>
      <c r="H315" s="43"/>
      <c r="I315" s="151"/>
      <c r="J315" s="43"/>
      <c r="K315" s="43"/>
      <c r="L315" s="47"/>
      <c r="M315" s="246"/>
      <c r="N315" s="24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484</v>
      </c>
      <c r="AU315" s="20" t="s">
        <v>82</v>
      </c>
    </row>
    <row r="316" s="2" customFormat="1" ht="21.75" customHeight="1">
      <c r="A316" s="41"/>
      <c r="B316" s="42"/>
      <c r="C316" s="231" t="s">
        <v>890</v>
      </c>
      <c r="D316" s="231" t="s">
        <v>477</v>
      </c>
      <c r="E316" s="232" t="s">
        <v>5277</v>
      </c>
      <c r="F316" s="233" t="s">
        <v>5278</v>
      </c>
      <c r="G316" s="234" t="s">
        <v>480</v>
      </c>
      <c r="H316" s="235">
        <v>4.7999999999999998</v>
      </c>
      <c r="I316" s="236"/>
      <c r="J316" s="237">
        <f>ROUND(I316*H316,2)</f>
        <v>0</v>
      </c>
      <c r="K316" s="233" t="s">
        <v>481</v>
      </c>
      <c r="L316" s="47"/>
      <c r="M316" s="238" t="s">
        <v>28</v>
      </c>
      <c r="N316" s="239" t="s">
        <v>45</v>
      </c>
      <c r="O316" s="87"/>
      <c r="P316" s="240">
        <f>O316*H316</f>
        <v>0</v>
      </c>
      <c r="Q316" s="240">
        <v>0</v>
      </c>
      <c r="R316" s="240">
        <f>Q316*H316</f>
        <v>0</v>
      </c>
      <c r="S316" s="240">
        <v>0</v>
      </c>
      <c r="T316" s="241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42" t="s">
        <v>482</v>
      </c>
      <c r="AT316" s="242" t="s">
        <v>477</v>
      </c>
      <c r="AU316" s="242" t="s">
        <v>82</v>
      </c>
      <c r="AY316" s="20" t="s">
        <v>475</v>
      </c>
      <c r="BE316" s="243">
        <f>IF(N316="základní",J316,0)</f>
        <v>0</v>
      </c>
      <c r="BF316" s="243">
        <f>IF(N316="snížená",J316,0)</f>
        <v>0</v>
      </c>
      <c r="BG316" s="243">
        <f>IF(N316="zákl. přenesená",J316,0)</f>
        <v>0</v>
      </c>
      <c r="BH316" s="243">
        <f>IF(N316="sníž. přenesená",J316,0)</f>
        <v>0</v>
      </c>
      <c r="BI316" s="243">
        <f>IF(N316="nulová",J316,0)</f>
        <v>0</v>
      </c>
      <c r="BJ316" s="20" t="s">
        <v>78</v>
      </c>
      <c r="BK316" s="243">
        <f>ROUND(I316*H316,2)</f>
        <v>0</v>
      </c>
      <c r="BL316" s="20" t="s">
        <v>482</v>
      </c>
      <c r="BM316" s="242" t="s">
        <v>5279</v>
      </c>
    </row>
    <row r="317" s="2" customFormat="1">
      <c r="A317" s="41"/>
      <c r="B317" s="42"/>
      <c r="C317" s="43"/>
      <c r="D317" s="244" t="s">
        <v>484</v>
      </c>
      <c r="E317" s="43"/>
      <c r="F317" s="245" t="s">
        <v>5278</v>
      </c>
      <c r="G317" s="43"/>
      <c r="H317" s="43"/>
      <c r="I317" s="151"/>
      <c r="J317" s="43"/>
      <c r="K317" s="43"/>
      <c r="L317" s="47"/>
      <c r="M317" s="246"/>
      <c r="N317" s="247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484</v>
      </c>
      <c r="AU317" s="20" t="s">
        <v>82</v>
      </c>
    </row>
    <row r="318" s="13" customFormat="1">
      <c r="A318" s="13"/>
      <c r="B318" s="249"/>
      <c r="C318" s="250"/>
      <c r="D318" s="244" t="s">
        <v>487</v>
      </c>
      <c r="E318" s="251" t="s">
        <v>28</v>
      </c>
      <c r="F318" s="252" t="s">
        <v>5280</v>
      </c>
      <c r="G318" s="250"/>
      <c r="H318" s="253">
        <v>4.7999999999999998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9" t="s">
        <v>487</v>
      </c>
      <c r="AU318" s="259" t="s">
        <v>82</v>
      </c>
      <c r="AV318" s="13" t="s">
        <v>82</v>
      </c>
      <c r="AW318" s="13" t="s">
        <v>35</v>
      </c>
      <c r="AX318" s="13" t="s">
        <v>78</v>
      </c>
      <c r="AY318" s="259" t="s">
        <v>475</v>
      </c>
    </row>
    <row r="319" s="2" customFormat="1" ht="16.5" customHeight="1">
      <c r="A319" s="41"/>
      <c r="B319" s="42"/>
      <c r="C319" s="231" t="s">
        <v>895</v>
      </c>
      <c r="D319" s="231" t="s">
        <v>477</v>
      </c>
      <c r="E319" s="232" t="s">
        <v>5281</v>
      </c>
      <c r="F319" s="233" t="s">
        <v>5282</v>
      </c>
      <c r="G319" s="234" t="s">
        <v>496</v>
      </c>
      <c r="H319" s="235">
        <v>26.239999999999998</v>
      </c>
      <c r="I319" s="236"/>
      <c r="J319" s="237">
        <f>ROUND(I319*H319,2)</f>
        <v>0</v>
      </c>
      <c r="K319" s="233" t="s">
        <v>481</v>
      </c>
      <c r="L319" s="47"/>
      <c r="M319" s="238" t="s">
        <v>28</v>
      </c>
      <c r="N319" s="239" t="s">
        <v>45</v>
      </c>
      <c r="O319" s="87"/>
      <c r="P319" s="240">
        <f>O319*H319</f>
        <v>0</v>
      </c>
      <c r="Q319" s="240">
        <v>0.0040200000000000001</v>
      </c>
      <c r="R319" s="240">
        <f>Q319*H319</f>
        <v>0.1054848</v>
      </c>
      <c r="S319" s="240">
        <v>0</v>
      </c>
      <c r="T319" s="241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42" t="s">
        <v>482</v>
      </c>
      <c r="AT319" s="242" t="s">
        <v>477</v>
      </c>
      <c r="AU319" s="242" t="s">
        <v>82</v>
      </c>
      <c r="AY319" s="20" t="s">
        <v>475</v>
      </c>
      <c r="BE319" s="243">
        <f>IF(N319="základní",J319,0)</f>
        <v>0</v>
      </c>
      <c r="BF319" s="243">
        <f>IF(N319="snížená",J319,0)</f>
        <v>0</v>
      </c>
      <c r="BG319" s="243">
        <f>IF(N319="zákl. přenesená",J319,0)</f>
        <v>0</v>
      </c>
      <c r="BH319" s="243">
        <f>IF(N319="sníž. přenesená",J319,0)</f>
        <v>0</v>
      </c>
      <c r="BI319" s="243">
        <f>IF(N319="nulová",J319,0)</f>
        <v>0</v>
      </c>
      <c r="BJ319" s="20" t="s">
        <v>78</v>
      </c>
      <c r="BK319" s="243">
        <f>ROUND(I319*H319,2)</f>
        <v>0</v>
      </c>
      <c r="BL319" s="20" t="s">
        <v>482</v>
      </c>
      <c r="BM319" s="242" t="s">
        <v>5283</v>
      </c>
    </row>
    <row r="320" s="2" customFormat="1">
      <c r="A320" s="41"/>
      <c r="B320" s="42"/>
      <c r="C320" s="43"/>
      <c r="D320" s="244" t="s">
        <v>484</v>
      </c>
      <c r="E320" s="43"/>
      <c r="F320" s="245" t="s">
        <v>5282</v>
      </c>
      <c r="G320" s="43"/>
      <c r="H320" s="43"/>
      <c r="I320" s="151"/>
      <c r="J320" s="43"/>
      <c r="K320" s="43"/>
      <c r="L320" s="47"/>
      <c r="M320" s="246"/>
      <c r="N320" s="247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484</v>
      </c>
      <c r="AU320" s="20" t="s">
        <v>82</v>
      </c>
    </row>
    <row r="321" s="13" customFormat="1">
      <c r="A321" s="13"/>
      <c r="B321" s="249"/>
      <c r="C321" s="250"/>
      <c r="D321" s="244" t="s">
        <v>487</v>
      </c>
      <c r="E321" s="251" t="s">
        <v>28</v>
      </c>
      <c r="F321" s="252" t="s">
        <v>5284</v>
      </c>
      <c r="G321" s="250"/>
      <c r="H321" s="253">
        <v>26.239999999999998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9" t="s">
        <v>487</v>
      </c>
      <c r="AU321" s="259" t="s">
        <v>82</v>
      </c>
      <c r="AV321" s="13" t="s">
        <v>82</v>
      </c>
      <c r="AW321" s="13" t="s">
        <v>35</v>
      </c>
      <c r="AX321" s="13" t="s">
        <v>78</v>
      </c>
      <c r="AY321" s="259" t="s">
        <v>475</v>
      </c>
    </row>
    <row r="322" s="12" customFormat="1" ht="22.8" customHeight="1">
      <c r="A322" s="12"/>
      <c r="B322" s="215"/>
      <c r="C322" s="216"/>
      <c r="D322" s="217" t="s">
        <v>73</v>
      </c>
      <c r="E322" s="229" t="s">
        <v>292</v>
      </c>
      <c r="F322" s="229" t="s">
        <v>648</v>
      </c>
      <c r="G322" s="216"/>
      <c r="H322" s="216"/>
      <c r="I322" s="219"/>
      <c r="J322" s="230">
        <f>BK322</f>
        <v>0</v>
      </c>
      <c r="K322" s="216"/>
      <c r="L322" s="221"/>
      <c r="M322" s="222"/>
      <c r="N322" s="223"/>
      <c r="O322" s="223"/>
      <c r="P322" s="224">
        <f>SUM(P323:P362)</f>
        <v>0</v>
      </c>
      <c r="Q322" s="223"/>
      <c r="R322" s="224">
        <f>SUM(R323:R362)</f>
        <v>16.973392360000002</v>
      </c>
      <c r="S322" s="223"/>
      <c r="T322" s="225">
        <f>SUM(T323:T362)</f>
        <v>0.016800000000000002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26" t="s">
        <v>78</v>
      </c>
      <c r="AT322" s="227" t="s">
        <v>73</v>
      </c>
      <c r="AU322" s="227" t="s">
        <v>78</v>
      </c>
      <c r="AY322" s="226" t="s">
        <v>475</v>
      </c>
      <c r="BK322" s="228">
        <f>SUM(BK323:BK362)</f>
        <v>0</v>
      </c>
    </row>
    <row r="323" s="2" customFormat="1" ht="44.25" customHeight="1">
      <c r="A323" s="41"/>
      <c r="B323" s="42"/>
      <c r="C323" s="231" t="s">
        <v>903</v>
      </c>
      <c r="D323" s="231" t="s">
        <v>477</v>
      </c>
      <c r="E323" s="232" t="s">
        <v>5285</v>
      </c>
      <c r="F323" s="233" t="s">
        <v>5286</v>
      </c>
      <c r="G323" s="234" t="s">
        <v>639</v>
      </c>
      <c r="H323" s="235">
        <v>60</v>
      </c>
      <c r="I323" s="236"/>
      <c r="J323" s="237">
        <f>ROUND(I323*H323,2)</f>
        <v>0</v>
      </c>
      <c r="K323" s="233" t="s">
        <v>481</v>
      </c>
      <c r="L323" s="47"/>
      <c r="M323" s="238" t="s">
        <v>28</v>
      </c>
      <c r="N323" s="239" t="s">
        <v>45</v>
      </c>
      <c r="O323" s="87"/>
      <c r="P323" s="240">
        <f>O323*H323</f>
        <v>0</v>
      </c>
      <c r="Q323" s="240">
        <v>0.14760999999999999</v>
      </c>
      <c r="R323" s="240">
        <f>Q323*H323</f>
        <v>8.8566000000000002</v>
      </c>
      <c r="S323" s="240">
        <v>0</v>
      </c>
      <c r="T323" s="241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42" t="s">
        <v>482</v>
      </c>
      <c r="AT323" s="242" t="s">
        <v>477</v>
      </c>
      <c r="AU323" s="242" t="s">
        <v>82</v>
      </c>
      <c r="AY323" s="20" t="s">
        <v>475</v>
      </c>
      <c r="BE323" s="243">
        <f>IF(N323="základní",J323,0)</f>
        <v>0</v>
      </c>
      <c r="BF323" s="243">
        <f>IF(N323="snížená",J323,0)</f>
        <v>0</v>
      </c>
      <c r="BG323" s="243">
        <f>IF(N323="zákl. přenesená",J323,0)</f>
        <v>0</v>
      </c>
      <c r="BH323" s="243">
        <f>IF(N323="sníž. přenesená",J323,0)</f>
        <v>0</v>
      </c>
      <c r="BI323" s="243">
        <f>IF(N323="nulová",J323,0)</f>
        <v>0</v>
      </c>
      <c r="BJ323" s="20" t="s">
        <v>78</v>
      </c>
      <c r="BK323" s="243">
        <f>ROUND(I323*H323,2)</f>
        <v>0</v>
      </c>
      <c r="BL323" s="20" t="s">
        <v>482</v>
      </c>
      <c r="BM323" s="242" t="s">
        <v>5287</v>
      </c>
    </row>
    <row r="324" s="2" customFormat="1">
      <c r="A324" s="41"/>
      <c r="B324" s="42"/>
      <c r="C324" s="43"/>
      <c r="D324" s="244" t="s">
        <v>484</v>
      </c>
      <c r="E324" s="43"/>
      <c r="F324" s="245" t="s">
        <v>5286</v>
      </c>
      <c r="G324" s="43"/>
      <c r="H324" s="43"/>
      <c r="I324" s="151"/>
      <c r="J324" s="43"/>
      <c r="K324" s="43"/>
      <c r="L324" s="47"/>
      <c r="M324" s="246"/>
      <c r="N324" s="247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484</v>
      </c>
      <c r="AU324" s="20" t="s">
        <v>82</v>
      </c>
    </row>
    <row r="325" s="13" customFormat="1">
      <c r="A325" s="13"/>
      <c r="B325" s="249"/>
      <c r="C325" s="250"/>
      <c r="D325" s="244" t="s">
        <v>487</v>
      </c>
      <c r="E325" s="251" t="s">
        <v>28</v>
      </c>
      <c r="F325" s="252" t="s">
        <v>5288</v>
      </c>
      <c r="G325" s="250"/>
      <c r="H325" s="253">
        <v>60</v>
      </c>
      <c r="I325" s="254"/>
      <c r="J325" s="250"/>
      <c r="K325" s="250"/>
      <c r="L325" s="255"/>
      <c r="M325" s="256"/>
      <c r="N325" s="257"/>
      <c r="O325" s="257"/>
      <c r="P325" s="257"/>
      <c r="Q325" s="257"/>
      <c r="R325" s="257"/>
      <c r="S325" s="257"/>
      <c r="T325" s="258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9" t="s">
        <v>487</v>
      </c>
      <c r="AU325" s="259" t="s">
        <v>82</v>
      </c>
      <c r="AV325" s="13" t="s">
        <v>82</v>
      </c>
      <c r="AW325" s="13" t="s">
        <v>35</v>
      </c>
      <c r="AX325" s="13" t="s">
        <v>78</v>
      </c>
      <c r="AY325" s="259" t="s">
        <v>475</v>
      </c>
    </row>
    <row r="326" s="2" customFormat="1" ht="16.5" customHeight="1">
      <c r="A326" s="41"/>
      <c r="B326" s="42"/>
      <c r="C326" s="282" t="s">
        <v>909</v>
      </c>
      <c r="D326" s="282" t="s">
        <v>516</v>
      </c>
      <c r="E326" s="283" t="s">
        <v>4684</v>
      </c>
      <c r="F326" s="284" t="s">
        <v>4685</v>
      </c>
      <c r="G326" s="285" t="s">
        <v>639</v>
      </c>
      <c r="H326" s="286">
        <v>60</v>
      </c>
      <c r="I326" s="287"/>
      <c r="J326" s="288">
        <f>ROUND(I326*H326,2)</f>
        <v>0</v>
      </c>
      <c r="K326" s="284" t="s">
        <v>481</v>
      </c>
      <c r="L326" s="289"/>
      <c r="M326" s="290" t="s">
        <v>28</v>
      </c>
      <c r="N326" s="291" t="s">
        <v>45</v>
      </c>
      <c r="O326" s="87"/>
      <c r="P326" s="240">
        <f>O326*H326</f>
        <v>0</v>
      </c>
      <c r="Q326" s="240">
        <v>0.13400000000000001</v>
      </c>
      <c r="R326" s="240">
        <f>Q326*H326</f>
        <v>8.0400000000000009</v>
      </c>
      <c r="S326" s="240">
        <v>0</v>
      </c>
      <c r="T326" s="241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42" t="s">
        <v>519</v>
      </c>
      <c r="AT326" s="242" t="s">
        <v>516</v>
      </c>
      <c r="AU326" s="242" t="s">
        <v>82</v>
      </c>
      <c r="AY326" s="20" t="s">
        <v>475</v>
      </c>
      <c r="BE326" s="243">
        <f>IF(N326="základní",J326,0)</f>
        <v>0</v>
      </c>
      <c r="BF326" s="243">
        <f>IF(N326="snížená",J326,0)</f>
        <v>0</v>
      </c>
      <c r="BG326" s="243">
        <f>IF(N326="zákl. přenesená",J326,0)</f>
        <v>0</v>
      </c>
      <c r="BH326" s="243">
        <f>IF(N326="sníž. přenesená",J326,0)</f>
        <v>0</v>
      </c>
      <c r="BI326" s="243">
        <f>IF(N326="nulová",J326,0)</f>
        <v>0</v>
      </c>
      <c r="BJ326" s="20" t="s">
        <v>78</v>
      </c>
      <c r="BK326" s="243">
        <f>ROUND(I326*H326,2)</f>
        <v>0</v>
      </c>
      <c r="BL326" s="20" t="s">
        <v>482</v>
      </c>
      <c r="BM326" s="242" t="s">
        <v>5289</v>
      </c>
    </row>
    <row r="327" s="2" customFormat="1">
      <c r="A327" s="41"/>
      <c r="B327" s="42"/>
      <c r="C327" s="43"/>
      <c r="D327" s="244" t="s">
        <v>484</v>
      </c>
      <c r="E327" s="43"/>
      <c r="F327" s="245" t="s">
        <v>4685</v>
      </c>
      <c r="G327" s="43"/>
      <c r="H327" s="43"/>
      <c r="I327" s="151"/>
      <c r="J327" s="43"/>
      <c r="K327" s="43"/>
      <c r="L327" s="47"/>
      <c r="M327" s="246"/>
      <c r="N327" s="247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484</v>
      </c>
      <c r="AU327" s="20" t="s">
        <v>82</v>
      </c>
    </row>
    <row r="328" s="13" customFormat="1">
      <c r="A328" s="13"/>
      <c r="B328" s="249"/>
      <c r="C328" s="250"/>
      <c r="D328" s="244" t="s">
        <v>487</v>
      </c>
      <c r="E328" s="251" t="s">
        <v>28</v>
      </c>
      <c r="F328" s="252" t="s">
        <v>5288</v>
      </c>
      <c r="G328" s="250"/>
      <c r="H328" s="253">
        <v>60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9" t="s">
        <v>487</v>
      </c>
      <c r="AU328" s="259" t="s">
        <v>82</v>
      </c>
      <c r="AV328" s="13" t="s">
        <v>82</v>
      </c>
      <c r="AW328" s="13" t="s">
        <v>35</v>
      </c>
      <c r="AX328" s="13" t="s">
        <v>78</v>
      </c>
      <c r="AY328" s="259" t="s">
        <v>475</v>
      </c>
    </row>
    <row r="329" s="2" customFormat="1" ht="44.25" customHeight="1">
      <c r="A329" s="41"/>
      <c r="B329" s="42"/>
      <c r="C329" s="231" t="s">
        <v>914</v>
      </c>
      <c r="D329" s="231" t="s">
        <v>477</v>
      </c>
      <c r="E329" s="232" t="s">
        <v>5290</v>
      </c>
      <c r="F329" s="233" t="s">
        <v>5291</v>
      </c>
      <c r="G329" s="234" t="s">
        <v>480</v>
      </c>
      <c r="H329" s="235">
        <v>0.012</v>
      </c>
      <c r="I329" s="236"/>
      <c r="J329" s="237">
        <f>ROUND(I329*H329,2)</f>
        <v>0</v>
      </c>
      <c r="K329" s="233" t="s">
        <v>481</v>
      </c>
      <c r="L329" s="47"/>
      <c r="M329" s="238" t="s">
        <v>28</v>
      </c>
      <c r="N329" s="239" t="s">
        <v>45</v>
      </c>
      <c r="O329" s="87"/>
      <c r="P329" s="240">
        <f>O329*H329</f>
        <v>0</v>
      </c>
      <c r="Q329" s="240">
        <v>2.5791300000000001</v>
      </c>
      <c r="R329" s="240">
        <f>Q329*H329</f>
        <v>0.030949560000000001</v>
      </c>
      <c r="S329" s="240">
        <v>0</v>
      </c>
      <c r="T329" s="241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42" t="s">
        <v>482</v>
      </c>
      <c r="AT329" s="242" t="s">
        <v>477</v>
      </c>
      <c r="AU329" s="242" t="s">
        <v>82</v>
      </c>
      <c r="AY329" s="20" t="s">
        <v>475</v>
      </c>
      <c r="BE329" s="243">
        <f>IF(N329="základní",J329,0)</f>
        <v>0</v>
      </c>
      <c r="BF329" s="243">
        <f>IF(N329="snížená",J329,0)</f>
        <v>0</v>
      </c>
      <c r="BG329" s="243">
        <f>IF(N329="zákl. přenesená",J329,0)</f>
        <v>0</v>
      </c>
      <c r="BH329" s="243">
        <f>IF(N329="sníž. přenesená",J329,0)</f>
        <v>0</v>
      </c>
      <c r="BI329" s="243">
        <f>IF(N329="nulová",J329,0)</f>
        <v>0</v>
      </c>
      <c r="BJ329" s="20" t="s">
        <v>78</v>
      </c>
      <c r="BK329" s="243">
        <f>ROUND(I329*H329,2)</f>
        <v>0</v>
      </c>
      <c r="BL329" s="20" t="s">
        <v>482</v>
      </c>
      <c r="BM329" s="242" t="s">
        <v>5292</v>
      </c>
    </row>
    <row r="330" s="2" customFormat="1">
      <c r="A330" s="41"/>
      <c r="B330" s="42"/>
      <c r="C330" s="43"/>
      <c r="D330" s="244" t="s">
        <v>484</v>
      </c>
      <c r="E330" s="43"/>
      <c r="F330" s="245" t="s">
        <v>5293</v>
      </c>
      <c r="G330" s="43"/>
      <c r="H330" s="43"/>
      <c r="I330" s="151"/>
      <c r="J330" s="43"/>
      <c r="K330" s="43"/>
      <c r="L330" s="47"/>
      <c r="M330" s="246"/>
      <c r="N330" s="247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484</v>
      </c>
      <c r="AU330" s="20" t="s">
        <v>82</v>
      </c>
    </row>
    <row r="331" s="13" customFormat="1">
      <c r="A331" s="13"/>
      <c r="B331" s="249"/>
      <c r="C331" s="250"/>
      <c r="D331" s="244" t="s">
        <v>487</v>
      </c>
      <c r="E331" s="251" t="s">
        <v>28</v>
      </c>
      <c r="F331" s="252" t="s">
        <v>5294</v>
      </c>
      <c r="G331" s="250"/>
      <c r="H331" s="253">
        <v>0.002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9" t="s">
        <v>487</v>
      </c>
      <c r="AU331" s="259" t="s">
        <v>82</v>
      </c>
      <c r="AV331" s="13" t="s">
        <v>82</v>
      </c>
      <c r="AW331" s="13" t="s">
        <v>35</v>
      </c>
      <c r="AX331" s="13" t="s">
        <v>74</v>
      </c>
      <c r="AY331" s="259" t="s">
        <v>475</v>
      </c>
    </row>
    <row r="332" s="13" customFormat="1">
      <c r="A332" s="13"/>
      <c r="B332" s="249"/>
      <c r="C332" s="250"/>
      <c r="D332" s="244" t="s">
        <v>487</v>
      </c>
      <c r="E332" s="251" t="s">
        <v>28</v>
      </c>
      <c r="F332" s="252" t="s">
        <v>5295</v>
      </c>
      <c r="G332" s="250"/>
      <c r="H332" s="253">
        <v>0.0040000000000000001</v>
      </c>
      <c r="I332" s="254"/>
      <c r="J332" s="250"/>
      <c r="K332" s="250"/>
      <c r="L332" s="255"/>
      <c r="M332" s="256"/>
      <c r="N332" s="257"/>
      <c r="O332" s="257"/>
      <c r="P332" s="257"/>
      <c r="Q332" s="257"/>
      <c r="R332" s="257"/>
      <c r="S332" s="257"/>
      <c r="T332" s="258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9" t="s">
        <v>487</v>
      </c>
      <c r="AU332" s="259" t="s">
        <v>82</v>
      </c>
      <c r="AV332" s="13" t="s">
        <v>82</v>
      </c>
      <c r="AW332" s="13" t="s">
        <v>35</v>
      </c>
      <c r="AX332" s="13" t="s">
        <v>74</v>
      </c>
      <c r="AY332" s="259" t="s">
        <v>475</v>
      </c>
    </row>
    <row r="333" s="13" customFormat="1">
      <c r="A333" s="13"/>
      <c r="B333" s="249"/>
      <c r="C333" s="250"/>
      <c r="D333" s="244" t="s">
        <v>487</v>
      </c>
      <c r="E333" s="251" t="s">
        <v>28</v>
      </c>
      <c r="F333" s="252" t="s">
        <v>5296</v>
      </c>
      <c r="G333" s="250"/>
      <c r="H333" s="253">
        <v>0.0030000000000000001</v>
      </c>
      <c r="I333" s="254"/>
      <c r="J333" s="250"/>
      <c r="K333" s="250"/>
      <c r="L333" s="255"/>
      <c r="M333" s="256"/>
      <c r="N333" s="257"/>
      <c r="O333" s="257"/>
      <c r="P333" s="257"/>
      <c r="Q333" s="257"/>
      <c r="R333" s="257"/>
      <c r="S333" s="257"/>
      <c r="T333" s="258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9" t="s">
        <v>487</v>
      </c>
      <c r="AU333" s="259" t="s">
        <v>82</v>
      </c>
      <c r="AV333" s="13" t="s">
        <v>82</v>
      </c>
      <c r="AW333" s="13" t="s">
        <v>35</v>
      </c>
      <c r="AX333" s="13" t="s">
        <v>74</v>
      </c>
      <c r="AY333" s="259" t="s">
        <v>475</v>
      </c>
    </row>
    <row r="334" s="13" customFormat="1">
      <c r="A334" s="13"/>
      <c r="B334" s="249"/>
      <c r="C334" s="250"/>
      <c r="D334" s="244" t="s">
        <v>487</v>
      </c>
      <c r="E334" s="251" t="s">
        <v>28</v>
      </c>
      <c r="F334" s="252" t="s">
        <v>5297</v>
      </c>
      <c r="G334" s="250"/>
      <c r="H334" s="253">
        <v>0.0030000000000000001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9" t="s">
        <v>487</v>
      </c>
      <c r="AU334" s="259" t="s">
        <v>82</v>
      </c>
      <c r="AV334" s="13" t="s">
        <v>82</v>
      </c>
      <c r="AW334" s="13" t="s">
        <v>35</v>
      </c>
      <c r="AX334" s="13" t="s">
        <v>74</v>
      </c>
      <c r="AY334" s="259" t="s">
        <v>475</v>
      </c>
    </row>
    <row r="335" s="15" customFormat="1">
      <c r="A335" s="15"/>
      <c r="B335" s="271"/>
      <c r="C335" s="272"/>
      <c r="D335" s="244" t="s">
        <v>487</v>
      </c>
      <c r="E335" s="273" t="s">
        <v>28</v>
      </c>
      <c r="F335" s="274" t="s">
        <v>493</v>
      </c>
      <c r="G335" s="272"/>
      <c r="H335" s="275">
        <v>0.012</v>
      </c>
      <c r="I335" s="276"/>
      <c r="J335" s="272"/>
      <c r="K335" s="272"/>
      <c r="L335" s="277"/>
      <c r="M335" s="278"/>
      <c r="N335" s="279"/>
      <c r="O335" s="279"/>
      <c r="P335" s="279"/>
      <c r="Q335" s="279"/>
      <c r="R335" s="279"/>
      <c r="S335" s="279"/>
      <c r="T335" s="280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81" t="s">
        <v>487</v>
      </c>
      <c r="AU335" s="281" t="s">
        <v>82</v>
      </c>
      <c r="AV335" s="15" t="s">
        <v>482</v>
      </c>
      <c r="AW335" s="15" t="s">
        <v>35</v>
      </c>
      <c r="AX335" s="15" t="s">
        <v>78</v>
      </c>
      <c r="AY335" s="281" t="s">
        <v>475</v>
      </c>
    </row>
    <row r="336" s="2" customFormat="1" ht="44.25" customHeight="1">
      <c r="A336" s="41"/>
      <c r="B336" s="42"/>
      <c r="C336" s="231" t="s">
        <v>919</v>
      </c>
      <c r="D336" s="231" t="s">
        <v>477</v>
      </c>
      <c r="E336" s="232" t="s">
        <v>5298</v>
      </c>
      <c r="F336" s="233" t="s">
        <v>5299</v>
      </c>
      <c r="G336" s="234" t="s">
        <v>550</v>
      </c>
      <c r="H336" s="235">
        <v>17</v>
      </c>
      <c r="I336" s="236"/>
      <c r="J336" s="237">
        <f>ROUND(I336*H336,2)</f>
        <v>0</v>
      </c>
      <c r="K336" s="233" t="s">
        <v>481</v>
      </c>
      <c r="L336" s="47"/>
      <c r="M336" s="238" t="s">
        <v>28</v>
      </c>
      <c r="N336" s="239" t="s">
        <v>45</v>
      </c>
      <c r="O336" s="87"/>
      <c r="P336" s="240">
        <f>O336*H336</f>
        <v>0</v>
      </c>
      <c r="Q336" s="240">
        <v>0.00014999999999999999</v>
      </c>
      <c r="R336" s="240">
        <f>Q336*H336</f>
        <v>0.0025499999999999997</v>
      </c>
      <c r="S336" s="240">
        <v>0</v>
      </c>
      <c r="T336" s="241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42" t="s">
        <v>482</v>
      </c>
      <c r="AT336" s="242" t="s">
        <v>477</v>
      </c>
      <c r="AU336" s="242" t="s">
        <v>82</v>
      </c>
      <c r="AY336" s="20" t="s">
        <v>475</v>
      </c>
      <c r="BE336" s="243">
        <f>IF(N336="základní",J336,0)</f>
        <v>0</v>
      </c>
      <c r="BF336" s="243">
        <f>IF(N336="snížená",J336,0)</f>
        <v>0</v>
      </c>
      <c r="BG336" s="243">
        <f>IF(N336="zákl. přenesená",J336,0)</f>
        <v>0</v>
      </c>
      <c r="BH336" s="243">
        <f>IF(N336="sníž. přenesená",J336,0)</f>
        <v>0</v>
      </c>
      <c r="BI336" s="243">
        <f>IF(N336="nulová",J336,0)</f>
        <v>0</v>
      </c>
      <c r="BJ336" s="20" t="s">
        <v>78</v>
      </c>
      <c r="BK336" s="243">
        <f>ROUND(I336*H336,2)</f>
        <v>0</v>
      </c>
      <c r="BL336" s="20" t="s">
        <v>482</v>
      </c>
      <c r="BM336" s="242" t="s">
        <v>5300</v>
      </c>
    </row>
    <row r="337" s="2" customFormat="1">
      <c r="A337" s="41"/>
      <c r="B337" s="42"/>
      <c r="C337" s="43"/>
      <c r="D337" s="244" t="s">
        <v>484</v>
      </c>
      <c r="E337" s="43"/>
      <c r="F337" s="245" t="s">
        <v>5301</v>
      </c>
      <c r="G337" s="43"/>
      <c r="H337" s="43"/>
      <c r="I337" s="151"/>
      <c r="J337" s="43"/>
      <c r="K337" s="43"/>
      <c r="L337" s="47"/>
      <c r="M337" s="246"/>
      <c r="N337" s="247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484</v>
      </c>
      <c r="AU337" s="20" t="s">
        <v>82</v>
      </c>
    </row>
    <row r="338" s="13" customFormat="1">
      <c r="A338" s="13"/>
      <c r="B338" s="249"/>
      <c r="C338" s="250"/>
      <c r="D338" s="244" t="s">
        <v>487</v>
      </c>
      <c r="E338" s="251" t="s">
        <v>28</v>
      </c>
      <c r="F338" s="252" t="s">
        <v>5302</v>
      </c>
      <c r="G338" s="250"/>
      <c r="H338" s="253">
        <v>2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9" t="s">
        <v>487</v>
      </c>
      <c r="AU338" s="259" t="s">
        <v>82</v>
      </c>
      <c r="AV338" s="13" t="s">
        <v>82</v>
      </c>
      <c r="AW338" s="13" t="s">
        <v>35</v>
      </c>
      <c r="AX338" s="13" t="s">
        <v>74</v>
      </c>
      <c r="AY338" s="259" t="s">
        <v>475</v>
      </c>
    </row>
    <row r="339" s="13" customFormat="1">
      <c r="A339" s="13"/>
      <c r="B339" s="249"/>
      <c r="C339" s="250"/>
      <c r="D339" s="244" t="s">
        <v>487</v>
      </c>
      <c r="E339" s="251" t="s">
        <v>28</v>
      </c>
      <c r="F339" s="252" t="s">
        <v>5303</v>
      </c>
      <c r="G339" s="250"/>
      <c r="H339" s="253">
        <v>15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9" t="s">
        <v>487</v>
      </c>
      <c r="AU339" s="259" t="s">
        <v>82</v>
      </c>
      <c r="AV339" s="13" t="s">
        <v>82</v>
      </c>
      <c r="AW339" s="13" t="s">
        <v>35</v>
      </c>
      <c r="AX339" s="13" t="s">
        <v>74</v>
      </c>
      <c r="AY339" s="259" t="s">
        <v>475</v>
      </c>
    </row>
    <row r="340" s="15" customFormat="1">
      <c r="A340" s="15"/>
      <c r="B340" s="271"/>
      <c r="C340" s="272"/>
      <c r="D340" s="244" t="s">
        <v>487</v>
      </c>
      <c r="E340" s="273" t="s">
        <v>28</v>
      </c>
      <c r="F340" s="274" t="s">
        <v>493</v>
      </c>
      <c r="G340" s="272"/>
      <c r="H340" s="275">
        <v>17</v>
      </c>
      <c r="I340" s="276"/>
      <c r="J340" s="272"/>
      <c r="K340" s="272"/>
      <c r="L340" s="277"/>
      <c r="M340" s="278"/>
      <c r="N340" s="279"/>
      <c r="O340" s="279"/>
      <c r="P340" s="279"/>
      <c r="Q340" s="279"/>
      <c r="R340" s="279"/>
      <c r="S340" s="279"/>
      <c r="T340" s="280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81" t="s">
        <v>487</v>
      </c>
      <c r="AU340" s="281" t="s">
        <v>82</v>
      </c>
      <c r="AV340" s="15" t="s">
        <v>482</v>
      </c>
      <c r="AW340" s="15" t="s">
        <v>35</v>
      </c>
      <c r="AX340" s="15" t="s">
        <v>78</v>
      </c>
      <c r="AY340" s="281" t="s">
        <v>475</v>
      </c>
    </row>
    <row r="341" s="2" customFormat="1" ht="16.5" customHeight="1">
      <c r="A341" s="41"/>
      <c r="B341" s="42"/>
      <c r="C341" s="282" t="s">
        <v>4356</v>
      </c>
      <c r="D341" s="282" t="s">
        <v>516</v>
      </c>
      <c r="E341" s="283" t="s">
        <v>5304</v>
      </c>
      <c r="F341" s="284" t="s">
        <v>5305</v>
      </c>
      <c r="G341" s="285" t="s">
        <v>550</v>
      </c>
      <c r="H341" s="286">
        <v>2</v>
      </c>
      <c r="I341" s="287"/>
      <c r="J341" s="288">
        <f>ROUND(I341*H341,2)</f>
        <v>0</v>
      </c>
      <c r="K341" s="284" t="s">
        <v>28</v>
      </c>
      <c r="L341" s="289"/>
      <c r="M341" s="290" t="s">
        <v>28</v>
      </c>
      <c r="N341" s="291" t="s">
        <v>45</v>
      </c>
      <c r="O341" s="87"/>
      <c r="P341" s="240">
        <f>O341*H341</f>
        <v>0</v>
      </c>
      <c r="Q341" s="240">
        <v>0.0011000000000000001</v>
      </c>
      <c r="R341" s="240">
        <f>Q341*H341</f>
        <v>0.0022000000000000001</v>
      </c>
      <c r="S341" s="240">
        <v>0</v>
      </c>
      <c r="T341" s="241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42" t="s">
        <v>519</v>
      </c>
      <c r="AT341" s="242" t="s">
        <v>516</v>
      </c>
      <c r="AU341" s="242" t="s">
        <v>82</v>
      </c>
      <c r="AY341" s="20" t="s">
        <v>475</v>
      </c>
      <c r="BE341" s="243">
        <f>IF(N341="základní",J341,0)</f>
        <v>0</v>
      </c>
      <c r="BF341" s="243">
        <f>IF(N341="snížená",J341,0)</f>
        <v>0</v>
      </c>
      <c r="BG341" s="243">
        <f>IF(N341="zákl. přenesená",J341,0)</f>
        <v>0</v>
      </c>
      <c r="BH341" s="243">
        <f>IF(N341="sníž. přenesená",J341,0)</f>
        <v>0</v>
      </c>
      <c r="BI341" s="243">
        <f>IF(N341="nulová",J341,0)</f>
        <v>0</v>
      </c>
      <c r="BJ341" s="20" t="s">
        <v>78</v>
      </c>
      <c r="BK341" s="243">
        <f>ROUND(I341*H341,2)</f>
        <v>0</v>
      </c>
      <c r="BL341" s="20" t="s">
        <v>482</v>
      </c>
      <c r="BM341" s="242" t="s">
        <v>5306</v>
      </c>
    </row>
    <row r="342" s="2" customFormat="1">
      <c r="A342" s="41"/>
      <c r="B342" s="42"/>
      <c r="C342" s="43"/>
      <c r="D342" s="244" t="s">
        <v>484</v>
      </c>
      <c r="E342" s="43"/>
      <c r="F342" s="245" t="s">
        <v>5305</v>
      </c>
      <c r="G342" s="43"/>
      <c r="H342" s="43"/>
      <c r="I342" s="151"/>
      <c r="J342" s="43"/>
      <c r="K342" s="43"/>
      <c r="L342" s="47"/>
      <c r="M342" s="246"/>
      <c r="N342" s="247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484</v>
      </c>
      <c r="AU342" s="20" t="s">
        <v>82</v>
      </c>
    </row>
    <row r="343" s="2" customFormat="1" ht="16.5" customHeight="1">
      <c r="A343" s="41"/>
      <c r="B343" s="42"/>
      <c r="C343" s="282" t="s">
        <v>4362</v>
      </c>
      <c r="D343" s="282" t="s">
        <v>516</v>
      </c>
      <c r="E343" s="283" t="s">
        <v>5307</v>
      </c>
      <c r="F343" s="284" t="s">
        <v>5308</v>
      </c>
      <c r="G343" s="285" t="s">
        <v>508</v>
      </c>
      <c r="H343" s="286">
        <v>0.025000000000000001</v>
      </c>
      <c r="I343" s="287"/>
      <c r="J343" s="288">
        <f>ROUND(I343*H343,2)</f>
        <v>0</v>
      </c>
      <c r="K343" s="284" t="s">
        <v>481</v>
      </c>
      <c r="L343" s="289"/>
      <c r="M343" s="290" t="s">
        <v>28</v>
      </c>
      <c r="N343" s="291" t="s">
        <v>45</v>
      </c>
      <c r="O343" s="87"/>
      <c r="P343" s="240">
        <f>O343*H343</f>
        <v>0</v>
      </c>
      <c r="Q343" s="240">
        <v>1</v>
      </c>
      <c r="R343" s="240">
        <f>Q343*H343</f>
        <v>0.025000000000000001</v>
      </c>
      <c r="S343" s="240">
        <v>0</v>
      </c>
      <c r="T343" s="241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42" t="s">
        <v>519</v>
      </c>
      <c r="AT343" s="242" t="s">
        <v>516</v>
      </c>
      <c r="AU343" s="242" t="s">
        <v>82</v>
      </c>
      <c r="AY343" s="20" t="s">
        <v>475</v>
      </c>
      <c r="BE343" s="243">
        <f>IF(N343="základní",J343,0)</f>
        <v>0</v>
      </c>
      <c r="BF343" s="243">
        <f>IF(N343="snížená",J343,0)</f>
        <v>0</v>
      </c>
      <c r="BG343" s="243">
        <f>IF(N343="zákl. přenesená",J343,0)</f>
        <v>0</v>
      </c>
      <c r="BH343" s="243">
        <f>IF(N343="sníž. přenesená",J343,0)</f>
        <v>0</v>
      </c>
      <c r="BI343" s="243">
        <f>IF(N343="nulová",J343,0)</f>
        <v>0</v>
      </c>
      <c r="BJ343" s="20" t="s">
        <v>78</v>
      </c>
      <c r="BK343" s="243">
        <f>ROUND(I343*H343,2)</f>
        <v>0</v>
      </c>
      <c r="BL343" s="20" t="s">
        <v>482</v>
      </c>
      <c r="BM343" s="242" t="s">
        <v>5309</v>
      </c>
    </row>
    <row r="344" s="2" customFormat="1">
      <c r="A344" s="41"/>
      <c r="B344" s="42"/>
      <c r="C344" s="43"/>
      <c r="D344" s="244" t="s">
        <v>484</v>
      </c>
      <c r="E344" s="43"/>
      <c r="F344" s="245" t="s">
        <v>5308</v>
      </c>
      <c r="G344" s="43"/>
      <c r="H344" s="43"/>
      <c r="I344" s="151"/>
      <c r="J344" s="43"/>
      <c r="K344" s="43"/>
      <c r="L344" s="47"/>
      <c r="M344" s="246"/>
      <c r="N344" s="247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484</v>
      </c>
      <c r="AU344" s="20" t="s">
        <v>82</v>
      </c>
    </row>
    <row r="345" s="13" customFormat="1">
      <c r="A345" s="13"/>
      <c r="B345" s="249"/>
      <c r="C345" s="250"/>
      <c r="D345" s="244" t="s">
        <v>487</v>
      </c>
      <c r="E345" s="251" t="s">
        <v>28</v>
      </c>
      <c r="F345" s="252" t="s">
        <v>5310</v>
      </c>
      <c r="G345" s="250"/>
      <c r="H345" s="253">
        <v>0.025000000000000001</v>
      </c>
      <c r="I345" s="254"/>
      <c r="J345" s="250"/>
      <c r="K345" s="250"/>
      <c r="L345" s="255"/>
      <c r="M345" s="256"/>
      <c r="N345" s="257"/>
      <c r="O345" s="257"/>
      <c r="P345" s="257"/>
      <c r="Q345" s="257"/>
      <c r="R345" s="257"/>
      <c r="S345" s="257"/>
      <c r="T345" s="258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9" t="s">
        <v>487</v>
      </c>
      <c r="AU345" s="259" t="s">
        <v>82</v>
      </c>
      <c r="AV345" s="13" t="s">
        <v>82</v>
      </c>
      <c r="AW345" s="13" t="s">
        <v>35</v>
      </c>
      <c r="AX345" s="13" t="s">
        <v>78</v>
      </c>
      <c r="AY345" s="259" t="s">
        <v>475</v>
      </c>
    </row>
    <row r="346" s="2" customFormat="1" ht="78" customHeight="1">
      <c r="A346" s="41"/>
      <c r="B346" s="42"/>
      <c r="C346" s="282" t="s">
        <v>4367</v>
      </c>
      <c r="D346" s="282" t="s">
        <v>516</v>
      </c>
      <c r="E346" s="283" t="s">
        <v>5311</v>
      </c>
      <c r="F346" s="284" t="s">
        <v>5312</v>
      </c>
      <c r="G346" s="285" t="s">
        <v>550</v>
      </c>
      <c r="H346" s="286">
        <v>2</v>
      </c>
      <c r="I346" s="287"/>
      <c r="J346" s="288">
        <f>ROUND(I346*H346,2)</f>
        <v>0</v>
      </c>
      <c r="K346" s="284" t="s">
        <v>28</v>
      </c>
      <c r="L346" s="289"/>
      <c r="M346" s="290" t="s">
        <v>28</v>
      </c>
      <c r="N346" s="291" t="s">
        <v>45</v>
      </c>
      <c r="O346" s="87"/>
      <c r="P346" s="240">
        <f>O346*H346</f>
        <v>0</v>
      </c>
      <c r="Q346" s="240">
        <v>0.0061999999999999998</v>
      </c>
      <c r="R346" s="240">
        <f>Q346*H346</f>
        <v>0.0124</v>
      </c>
      <c r="S346" s="240">
        <v>0</v>
      </c>
      <c r="T346" s="241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42" t="s">
        <v>519</v>
      </c>
      <c r="AT346" s="242" t="s">
        <v>516</v>
      </c>
      <c r="AU346" s="242" t="s">
        <v>82</v>
      </c>
      <c r="AY346" s="20" t="s">
        <v>475</v>
      </c>
      <c r="BE346" s="243">
        <f>IF(N346="základní",J346,0)</f>
        <v>0</v>
      </c>
      <c r="BF346" s="243">
        <f>IF(N346="snížená",J346,0)</f>
        <v>0</v>
      </c>
      <c r="BG346" s="243">
        <f>IF(N346="zákl. přenesená",J346,0)</f>
        <v>0</v>
      </c>
      <c r="BH346" s="243">
        <f>IF(N346="sníž. přenesená",J346,0)</f>
        <v>0</v>
      </c>
      <c r="BI346" s="243">
        <f>IF(N346="nulová",J346,0)</f>
        <v>0</v>
      </c>
      <c r="BJ346" s="20" t="s">
        <v>78</v>
      </c>
      <c r="BK346" s="243">
        <f>ROUND(I346*H346,2)</f>
        <v>0</v>
      </c>
      <c r="BL346" s="20" t="s">
        <v>482</v>
      </c>
      <c r="BM346" s="242" t="s">
        <v>5313</v>
      </c>
    </row>
    <row r="347" s="2" customFormat="1">
      <c r="A347" s="41"/>
      <c r="B347" s="42"/>
      <c r="C347" s="43"/>
      <c r="D347" s="244" t="s">
        <v>484</v>
      </c>
      <c r="E347" s="43"/>
      <c r="F347" s="245" t="s">
        <v>5314</v>
      </c>
      <c r="G347" s="43"/>
      <c r="H347" s="43"/>
      <c r="I347" s="151"/>
      <c r="J347" s="43"/>
      <c r="K347" s="43"/>
      <c r="L347" s="47"/>
      <c r="M347" s="246"/>
      <c r="N347" s="247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484</v>
      </c>
      <c r="AU347" s="20" t="s">
        <v>82</v>
      </c>
    </row>
    <row r="348" s="13" customFormat="1">
      <c r="A348" s="13"/>
      <c r="B348" s="249"/>
      <c r="C348" s="250"/>
      <c r="D348" s="244" t="s">
        <v>487</v>
      </c>
      <c r="E348" s="251" t="s">
        <v>28</v>
      </c>
      <c r="F348" s="252" t="s">
        <v>5315</v>
      </c>
      <c r="G348" s="250"/>
      <c r="H348" s="253">
        <v>2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9" t="s">
        <v>487</v>
      </c>
      <c r="AU348" s="259" t="s">
        <v>82</v>
      </c>
      <c r="AV348" s="13" t="s">
        <v>82</v>
      </c>
      <c r="AW348" s="13" t="s">
        <v>35</v>
      </c>
      <c r="AX348" s="13" t="s">
        <v>78</v>
      </c>
      <c r="AY348" s="259" t="s">
        <v>475</v>
      </c>
    </row>
    <row r="349" s="2" customFormat="1" ht="33" customHeight="1">
      <c r="A349" s="41"/>
      <c r="B349" s="42"/>
      <c r="C349" s="231" t="s">
        <v>4373</v>
      </c>
      <c r="D349" s="231" t="s">
        <v>477</v>
      </c>
      <c r="E349" s="232" t="s">
        <v>5316</v>
      </c>
      <c r="F349" s="233" t="s">
        <v>5317</v>
      </c>
      <c r="G349" s="234" t="s">
        <v>550</v>
      </c>
      <c r="H349" s="235">
        <v>30</v>
      </c>
      <c r="I349" s="236"/>
      <c r="J349" s="237">
        <f>ROUND(I349*H349,2)</f>
        <v>0</v>
      </c>
      <c r="K349" s="233" t="s">
        <v>481</v>
      </c>
      <c r="L349" s="47"/>
      <c r="M349" s="238" t="s">
        <v>28</v>
      </c>
      <c r="N349" s="239" t="s">
        <v>45</v>
      </c>
      <c r="O349" s="87"/>
      <c r="P349" s="240">
        <f>O349*H349</f>
        <v>0</v>
      </c>
      <c r="Q349" s="240">
        <v>2.0000000000000002E-05</v>
      </c>
      <c r="R349" s="240">
        <f>Q349*H349</f>
        <v>0.00060000000000000006</v>
      </c>
      <c r="S349" s="240">
        <v>0</v>
      </c>
      <c r="T349" s="241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42" t="s">
        <v>482</v>
      </c>
      <c r="AT349" s="242" t="s">
        <v>477</v>
      </c>
      <c r="AU349" s="242" t="s">
        <v>82</v>
      </c>
      <c r="AY349" s="20" t="s">
        <v>475</v>
      </c>
      <c r="BE349" s="243">
        <f>IF(N349="základní",J349,0)</f>
        <v>0</v>
      </c>
      <c r="BF349" s="243">
        <f>IF(N349="snížená",J349,0)</f>
        <v>0</v>
      </c>
      <c r="BG349" s="243">
        <f>IF(N349="zákl. přenesená",J349,0)</f>
        <v>0</v>
      </c>
      <c r="BH349" s="243">
        <f>IF(N349="sníž. přenesená",J349,0)</f>
        <v>0</v>
      </c>
      <c r="BI349" s="243">
        <f>IF(N349="nulová",J349,0)</f>
        <v>0</v>
      </c>
      <c r="BJ349" s="20" t="s">
        <v>78</v>
      </c>
      <c r="BK349" s="243">
        <f>ROUND(I349*H349,2)</f>
        <v>0</v>
      </c>
      <c r="BL349" s="20" t="s">
        <v>482</v>
      </c>
      <c r="BM349" s="242" t="s">
        <v>5318</v>
      </c>
    </row>
    <row r="350" s="2" customFormat="1">
      <c r="A350" s="41"/>
      <c r="B350" s="42"/>
      <c r="C350" s="43"/>
      <c r="D350" s="244" t="s">
        <v>484</v>
      </c>
      <c r="E350" s="43"/>
      <c r="F350" s="245" t="s">
        <v>5319</v>
      </c>
      <c r="G350" s="43"/>
      <c r="H350" s="43"/>
      <c r="I350" s="151"/>
      <c r="J350" s="43"/>
      <c r="K350" s="43"/>
      <c r="L350" s="47"/>
      <c r="M350" s="246"/>
      <c r="N350" s="247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484</v>
      </c>
      <c r="AU350" s="20" t="s">
        <v>82</v>
      </c>
    </row>
    <row r="351" s="13" customFormat="1">
      <c r="A351" s="13"/>
      <c r="B351" s="249"/>
      <c r="C351" s="250"/>
      <c r="D351" s="244" t="s">
        <v>487</v>
      </c>
      <c r="E351" s="251" t="s">
        <v>28</v>
      </c>
      <c r="F351" s="252" t="s">
        <v>5320</v>
      </c>
      <c r="G351" s="250"/>
      <c r="H351" s="253">
        <v>30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9" t="s">
        <v>487</v>
      </c>
      <c r="AU351" s="259" t="s">
        <v>82</v>
      </c>
      <c r="AV351" s="13" t="s">
        <v>82</v>
      </c>
      <c r="AW351" s="13" t="s">
        <v>35</v>
      </c>
      <c r="AX351" s="13" t="s">
        <v>78</v>
      </c>
      <c r="AY351" s="259" t="s">
        <v>475</v>
      </c>
    </row>
    <row r="352" s="2" customFormat="1" ht="33" customHeight="1">
      <c r="A352" s="41"/>
      <c r="B352" s="42"/>
      <c r="C352" s="231" t="s">
        <v>4379</v>
      </c>
      <c r="D352" s="231" t="s">
        <v>477</v>
      </c>
      <c r="E352" s="232" t="s">
        <v>5321</v>
      </c>
      <c r="F352" s="233" t="s">
        <v>5322</v>
      </c>
      <c r="G352" s="234" t="s">
        <v>550</v>
      </c>
      <c r="H352" s="235">
        <v>35</v>
      </c>
      <c r="I352" s="236"/>
      <c r="J352" s="237">
        <f>ROUND(I352*H352,2)</f>
        <v>0</v>
      </c>
      <c r="K352" s="233" t="s">
        <v>481</v>
      </c>
      <c r="L352" s="47"/>
      <c r="M352" s="238" t="s">
        <v>28</v>
      </c>
      <c r="N352" s="239" t="s">
        <v>45</v>
      </c>
      <c r="O352" s="87"/>
      <c r="P352" s="240">
        <f>O352*H352</f>
        <v>0</v>
      </c>
      <c r="Q352" s="240">
        <v>8.0000000000000007E-05</v>
      </c>
      <c r="R352" s="240">
        <f>Q352*H352</f>
        <v>0.0028000000000000004</v>
      </c>
      <c r="S352" s="240">
        <v>0</v>
      </c>
      <c r="T352" s="241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42" t="s">
        <v>482</v>
      </c>
      <c r="AT352" s="242" t="s">
        <v>477</v>
      </c>
      <c r="AU352" s="242" t="s">
        <v>82</v>
      </c>
      <c r="AY352" s="20" t="s">
        <v>475</v>
      </c>
      <c r="BE352" s="243">
        <f>IF(N352="základní",J352,0)</f>
        <v>0</v>
      </c>
      <c r="BF352" s="243">
        <f>IF(N352="snížená",J352,0)</f>
        <v>0</v>
      </c>
      <c r="BG352" s="243">
        <f>IF(N352="zákl. přenesená",J352,0)</f>
        <v>0</v>
      </c>
      <c r="BH352" s="243">
        <f>IF(N352="sníž. přenesená",J352,0)</f>
        <v>0</v>
      </c>
      <c r="BI352" s="243">
        <f>IF(N352="nulová",J352,0)</f>
        <v>0</v>
      </c>
      <c r="BJ352" s="20" t="s">
        <v>78</v>
      </c>
      <c r="BK352" s="243">
        <f>ROUND(I352*H352,2)</f>
        <v>0</v>
      </c>
      <c r="BL352" s="20" t="s">
        <v>482</v>
      </c>
      <c r="BM352" s="242" t="s">
        <v>5323</v>
      </c>
    </row>
    <row r="353" s="2" customFormat="1">
      <c r="A353" s="41"/>
      <c r="B353" s="42"/>
      <c r="C353" s="43"/>
      <c r="D353" s="244" t="s">
        <v>484</v>
      </c>
      <c r="E353" s="43"/>
      <c r="F353" s="245" t="s">
        <v>5324</v>
      </c>
      <c r="G353" s="43"/>
      <c r="H353" s="43"/>
      <c r="I353" s="151"/>
      <c r="J353" s="43"/>
      <c r="K353" s="43"/>
      <c r="L353" s="47"/>
      <c r="M353" s="246"/>
      <c r="N353" s="247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484</v>
      </c>
      <c r="AU353" s="20" t="s">
        <v>82</v>
      </c>
    </row>
    <row r="354" s="13" customFormat="1">
      <c r="A354" s="13"/>
      <c r="B354" s="249"/>
      <c r="C354" s="250"/>
      <c r="D354" s="244" t="s">
        <v>487</v>
      </c>
      <c r="E354" s="251" t="s">
        <v>28</v>
      </c>
      <c r="F354" s="252" t="s">
        <v>5325</v>
      </c>
      <c r="G354" s="250"/>
      <c r="H354" s="253">
        <v>35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9" t="s">
        <v>487</v>
      </c>
      <c r="AU354" s="259" t="s">
        <v>82</v>
      </c>
      <c r="AV354" s="13" t="s">
        <v>82</v>
      </c>
      <c r="AW354" s="13" t="s">
        <v>35</v>
      </c>
      <c r="AX354" s="13" t="s">
        <v>78</v>
      </c>
      <c r="AY354" s="259" t="s">
        <v>475</v>
      </c>
    </row>
    <row r="355" s="2" customFormat="1" ht="33" customHeight="1">
      <c r="A355" s="41"/>
      <c r="B355" s="42"/>
      <c r="C355" s="231" t="s">
        <v>4389</v>
      </c>
      <c r="D355" s="231" t="s">
        <v>477</v>
      </c>
      <c r="E355" s="232" t="s">
        <v>5326</v>
      </c>
      <c r="F355" s="233" t="s">
        <v>5327</v>
      </c>
      <c r="G355" s="234" t="s">
        <v>639</v>
      </c>
      <c r="H355" s="235">
        <v>0.23999999999999999</v>
      </c>
      <c r="I355" s="236"/>
      <c r="J355" s="237">
        <f>ROUND(I355*H355,2)</f>
        <v>0</v>
      </c>
      <c r="K355" s="233" t="s">
        <v>481</v>
      </c>
      <c r="L355" s="47"/>
      <c r="M355" s="238" t="s">
        <v>28</v>
      </c>
      <c r="N355" s="239" t="s">
        <v>45</v>
      </c>
      <c r="O355" s="87"/>
      <c r="P355" s="240">
        <f>O355*H355</f>
        <v>0</v>
      </c>
      <c r="Q355" s="240">
        <v>0.00122</v>
      </c>
      <c r="R355" s="240">
        <f>Q355*H355</f>
        <v>0.00029279999999999996</v>
      </c>
      <c r="S355" s="240">
        <v>0.070000000000000007</v>
      </c>
      <c r="T355" s="241">
        <f>S355*H355</f>
        <v>0.016800000000000002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42" t="s">
        <v>482</v>
      </c>
      <c r="AT355" s="242" t="s">
        <v>477</v>
      </c>
      <c r="AU355" s="242" t="s">
        <v>82</v>
      </c>
      <c r="AY355" s="20" t="s">
        <v>475</v>
      </c>
      <c r="BE355" s="243">
        <f>IF(N355="základní",J355,0)</f>
        <v>0</v>
      </c>
      <c r="BF355" s="243">
        <f>IF(N355="snížená",J355,0)</f>
        <v>0</v>
      </c>
      <c r="BG355" s="243">
        <f>IF(N355="zákl. přenesená",J355,0)</f>
        <v>0</v>
      </c>
      <c r="BH355" s="243">
        <f>IF(N355="sníž. přenesená",J355,0)</f>
        <v>0</v>
      </c>
      <c r="BI355" s="243">
        <f>IF(N355="nulová",J355,0)</f>
        <v>0</v>
      </c>
      <c r="BJ355" s="20" t="s">
        <v>78</v>
      </c>
      <c r="BK355" s="243">
        <f>ROUND(I355*H355,2)</f>
        <v>0</v>
      </c>
      <c r="BL355" s="20" t="s">
        <v>482</v>
      </c>
      <c r="BM355" s="242" t="s">
        <v>5328</v>
      </c>
    </row>
    <row r="356" s="2" customFormat="1">
      <c r="A356" s="41"/>
      <c r="B356" s="42"/>
      <c r="C356" s="43"/>
      <c r="D356" s="244" t="s">
        <v>484</v>
      </c>
      <c r="E356" s="43"/>
      <c r="F356" s="245" t="s">
        <v>5327</v>
      </c>
      <c r="G356" s="43"/>
      <c r="H356" s="43"/>
      <c r="I356" s="151"/>
      <c r="J356" s="43"/>
      <c r="K356" s="43"/>
      <c r="L356" s="47"/>
      <c r="M356" s="246"/>
      <c r="N356" s="247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484</v>
      </c>
      <c r="AU356" s="20" t="s">
        <v>82</v>
      </c>
    </row>
    <row r="357" s="13" customFormat="1">
      <c r="A357" s="13"/>
      <c r="B357" s="249"/>
      <c r="C357" s="250"/>
      <c r="D357" s="244" t="s">
        <v>487</v>
      </c>
      <c r="E357" s="251" t="s">
        <v>28</v>
      </c>
      <c r="F357" s="252" t="s">
        <v>5329</v>
      </c>
      <c r="G357" s="250"/>
      <c r="H357" s="253">
        <v>0.12</v>
      </c>
      <c r="I357" s="254"/>
      <c r="J357" s="250"/>
      <c r="K357" s="250"/>
      <c r="L357" s="255"/>
      <c r="M357" s="256"/>
      <c r="N357" s="257"/>
      <c r="O357" s="257"/>
      <c r="P357" s="257"/>
      <c r="Q357" s="257"/>
      <c r="R357" s="257"/>
      <c r="S357" s="257"/>
      <c r="T357" s="258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9" t="s">
        <v>487</v>
      </c>
      <c r="AU357" s="259" t="s">
        <v>82</v>
      </c>
      <c r="AV357" s="13" t="s">
        <v>82</v>
      </c>
      <c r="AW357" s="13" t="s">
        <v>35</v>
      </c>
      <c r="AX357" s="13" t="s">
        <v>74</v>
      </c>
      <c r="AY357" s="259" t="s">
        <v>475</v>
      </c>
    </row>
    <row r="358" s="13" customFormat="1">
      <c r="A358" s="13"/>
      <c r="B358" s="249"/>
      <c r="C358" s="250"/>
      <c r="D358" s="244" t="s">
        <v>487</v>
      </c>
      <c r="E358" s="251" t="s">
        <v>28</v>
      </c>
      <c r="F358" s="252" t="s">
        <v>5330</v>
      </c>
      <c r="G358" s="250"/>
      <c r="H358" s="253">
        <v>0.12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9" t="s">
        <v>487</v>
      </c>
      <c r="AU358" s="259" t="s">
        <v>82</v>
      </c>
      <c r="AV358" s="13" t="s">
        <v>82</v>
      </c>
      <c r="AW358" s="13" t="s">
        <v>35</v>
      </c>
      <c r="AX358" s="13" t="s">
        <v>74</v>
      </c>
      <c r="AY358" s="259" t="s">
        <v>475</v>
      </c>
    </row>
    <row r="359" s="15" customFormat="1">
      <c r="A359" s="15"/>
      <c r="B359" s="271"/>
      <c r="C359" s="272"/>
      <c r="D359" s="244" t="s">
        <v>487</v>
      </c>
      <c r="E359" s="273" t="s">
        <v>28</v>
      </c>
      <c r="F359" s="274" t="s">
        <v>493</v>
      </c>
      <c r="G359" s="272"/>
      <c r="H359" s="275">
        <v>0.23999999999999999</v>
      </c>
      <c r="I359" s="276"/>
      <c r="J359" s="272"/>
      <c r="K359" s="272"/>
      <c r="L359" s="277"/>
      <c r="M359" s="278"/>
      <c r="N359" s="279"/>
      <c r="O359" s="279"/>
      <c r="P359" s="279"/>
      <c r="Q359" s="279"/>
      <c r="R359" s="279"/>
      <c r="S359" s="279"/>
      <c r="T359" s="280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81" t="s">
        <v>487</v>
      </c>
      <c r="AU359" s="281" t="s">
        <v>82</v>
      </c>
      <c r="AV359" s="15" t="s">
        <v>482</v>
      </c>
      <c r="AW359" s="15" t="s">
        <v>35</v>
      </c>
      <c r="AX359" s="15" t="s">
        <v>78</v>
      </c>
      <c r="AY359" s="281" t="s">
        <v>475</v>
      </c>
    </row>
    <row r="360" s="2" customFormat="1" ht="16.5" customHeight="1">
      <c r="A360" s="41"/>
      <c r="B360" s="42"/>
      <c r="C360" s="231" t="s">
        <v>4396</v>
      </c>
      <c r="D360" s="231" t="s">
        <v>477</v>
      </c>
      <c r="E360" s="232" t="s">
        <v>5331</v>
      </c>
      <c r="F360" s="233" t="s">
        <v>5332</v>
      </c>
      <c r="G360" s="234" t="s">
        <v>550</v>
      </c>
      <c r="H360" s="235">
        <v>2</v>
      </c>
      <c r="I360" s="236"/>
      <c r="J360" s="237">
        <f>ROUND(I360*H360,2)</f>
        <v>0</v>
      </c>
      <c r="K360" s="233" t="s">
        <v>28</v>
      </c>
      <c r="L360" s="47"/>
      <c r="M360" s="238" t="s">
        <v>28</v>
      </c>
      <c r="N360" s="239" t="s">
        <v>45</v>
      </c>
      <c r="O360" s="87"/>
      <c r="P360" s="240">
        <f>O360*H360</f>
        <v>0</v>
      </c>
      <c r="Q360" s="240">
        <v>0</v>
      </c>
      <c r="R360" s="240">
        <f>Q360*H360</f>
        <v>0</v>
      </c>
      <c r="S360" s="240">
        <v>0</v>
      </c>
      <c r="T360" s="241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42" t="s">
        <v>482</v>
      </c>
      <c r="AT360" s="242" t="s">
        <v>477</v>
      </c>
      <c r="AU360" s="242" t="s">
        <v>82</v>
      </c>
      <c r="AY360" s="20" t="s">
        <v>475</v>
      </c>
      <c r="BE360" s="243">
        <f>IF(N360="základní",J360,0)</f>
        <v>0</v>
      </c>
      <c r="BF360" s="243">
        <f>IF(N360="snížená",J360,0)</f>
        <v>0</v>
      </c>
      <c r="BG360" s="243">
        <f>IF(N360="zákl. přenesená",J360,0)</f>
        <v>0</v>
      </c>
      <c r="BH360" s="243">
        <f>IF(N360="sníž. přenesená",J360,0)</f>
        <v>0</v>
      </c>
      <c r="BI360" s="243">
        <f>IF(N360="nulová",J360,0)</f>
        <v>0</v>
      </c>
      <c r="BJ360" s="20" t="s">
        <v>78</v>
      </c>
      <c r="BK360" s="243">
        <f>ROUND(I360*H360,2)</f>
        <v>0</v>
      </c>
      <c r="BL360" s="20" t="s">
        <v>482</v>
      </c>
      <c r="BM360" s="242" t="s">
        <v>5333</v>
      </c>
    </row>
    <row r="361" s="2" customFormat="1">
      <c r="A361" s="41"/>
      <c r="B361" s="42"/>
      <c r="C361" s="43"/>
      <c r="D361" s="244" t="s">
        <v>484</v>
      </c>
      <c r="E361" s="43"/>
      <c r="F361" s="245" t="s">
        <v>5332</v>
      </c>
      <c r="G361" s="43"/>
      <c r="H361" s="43"/>
      <c r="I361" s="151"/>
      <c r="J361" s="43"/>
      <c r="K361" s="43"/>
      <c r="L361" s="47"/>
      <c r="M361" s="246"/>
      <c r="N361" s="247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484</v>
      </c>
      <c r="AU361" s="20" t="s">
        <v>82</v>
      </c>
    </row>
    <row r="362" s="2" customFormat="1">
      <c r="A362" s="41"/>
      <c r="B362" s="42"/>
      <c r="C362" s="43"/>
      <c r="D362" s="244" t="s">
        <v>485</v>
      </c>
      <c r="E362" s="43"/>
      <c r="F362" s="248" t="s">
        <v>5334</v>
      </c>
      <c r="G362" s="43"/>
      <c r="H362" s="43"/>
      <c r="I362" s="151"/>
      <c r="J362" s="43"/>
      <c r="K362" s="43"/>
      <c r="L362" s="47"/>
      <c r="M362" s="246"/>
      <c r="N362" s="247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485</v>
      </c>
      <c r="AU362" s="20" t="s">
        <v>82</v>
      </c>
    </row>
    <row r="363" s="12" customFormat="1" ht="22.8" customHeight="1">
      <c r="A363" s="12"/>
      <c r="B363" s="215"/>
      <c r="C363" s="216"/>
      <c r="D363" s="217" t="s">
        <v>73</v>
      </c>
      <c r="E363" s="229" t="s">
        <v>701</v>
      </c>
      <c r="F363" s="229" t="s">
        <v>702</v>
      </c>
      <c r="G363" s="216"/>
      <c r="H363" s="216"/>
      <c r="I363" s="219"/>
      <c r="J363" s="230">
        <f>BK363</f>
        <v>0</v>
      </c>
      <c r="K363" s="216"/>
      <c r="L363" s="221"/>
      <c r="M363" s="222"/>
      <c r="N363" s="223"/>
      <c r="O363" s="223"/>
      <c r="P363" s="224">
        <f>SUM(P364:P365)</f>
        <v>0</v>
      </c>
      <c r="Q363" s="223"/>
      <c r="R363" s="224">
        <f>SUM(R364:R365)</f>
        <v>0</v>
      </c>
      <c r="S363" s="223"/>
      <c r="T363" s="225">
        <f>SUM(T364:T365)</f>
        <v>0</v>
      </c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R363" s="226" t="s">
        <v>78</v>
      </c>
      <c r="AT363" s="227" t="s">
        <v>73</v>
      </c>
      <c r="AU363" s="227" t="s">
        <v>78</v>
      </c>
      <c r="AY363" s="226" t="s">
        <v>475</v>
      </c>
      <c r="BK363" s="228">
        <f>SUM(BK364:BK365)</f>
        <v>0</v>
      </c>
    </row>
    <row r="364" s="2" customFormat="1" ht="21.75" customHeight="1">
      <c r="A364" s="41"/>
      <c r="B364" s="42"/>
      <c r="C364" s="231" t="s">
        <v>4406</v>
      </c>
      <c r="D364" s="231" t="s">
        <v>477</v>
      </c>
      <c r="E364" s="232" t="s">
        <v>3390</v>
      </c>
      <c r="F364" s="233" t="s">
        <v>3391</v>
      </c>
      <c r="G364" s="234" t="s">
        <v>508</v>
      </c>
      <c r="H364" s="235">
        <v>37.045999999999999</v>
      </c>
      <c r="I364" s="236"/>
      <c r="J364" s="237">
        <f>ROUND(I364*H364,2)</f>
        <v>0</v>
      </c>
      <c r="K364" s="233" t="s">
        <v>481</v>
      </c>
      <c r="L364" s="47"/>
      <c r="M364" s="238" t="s">
        <v>28</v>
      </c>
      <c r="N364" s="239" t="s">
        <v>45</v>
      </c>
      <c r="O364" s="87"/>
      <c r="P364" s="240">
        <f>O364*H364</f>
        <v>0</v>
      </c>
      <c r="Q364" s="240">
        <v>0</v>
      </c>
      <c r="R364" s="240">
        <f>Q364*H364</f>
        <v>0</v>
      </c>
      <c r="S364" s="240">
        <v>0</v>
      </c>
      <c r="T364" s="241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42" t="s">
        <v>482</v>
      </c>
      <c r="AT364" s="242" t="s">
        <v>477</v>
      </c>
      <c r="AU364" s="242" t="s">
        <v>82</v>
      </c>
      <c r="AY364" s="20" t="s">
        <v>475</v>
      </c>
      <c r="BE364" s="243">
        <f>IF(N364="základní",J364,0)</f>
        <v>0</v>
      </c>
      <c r="BF364" s="243">
        <f>IF(N364="snížená",J364,0)</f>
        <v>0</v>
      </c>
      <c r="BG364" s="243">
        <f>IF(N364="zákl. přenesená",J364,0)</f>
        <v>0</v>
      </c>
      <c r="BH364" s="243">
        <f>IF(N364="sníž. přenesená",J364,0)</f>
        <v>0</v>
      </c>
      <c r="BI364" s="243">
        <f>IF(N364="nulová",J364,0)</f>
        <v>0</v>
      </c>
      <c r="BJ364" s="20" t="s">
        <v>78</v>
      </c>
      <c r="BK364" s="243">
        <f>ROUND(I364*H364,2)</f>
        <v>0</v>
      </c>
      <c r="BL364" s="20" t="s">
        <v>482</v>
      </c>
      <c r="BM364" s="242" t="s">
        <v>5335</v>
      </c>
    </row>
    <row r="365" s="2" customFormat="1">
      <c r="A365" s="41"/>
      <c r="B365" s="42"/>
      <c r="C365" s="43"/>
      <c r="D365" s="244" t="s">
        <v>484</v>
      </c>
      <c r="E365" s="43"/>
      <c r="F365" s="245" t="s">
        <v>3393</v>
      </c>
      <c r="G365" s="43"/>
      <c r="H365" s="43"/>
      <c r="I365" s="151"/>
      <c r="J365" s="43"/>
      <c r="K365" s="43"/>
      <c r="L365" s="47"/>
      <c r="M365" s="246"/>
      <c r="N365" s="247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484</v>
      </c>
      <c r="AU365" s="20" t="s">
        <v>82</v>
      </c>
    </row>
    <row r="366" s="12" customFormat="1" ht="25.92" customHeight="1">
      <c r="A366" s="12"/>
      <c r="B366" s="215"/>
      <c r="C366" s="216"/>
      <c r="D366" s="217" t="s">
        <v>73</v>
      </c>
      <c r="E366" s="218" t="s">
        <v>5336</v>
      </c>
      <c r="F366" s="218" t="s">
        <v>5337</v>
      </c>
      <c r="G366" s="216"/>
      <c r="H366" s="216"/>
      <c r="I366" s="219"/>
      <c r="J366" s="220">
        <f>BK366</f>
        <v>0</v>
      </c>
      <c r="K366" s="216"/>
      <c r="L366" s="221"/>
      <c r="M366" s="222"/>
      <c r="N366" s="223"/>
      <c r="O366" s="223"/>
      <c r="P366" s="224">
        <f>SUM(P367:P373)</f>
        <v>0</v>
      </c>
      <c r="Q366" s="223"/>
      <c r="R366" s="224">
        <f>SUM(R367:R373)</f>
        <v>0.011100000000000001</v>
      </c>
      <c r="S366" s="223"/>
      <c r="T366" s="225">
        <f>SUM(T367:T373)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226" t="s">
        <v>482</v>
      </c>
      <c r="AT366" s="227" t="s">
        <v>73</v>
      </c>
      <c r="AU366" s="227" t="s">
        <v>74</v>
      </c>
      <c r="AY366" s="226" t="s">
        <v>475</v>
      </c>
      <c r="BK366" s="228">
        <f>SUM(BK367:BK373)</f>
        <v>0</v>
      </c>
    </row>
    <row r="367" s="2" customFormat="1" ht="16.5" customHeight="1">
      <c r="A367" s="41"/>
      <c r="B367" s="42"/>
      <c r="C367" s="231" t="s">
        <v>4414</v>
      </c>
      <c r="D367" s="231" t="s">
        <v>477</v>
      </c>
      <c r="E367" s="232" t="s">
        <v>5338</v>
      </c>
      <c r="F367" s="233" t="s">
        <v>5339</v>
      </c>
      <c r="G367" s="234" t="s">
        <v>665</v>
      </c>
      <c r="H367" s="235">
        <v>1</v>
      </c>
      <c r="I367" s="236"/>
      <c r="J367" s="237">
        <f>ROUND(I367*H367,2)</f>
        <v>0</v>
      </c>
      <c r="K367" s="233" t="s">
        <v>28</v>
      </c>
      <c r="L367" s="47"/>
      <c r="M367" s="238" t="s">
        <v>28</v>
      </c>
      <c r="N367" s="239" t="s">
        <v>45</v>
      </c>
      <c r="O367" s="87"/>
      <c r="P367" s="240">
        <f>O367*H367</f>
        <v>0</v>
      </c>
      <c r="Q367" s="240">
        <v>0.011100000000000001</v>
      </c>
      <c r="R367" s="240">
        <f>Q367*H367</f>
        <v>0.011100000000000001</v>
      </c>
      <c r="S367" s="240">
        <v>0</v>
      </c>
      <c r="T367" s="241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42" t="s">
        <v>567</v>
      </c>
      <c r="AT367" s="242" t="s">
        <v>477</v>
      </c>
      <c r="AU367" s="242" t="s">
        <v>78</v>
      </c>
      <c r="AY367" s="20" t="s">
        <v>475</v>
      </c>
      <c r="BE367" s="243">
        <f>IF(N367="základní",J367,0)</f>
        <v>0</v>
      </c>
      <c r="BF367" s="243">
        <f>IF(N367="snížená",J367,0)</f>
        <v>0</v>
      </c>
      <c r="BG367" s="243">
        <f>IF(N367="zákl. přenesená",J367,0)</f>
        <v>0</v>
      </c>
      <c r="BH367" s="243">
        <f>IF(N367="sníž. přenesená",J367,0)</f>
        <v>0</v>
      </c>
      <c r="BI367" s="243">
        <f>IF(N367="nulová",J367,0)</f>
        <v>0</v>
      </c>
      <c r="BJ367" s="20" t="s">
        <v>78</v>
      </c>
      <c r="BK367" s="243">
        <f>ROUND(I367*H367,2)</f>
        <v>0</v>
      </c>
      <c r="BL367" s="20" t="s">
        <v>567</v>
      </c>
      <c r="BM367" s="242" t="s">
        <v>5340</v>
      </c>
    </row>
    <row r="368" s="2" customFormat="1">
      <c r="A368" s="41"/>
      <c r="B368" s="42"/>
      <c r="C368" s="43"/>
      <c r="D368" s="244" t="s">
        <v>484</v>
      </c>
      <c r="E368" s="43"/>
      <c r="F368" s="245" t="s">
        <v>5339</v>
      </c>
      <c r="G368" s="43"/>
      <c r="H368" s="43"/>
      <c r="I368" s="151"/>
      <c r="J368" s="43"/>
      <c r="K368" s="43"/>
      <c r="L368" s="47"/>
      <c r="M368" s="246"/>
      <c r="N368" s="247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484</v>
      </c>
      <c r="AU368" s="20" t="s">
        <v>78</v>
      </c>
    </row>
    <row r="369" s="2" customFormat="1">
      <c r="A369" s="41"/>
      <c r="B369" s="42"/>
      <c r="C369" s="43"/>
      <c r="D369" s="244" t="s">
        <v>485</v>
      </c>
      <c r="E369" s="43"/>
      <c r="F369" s="248" t="s">
        <v>5341</v>
      </c>
      <c r="G369" s="43"/>
      <c r="H369" s="43"/>
      <c r="I369" s="151"/>
      <c r="J369" s="43"/>
      <c r="K369" s="43"/>
      <c r="L369" s="47"/>
      <c r="M369" s="246"/>
      <c r="N369" s="247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485</v>
      </c>
      <c r="AU369" s="20" t="s">
        <v>78</v>
      </c>
    </row>
    <row r="370" s="13" customFormat="1">
      <c r="A370" s="13"/>
      <c r="B370" s="249"/>
      <c r="C370" s="250"/>
      <c r="D370" s="244" t="s">
        <v>487</v>
      </c>
      <c r="E370" s="251" t="s">
        <v>28</v>
      </c>
      <c r="F370" s="252" t="s">
        <v>5342</v>
      </c>
      <c r="G370" s="250"/>
      <c r="H370" s="253">
        <v>1</v>
      </c>
      <c r="I370" s="254"/>
      <c r="J370" s="250"/>
      <c r="K370" s="250"/>
      <c r="L370" s="255"/>
      <c r="M370" s="256"/>
      <c r="N370" s="257"/>
      <c r="O370" s="257"/>
      <c r="P370" s="257"/>
      <c r="Q370" s="257"/>
      <c r="R370" s="257"/>
      <c r="S370" s="257"/>
      <c r="T370" s="258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9" t="s">
        <v>487</v>
      </c>
      <c r="AU370" s="259" t="s">
        <v>78</v>
      </c>
      <c r="AV370" s="13" t="s">
        <v>82</v>
      </c>
      <c r="AW370" s="13" t="s">
        <v>35</v>
      </c>
      <c r="AX370" s="13" t="s">
        <v>78</v>
      </c>
      <c r="AY370" s="259" t="s">
        <v>475</v>
      </c>
    </row>
    <row r="371" s="2" customFormat="1" ht="16.5" customHeight="1">
      <c r="A371" s="41"/>
      <c r="B371" s="42"/>
      <c r="C371" s="231" t="s">
        <v>4424</v>
      </c>
      <c r="D371" s="231" t="s">
        <v>477</v>
      </c>
      <c r="E371" s="232" t="s">
        <v>5343</v>
      </c>
      <c r="F371" s="233" t="s">
        <v>5344</v>
      </c>
      <c r="G371" s="234" t="s">
        <v>550</v>
      </c>
      <c r="H371" s="235">
        <v>1</v>
      </c>
      <c r="I371" s="236"/>
      <c r="J371" s="237">
        <f>ROUND(I371*H371,2)</f>
        <v>0</v>
      </c>
      <c r="K371" s="233" t="s">
        <v>28</v>
      </c>
      <c r="L371" s="47"/>
      <c r="M371" s="238" t="s">
        <v>28</v>
      </c>
      <c r="N371" s="239" t="s">
        <v>45</v>
      </c>
      <c r="O371" s="87"/>
      <c r="P371" s="240">
        <f>O371*H371</f>
        <v>0</v>
      </c>
      <c r="Q371" s="240">
        <v>0</v>
      </c>
      <c r="R371" s="240">
        <f>Q371*H371</f>
        <v>0</v>
      </c>
      <c r="S371" s="240">
        <v>0</v>
      </c>
      <c r="T371" s="241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42" t="s">
        <v>567</v>
      </c>
      <c r="AT371" s="242" t="s">
        <v>477</v>
      </c>
      <c r="AU371" s="242" t="s">
        <v>78</v>
      </c>
      <c r="AY371" s="20" t="s">
        <v>475</v>
      </c>
      <c r="BE371" s="243">
        <f>IF(N371="základní",J371,0)</f>
        <v>0</v>
      </c>
      <c r="BF371" s="243">
        <f>IF(N371="snížená",J371,0)</f>
        <v>0</v>
      </c>
      <c r="BG371" s="243">
        <f>IF(N371="zákl. přenesená",J371,0)</f>
        <v>0</v>
      </c>
      <c r="BH371" s="243">
        <f>IF(N371="sníž. přenesená",J371,0)</f>
        <v>0</v>
      </c>
      <c r="BI371" s="243">
        <f>IF(N371="nulová",J371,0)</f>
        <v>0</v>
      </c>
      <c r="BJ371" s="20" t="s">
        <v>78</v>
      </c>
      <c r="BK371" s="243">
        <f>ROUND(I371*H371,2)</f>
        <v>0</v>
      </c>
      <c r="BL371" s="20" t="s">
        <v>567</v>
      </c>
      <c r="BM371" s="242" t="s">
        <v>5345</v>
      </c>
    </row>
    <row r="372" s="2" customFormat="1">
      <c r="A372" s="41"/>
      <c r="B372" s="42"/>
      <c r="C372" s="43"/>
      <c r="D372" s="244" t="s">
        <v>484</v>
      </c>
      <c r="E372" s="43"/>
      <c r="F372" s="245" t="s">
        <v>5344</v>
      </c>
      <c r="G372" s="43"/>
      <c r="H372" s="43"/>
      <c r="I372" s="151"/>
      <c r="J372" s="43"/>
      <c r="K372" s="43"/>
      <c r="L372" s="47"/>
      <c r="M372" s="246"/>
      <c r="N372" s="247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484</v>
      </c>
      <c r="AU372" s="20" t="s">
        <v>78</v>
      </c>
    </row>
    <row r="373" s="13" customFormat="1">
      <c r="A373" s="13"/>
      <c r="B373" s="249"/>
      <c r="C373" s="250"/>
      <c r="D373" s="244" t="s">
        <v>487</v>
      </c>
      <c r="E373" s="251" t="s">
        <v>28</v>
      </c>
      <c r="F373" s="252" t="s">
        <v>78</v>
      </c>
      <c r="G373" s="250"/>
      <c r="H373" s="253">
        <v>1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9" t="s">
        <v>487</v>
      </c>
      <c r="AU373" s="259" t="s">
        <v>78</v>
      </c>
      <c r="AV373" s="13" t="s">
        <v>82</v>
      </c>
      <c r="AW373" s="13" t="s">
        <v>35</v>
      </c>
      <c r="AX373" s="13" t="s">
        <v>78</v>
      </c>
      <c r="AY373" s="259" t="s">
        <v>475</v>
      </c>
    </row>
    <row r="374" s="12" customFormat="1" ht="25.92" customHeight="1">
      <c r="A374" s="12"/>
      <c r="B374" s="215"/>
      <c r="C374" s="216"/>
      <c r="D374" s="217" t="s">
        <v>73</v>
      </c>
      <c r="E374" s="218" t="s">
        <v>5346</v>
      </c>
      <c r="F374" s="218" t="s">
        <v>5347</v>
      </c>
      <c r="G374" s="216"/>
      <c r="H374" s="216"/>
      <c r="I374" s="219"/>
      <c r="J374" s="220">
        <f>BK374</f>
        <v>0</v>
      </c>
      <c r="K374" s="216"/>
      <c r="L374" s="221"/>
      <c r="M374" s="222"/>
      <c r="N374" s="223"/>
      <c r="O374" s="223"/>
      <c r="P374" s="224">
        <f>SUM(P375:P377)</f>
        <v>0</v>
      </c>
      <c r="Q374" s="223"/>
      <c r="R374" s="224">
        <f>SUM(R375:R377)</f>
        <v>0</v>
      </c>
      <c r="S374" s="223"/>
      <c r="T374" s="225">
        <f>SUM(T375:T377)</f>
        <v>0</v>
      </c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R374" s="226" t="s">
        <v>186</v>
      </c>
      <c r="AT374" s="227" t="s">
        <v>73</v>
      </c>
      <c r="AU374" s="227" t="s">
        <v>74</v>
      </c>
      <c r="AY374" s="226" t="s">
        <v>475</v>
      </c>
      <c r="BK374" s="228">
        <f>SUM(BK375:BK377)</f>
        <v>0</v>
      </c>
    </row>
    <row r="375" s="2" customFormat="1" ht="16.5" customHeight="1">
      <c r="A375" s="41"/>
      <c r="B375" s="42"/>
      <c r="C375" s="231" t="s">
        <v>4432</v>
      </c>
      <c r="D375" s="231" t="s">
        <v>477</v>
      </c>
      <c r="E375" s="232" t="s">
        <v>5348</v>
      </c>
      <c r="F375" s="233" t="s">
        <v>5349</v>
      </c>
      <c r="G375" s="234" t="s">
        <v>3898</v>
      </c>
      <c r="H375" s="235">
        <v>1</v>
      </c>
      <c r="I375" s="236"/>
      <c r="J375" s="237">
        <f>ROUND(I375*H375,2)</f>
        <v>0</v>
      </c>
      <c r="K375" s="233" t="s">
        <v>28</v>
      </c>
      <c r="L375" s="47"/>
      <c r="M375" s="238" t="s">
        <v>28</v>
      </c>
      <c r="N375" s="239" t="s">
        <v>45</v>
      </c>
      <c r="O375" s="87"/>
      <c r="P375" s="240">
        <f>O375*H375</f>
        <v>0</v>
      </c>
      <c r="Q375" s="240">
        <v>0</v>
      </c>
      <c r="R375" s="240">
        <f>Q375*H375</f>
        <v>0</v>
      </c>
      <c r="S375" s="240">
        <v>0</v>
      </c>
      <c r="T375" s="241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42" t="s">
        <v>5350</v>
      </c>
      <c r="AT375" s="242" t="s">
        <v>477</v>
      </c>
      <c r="AU375" s="242" t="s">
        <v>78</v>
      </c>
      <c r="AY375" s="20" t="s">
        <v>475</v>
      </c>
      <c r="BE375" s="243">
        <f>IF(N375="základní",J375,0)</f>
        <v>0</v>
      </c>
      <c r="BF375" s="243">
        <f>IF(N375="snížená",J375,0)</f>
        <v>0</v>
      </c>
      <c r="BG375" s="243">
        <f>IF(N375="zákl. přenesená",J375,0)</f>
        <v>0</v>
      </c>
      <c r="BH375" s="243">
        <f>IF(N375="sníž. přenesená",J375,0)</f>
        <v>0</v>
      </c>
      <c r="BI375" s="243">
        <f>IF(N375="nulová",J375,0)</f>
        <v>0</v>
      </c>
      <c r="BJ375" s="20" t="s">
        <v>78</v>
      </c>
      <c r="BK375" s="243">
        <f>ROUND(I375*H375,2)</f>
        <v>0</v>
      </c>
      <c r="BL375" s="20" t="s">
        <v>5350</v>
      </c>
      <c r="BM375" s="242" t="s">
        <v>5351</v>
      </c>
    </row>
    <row r="376" s="2" customFormat="1">
      <c r="A376" s="41"/>
      <c r="B376" s="42"/>
      <c r="C376" s="43"/>
      <c r="D376" s="244" t="s">
        <v>484</v>
      </c>
      <c r="E376" s="43"/>
      <c r="F376" s="245" t="s">
        <v>5349</v>
      </c>
      <c r="G376" s="43"/>
      <c r="H376" s="43"/>
      <c r="I376" s="151"/>
      <c r="J376" s="43"/>
      <c r="K376" s="43"/>
      <c r="L376" s="47"/>
      <c r="M376" s="246"/>
      <c r="N376" s="247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484</v>
      </c>
      <c r="AU376" s="20" t="s">
        <v>78</v>
      </c>
    </row>
    <row r="377" s="2" customFormat="1">
      <c r="A377" s="41"/>
      <c r="B377" s="42"/>
      <c r="C377" s="43"/>
      <c r="D377" s="244" t="s">
        <v>485</v>
      </c>
      <c r="E377" s="43"/>
      <c r="F377" s="248" t="s">
        <v>5352</v>
      </c>
      <c r="G377" s="43"/>
      <c r="H377" s="43"/>
      <c r="I377" s="151"/>
      <c r="J377" s="43"/>
      <c r="K377" s="43"/>
      <c r="L377" s="47"/>
      <c r="M377" s="295"/>
      <c r="N377" s="296"/>
      <c r="O377" s="297"/>
      <c r="P377" s="297"/>
      <c r="Q377" s="297"/>
      <c r="R377" s="297"/>
      <c r="S377" s="297"/>
      <c r="T377" s="29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485</v>
      </c>
      <c r="AU377" s="20" t="s">
        <v>78</v>
      </c>
    </row>
    <row r="378" s="2" customFormat="1" ht="6.96" customHeight="1">
      <c r="A378" s="41"/>
      <c r="B378" s="62"/>
      <c r="C378" s="63"/>
      <c r="D378" s="63"/>
      <c r="E378" s="63"/>
      <c r="F378" s="63"/>
      <c r="G378" s="63"/>
      <c r="H378" s="63"/>
      <c r="I378" s="179"/>
      <c r="J378" s="63"/>
      <c r="K378" s="63"/>
      <c r="L378" s="47"/>
      <c r="M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</row>
  </sheetData>
  <sheetProtection sheet="1" autoFilter="0" formatColumns="0" formatRows="0" objects="1" scenarios="1" spinCount="100000" saltValue="jwkMQdQn66iaj0xoZOFXM5lqHi2fm/bdRQ+T7TjgXIGcq8tBb/nrL+2ispahFoVa85aYGm+WBMCPaH5fBzx2UQ==" hashValue="N2jSacN0whe+N07oaNEGscJh2EVqtnyLJrgLFEFyzwN8vCDov2WTl37oaCbQ8FxKoRsdYlZMh4GRywRY0gJlKA==" algorithmName="SHA-512" password="C429"/>
  <autoFilter ref="C94:K3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4932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5353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ROUND(J89,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ROUND((SUM(BE89:BE112)),  2)</f>
        <v>0</v>
      </c>
      <c r="G35" s="41"/>
      <c r="H35" s="41"/>
      <c r="I35" s="168">
        <v>0.20999999999999999</v>
      </c>
      <c r="J35" s="167">
        <f>ROUND(((SUM(BE89:BE112))*I35),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ROUND((SUM(BF89:BF112)),  2)</f>
        <v>0</v>
      </c>
      <c r="G36" s="41"/>
      <c r="H36" s="41"/>
      <c r="I36" s="168">
        <v>0.14999999999999999</v>
      </c>
      <c r="J36" s="167">
        <f>ROUND(((SUM(BF89:BF112))*I36),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ROUND((SUM(BG89:BG112)),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ROUND((SUM(BH89:BH112)),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ROUND((SUM(BI89:BI112)),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4932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3.3 - SO 3.3 Ochranný příkop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J89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J90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J91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448</v>
      </c>
      <c r="E66" s="199"/>
      <c r="F66" s="199"/>
      <c r="G66" s="199"/>
      <c r="H66" s="199"/>
      <c r="I66" s="200"/>
      <c r="J66" s="201">
        <f>J100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451</v>
      </c>
      <c r="E67" s="199"/>
      <c r="F67" s="199"/>
      <c r="G67" s="199"/>
      <c r="H67" s="199"/>
      <c r="I67" s="200"/>
      <c r="J67" s="201">
        <f>J110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151"/>
      <c r="J68" s="43"/>
      <c r="K68" s="4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179"/>
      <c r="J69" s="63"/>
      <c r="K69" s="6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182"/>
      <c r="J73" s="65"/>
      <c r="K73" s="65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460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83" t="str">
        <f>E7</f>
        <v>Krounka Kutřín, výstavba poldru</v>
      </c>
      <c r="F77" s="35"/>
      <c r="G77" s="35"/>
      <c r="H77" s="35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435</v>
      </c>
      <c r="D78" s="25"/>
      <c r="E78" s="25"/>
      <c r="F78" s="25"/>
      <c r="G78" s="25"/>
      <c r="H78" s="25"/>
      <c r="I78" s="142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83" t="s">
        <v>4932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437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>3.3 - SO 3.3 Ochranný příkop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22</v>
      </c>
      <c r="D83" s="43"/>
      <c r="E83" s="43"/>
      <c r="F83" s="30" t="str">
        <f>F14</f>
        <v>k.ú. Perálec,Hněvětice,Miřetín,Č.Rybná</v>
      </c>
      <c r="G83" s="43"/>
      <c r="H83" s="43"/>
      <c r="I83" s="154" t="s">
        <v>24</v>
      </c>
      <c r="J83" s="75" t="str">
        <f>IF(J14="","",J14)</f>
        <v>27.8.2019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40.05" customHeight="1">
      <c r="A85" s="41"/>
      <c r="B85" s="42"/>
      <c r="C85" s="35" t="s">
        <v>26</v>
      </c>
      <c r="D85" s="43"/>
      <c r="E85" s="43"/>
      <c r="F85" s="30" t="str">
        <f>E17</f>
        <v>Povodí Labe,státní podnik,Víta Nejedlého 951, HK3</v>
      </c>
      <c r="G85" s="43"/>
      <c r="H85" s="43"/>
      <c r="I85" s="154" t="s">
        <v>33</v>
      </c>
      <c r="J85" s="39" t="str">
        <f>E23</f>
        <v>"Sdružení Kutřín 2016" Šindlar + HG partner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31</v>
      </c>
      <c r="D86" s="43"/>
      <c r="E86" s="43"/>
      <c r="F86" s="30" t="str">
        <f>IF(E20="","",E20)</f>
        <v>Vyplň údaj</v>
      </c>
      <c r="G86" s="43"/>
      <c r="H86" s="43"/>
      <c r="I86" s="154" t="s">
        <v>36</v>
      </c>
      <c r="J86" s="39" t="str">
        <f>E26</f>
        <v xml:space="preserve"> 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203"/>
      <c r="B88" s="204"/>
      <c r="C88" s="205" t="s">
        <v>461</v>
      </c>
      <c r="D88" s="206" t="s">
        <v>59</v>
      </c>
      <c r="E88" s="206" t="s">
        <v>55</v>
      </c>
      <c r="F88" s="206" t="s">
        <v>56</v>
      </c>
      <c r="G88" s="206" t="s">
        <v>462</v>
      </c>
      <c r="H88" s="206" t="s">
        <v>463</v>
      </c>
      <c r="I88" s="207" t="s">
        <v>464</v>
      </c>
      <c r="J88" s="206" t="s">
        <v>444</v>
      </c>
      <c r="K88" s="208" t="s">
        <v>465</v>
      </c>
      <c r="L88" s="209"/>
      <c r="M88" s="95" t="s">
        <v>28</v>
      </c>
      <c r="N88" s="96" t="s">
        <v>44</v>
      </c>
      <c r="O88" s="96" t="s">
        <v>466</v>
      </c>
      <c r="P88" s="96" t="s">
        <v>467</v>
      </c>
      <c r="Q88" s="96" t="s">
        <v>468</v>
      </c>
      <c r="R88" s="96" t="s">
        <v>469</v>
      </c>
      <c r="S88" s="96" t="s">
        <v>470</v>
      </c>
      <c r="T88" s="97" t="s">
        <v>471</v>
      </c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</row>
    <row r="89" s="2" customFormat="1" ht="22.8" customHeight="1">
      <c r="A89" s="41"/>
      <c r="B89" s="42"/>
      <c r="C89" s="102" t="s">
        <v>472</v>
      </c>
      <c r="D89" s="43"/>
      <c r="E89" s="43"/>
      <c r="F89" s="43"/>
      <c r="G89" s="43"/>
      <c r="H89" s="43"/>
      <c r="I89" s="151"/>
      <c r="J89" s="210">
        <f>BK89</f>
        <v>0</v>
      </c>
      <c r="K89" s="43"/>
      <c r="L89" s="47"/>
      <c r="M89" s="98"/>
      <c r="N89" s="211"/>
      <c r="O89" s="99"/>
      <c r="P89" s="212">
        <f>P90</f>
        <v>0</v>
      </c>
      <c r="Q89" s="99"/>
      <c r="R89" s="212">
        <f>R90</f>
        <v>41.361984</v>
      </c>
      <c r="S89" s="99"/>
      <c r="T89" s="213">
        <f>T90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73</v>
      </c>
      <c r="AU89" s="20" t="s">
        <v>445</v>
      </c>
      <c r="BK89" s="214">
        <f>BK90</f>
        <v>0</v>
      </c>
    </row>
    <row r="90" s="12" customFormat="1" ht="25.92" customHeight="1">
      <c r="A90" s="12"/>
      <c r="B90" s="215"/>
      <c r="C90" s="216"/>
      <c r="D90" s="217" t="s">
        <v>73</v>
      </c>
      <c r="E90" s="218" t="s">
        <v>473</v>
      </c>
      <c r="F90" s="218" t="s">
        <v>474</v>
      </c>
      <c r="G90" s="216"/>
      <c r="H90" s="216"/>
      <c r="I90" s="219"/>
      <c r="J90" s="220">
        <f>BK90</f>
        <v>0</v>
      </c>
      <c r="K90" s="216"/>
      <c r="L90" s="221"/>
      <c r="M90" s="222"/>
      <c r="N90" s="223"/>
      <c r="O90" s="223"/>
      <c r="P90" s="224">
        <f>P91+P100+P110</f>
        <v>0</v>
      </c>
      <c r="Q90" s="223"/>
      <c r="R90" s="224">
        <f>R91+R100+R110</f>
        <v>41.361984</v>
      </c>
      <c r="S90" s="223"/>
      <c r="T90" s="225">
        <f>T91+T100+T110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74</v>
      </c>
      <c r="AY90" s="226" t="s">
        <v>475</v>
      </c>
      <c r="BK90" s="228">
        <f>BK91+BK100+BK110</f>
        <v>0</v>
      </c>
    </row>
    <row r="91" s="12" customFormat="1" ht="22.8" customHeight="1">
      <c r="A91" s="12"/>
      <c r="B91" s="215"/>
      <c r="C91" s="216"/>
      <c r="D91" s="217" t="s">
        <v>73</v>
      </c>
      <c r="E91" s="229" t="s">
        <v>78</v>
      </c>
      <c r="F91" s="229" t="s">
        <v>393</v>
      </c>
      <c r="G91" s="216"/>
      <c r="H91" s="216"/>
      <c r="I91" s="219"/>
      <c r="J91" s="230">
        <f>BK91</f>
        <v>0</v>
      </c>
      <c r="K91" s="216"/>
      <c r="L91" s="221"/>
      <c r="M91" s="222"/>
      <c r="N91" s="223"/>
      <c r="O91" s="223"/>
      <c r="P91" s="224">
        <f>SUM(P92:P99)</f>
        <v>0</v>
      </c>
      <c r="Q91" s="223"/>
      <c r="R91" s="224">
        <f>SUM(R92:R99)</f>
        <v>0</v>
      </c>
      <c r="S91" s="223"/>
      <c r="T91" s="225">
        <f>SUM(T92:T99)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78</v>
      </c>
      <c r="AY91" s="226" t="s">
        <v>475</v>
      </c>
      <c r="BK91" s="228">
        <f>SUM(BK92:BK99)</f>
        <v>0</v>
      </c>
    </row>
    <row r="92" s="2" customFormat="1" ht="33" customHeight="1">
      <c r="A92" s="41"/>
      <c r="B92" s="42"/>
      <c r="C92" s="231" t="s">
        <v>78</v>
      </c>
      <c r="D92" s="231" t="s">
        <v>477</v>
      </c>
      <c r="E92" s="232" t="s">
        <v>5073</v>
      </c>
      <c r="F92" s="233" t="s">
        <v>5074</v>
      </c>
      <c r="G92" s="234" t="s">
        <v>480</v>
      </c>
      <c r="H92" s="235">
        <v>43.200000000000003</v>
      </c>
      <c r="I92" s="236"/>
      <c r="J92" s="237">
        <f>ROUND(I92*H92,2)</f>
        <v>0</v>
      </c>
      <c r="K92" s="233" t="s">
        <v>481</v>
      </c>
      <c r="L92" s="47"/>
      <c r="M92" s="238" t="s">
        <v>28</v>
      </c>
      <c r="N92" s="239" t="s">
        <v>45</v>
      </c>
      <c r="O92" s="87"/>
      <c r="P92" s="240">
        <f>O92*H92</f>
        <v>0</v>
      </c>
      <c r="Q92" s="240">
        <v>0</v>
      </c>
      <c r="R92" s="240">
        <f>Q92*H92</f>
        <v>0</v>
      </c>
      <c r="S92" s="240">
        <v>0</v>
      </c>
      <c r="T92" s="241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42" t="s">
        <v>482</v>
      </c>
      <c r="AT92" s="242" t="s">
        <v>477</v>
      </c>
      <c r="AU92" s="242" t="s">
        <v>82</v>
      </c>
      <c r="AY92" s="20" t="s">
        <v>475</v>
      </c>
      <c r="BE92" s="243">
        <f>IF(N92="základní",J92,0)</f>
        <v>0</v>
      </c>
      <c r="BF92" s="243">
        <f>IF(N92="snížená",J92,0)</f>
        <v>0</v>
      </c>
      <c r="BG92" s="243">
        <f>IF(N92="zákl. přenesená",J92,0)</f>
        <v>0</v>
      </c>
      <c r="BH92" s="243">
        <f>IF(N92="sníž. přenesená",J92,0)</f>
        <v>0</v>
      </c>
      <c r="BI92" s="243">
        <f>IF(N92="nulová",J92,0)</f>
        <v>0</v>
      </c>
      <c r="BJ92" s="20" t="s">
        <v>78</v>
      </c>
      <c r="BK92" s="243">
        <f>ROUND(I92*H92,2)</f>
        <v>0</v>
      </c>
      <c r="BL92" s="20" t="s">
        <v>482</v>
      </c>
      <c r="BM92" s="242" t="s">
        <v>5354</v>
      </c>
    </row>
    <row r="93" s="2" customFormat="1">
      <c r="A93" s="41"/>
      <c r="B93" s="42"/>
      <c r="C93" s="43"/>
      <c r="D93" s="244" t="s">
        <v>484</v>
      </c>
      <c r="E93" s="43"/>
      <c r="F93" s="245" t="s">
        <v>5076</v>
      </c>
      <c r="G93" s="43"/>
      <c r="H93" s="43"/>
      <c r="I93" s="151"/>
      <c r="J93" s="43"/>
      <c r="K93" s="43"/>
      <c r="L93" s="47"/>
      <c r="M93" s="246"/>
      <c r="N93" s="24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484</v>
      </c>
      <c r="AU93" s="20" t="s">
        <v>82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5355</v>
      </c>
      <c r="G94" s="250"/>
      <c r="H94" s="253">
        <v>43.200000000000003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44.25" customHeight="1">
      <c r="A95" s="41"/>
      <c r="B95" s="42"/>
      <c r="C95" s="231" t="s">
        <v>82</v>
      </c>
      <c r="D95" s="231" t="s">
        <v>477</v>
      </c>
      <c r="E95" s="232" t="s">
        <v>4045</v>
      </c>
      <c r="F95" s="233" t="s">
        <v>4046</v>
      </c>
      <c r="G95" s="234" t="s">
        <v>480</v>
      </c>
      <c r="H95" s="235">
        <v>43.200000000000003</v>
      </c>
      <c r="I95" s="236"/>
      <c r="J95" s="237">
        <f>ROUND(I95*H95,2)</f>
        <v>0</v>
      </c>
      <c r="K95" s="233" t="s">
        <v>481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5356</v>
      </c>
    </row>
    <row r="96" s="2" customFormat="1">
      <c r="A96" s="41"/>
      <c r="B96" s="42"/>
      <c r="C96" s="43"/>
      <c r="D96" s="244" t="s">
        <v>484</v>
      </c>
      <c r="E96" s="43"/>
      <c r="F96" s="245" t="s">
        <v>4048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2" customFormat="1" ht="21.75" customHeight="1">
      <c r="A97" s="41"/>
      <c r="B97" s="42"/>
      <c r="C97" s="231" t="s">
        <v>90</v>
      </c>
      <c r="D97" s="231" t="s">
        <v>477</v>
      </c>
      <c r="E97" s="232" t="s">
        <v>4075</v>
      </c>
      <c r="F97" s="233" t="s">
        <v>4076</v>
      </c>
      <c r="G97" s="234" t="s">
        <v>496</v>
      </c>
      <c r="H97" s="235">
        <v>172.80000000000001</v>
      </c>
      <c r="I97" s="236"/>
      <c r="J97" s="237">
        <f>ROUND(I97*H97,2)</f>
        <v>0</v>
      </c>
      <c r="K97" s="233" t="s">
        <v>481</v>
      </c>
      <c r="L97" s="47"/>
      <c r="M97" s="238" t="s">
        <v>28</v>
      </c>
      <c r="N97" s="239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482</v>
      </c>
      <c r="AT97" s="242" t="s">
        <v>477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5357</v>
      </c>
    </row>
    <row r="98" s="2" customFormat="1">
      <c r="A98" s="41"/>
      <c r="B98" s="42"/>
      <c r="C98" s="43"/>
      <c r="D98" s="244" t="s">
        <v>484</v>
      </c>
      <c r="E98" s="43"/>
      <c r="F98" s="245" t="s">
        <v>4078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13" customFormat="1">
      <c r="A99" s="13"/>
      <c r="B99" s="249"/>
      <c r="C99" s="250"/>
      <c r="D99" s="244" t="s">
        <v>487</v>
      </c>
      <c r="E99" s="251" t="s">
        <v>28</v>
      </c>
      <c r="F99" s="252" t="s">
        <v>5358</v>
      </c>
      <c r="G99" s="250"/>
      <c r="H99" s="253">
        <v>172.80000000000001</v>
      </c>
      <c r="I99" s="254"/>
      <c r="J99" s="250"/>
      <c r="K99" s="250"/>
      <c r="L99" s="255"/>
      <c r="M99" s="256"/>
      <c r="N99" s="257"/>
      <c r="O99" s="257"/>
      <c r="P99" s="257"/>
      <c r="Q99" s="257"/>
      <c r="R99" s="257"/>
      <c r="S99" s="257"/>
      <c r="T99" s="25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59" t="s">
        <v>487</v>
      </c>
      <c r="AU99" s="259" t="s">
        <v>82</v>
      </c>
      <c r="AV99" s="13" t="s">
        <v>82</v>
      </c>
      <c r="AW99" s="13" t="s">
        <v>35</v>
      </c>
      <c r="AX99" s="13" t="s">
        <v>78</v>
      </c>
      <c r="AY99" s="259" t="s">
        <v>475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482</v>
      </c>
      <c r="F100" s="229" t="s">
        <v>547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SUM(P101:P109)</f>
        <v>0</v>
      </c>
      <c r="Q100" s="223"/>
      <c r="R100" s="224">
        <f>SUM(R101:R109)</f>
        <v>41.361984</v>
      </c>
      <c r="S100" s="223"/>
      <c r="T100" s="225">
        <f>SUM(T101:T109)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SUM(BK101:BK109)</f>
        <v>0</v>
      </c>
    </row>
    <row r="101" s="2" customFormat="1" ht="21.75" customHeight="1">
      <c r="A101" s="41"/>
      <c r="B101" s="42"/>
      <c r="C101" s="231" t="s">
        <v>482</v>
      </c>
      <c r="D101" s="231" t="s">
        <v>477</v>
      </c>
      <c r="E101" s="232" t="s">
        <v>5143</v>
      </c>
      <c r="F101" s="233" t="s">
        <v>5144</v>
      </c>
      <c r="G101" s="234" t="s">
        <v>496</v>
      </c>
      <c r="H101" s="235">
        <v>172.80000000000001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5359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5146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5360</v>
      </c>
      <c r="G103" s="250"/>
      <c r="H103" s="253">
        <v>172.80000000000001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44.25" customHeight="1">
      <c r="A104" s="41"/>
      <c r="B104" s="42"/>
      <c r="C104" s="231" t="s">
        <v>186</v>
      </c>
      <c r="D104" s="231" t="s">
        <v>477</v>
      </c>
      <c r="E104" s="232" t="s">
        <v>5361</v>
      </c>
      <c r="F104" s="233" t="s">
        <v>5362</v>
      </c>
      <c r="G104" s="234" t="s">
        <v>496</v>
      </c>
      <c r="H104" s="235">
        <v>172.80000000000001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0.016029999999999999</v>
      </c>
      <c r="R104" s="240">
        <f>Q104*H104</f>
        <v>2.769984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5363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5364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5365</v>
      </c>
      <c r="G106" s="250"/>
      <c r="H106" s="253">
        <v>172.80000000000001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16.5" customHeight="1">
      <c r="A107" s="41"/>
      <c r="B107" s="42"/>
      <c r="C107" s="282" t="s">
        <v>204</v>
      </c>
      <c r="D107" s="282" t="s">
        <v>516</v>
      </c>
      <c r="E107" s="283" t="s">
        <v>4684</v>
      </c>
      <c r="F107" s="284" t="s">
        <v>4685</v>
      </c>
      <c r="G107" s="285" t="s">
        <v>639</v>
      </c>
      <c r="H107" s="286">
        <v>288</v>
      </c>
      <c r="I107" s="287"/>
      <c r="J107" s="288">
        <f>ROUND(I107*H107,2)</f>
        <v>0</v>
      </c>
      <c r="K107" s="284" t="s">
        <v>481</v>
      </c>
      <c r="L107" s="289"/>
      <c r="M107" s="290" t="s">
        <v>28</v>
      </c>
      <c r="N107" s="291" t="s">
        <v>45</v>
      </c>
      <c r="O107" s="87"/>
      <c r="P107" s="240">
        <f>O107*H107</f>
        <v>0</v>
      </c>
      <c r="Q107" s="240">
        <v>0.13400000000000001</v>
      </c>
      <c r="R107" s="240">
        <f>Q107*H107</f>
        <v>38.591999999999999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519</v>
      </c>
      <c r="AT107" s="242" t="s">
        <v>516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5366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4685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5367</v>
      </c>
      <c r="G109" s="250"/>
      <c r="H109" s="253">
        <v>288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12" customFormat="1" ht="22.8" customHeight="1">
      <c r="A110" s="12"/>
      <c r="B110" s="215"/>
      <c r="C110" s="216"/>
      <c r="D110" s="217" t="s">
        <v>73</v>
      </c>
      <c r="E110" s="229" t="s">
        <v>701</v>
      </c>
      <c r="F110" s="229" t="s">
        <v>702</v>
      </c>
      <c r="G110" s="216"/>
      <c r="H110" s="216"/>
      <c r="I110" s="219"/>
      <c r="J110" s="230">
        <f>BK110</f>
        <v>0</v>
      </c>
      <c r="K110" s="216"/>
      <c r="L110" s="221"/>
      <c r="M110" s="222"/>
      <c r="N110" s="223"/>
      <c r="O110" s="223"/>
      <c r="P110" s="224">
        <f>SUM(P111:P112)</f>
        <v>0</v>
      </c>
      <c r="Q110" s="223"/>
      <c r="R110" s="224">
        <f>SUM(R111:R112)</f>
        <v>0</v>
      </c>
      <c r="S110" s="223"/>
      <c r="T110" s="225">
        <f>SUM(T111:T112)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26" t="s">
        <v>78</v>
      </c>
      <c r="AT110" s="227" t="s">
        <v>73</v>
      </c>
      <c r="AU110" s="227" t="s">
        <v>78</v>
      </c>
      <c r="AY110" s="226" t="s">
        <v>475</v>
      </c>
      <c r="BK110" s="228">
        <f>SUM(BK111:BK112)</f>
        <v>0</v>
      </c>
    </row>
    <row r="111" s="2" customFormat="1" ht="21.75" customHeight="1">
      <c r="A111" s="41"/>
      <c r="B111" s="42"/>
      <c r="C111" s="231" t="s">
        <v>522</v>
      </c>
      <c r="D111" s="231" t="s">
        <v>477</v>
      </c>
      <c r="E111" s="232" t="s">
        <v>3390</v>
      </c>
      <c r="F111" s="233" t="s">
        <v>3391</v>
      </c>
      <c r="G111" s="234" t="s">
        <v>508</v>
      </c>
      <c r="H111" s="235">
        <v>0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5368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3393</v>
      </c>
      <c r="G112" s="43"/>
      <c r="H112" s="43"/>
      <c r="I112" s="151"/>
      <c r="J112" s="43"/>
      <c r="K112" s="43"/>
      <c r="L112" s="47"/>
      <c r="M112" s="295"/>
      <c r="N112" s="296"/>
      <c r="O112" s="297"/>
      <c r="P112" s="297"/>
      <c r="Q112" s="297"/>
      <c r="R112" s="297"/>
      <c r="S112" s="297"/>
      <c r="T112" s="29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 ht="6.96" customHeight="1">
      <c r="A113" s="41"/>
      <c r="B113" s="62"/>
      <c r="C113" s="63"/>
      <c r="D113" s="63"/>
      <c r="E113" s="63"/>
      <c r="F113" s="63"/>
      <c r="G113" s="63"/>
      <c r="H113" s="63"/>
      <c r="I113" s="179"/>
      <c r="J113" s="63"/>
      <c r="K113" s="63"/>
      <c r="L113" s="47"/>
      <c r="M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</row>
  </sheetData>
  <sheetProtection sheet="1" autoFilter="0" formatColumns="0" formatRows="0" objects="1" scenarios="1" spinCount="100000" saltValue="d84O9JAYs9ML51GE3fNJZ0IbZAqunbYDOeZlZlfGMfyBDvWJuv/6TAtqZCr5BhFUgSaYiSjdJ17HiBoaF+2eYw==" hashValue="mwZHfWMyBMQcg1wwRQfmRlDMxN11VHMeE6wzENzh8ovu2JZiq5pEKXO9JS0WCWshKJ/qglAmIs5f8glnmy2Ujg==" algorithmName="SHA-512" password="C429"/>
  <autoFilter ref="C88:K11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923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ROUND(J104,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ROUND((SUM(BE104:BE366)),  2)</f>
        <v>0</v>
      </c>
      <c r="G37" s="41"/>
      <c r="H37" s="41"/>
      <c r="I37" s="168">
        <v>0.20999999999999999</v>
      </c>
      <c r="J37" s="167">
        <f>ROUND(((SUM(BE104:BE366))*I37),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ROUND((SUM(BF104:BF366)),  2)</f>
        <v>0</v>
      </c>
      <c r="G38" s="41"/>
      <c r="H38" s="41"/>
      <c r="I38" s="168">
        <v>0.14999999999999999</v>
      </c>
      <c r="J38" s="167">
        <f>ROUND(((SUM(BF104:BF366))*I38),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ROUND((SUM(BG104:BG366)),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ROUND((SUM(BH104:BH366)),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ROUND((SUM(BI104:BI366)),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01.01.02 - Skladová místnost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J104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J105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924</v>
      </c>
      <c r="E69" s="199"/>
      <c r="F69" s="199"/>
      <c r="G69" s="199"/>
      <c r="H69" s="199"/>
      <c r="I69" s="200"/>
      <c r="J69" s="201">
        <f>J106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447</v>
      </c>
      <c r="E70" s="199"/>
      <c r="F70" s="199"/>
      <c r="G70" s="199"/>
      <c r="H70" s="199"/>
      <c r="I70" s="200"/>
      <c r="J70" s="201">
        <f>J123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J181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449</v>
      </c>
      <c r="E72" s="199"/>
      <c r="F72" s="199"/>
      <c r="G72" s="199"/>
      <c r="H72" s="199"/>
      <c r="I72" s="200"/>
      <c r="J72" s="201">
        <f>J202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J222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J263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90"/>
      <c r="C75" s="191"/>
      <c r="D75" s="192" t="s">
        <v>452</v>
      </c>
      <c r="E75" s="193"/>
      <c r="F75" s="193"/>
      <c r="G75" s="193"/>
      <c r="H75" s="193"/>
      <c r="I75" s="194"/>
      <c r="J75" s="195">
        <f>J266</f>
        <v>0</v>
      </c>
      <c r="K75" s="191"/>
      <c r="L75" s="19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97"/>
      <c r="C76" s="127"/>
      <c r="D76" s="198" t="s">
        <v>453</v>
      </c>
      <c r="E76" s="199"/>
      <c r="F76" s="199"/>
      <c r="G76" s="199"/>
      <c r="H76" s="199"/>
      <c r="I76" s="200"/>
      <c r="J76" s="201">
        <f>J267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97"/>
      <c r="C77" s="127"/>
      <c r="D77" s="198" t="s">
        <v>454</v>
      </c>
      <c r="E77" s="199"/>
      <c r="F77" s="199"/>
      <c r="G77" s="199"/>
      <c r="H77" s="199"/>
      <c r="I77" s="200"/>
      <c r="J77" s="201">
        <f>J276</f>
        <v>0</v>
      </c>
      <c r="K77" s="127"/>
      <c r="L77" s="20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97"/>
      <c r="C78" s="127"/>
      <c r="D78" s="198" t="s">
        <v>455</v>
      </c>
      <c r="E78" s="199"/>
      <c r="F78" s="199"/>
      <c r="G78" s="199"/>
      <c r="H78" s="199"/>
      <c r="I78" s="200"/>
      <c r="J78" s="201">
        <f>J293</f>
        <v>0</v>
      </c>
      <c r="K78" s="127"/>
      <c r="L78" s="202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97"/>
      <c r="C79" s="127"/>
      <c r="D79" s="198" t="s">
        <v>456</v>
      </c>
      <c r="E79" s="199"/>
      <c r="F79" s="199"/>
      <c r="G79" s="199"/>
      <c r="H79" s="199"/>
      <c r="I79" s="200"/>
      <c r="J79" s="201">
        <f>J301</f>
        <v>0</v>
      </c>
      <c r="K79" s="127"/>
      <c r="L79" s="202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97"/>
      <c r="C80" s="127"/>
      <c r="D80" s="198" t="s">
        <v>457</v>
      </c>
      <c r="E80" s="199"/>
      <c r="F80" s="199"/>
      <c r="G80" s="199"/>
      <c r="H80" s="199"/>
      <c r="I80" s="200"/>
      <c r="J80" s="201">
        <f>J313</f>
        <v>0</v>
      </c>
      <c r="K80" s="127"/>
      <c r="L80" s="202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2" customFormat="1" ht="21.84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62"/>
      <c r="C82" s="63"/>
      <c r="D82" s="63"/>
      <c r="E82" s="63"/>
      <c r="F82" s="63"/>
      <c r="G82" s="63"/>
      <c r="H82" s="63"/>
      <c r="I82" s="179"/>
      <c r="J82" s="63"/>
      <c r="K82" s="6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6" s="2" customFormat="1" ht="6.96" customHeight="1">
      <c r="A86" s="41"/>
      <c r="B86" s="64"/>
      <c r="C86" s="65"/>
      <c r="D86" s="65"/>
      <c r="E86" s="65"/>
      <c r="F86" s="65"/>
      <c r="G86" s="65"/>
      <c r="H86" s="65"/>
      <c r="I86" s="182"/>
      <c r="J86" s="65"/>
      <c r="K86" s="65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24.96" customHeight="1">
      <c r="A87" s="41"/>
      <c r="B87" s="42"/>
      <c r="C87" s="26" t="s">
        <v>460</v>
      </c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16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183" t="str">
        <f>E7</f>
        <v>Krounka Kutřín, výstavba poldru</v>
      </c>
      <c r="F90" s="35"/>
      <c r="G90" s="35"/>
      <c r="H90" s="35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" customFormat="1" ht="12" customHeight="1">
      <c r="B91" s="24"/>
      <c r="C91" s="35" t="s">
        <v>435</v>
      </c>
      <c r="D91" s="25"/>
      <c r="E91" s="25"/>
      <c r="F91" s="25"/>
      <c r="G91" s="25"/>
      <c r="H91" s="25"/>
      <c r="I91" s="142"/>
      <c r="J91" s="25"/>
      <c r="K91" s="25"/>
      <c r="L91" s="23"/>
    </row>
    <row r="92" s="1" customFormat="1" ht="16.5" customHeight="1">
      <c r="B92" s="24"/>
      <c r="C92" s="25"/>
      <c r="D92" s="25"/>
      <c r="E92" s="183" t="s">
        <v>436</v>
      </c>
      <c r="F92" s="25"/>
      <c r="G92" s="25"/>
      <c r="H92" s="25"/>
      <c r="I92" s="142"/>
      <c r="J92" s="25"/>
      <c r="K92" s="25"/>
      <c r="L92" s="23"/>
    </row>
    <row r="93" s="1" customFormat="1" ht="12" customHeight="1">
      <c r="B93" s="24"/>
      <c r="C93" s="35" t="s">
        <v>437</v>
      </c>
      <c r="D93" s="25"/>
      <c r="E93" s="25"/>
      <c r="F93" s="25"/>
      <c r="G93" s="25"/>
      <c r="H93" s="25"/>
      <c r="I93" s="142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84" t="s">
        <v>438</v>
      </c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439</v>
      </c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E13</f>
        <v>SO 01.01.02 - Skladová místnost</v>
      </c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22</v>
      </c>
      <c r="D98" s="43"/>
      <c r="E98" s="43"/>
      <c r="F98" s="30" t="str">
        <f>F16</f>
        <v>Skuteč</v>
      </c>
      <c r="G98" s="43"/>
      <c r="H98" s="43"/>
      <c r="I98" s="154" t="s">
        <v>24</v>
      </c>
      <c r="J98" s="75" t="str">
        <f>IF(J16="","",J16)</f>
        <v>27.8.2019</v>
      </c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151"/>
      <c r="J99" s="43"/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40.05" customHeight="1">
      <c r="A100" s="41"/>
      <c r="B100" s="42"/>
      <c r="C100" s="35" t="s">
        <v>26</v>
      </c>
      <c r="D100" s="43"/>
      <c r="E100" s="43"/>
      <c r="F100" s="30" t="str">
        <f>E19</f>
        <v>Povodí Labe,státní podnik,Víta Nejedlého 951, HK3</v>
      </c>
      <c r="G100" s="43"/>
      <c r="H100" s="43"/>
      <c r="I100" s="154" t="s">
        <v>33</v>
      </c>
      <c r="J100" s="39" t="str">
        <f>E25</f>
        <v>"Sdružení Kutřín 2016" Šindlar + HG partner</v>
      </c>
      <c r="K100" s="43"/>
      <c r="L100" s="15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31</v>
      </c>
      <c r="D101" s="43"/>
      <c r="E101" s="43"/>
      <c r="F101" s="30" t="str">
        <f>IF(E22="","",E22)</f>
        <v>Vyplň údaj</v>
      </c>
      <c r="G101" s="43"/>
      <c r="H101" s="43"/>
      <c r="I101" s="154" t="s">
        <v>36</v>
      </c>
      <c r="J101" s="39" t="str">
        <f>E28</f>
        <v xml:space="preserve"> </v>
      </c>
      <c r="K101" s="43"/>
      <c r="L101" s="152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151"/>
      <c r="J102" s="43"/>
      <c r="K102" s="43"/>
      <c r="L102" s="152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203"/>
      <c r="B103" s="204"/>
      <c r="C103" s="205" t="s">
        <v>461</v>
      </c>
      <c r="D103" s="206" t="s">
        <v>59</v>
      </c>
      <c r="E103" s="206" t="s">
        <v>55</v>
      </c>
      <c r="F103" s="206" t="s">
        <v>56</v>
      </c>
      <c r="G103" s="206" t="s">
        <v>462</v>
      </c>
      <c r="H103" s="206" t="s">
        <v>463</v>
      </c>
      <c r="I103" s="207" t="s">
        <v>464</v>
      </c>
      <c r="J103" s="206" t="s">
        <v>444</v>
      </c>
      <c r="K103" s="208" t="s">
        <v>465</v>
      </c>
      <c r="L103" s="209"/>
      <c r="M103" s="95" t="s">
        <v>28</v>
      </c>
      <c r="N103" s="96" t="s">
        <v>44</v>
      </c>
      <c r="O103" s="96" t="s">
        <v>466</v>
      </c>
      <c r="P103" s="96" t="s">
        <v>467</v>
      </c>
      <c r="Q103" s="96" t="s">
        <v>468</v>
      </c>
      <c r="R103" s="96" t="s">
        <v>469</v>
      </c>
      <c r="S103" s="96" t="s">
        <v>470</v>
      </c>
      <c r="T103" s="97" t="s">
        <v>471</v>
      </c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</row>
    <row r="104" s="2" customFormat="1" ht="22.8" customHeight="1">
      <c r="A104" s="41"/>
      <c r="B104" s="42"/>
      <c r="C104" s="102" t="s">
        <v>472</v>
      </c>
      <c r="D104" s="43"/>
      <c r="E104" s="43"/>
      <c r="F104" s="43"/>
      <c r="G104" s="43"/>
      <c r="H104" s="43"/>
      <c r="I104" s="151"/>
      <c r="J104" s="210">
        <f>BK104</f>
        <v>0</v>
      </c>
      <c r="K104" s="43"/>
      <c r="L104" s="47"/>
      <c r="M104" s="98"/>
      <c r="N104" s="211"/>
      <c r="O104" s="99"/>
      <c r="P104" s="212">
        <f>P105+P266</f>
        <v>0</v>
      </c>
      <c r="Q104" s="99"/>
      <c r="R104" s="212">
        <f>R105+R266</f>
        <v>250.63810342000002</v>
      </c>
      <c r="S104" s="99"/>
      <c r="T104" s="213">
        <f>T105+T266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73</v>
      </c>
      <c r="AU104" s="20" t="s">
        <v>445</v>
      </c>
      <c r="BK104" s="214">
        <f>BK105+BK266</f>
        <v>0</v>
      </c>
    </row>
    <row r="105" s="12" customFormat="1" ht="25.92" customHeight="1">
      <c r="A105" s="12"/>
      <c r="B105" s="215"/>
      <c r="C105" s="216"/>
      <c r="D105" s="217" t="s">
        <v>73</v>
      </c>
      <c r="E105" s="218" t="s">
        <v>473</v>
      </c>
      <c r="F105" s="218" t="s">
        <v>474</v>
      </c>
      <c r="G105" s="216"/>
      <c r="H105" s="216"/>
      <c r="I105" s="219"/>
      <c r="J105" s="220">
        <f>BK105</f>
        <v>0</v>
      </c>
      <c r="K105" s="216"/>
      <c r="L105" s="221"/>
      <c r="M105" s="222"/>
      <c r="N105" s="223"/>
      <c r="O105" s="223"/>
      <c r="P105" s="224">
        <f>P106+P123+P181+P202+P222+P263</f>
        <v>0</v>
      </c>
      <c r="Q105" s="223"/>
      <c r="R105" s="224">
        <f>R106+R123+R181+R202+R222+R263</f>
        <v>227.52502182000001</v>
      </c>
      <c r="S105" s="223"/>
      <c r="T105" s="225">
        <f>T106+T123+T181+T202+T222+T263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26" t="s">
        <v>78</v>
      </c>
      <c r="AT105" s="227" t="s">
        <v>73</v>
      </c>
      <c r="AU105" s="227" t="s">
        <v>74</v>
      </c>
      <c r="AY105" s="226" t="s">
        <v>475</v>
      </c>
      <c r="BK105" s="228">
        <f>BK106+BK123+BK181+BK202+BK222+BK263</f>
        <v>0</v>
      </c>
    </row>
    <row r="106" s="12" customFormat="1" ht="22.8" customHeight="1">
      <c r="A106" s="12"/>
      <c r="B106" s="215"/>
      <c r="C106" s="216"/>
      <c r="D106" s="217" t="s">
        <v>73</v>
      </c>
      <c r="E106" s="229" t="s">
        <v>82</v>
      </c>
      <c r="F106" s="229" t="s">
        <v>925</v>
      </c>
      <c r="G106" s="216"/>
      <c r="H106" s="216"/>
      <c r="I106" s="219"/>
      <c r="J106" s="230">
        <f>BK106</f>
        <v>0</v>
      </c>
      <c r="K106" s="216"/>
      <c r="L106" s="221"/>
      <c r="M106" s="222"/>
      <c r="N106" s="223"/>
      <c r="O106" s="223"/>
      <c r="P106" s="224">
        <f>SUM(P107:P122)</f>
        <v>0</v>
      </c>
      <c r="Q106" s="223"/>
      <c r="R106" s="224">
        <f>SUM(R107:R122)</f>
        <v>45.293002860000009</v>
      </c>
      <c r="S106" s="223"/>
      <c r="T106" s="225">
        <f>SUM(T107:T122)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26" t="s">
        <v>78</v>
      </c>
      <c r="AT106" s="227" t="s">
        <v>73</v>
      </c>
      <c r="AU106" s="227" t="s">
        <v>78</v>
      </c>
      <c r="AY106" s="226" t="s">
        <v>475</v>
      </c>
      <c r="BK106" s="228">
        <f>SUM(BK107:BK122)</f>
        <v>0</v>
      </c>
    </row>
    <row r="107" s="2" customFormat="1" ht="21.75" customHeight="1">
      <c r="A107" s="41"/>
      <c r="B107" s="42"/>
      <c r="C107" s="231" t="s">
        <v>78</v>
      </c>
      <c r="D107" s="231" t="s">
        <v>477</v>
      </c>
      <c r="E107" s="232" t="s">
        <v>926</v>
      </c>
      <c r="F107" s="233" t="s">
        <v>927</v>
      </c>
      <c r="G107" s="234" t="s">
        <v>480</v>
      </c>
      <c r="H107" s="235">
        <v>16.992000000000001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2.4746100000000002</v>
      </c>
      <c r="R107" s="240">
        <f>Q107*H107</f>
        <v>42.048573120000007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928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927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>
      <c r="A109" s="41"/>
      <c r="B109" s="42"/>
      <c r="C109" s="43"/>
      <c r="D109" s="244" t="s">
        <v>485</v>
      </c>
      <c r="E109" s="43"/>
      <c r="F109" s="248" t="s">
        <v>486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485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929</v>
      </c>
      <c r="G110" s="250"/>
      <c r="H110" s="253">
        <v>2.5019999999999998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74</v>
      </c>
      <c r="AY110" s="259" t="s">
        <v>475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930</v>
      </c>
      <c r="G111" s="250"/>
      <c r="H111" s="253">
        <v>14.49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74</v>
      </c>
      <c r="AY111" s="259" t="s">
        <v>475</v>
      </c>
    </row>
    <row r="112" s="15" customFormat="1">
      <c r="A112" s="15"/>
      <c r="B112" s="271"/>
      <c r="C112" s="272"/>
      <c r="D112" s="244" t="s">
        <v>487</v>
      </c>
      <c r="E112" s="273" t="s">
        <v>28</v>
      </c>
      <c r="F112" s="274" t="s">
        <v>493</v>
      </c>
      <c r="G112" s="272"/>
      <c r="H112" s="275">
        <v>16.992000000000001</v>
      </c>
      <c r="I112" s="276"/>
      <c r="J112" s="272"/>
      <c r="K112" s="272"/>
      <c r="L112" s="277"/>
      <c r="M112" s="278"/>
      <c r="N112" s="279"/>
      <c r="O112" s="279"/>
      <c r="P112" s="279"/>
      <c r="Q112" s="279"/>
      <c r="R112" s="279"/>
      <c r="S112" s="279"/>
      <c r="T112" s="280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81" t="s">
        <v>487</v>
      </c>
      <c r="AU112" s="281" t="s">
        <v>82</v>
      </c>
      <c r="AV112" s="15" t="s">
        <v>482</v>
      </c>
      <c r="AW112" s="15" t="s">
        <v>35</v>
      </c>
      <c r="AX112" s="15" t="s">
        <v>78</v>
      </c>
      <c r="AY112" s="281" t="s">
        <v>475</v>
      </c>
    </row>
    <row r="113" s="2" customFormat="1" ht="16.5" customHeight="1">
      <c r="A113" s="41"/>
      <c r="B113" s="42"/>
      <c r="C113" s="231" t="s">
        <v>82</v>
      </c>
      <c r="D113" s="231" t="s">
        <v>477</v>
      </c>
      <c r="E113" s="232" t="s">
        <v>931</v>
      </c>
      <c r="F113" s="233" t="s">
        <v>932</v>
      </c>
      <c r="G113" s="234" t="s">
        <v>496</v>
      </c>
      <c r="H113" s="235">
        <v>25.02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0.00247</v>
      </c>
      <c r="R113" s="240">
        <f>Q113*H113</f>
        <v>0.061799399999999997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933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932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934</v>
      </c>
      <c r="G115" s="250"/>
      <c r="H115" s="253">
        <v>16.68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935</v>
      </c>
      <c r="G116" s="250"/>
      <c r="H116" s="253">
        <v>8.3399999999999999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74</v>
      </c>
      <c r="AY116" s="259" t="s">
        <v>475</v>
      </c>
    </row>
    <row r="117" s="15" customFormat="1">
      <c r="A117" s="15"/>
      <c r="B117" s="271"/>
      <c r="C117" s="272"/>
      <c r="D117" s="244" t="s">
        <v>487</v>
      </c>
      <c r="E117" s="273" t="s">
        <v>28</v>
      </c>
      <c r="F117" s="274" t="s">
        <v>493</v>
      </c>
      <c r="G117" s="272"/>
      <c r="H117" s="275">
        <v>25.02</v>
      </c>
      <c r="I117" s="276"/>
      <c r="J117" s="272"/>
      <c r="K117" s="272"/>
      <c r="L117" s="277"/>
      <c r="M117" s="278"/>
      <c r="N117" s="279"/>
      <c r="O117" s="279"/>
      <c r="P117" s="279"/>
      <c r="Q117" s="279"/>
      <c r="R117" s="279"/>
      <c r="S117" s="279"/>
      <c r="T117" s="280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81" t="s">
        <v>487</v>
      </c>
      <c r="AU117" s="281" t="s">
        <v>82</v>
      </c>
      <c r="AV117" s="15" t="s">
        <v>482</v>
      </c>
      <c r="AW117" s="15" t="s">
        <v>35</v>
      </c>
      <c r="AX117" s="15" t="s">
        <v>78</v>
      </c>
      <c r="AY117" s="281" t="s">
        <v>475</v>
      </c>
    </row>
    <row r="118" s="2" customFormat="1" ht="16.5" customHeight="1">
      <c r="A118" s="41"/>
      <c r="B118" s="42"/>
      <c r="C118" s="231" t="s">
        <v>90</v>
      </c>
      <c r="D118" s="231" t="s">
        <v>477</v>
      </c>
      <c r="E118" s="232" t="s">
        <v>936</v>
      </c>
      <c r="F118" s="233" t="s">
        <v>937</v>
      </c>
      <c r="G118" s="234" t="s">
        <v>496</v>
      </c>
      <c r="H118" s="235">
        <v>25.02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938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937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2" customFormat="1" ht="21.75" customHeight="1">
      <c r="A120" s="41"/>
      <c r="B120" s="42"/>
      <c r="C120" s="231" t="s">
        <v>482</v>
      </c>
      <c r="D120" s="231" t="s">
        <v>477</v>
      </c>
      <c r="E120" s="232" t="s">
        <v>939</v>
      </c>
      <c r="F120" s="233" t="s">
        <v>940</v>
      </c>
      <c r="G120" s="234" t="s">
        <v>508</v>
      </c>
      <c r="H120" s="235">
        <v>3.0019999999999998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1.0601700000000001</v>
      </c>
      <c r="R120" s="240">
        <f>Q120*H120</f>
        <v>3.1826303399999998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941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940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942</v>
      </c>
      <c r="G122" s="250"/>
      <c r="H122" s="253">
        <v>3.0019999999999998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12" customFormat="1" ht="22.8" customHeight="1">
      <c r="A123" s="12"/>
      <c r="B123" s="215"/>
      <c r="C123" s="216"/>
      <c r="D123" s="217" t="s">
        <v>73</v>
      </c>
      <c r="E123" s="229" t="s">
        <v>90</v>
      </c>
      <c r="F123" s="229" t="s">
        <v>476</v>
      </c>
      <c r="G123" s="216"/>
      <c r="H123" s="216"/>
      <c r="I123" s="219"/>
      <c r="J123" s="230">
        <f>BK123</f>
        <v>0</v>
      </c>
      <c r="K123" s="216"/>
      <c r="L123" s="221"/>
      <c r="M123" s="222"/>
      <c r="N123" s="223"/>
      <c r="O123" s="223"/>
      <c r="P123" s="224">
        <f>SUM(P124:P180)</f>
        <v>0</v>
      </c>
      <c r="Q123" s="223"/>
      <c r="R123" s="224">
        <f>SUM(R124:R180)</f>
        <v>129.77922175999998</v>
      </c>
      <c r="S123" s="223"/>
      <c r="T123" s="225">
        <f>SUM(T124:T180)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6" t="s">
        <v>78</v>
      </c>
      <c r="AT123" s="227" t="s">
        <v>73</v>
      </c>
      <c r="AU123" s="227" t="s">
        <v>78</v>
      </c>
      <c r="AY123" s="226" t="s">
        <v>475</v>
      </c>
      <c r="BK123" s="228">
        <f>SUM(BK124:BK180)</f>
        <v>0</v>
      </c>
    </row>
    <row r="124" s="2" customFormat="1" ht="33" customHeight="1">
      <c r="A124" s="41"/>
      <c r="B124" s="42"/>
      <c r="C124" s="231" t="s">
        <v>186</v>
      </c>
      <c r="D124" s="231" t="s">
        <v>477</v>
      </c>
      <c r="E124" s="232" t="s">
        <v>478</v>
      </c>
      <c r="F124" s="233" t="s">
        <v>479</v>
      </c>
      <c r="G124" s="234" t="s">
        <v>480</v>
      </c>
      <c r="H124" s="235">
        <v>36.381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2.45329</v>
      </c>
      <c r="R124" s="240">
        <f>Q124*H124</f>
        <v>89.253143489999999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943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479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>
      <c r="A126" s="41"/>
      <c r="B126" s="42"/>
      <c r="C126" s="43"/>
      <c r="D126" s="244" t="s">
        <v>485</v>
      </c>
      <c r="E126" s="43"/>
      <c r="F126" s="248" t="s">
        <v>486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485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944</v>
      </c>
      <c r="G127" s="250"/>
      <c r="H127" s="253">
        <v>32.823999999999998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945</v>
      </c>
      <c r="G128" s="250"/>
      <c r="H128" s="253">
        <v>1.917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946</v>
      </c>
      <c r="G129" s="250"/>
      <c r="H129" s="253">
        <v>4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74</v>
      </c>
      <c r="AY129" s="259" t="s">
        <v>475</v>
      </c>
    </row>
    <row r="130" s="14" customFormat="1">
      <c r="A130" s="14"/>
      <c r="B130" s="260"/>
      <c r="C130" s="261"/>
      <c r="D130" s="244" t="s">
        <v>487</v>
      </c>
      <c r="E130" s="262" t="s">
        <v>28</v>
      </c>
      <c r="F130" s="263" t="s">
        <v>490</v>
      </c>
      <c r="G130" s="261"/>
      <c r="H130" s="264">
        <v>38.741</v>
      </c>
      <c r="I130" s="265"/>
      <c r="J130" s="261"/>
      <c r="K130" s="261"/>
      <c r="L130" s="266"/>
      <c r="M130" s="267"/>
      <c r="N130" s="268"/>
      <c r="O130" s="268"/>
      <c r="P130" s="268"/>
      <c r="Q130" s="268"/>
      <c r="R130" s="268"/>
      <c r="S130" s="268"/>
      <c r="T130" s="269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70" t="s">
        <v>487</v>
      </c>
      <c r="AU130" s="270" t="s">
        <v>82</v>
      </c>
      <c r="AV130" s="14" t="s">
        <v>90</v>
      </c>
      <c r="AW130" s="14" t="s">
        <v>35</v>
      </c>
      <c r="AX130" s="14" t="s">
        <v>74</v>
      </c>
      <c r="AY130" s="270" t="s">
        <v>475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947</v>
      </c>
      <c r="G131" s="250"/>
      <c r="H131" s="253">
        <v>-0.54000000000000004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74</v>
      </c>
      <c r="AY131" s="259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948</v>
      </c>
      <c r="G132" s="250"/>
      <c r="H132" s="253">
        <v>-0.59399999999999997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949</v>
      </c>
      <c r="G133" s="250"/>
      <c r="H133" s="253">
        <v>-1.226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74</v>
      </c>
      <c r="AY133" s="259" t="s">
        <v>475</v>
      </c>
    </row>
    <row r="134" s="15" customFormat="1">
      <c r="A134" s="15"/>
      <c r="B134" s="271"/>
      <c r="C134" s="272"/>
      <c r="D134" s="244" t="s">
        <v>487</v>
      </c>
      <c r="E134" s="273" t="s">
        <v>28</v>
      </c>
      <c r="F134" s="274" t="s">
        <v>493</v>
      </c>
      <c r="G134" s="272"/>
      <c r="H134" s="275">
        <v>36.381</v>
      </c>
      <c r="I134" s="276"/>
      <c r="J134" s="272"/>
      <c r="K134" s="272"/>
      <c r="L134" s="277"/>
      <c r="M134" s="278"/>
      <c r="N134" s="279"/>
      <c r="O134" s="279"/>
      <c r="P134" s="279"/>
      <c r="Q134" s="279"/>
      <c r="R134" s="279"/>
      <c r="S134" s="279"/>
      <c r="T134" s="280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81" t="s">
        <v>487</v>
      </c>
      <c r="AU134" s="281" t="s">
        <v>82</v>
      </c>
      <c r="AV134" s="15" t="s">
        <v>482</v>
      </c>
      <c r="AW134" s="15" t="s">
        <v>35</v>
      </c>
      <c r="AX134" s="15" t="s">
        <v>78</v>
      </c>
      <c r="AY134" s="281" t="s">
        <v>475</v>
      </c>
    </row>
    <row r="135" s="2" customFormat="1" ht="33" customHeight="1">
      <c r="A135" s="41"/>
      <c r="B135" s="42"/>
      <c r="C135" s="231" t="s">
        <v>204</v>
      </c>
      <c r="D135" s="231" t="s">
        <v>477</v>
      </c>
      <c r="E135" s="232" t="s">
        <v>494</v>
      </c>
      <c r="F135" s="233" t="s">
        <v>495</v>
      </c>
      <c r="G135" s="234" t="s">
        <v>496</v>
      </c>
      <c r="H135" s="235">
        <v>266.34899999999999</v>
      </c>
      <c r="I135" s="236"/>
      <c r="J135" s="237">
        <f>ROUND(I135*H135,2)</f>
        <v>0</v>
      </c>
      <c r="K135" s="233" t="s">
        <v>28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0.0027499999999999998</v>
      </c>
      <c r="R135" s="240">
        <f>Q135*H135</f>
        <v>0.73245974999999996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950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495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951</v>
      </c>
      <c r="G137" s="250"/>
      <c r="H137" s="253">
        <v>226.98400000000001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952</v>
      </c>
      <c r="G138" s="250"/>
      <c r="H138" s="253">
        <v>2.2949999999999999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953</v>
      </c>
      <c r="G139" s="250"/>
      <c r="H139" s="253">
        <v>32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74</v>
      </c>
      <c r="AY139" s="259" t="s">
        <v>475</v>
      </c>
    </row>
    <row r="140" s="14" customFormat="1">
      <c r="A140" s="14"/>
      <c r="B140" s="260"/>
      <c r="C140" s="261"/>
      <c r="D140" s="244" t="s">
        <v>487</v>
      </c>
      <c r="E140" s="262" t="s">
        <v>28</v>
      </c>
      <c r="F140" s="263" t="s">
        <v>490</v>
      </c>
      <c r="G140" s="261"/>
      <c r="H140" s="264">
        <v>261.279</v>
      </c>
      <c r="I140" s="265"/>
      <c r="J140" s="261"/>
      <c r="K140" s="261"/>
      <c r="L140" s="266"/>
      <c r="M140" s="267"/>
      <c r="N140" s="268"/>
      <c r="O140" s="268"/>
      <c r="P140" s="268"/>
      <c r="Q140" s="268"/>
      <c r="R140" s="268"/>
      <c r="S140" s="268"/>
      <c r="T140" s="269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70" t="s">
        <v>487</v>
      </c>
      <c r="AU140" s="270" t="s">
        <v>82</v>
      </c>
      <c r="AV140" s="14" t="s">
        <v>90</v>
      </c>
      <c r="AW140" s="14" t="s">
        <v>35</v>
      </c>
      <c r="AX140" s="14" t="s">
        <v>74</v>
      </c>
      <c r="AY140" s="270" t="s">
        <v>475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954</v>
      </c>
      <c r="G141" s="250"/>
      <c r="H141" s="253">
        <v>1.6200000000000001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955</v>
      </c>
      <c r="G142" s="250"/>
      <c r="H142" s="253">
        <v>1.5900000000000001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956</v>
      </c>
      <c r="G143" s="250"/>
      <c r="H143" s="253">
        <v>1.8600000000000001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5" customFormat="1">
      <c r="A144" s="15"/>
      <c r="B144" s="271"/>
      <c r="C144" s="272"/>
      <c r="D144" s="244" t="s">
        <v>487</v>
      </c>
      <c r="E144" s="273" t="s">
        <v>28</v>
      </c>
      <c r="F144" s="274" t="s">
        <v>493</v>
      </c>
      <c r="G144" s="272"/>
      <c r="H144" s="275">
        <v>266.34899999999999</v>
      </c>
      <c r="I144" s="276"/>
      <c r="J144" s="272"/>
      <c r="K144" s="272"/>
      <c r="L144" s="277"/>
      <c r="M144" s="278"/>
      <c r="N144" s="279"/>
      <c r="O144" s="279"/>
      <c r="P144" s="279"/>
      <c r="Q144" s="279"/>
      <c r="R144" s="279"/>
      <c r="S144" s="279"/>
      <c r="T144" s="28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81" t="s">
        <v>487</v>
      </c>
      <c r="AU144" s="281" t="s">
        <v>82</v>
      </c>
      <c r="AV144" s="15" t="s">
        <v>482</v>
      </c>
      <c r="AW144" s="15" t="s">
        <v>35</v>
      </c>
      <c r="AX144" s="15" t="s">
        <v>78</v>
      </c>
      <c r="AY144" s="281" t="s">
        <v>475</v>
      </c>
    </row>
    <row r="145" s="2" customFormat="1" ht="21.75" customHeight="1">
      <c r="A145" s="41"/>
      <c r="B145" s="42"/>
      <c r="C145" s="231" t="s">
        <v>522</v>
      </c>
      <c r="D145" s="231" t="s">
        <v>477</v>
      </c>
      <c r="E145" s="232" t="s">
        <v>503</v>
      </c>
      <c r="F145" s="233" t="s">
        <v>504</v>
      </c>
      <c r="G145" s="234" t="s">
        <v>496</v>
      </c>
      <c r="H145" s="235">
        <v>266.34899999999999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957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504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2" customFormat="1" ht="33" customHeight="1">
      <c r="A147" s="41"/>
      <c r="B147" s="42"/>
      <c r="C147" s="231" t="s">
        <v>519</v>
      </c>
      <c r="D147" s="231" t="s">
        <v>477</v>
      </c>
      <c r="E147" s="232" t="s">
        <v>506</v>
      </c>
      <c r="F147" s="233" t="s">
        <v>507</v>
      </c>
      <c r="G147" s="234" t="s">
        <v>508</v>
      </c>
      <c r="H147" s="235">
        <v>3.0920000000000001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1.04881</v>
      </c>
      <c r="R147" s="240">
        <f>Q147*H147</f>
        <v>3.2429205200000002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958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507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959</v>
      </c>
      <c r="G149" s="250"/>
      <c r="H149" s="253">
        <v>3.0920000000000001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78</v>
      </c>
      <c r="AY149" s="259" t="s">
        <v>475</v>
      </c>
    </row>
    <row r="150" s="2" customFormat="1" ht="21.75" customHeight="1">
      <c r="A150" s="41"/>
      <c r="B150" s="42"/>
      <c r="C150" s="231" t="s">
        <v>292</v>
      </c>
      <c r="D150" s="231" t="s">
        <v>477</v>
      </c>
      <c r="E150" s="232" t="s">
        <v>960</v>
      </c>
      <c r="F150" s="233" t="s">
        <v>961</v>
      </c>
      <c r="G150" s="234" t="s">
        <v>480</v>
      </c>
      <c r="H150" s="235">
        <v>6.4000000000000004</v>
      </c>
      <c r="I150" s="236"/>
      <c r="J150" s="237">
        <f>ROUND(I150*H150,2)</f>
        <v>0</v>
      </c>
      <c r="K150" s="233" t="s">
        <v>481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0.079549999999999996</v>
      </c>
      <c r="R150" s="240">
        <f>Q150*H150</f>
        <v>0.50912000000000002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482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962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961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2" customFormat="1">
      <c r="A152" s="41"/>
      <c r="B152" s="42"/>
      <c r="C152" s="43"/>
      <c r="D152" s="244" t="s">
        <v>485</v>
      </c>
      <c r="E152" s="43"/>
      <c r="F152" s="248" t="s">
        <v>963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485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964</v>
      </c>
      <c r="G153" s="250"/>
      <c r="H153" s="253">
        <v>3.8500000000000001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965</v>
      </c>
      <c r="G154" s="250"/>
      <c r="H154" s="253">
        <v>2.5499999999999998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5" customFormat="1">
      <c r="A155" s="15"/>
      <c r="B155" s="271"/>
      <c r="C155" s="272"/>
      <c r="D155" s="244" t="s">
        <v>487</v>
      </c>
      <c r="E155" s="273" t="s">
        <v>28</v>
      </c>
      <c r="F155" s="274" t="s">
        <v>493</v>
      </c>
      <c r="G155" s="272"/>
      <c r="H155" s="275">
        <v>6.4000000000000004</v>
      </c>
      <c r="I155" s="276"/>
      <c r="J155" s="272"/>
      <c r="K155" s="272"/>
      <c r="L155" s="277"/>
      <c r="M155" s="278"/>
      <c r="N155" s="279"/>
      <c r="O155" s="279"/>
      <c r="P155" s="279"/>
      <c r="Q155" s="279"/>
      <c r="R155" s="279"/>
      <c r="S155" s="279"/>
      <c r="T155" s="280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81" t="s">
        <v>487</v>
      </c>
      <c r="AU155" s="281" t="s">
        <v>82</v>
      </c>
      <c r="AV155" s="15" t="s">
        <v>482</v>
      </c>
      <c r="AW155" s="15" t="s">
        <v>35</v>
      </c>
      <c r="AX155" s="15" t="s">
        <v>78</v>
      </c>
      <c r="AY155" s="281" t="s">
        <v>475</v>
      </c>
    </row>
    <row r="156" s="2" customFormat="1" ht="44.25" customHeight="1">
      <c r="A156" s="41"/>
      <c r="B156" s="42"/>
      <c r="C156" s="282" t="s">
        <v>332</v>
      </c>
      <c r="D156" s="282" t="s">
        <v>516</v>
      </c>
      <c r="E156" s="283" t="s">
        <v>966</v>
      </c>
      <c r="F156" s="284" t="s">
        <v>967</v>
      </c>
      <c r="G156" s="285" t="s">
        <v>550</v>
      </c>
      <c r="H156" s="286">
        <v>1</v>
      </c>
      <c r="I156" s="287"/>
      <c r="J156" s="288">
        <f>ROUND(I156*H156,2)</f>
        <v>0</v>
      </c>
      <c r="K156" s="284" t="s">
        <v>28</v>
      </c>
      <c r="L156" s="289"/>
      <c r="M156" s="290" t="s">
        <v>28</v>
      </c>
      <c r="N156" s="291" t="s">
        <v>45</v>
      </c>
      <c r="O156" s="87"/>
      <c r="P156" s="240">
        <f>O156*H156</f>
        <v>0</v>
      </c>
      <c r="Q156" s="240">
        <v>0.032500000000000001</v>
      </c>
      <c r="R156" s="240">
        <f>Q156*H156</f>
        <v>0.032500000000000001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519</v>
      </c>
      <c r="AT156" s="242" t="s">
        <v>516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482</v>
      </c>
      <c r="BM156" s="242" t="s">
        <v>968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967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2" customFormat="1">
      <c r="A158" s="41"/>
      <c r="B158" s="42"/>
      <c r="C158" s="43"/>
      <c r="D158" s="244" t="s">
        <v>485</v>
      </c>
      <c r="E158" s="43"/>
      <c r="F158" s="248" t="s">
        <v>969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485</v>
      </c>
      <c r="AU158" s="20" t="s">
        <v>82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970</v>
      </c>
      <c r="G159" s="250"/>
      <c r="H159" s="253">
        <v>1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78</v>
      </c>
      <c r="AY159" s="259" t="s">
        <v>475</v>
      </c>
    </row>
    <row r="160" s="2" customFormat="1" ht="44.25" customHeight="1">
      <c r="A160" s="41"/>
      <c r="B160" s="42"/>
      <c r="C160" s="282" t="s">
        <v>341</v>
      </c>
      <c r="D160" s="282" t="s">
        <v>516</v>
      </c>
      <c r="E160" s="283" t="s">
        <v>971</v>
      </c>
      <c r="F160" s="284" t="s">
        <v>972</v>
      </c>
      <c r="G160" s="285" t="s">
        <v>550</v>
      </c>
      <c r="H160" s="286">
        <v>1</v>
      </c>
      <c r="I160" s="287"/>
      <c r="J160" s="288">
        <f>ROUND(I160*H160,2)</f>
        <v>0</v>
      </c>
      <c r="K160" s="284" t="s">
        <v>28</v>
      </c>
      <c r="L160" s="289"/>
      <c r="M160" s="290" t="s">
        <v>28</v>
      </c>
      <c r="N160" s="291" t="s">
        <v>45</v>
      </c>
      <c r="O160" s="87"/>
      <c r="P160" s="240">
        <f>O160*H160</f>
        <v>0</v>
      </c>
      <c r="Q160" s="240">
        <v>4.2239880000000003</v>
      </c>
      <c r="R160" s="240">
        <f>Q160*H160</f>
        <v>4.2239880000000003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519</v>
      </c>
      <c r="AT160" s="242" t="s">
        <v>516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973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972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2" customFormat="1">
      <c r="A162" s="41"/>
      <c r="B162" s="42"/>
      <c r="C162" s="43"/>
      <c r="D162" s="244" t="s">
        <v>485</v>
      </c>
      <c r="E162" s="43"/>
      <c r="F162" s="248" t="s">
        <v>974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485</v>
      </c>
      <c r="AU162" s="20" t="s">
        <v>82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970</v>
      </c>
      <c r="G163" s="250"/>
      <c r="H163" s="253">
        <v>1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44.25" customHeight="1">
      <c r="A164" s="41"/>
      <c r="B164" s="42"/>
      <c r="C164" s="282" t="s">
        <v>350</v>
      </c>
      <c r="D164" s="282" t="s">
        <v>516</v>
      </c>
      <c r="E164" s="283" t="s">
        <v>975</v>
      </c>
      <c r="F164" s="284" t="s">
        <v>976</v>
      </c>
      <c r="G164" s="285" t="s">
        <v>550</v>
      </c>
      <c r="H164" s="286">
        <v>1</v>
      </c>
      <c r="I164" s="287"/>
      <c r="J164" s="288">
        <f>ROUND(I164*H164,2)</f>
        <v>0</v>
      </c>
      <c r="K164" s="284" t="s">
        <v>28</v>
      </c>
      <c r="L164" s="289"/>
      <c r="M164" s="290" t="s">
        <v>28</v>
      </c>
      <c r="N164" s="291" t="s">
        <v>45</v>
      </c>
      <c r="O164" s="87"/>
      <c r="P164" s="240">
        <f>O164*H164</f>
        <v>0</v>
      </c>
      <c r="Q164" s="240">
        <v>5.0820499999999997</v>
      </c>
      <c r="R164" s="240">
        <f>Q164*H164</f>
        <v>5.0820499999999997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519</v>
      </c>
      <c r="AT164" s="242" t="s">
        <v>516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977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976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2" customFormat="1">
      <c r="A166" s="41"/>
      <c r="B166" s="42"/>
      <c r="C166" s="43"/>
      <c r="D166" s="244" t="s">
        <v>485</v>
      </c>
      <c r="E166" s="43"/>
      <c r="F166" s="248" t="s">
        <v>974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485</v>
      </c>
      <c r="AU166" s="20" t="s">
        <v>82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970</v>
      </c>
      <c r="G167" s="250"/>
      <c r="H167" s="253">
        <v>1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78</v>
      </c>
      <c r="AY167" s="259" t="s">
        <v>475</v>
      </c>
    </row>
    <row r="168" s="2" customFormat="1" ht="33" customHeight="1">
      <c r="A168" s="41"/>
      <c r="B168" s="42"/>
      <c r="C168" s="282" t="s">
        <v>359</v>
      </c>
      <c r="D168" s="282" t="s">
        <v>516</v>
      </c>
      <c r="E168" s="283" t="s">
        <v>978</v>
      </c>
      <c r="F168" s="284" t="s">
        <v>979</v>
      </c>
      <c r="G168" s="285" t="s">
        <v>550</v>
      </c>
      <c r="H168" s="286">
        <v>7</v>
      </c>
      <c r="I168" s="287"/>
      <c r="J168" s="288">
        <f>ROUND(I168*H168,2)</f>
        <v>0</v>
      </c>
      <c r="K168" s="284" t="s">
        <v>28</v>
      </c>
      <c r="L168" s="289"/>
      <c r="M168" s="290" t="s">
        <v>28</v>
      </c>
      <c r="N168" s="291" t="s">
        <v>45</v>
      </c>
      <c r="O168" s="87"/>
      <c r="P168" s="240">
        <f>O168*H168</f>
        <v>0</v>
      </c>
      <c r="Q168" s="240">
        <v>3.4375</v>
      </c>
      <c r="R168" s="240">
        <f>Q168*H168</f>
        <v>24.0625</v>
      </c>
      <c r="S168" s="240">
        <v>0</v>
      </c>
      <c r="T168" s="24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42" t="s">
        <v>519</v>
      </c>
      <c r="AT168" s="242" t="s">
        <v>516</v>
      </c>
      <c r="AU168" s="242" t="s">
        <v>82</v>
      </c>
      <c r="AY168" s="20" t="s">
        <v>475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20" t="s">
        <v>78</v>
      </c>
      <c r="BK168" s="243">
        <f>ROUND(I168*H168,2)</f>
        <v>0</v>
      </c>
      <c r="BL168" s="20" t="s">
        <v>482</v>
      </c>
      <c r="BM168" s="242" t="s">
        <v>980</v>
      </c>
    </row>
    <row r="169" s="2" customFormat="1">
      <c r="A169" s="41"/>
      <c r="B169" s="42"/>
      <c r="C169" s="43"/>
      <c r="D169" s="244" t="s">
        <v>484</v>
      </c>
      <c r="E169" s="43"/>
      <c r="F169" s="245" t="s">
        <v>979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484</v>
      </c>
      <c r="AU169" s="20" t="s">
        <v>82</v>
      </c>
    </row>
    <row r="170" s="2" customFormat="1">
      <c r="A170" s="41"/>
      <c r="B170" s="42"/>
      <c r="C170" s="43"/>
      <c r="D170" s="244" t="s">
        <v>485</v>
      </c>
      <c r="E170" s="43"/>
      <c r="F170" s="248" t="s">
        <v>981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485</v>
      </c>
      <c r="AU170" s="20" t="s">
        <v>82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982</v>
      </c>
      <c r="G171" s="250"/>
      <c r="H171" s="253">
        <v>7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78</v>
      </c>
      <c r="AY171" s="259" t="s">
        <v>475</v>
      </c>
    </row>
    <row r="172" s="2" customFormat="1" ht="21.75" customHeight="1">
      <c r="A172" s="41"/>
      <c r="B172" s="42"/>
      <c r="C172" s="231" t="s">
        <v>557</v>
      </c>
      <c r="D172" s="231" t="s">
        <v>477</v>
      </c>
      <c r="E172" s="232" t="s">
        <v>544</v>
      </c>
      <c r="F172" s="233" t="s">
        <v>545</v>
      </c>
      <c r="G172" s="234" t="s">
        <v>496</v>
      </c>
      <c r="H172" s="235">
        <v>264.05399999999997</v>
      </c>
      <c r="I172" s="236"/>
      <c r="J172" s="237">
        <f>ROUND(I172*H172,2)</f>
        <v>0</v>
      </c>
      <c r="K172" s="233" t="s">
        <v>28</v>
      </c>
      <c r="L172" s="47"/>
      <c r="M172" s="238" t="s">
        <v>28</v>
      </c>
      <c r="N172" s="239" t="s">
        <v>45</v>
      </c>
      <c r="O172" s="87"/>
      <c r="P172" s="240">
        <f>O172*H172</f>
        <v>0</v>
      </c>
      <c r="Q172" s="240">
        <v>0.01</v>
      </c>
      <c r="R172" s="240">
        <f>Q172*H172</f>
        <v>2.6405399999999997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482</v>
      </c>
      <c r="AT172" s="242" t="s">
        <v>477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482</v>
      </c>
      <c r="BM172" s="242" t="s">
        <v>983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545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951</v>
      </c>
      <c r="G174" s="250"/>
      <c r="H174" s="253">
        <v>226.98400000000001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953</v>
      </c>
      <c r="G175" s="250"/>
      <c r="H175" s="253">
        <v>32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74</v>
      </c>
      <c r="AY175" s="259" t="s">
        <v>475</v>
      </c>
    </row>
    <row r="176" s="14" customFormat="1">
      <c r="A176" s="14"/>
      <c r="B176" s="260"/>
      <c r="C176" s="261"/>
      <c r="D176" s="244" t="s">
        <v>487</v>
      </c>
      <c r="E176" s="262" t="s">
        <v>28</v>
      </c>
      <c r="F176" s="263" t="s">
        <v>490</v>
      </c>
      <c r="G176" s="261"/>
      <c r="H176" s="264">
        <v>258.98400000000004</v>
      </c>
      <c r="I176" s="265"/>
      <c r="J176" s="261"/>
      <c r="K176" s="261"/>
      <c r="L176" s="266"/>
      <c r="M176" s="267"/>
      <c r="N176" s="268"/>
      <c r="O176" s="268"/>
      <c r="P176" s="268"/>
      <c r="Q176" s="268"/>
      <c r="R176" s="268"/>
      <c r="S176" s="268"/>
      <c r="T176" s="269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70" t="s">
        <v>487</v>
      </c>
      <c r="AU176" s="270" t="s">
        <v>82</v>
      </c>
      <c r="AV176" s="14" t="s">
        <v>90</v>
      </c>
      <c r="AW176" s="14" t="s">
        <v>35</v>
      </c>
      <c r="AX176" s="14" t="s">
        <v>74</v>
      </c>
      <c r="AY176" s="270" t="s">
        <v>475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954</v>
      </c>
      <c r="G177" s="250"/>
      <c r="H177" s="253">
        <v>1.6200000000000001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955</v>
      </c>
      <c r="G178" s="250"/>
      <c r="H178" s="253">
        <v>1.5900000000000001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956</v>
      </c>
      <c r="G179" s="250"/>
      <c r="H179" s="253">
        <v>1.8600000000000001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5" customFormat="1">
      <c r="A180" s="15"/>
      <c r="B180" s="271"/>
      <c r="C180" s="272"/>
      <c r="D180" s="244" t="s">
        <v>487</v>
      </c>
      <c r="E180" s="273" t="s">
        <v>28</v>
      </c>
      <c r="F180" s="274" t="s">
        <v>493</v>
      </c>
      <c r="G180" s="272"/>
      <c r="H180" s="275">
        <v>264.05400000000003</v>
      </c>
      <c r="I180" s="276"/>
      <c r="J180" s="272"/>
      <c r="K180" s="272"/>
      <c r="L180" s="277"/>
      <c r="M180" s="278"/>
      <c r="N180" s="279"/>
      <c r="O180" s="279"/>
      <c r="P180" s="279"/>
      <c r="Q180" s="279"/>
      <c r="R180" s="279"/>
      <c r="S180" s="279"/>
      <c r="T180" s="280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81" t="s">
        <v>487</v>
      </c>
      <c r="AU180" s="281" t="s">
        <v>82</v>
      </c>
      <c r="AV180" s="15" t="s">
        <v>482</v>
      </c>
      <c r="AW180" s="15" t="s">
        <v>35</v>
      </c>
      <c r="AX180" s="15" t="s">
        <v>78</v>
      </c>
      <c r="AY180" s="281" t="s">
        <v>475</v>
      </c>
    </row>
    <row r="181" s="12" customFormat="1" ht="22.8" customHeight="1">
      <c r="A181" s="12"/>
      <c r="B181" s="215"/>
      <c r="C181" s="216"/>
      <c r="D181" s="217" t="s">
        <v>73</v>
      </c>
      <c r="E181" s="229" t="s">
        <v>482</v>
      </c>
      <c r="F181" s="229" t="s">
        <v>547</v>
      </c>
      <c r="G181" s="216"/>
      <c r="H181" s="216"/>
      <c r="I181" s="219"/>
      <c r="J181" s="230">
        <f>BK181</f>
        <v>0</v>
      </c>
      <c r="K181" s="216"/>
      <c r="L181" s="221"/>
      <c r="M181" s="222"/>
      <c r="N181" s="223"/>
      <c r="O181" s="223"/>
      <c r="P181" s="224">
        <f>SUM(P182:P201)</f>
        <v>0</v>
      </c>
      <c r="Q181" s="223"/>
      <c r="R181" s="224">
        <f>SUM(R182:R201)</f>
        <v>37.85459994</v>
      </c>
      <c r="S181" s="223"/>
      <c r="T181" s="225">
        <f>SUM(T182:T201)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6" t="s">
        <v>78</v>
      </c>
      <c r="AT181" s="227" t="s">
        <v>73</v>
      </c>
      <c r="AU181" s="227" t="s">
        <v>78</v>
      </c>
      <c r="AY181" s="226" t="s">
        <v>475</v>
      </c>
      <c r="BK181" s="228">
        <f>SUM(BK182:BK201)</f>
        <v>0</v>
      </c>
    </row>
    <row r="182" s="2" customFormat="1" ht="44.25" customHeight="1">
      <c r="A182" s="41"/>
      <c r="B182" s="42"/>
      <c r="C182" s="231" t="s">
        <v>8</v>
      </c>
      <c r="D182" s="231" t="s">
        <v>477</v>
      </c>
      <c r="E182" s="232" t="s">
        <v>558</v>
      </c>
      <c r="F182" s="233" t="s">
        <v>559</v>
      </c>
      <c r="G182" s="234" t="s">
        <v>480</v>
      </c>
      <c r="H182" s="235">
        <v>14.49</v>
      </c>
      <c r="I182" s="236"/>
      <c r="J182" s="237">
        <f>ROUND(I182*H182,2)</f>
        <v>0</v>
      </c>
      <c r="K182" s="233" t="s">
        <v>481</v>
      </c>
      <c r="L182" s="47"/>
      <c r="M182" s="238" t="s">
        <v>28</v>
      </c>
      <c r="N182" s="239" t="s">
        <v>45</v>
      </c>
      <c r="O182" s="87"/>
      <c r="P182" s="240">
        <f>O182*H182</f>
        <v>0</v>
      </c>
      <c r="Q182" s="240">
        <v>2.45343</v>
      </c>
      <c r="R182" s="240">
        <f>Q182*H182</f>
        <v>35.550200699999998</v>
      </c>
      <c r="S182" s="240">
        <v>0</v>
      </c>
      <c r="T182" s="24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42" t="s">
        <v>482</v>
      </c>
      <c r="AT182" s="242" t="s">
        <v>477</v>
      </c>
      <c r="AU182" s="242" t="s">
        <v>82</v>
      </c>
      <c r="AY182" s="20" t="s">
        <v>475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20" t="s">
        <v>78</v>
      </c>
      <c r="BK182" s="243">
        <f>ROUND(I182*H182,2)</f>
        <v>0</v>
      </c>
      <c r="BL182" s="20" t="s">
        <v>482</v>
      </c>
      <c r="BM182" s="242" t="s">
        <v>984</v>
      </c>
    </row>
    <row r="183" s="2" customFormat="1">
      <c r="A183" s="41"/>
      <c r="B183" s="42"/>
      <c r="C183" s="43"/>
      <c r="D183" s="244" t="s">
        <v>484</v>
      </c>
      <c r="E183" s="43"/>
      <c r="F183" s="245" t="s">
        <v>561</v>
      </c>
      <c r="G183" s="43"/>
      <c r="H183" s="43"/>
      <c r="I183" s="151"/>
      <c r="J183" s="43"/>
      <c r="K183" s="43"/>
      <c r="L183" s="47"/>
      <c r="M183" s="246"/>
      <c r="N183" s="24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484</v>
      </c>
      <c r="AU183" s="20" t="s">
        <v>82</v>
      </c>
    </row>
    <row r="184" s="2" customFormat="1">
      <c r="A184" s="41"/>
      <c r="B184" s="42"/>
      <c r="C184" s="43"/>
      <c r="D184" s="244" t="s">
        <v>485</v>
      </c>
      <c r="E184" s="43"/>
      <c r="F184" s="248" t="s">
        <v>486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485</v>
      </c>
      <c r="AU184" s="20" t="s">
        <v>82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985</v>
      </c>
      <c r="G185" s="250"/>
      <c r="H185" s="253">
        <v>14.49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78</v>
      </c>
      <c r="AY185" s="259" t="s">
        <v>475</v>
      </c>
    </row>
    <row r="186" s="2" customFormat="1" ht="33" customHeight="1">
      <c r="A186" s="41"/>
      <c r="B186" s="42"/>
      <c r="C186" s="231" t="s">
        <v>567</v>
      </c>
      <c r="D186" s="231" t="s">
        <v>477</v>
      </c>
      <c r="E186" s="232" t="s">
        <v>986</v>
      </c>
      <c r="F186" s="233" t="s">
        <v>987</v>
      </c>
      <c r="G186" s="234" t="s">
        <v>496</v>
      </c>
      <c r="H186" s="235">
        <v>48.299999999999997</v>
      </c>
      <c r="I186" s="236"/>
      <c r="J186" s="237">
        <f>ROUND(I186*H186,2)</f>
        <v>0</v>
      </c>
      <c r="K186" s="233" t="s">
        <v>481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0.0055199999999999997</v>
      </c>
      <c r="R186" s="240">
        <f>Q186*H186</f>
        <v>0.26661599999999996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482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482</v>
      </c>
      <c r="BM186" s="242" t="s">
        <v>988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987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989</v>
      </c>
      <c r="G188" s="250"/>
      <c r="H188" s="253">
        <v>48.299999999999997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78</v>
      </c>
      <c r="AY188" s="259" t="s">
        <v>475</v>
      </c>
    </row>
    <row r="189" s="2" customFormat="1" ht="33" customHeight="1">
      <c r="A189" s="41"/>
      <c r="B189" s="42"/>
      <c r="C189" s="231" t="s">
        <v>571</v>
      </c>
      <c r="D189" s="231" t="s">
        <v>477</v>
      </c>
      <c r="E189" s="232" t="s">
        <v>990</v>
      </c>
      <c r="F189" s="233" t="s">
        <v>991</v>
      </c>
      <c r="G189" s="234" t="s">
        <v>496</v>
      </c>
      <c r="H189" s="235">
        <v>48.299999999999997</v>
      </c>
      <c r="I189" s="236"/>
      <c r="J189" s="237">
        <f>ROUND(I189*H189,2)</f>
        <v>0</v>
      </c>
      <c r="K189" s="233" t="s">
        <v>481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482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482</v>
      </c>
      <c r="BM189" s="242" t="s">
        <v>992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991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2" customFormat="1" ht="33" customHeight="1">
      <c r="A191" s="41"/>
      <c r="B191" s="42"/>
      <c r="C191" s="231" t="s">
        <v>575</v>
      </c>
      <c r="D191" s="231" t="s">
        <v>477</v>
      </c>
      <c r="E191" s="232" t="s">
        <v>993</v>
      </c>
      <c r="F191" s="233" t="s">
        <v>994</v>
      </c>
      <c r="G191" s="234" t="s">
        <v>496</v>
      </c>
      <c r="H191" s="235">
        <v>48.299999999999997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0.001</v>
      </c>
      <c r="R191" s="240">
        <f>Q191*H191</f>
        <v>0.048299999999999996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995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994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989</v>
      </c>
      <c r="G193" s="250"/>
      <c r="H193" s="253">
        <v>48.299999999999997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33" customHeight="1">
      <c r="A194" s="41"/>
      <c r="B194" s="42"/>
      <c r="C194" s="231" t="s">
        <v>579</v>
      </c>
      <c r="D194" s="231" t="s">
        <v>477</v>
      </c>
      <c r="E194" s="232" t="s">
        <v>996</v>
      </c>
      <c r="F194" s="233" t="s">
        <v>997</v>
      </c>
      <c r="G194" s="234" t="s">
        <v>496</v>
      </c>
      <c r="H194" s="235">
        <v>48.299999999999997</v>
      </c>
      <c r="I194" s="236"/>
      <c r="J194" s="237">
        <f>ROUND(I194*H194,2)</f>
        <v>0</v>
      </c>
      <c r="K194" s="233" t="s">
        <v>481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482</v>
      </c>
      <c r="AT194" s="242" t="s">
        <v>477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998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997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2" customFormat="1" ht="21.75" customHeight="1">
      <c r="A196" s="41"/>
      <c r="B196" s="42"/>
      <c r="C196" s="231" t="s">
        <v>583</v>
      </c>
      <c r="D196" s="231" t="s">
        <v>477</v>
      </c>
      <c r="E196" s="232" t="s">
        <v>572</v>
      </c>
      <c r="F196" s="233" t="s">
        <v>573</v>
      </c>
      <c r="G196" s="234" t="s">
        <v>496</v>
      </c>
      <c r="H196" s="235">
        <v>48.299999999999997</v>
      </c>
      <c r="I196" s="236"/>
      <c r="J196" s="237">
        <f>ROUND(I196*H196,2)</f>
        <v>0</v>
      </c>
      <c r="K196" s="233" t="s">
        <v>481</v>
      </c>
      <c r="L196" s="47"/>
      <c r="M196" s="238" t="s">
        <v>28</v>
      </c>
      <c r="N196" s="239" t="s">
        <v>45</v>
      </c>
      <c r="O196" s="87"/>
      <c r="P196" s="240">
        <f>O196*H196</f>
        <v>0</v>
      </c>
      <c r="Q196" s="240">
        <v>0.0032000000000000002</v>
      </c>
      <c r="R196" s="240">
        <f>Q196*H196</f>
        <v>0.15456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482</v>
      </c>
      <c r="AT196" s="242" t="s">
        <v>477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999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573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989</v>
      </c>
      <c r="G198" s="250"/>
      <c r="H198" s="253">
        <v>48.299999999999997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78</v>
      </c>
      <c r="AY198" s="259" t="s">
        <v>475</v>
      </c>
    </row>
    <row r="199" s="2" customFormat="1" ht="55.5" customHeight="1">
      <c r="A199" s="41"/>
      <c r="B199" s="42"/>
      <c r="C199" s="231" t="s">
        <v>7</v>
      </c>
      <c r="D199" s="231" t="s">
        <v>477</v>
      </c>
      <c r="E199" s="232" t="s">
        <v>584</v>
      </c>
      <c r="F199" s="233" t="s">
        <v>585</v>
      </c>
      <c r="G199" s="234" t="s">
        <v>508</v>
      </c>
      <c r="H199" s="235">
        <v>1.7390000000000001</v>
      </c>
      <c r="I199" s="236"/>
      <c r="J199" s="237">
        <f>ROUND(I199*H199,2)</f>
        <v>0</v>
      </c>
      <c r="K199" s="233" t="s">
        <v>481</v>
      </c>
      <c r="L199" s="47"/>
      <c r="M199" s="238" t="s">
        <v>28</v>
      </c>
      <c r="N199" s="239" t="s">
        <v>45</v>
      </c>
      <c r="O199" s="87"/>
      <c r="P199" s="240">
        <f>O199*H199</f>
        <v>0</v>
      </c>
      <c r="Q199" s="240">
        <v>1.0551600000000001</v>
      </c>
      <c r="R199" s="240">
        <f>Q199*H199</f>
        <v>1.8349232400000002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482</v>
      </c>
      <c r="AT199" s="242" t="s">
        <v>477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482</v>
      </c>
      <c r="BM199" s="242" t="s">
        <v>1000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587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1001</v>
      </c>
      <c r="G201" s="250"/>
      <c r="H201" s="253">
        <v>1.7390000000000001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78</v>
      </c>
      <c r="AY201" s="259" t="s">
        <v>475</v>
      </c>
    </row>
    <row r="202" s="12" customFormat="1" ht="22.8" customHeight="1">
      <c r="A202" s="12"/>
      <c r="B202" s="215"/>
      <c r="C202" s="216"/>
      <c r="D202" s="217" t="s">
        <v>73</v>
      </c>
      <c r="E202" s="229" t="s">
        <v>204</v>
      </c>
      <c r="F202" s="229" t="s">
        <v>613</v>
      </c>
      <c r="G202" s="216"/>
      <c r="H202" s="216"/>
      <c r="I202" s="219"/>
      <c r="J202" s="230">
        <f>BK202</f>
        <v>0</v>
      </c>
      <c r="K202" s="216"/>
      <c r="L202" s="221"/>
      <c r="M202" s="222"/>
      <c r="N202" s="223"/>
      <c r="O202" s="223"/>
      <c r="P202" s="224">
        <f>SUM(P203:P221)</f>
        <v>0</v>
      </c>
      <c r="Q202" s="223"/>
      <c r="R202" s="224">
        <f>SUM(R203:R221)</f>
        <v>13.95701966</v>
      </c>
      <c r="S202" s="223"/>
      <c r="T202" s="225">
        <f>SUM(T203:T221)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6" t="s">
        <v>78</v>
      </c>
      <c r="AT202" s="227" t="s">
        <v>73</v>
      </c>
      <c r="AU202" s="227" t="s">
        <v>78</v>
      </c>
      <c r="AY202" s="226" t="s">
        <v>475</v>
      </c>
      <c r="BK202" s="228">
        <f>SUM(BK203:BK221)</f>
        <v>0</v>
      </c>
    </row>
    <row r="203" s="2" customFormat="1" ht="21.75" customHeight="1">
      <c r="A203" s="41"/>
      <c r="B203" s="42"/>
      <c r="C203" s="231" t="s">
        <v>594</v>
      </c>
      <c r="D203" s="231" t="s">
        <v>477</v>
      </c>
      <c r="E203" s="232" t="s">
        <v>1002</v>
      </c>
      <c r="F203" s="233" t="s">
        <v>1003</v>
      </c>
      <c r="G203" s="234" t="s">
        <v>480</v>
      </c>
      <c r="H203" s="235">
        <v>4.7519999999999998</v>
      </c>
      <c r="I203" s="236"/>
      <c r="J203" s="237">
        <f>ROUND(I203*H203,2)</f>
        <v>0</v>
      </c>
      <c r="K203" s="233" t="s">
        <v>481</v>
      </c>
      <c r="L203" s="47"/>
      <c r="M203" s="238" t="s">
        <v>28</v>
      </c>
      <c r="N203" s="239" t="s">
        <v>45</v>
      </c>
      <c r="O203" s="87"/>
      <c r="P203" s="240">
        <f>O203*H203</f>
        <v>0</v>
      </c>
      <c r="Q203" s="240">
        <v>2.45329</v>
      </c>
      <c r="R203" s="240">
        <f>Q203*H203</f>
        <v>11.65803408</v>
      </c>
      <c r="S203" s="240">
        <v>0</v>
      </c>
      <c r="T203" s="24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42" t="s">
        <v>482</v>
      </c>
      <c r="AT203" s="242" t="s">
        <v>477</v>
      </c>
      <c r="AU203" s="242" t="s">
        <v>82</v>
      </c>
      <c r="AY203" s="20" t="s">
        <v>475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20" t="s">
        <v>78</v>
      </c>
      <c r="BK203" s="243">
        <f>ROUND(I203*H203,2)</f>
        <v>0</v>
      </c>
      <c r="BL203" s="20" t="s">
        <v>482</v>
      </c>
      <c r="BM203" s="242" t="s">
        <v>1004</v>
      </c>
    </row>
    <row r="204" s="2" customFormat="1">
      <c r="A204" s="41"/>
      <c r="B204" s="42"/>
      <c r="C204" s="43"/>
      <c r="D204" s="244" t="s">
        <v>484</v>
      </c>
      <c r="E204" s="43"/>
      <c r="F204" s="245" t="s">
        <v>1005</v>
      </c>
      <c r="G204" s="43"/>
      <c r="H204" s="43"/>
      <c r="I204" s="151"/>
      <c r="J204" s="43"/>
      <c r="K204" s="43"/>
      <c r="L204" s="47"/>
      <c r="M204" s="246"/>
      <c r="N204" s="24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484</v>
      </c>
      <c r="AU204" s="20" t="s">
        <v>82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1006</v>
      </c>
      <c r="G205" s="250"/>
      <c r="H205" s="253">
        <v>4.7519999999999998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78</v>
      </c>
      <c r="AY205" s="259" t="s">
        <v>475</v>
      </c>
    </row>
    <row r="206" s="2" customFormat="1" ht="33" customHeight="1">
      <c r="A206" s="41"/>
      <c r="B206" s="42"/>
      <c r="C206" s="231" t="s">
        <v>599</v>
      </c>
      <c r="D206" s="231" t="s">
        <v>477</v>
      </c>
      <c r="E206" s="232" t="s">
        <v>1007</v>
      </c>
      <c r="F206" s="233" t="s">
        <v>1008</v>
      </c>
      <c r="G206" s="234" t="s">
        <v>480</v>
      </c>
      <c r="H206" s="235">
        <v>4.7519999999999998</v>
      </c>
      <c r="I206" s="236"/>
      <c r="J206" s="237">
        <f>ROUND(I206*H206,2)</f>
        <v>0</v>
      </c>
      <c r="K206" s="233" t="s">
        <v>481</v>
      </c>
      <c r="L206" s="47"/>
      <c r="M206" s="238" t="s">
        <v>28</v>
      </c>
      <c r="N206" s="239" t="s">
        <v>45</v>
      </c>
      <c r="O206" s="87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42" t="s">
        <v>482</v>
      </c>
      <c r="AT206" s="242" t="s">
        <v>477</v>
      </c>
      <c r="AU206" s="242" t="s">
        <v>82</v>
      </c>
      <c r="AY206" s="20" t="s">
        <v>475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20" t="s">
        <v>78</v>
      </c>
      <c r="BK206" s="243">
        <f>ROUND(I206*H206,2)</f>
        <v>0</v>
      </c>
      <c r="BL206" s="20" t="s">
        <v>482</v>
      </c>
      <c r="BM206" s="242" t="s">
        <v>1009</v>
      </c>
    </row>
    <row r="207" s="2" customFormat="1">
      <c r="A207" s="41"/>
      <c r="B207" s="42"/>
      <c r="C207" s="43"/>
      <c r="D207" s="244" t="s">
        <v>484</v>
      </c>
      <c r="E207" s="43"/>
      <c r="F207" s="245" t="s">
        <v>1010</v>
      </c>
      <c r="G207" s="43"/>
      <c r="H207" s="43"/>
      <c r="I207" s="151"/>
      <c r="J207" s="43"/>
      <c r="K207" s="43"/>
      <c r="L207" s="47"/>
      <c r="M207" s="246"/>
      <c r="N207" s="24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484</v>
      </c>
      <c r="AU207" s="20" t="s">
        <v>82</v>
      </c>
    </row>
    <row r="208" s="2" customFormat="1" ht="33" customHeight="1">
      <c r="A208" s="41"/>
      <c r="B208" s="42"/>
      <c r="C208" s="231" t="s">
        <v>603</v>
      </c>
      <c r="D208" s="231" t="s">
        <v>477</v>
      </c>
      <c r="E208" s="232" t="s">
        <v>626</v>
      </c>
      <c r="F208" s="233" t="s">
        <v>627</v>
      </c>
      <c r="G208" s="234" t="s">
        <v>480</v>
      </c>
      <c r="H208" s="235">
        <v>4.7519999999999998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0.0040400000000000002</v>
      </c>
      <c r="R208" s="240">
        <f>Q208*H208</f>
        <v>0.019198079999999999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1011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629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1006</v>
      </c>
      <c r="G210" s="250"/>
      <c r="H210" s="253">
        <v>4.7519999999999998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78</v>
      </c>
      <c r="AY210" s="259" t="s">
        <v>475</v>
      </c>
    </row>
    <row r="211" s="2" customFormat="1" ht="21.75" customHeight="1">
      <c r="A211" s="41"/>
      <c r="B211" s="42"/>
      <c r="C211" s="231" t="s">
        <v>607</v>
      </c>
      <c r="D211" s="231" t="s">
        <v>477</v>
      </c>
      <c r="E211" s="232" t="s">
        <v>1012</v>
      </c>
      <c r="F211" s="233" t="s">
        <v>1013</v>
      </c>
      <c r="G211" s="234" t="s">
        <v>496</v>
      </c>
      <c r="H211" s="235">
        <v>19.943000000000001</v>
      </c>
      <c r="I211" s="236"/>
      <c r="J211" s="237">
        <f>ROUND(I211*H211,2)</f>
        <v>0</v>
      </c>
      <c r="K211" s="233" t="s">
        <v>481</v>
      </c>
      <c r="L211" s="47"/>
      <c r="M211" s="238" t="s">
        <v>28</v>
      </c>
      <c r="N211" s="239" t="s">
        <v>45</v>
      </c>
      <c r="O211" s="87"/>
      <c r="P211" s="240">
        <f>O211*H211</f>
        <v>0</v>
      </c>
      <c r="Q211" s="240">
        <v>0.11169999999999999</v>
      </c>
      <c r="R211" s="240">
        <f>Q211*H211</f>
        <v>2.2276330999999998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482</v>
      </c>
      <c r="AT211" s="242" t="s">
        <v>477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482</v>
      </c>
      <c r="BM211" s="242" t="s">
        <v>1014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1015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1016</v>
      </c>
      <c r="G213" s="250"/>
      <c r="H213" s="253">
        <v>19.943000000000001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78</v>
      </c>
      <c r="AY213" s="259" t="s">
        <v>475</v>
      </c>
    </row>
    <row r="214" s="2" customFormat="1" ht="21.75" customHeight="1">
      <c r="A214" s="41"/>
      <c r="B214" s="42"/>
      <c r="C214" s="231" t="s">
        <v>614</v>
      </c>
      <c r="D214" s="231" t="s">
        <v>477</v>
      </c>
      <c r="E214" s="232" t="s">
        <v>631</v>
      </c>
      <c r="F214" s="233" t="s">
        <v>632</v>
      </c>
      <c r="G214" s="234" t="s">
        <v>496</v>
      </c>
      <c r="H214" s="235">
        <v>80.640000000000001</v>
      </c>
      <c r="I214" s="236"/>
      <c r="J214" s="237">
        <f>ROUND(I214*H214,2)</f>
        <v>0</v>
      </c>
      <c r="K214" s="233" t="s">
        <v>481</v>
      </c>
      <c r="L214" s="47"/>
      <c r="M214" s="238" t="s">
        <v>28</v>
      </c>
      <c r="N214" s="239" t="s">
        <v>45</v>
      </c>
      <c r="O214" s="87"/>
      <c r="P214" s="240">
        <f>O214*H214</f>
        <v>0</v>
      </c>
      <c r="Q214" s="240">
        <v>0.00046000000000000001</v>
      </c>
      <c r="R214" s="240">
        <f>Q214*H214</f>
        <v>0.0370944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482</v>
      </c>
      <c r="AT214" s="242" t="s">
        <v>477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482</v>
      </c>
      <c r="BM214" s="242" t="s">
        <v>1017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634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1018</v>
      </c>
      <c r="G216" s="250"/>
      <c r="H216" s="253">
        <v>80.640000000000001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78</v>
      </c>
      <c r="AY216" s="259" t="s">
        <v>475</v>
      </c>
    </row>
    <row r="217" s="2" customFormat="1" ht="33" customHeight="1">
      <c r="A217" s="41"/>
      <c r="B217" s="42"/>
      <c r="C217" s="231" t="s">
        <v>620</v>
      </c>
      <c r="D217" s="231" t="s">
        <v>477</v>
      </c>
      <c r="E217" s="232" t="s">
        <v>637</v>
      </c>
      <c r="F217" s="233" t="s">
        <v>638</v>
      </c>
      <c r="G217" s="234" t="s">
        <v>639</v>
      </c>
      <c r="H217" s="235">
        <v>1.5</v>
      </c>
      <c r="I217" s="236"/>
      <c r="J217" s="237">
        <f>ROUND(I217*H217,2)</f>
        <v>0</v>
      </c>
      <c r="K217" s="233" t="s">
        <v>481</v>
      </c>
      <c r="L217" s="47"/>
      <c r="M217" s="238" t="s">
        <v>28</v>
      </c>
      <c r="N217" s="239" t="s">
        <v>45</v>
      </c>
      <c r="O217" s="87"/>
      <c r="P217" s="240">
        <f>O217*H217</f>
        <v>0</v>
      </c>
      <c r="Q217" s="240">
        <v>0.00894</v>
      </c>
      <c r="R217" s="240">
        <f>Q217*H217</f>
        <v>0.01341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482</v>
      </c>
      <c r="AT217" s="242" t="s">
        <v>477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482</v>
      </c>
      <c r="BM217" s="242" t="s">
        <v>1019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641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1020</v>
      </c>
      <c r="G219" s="250"/>
      <c r="H219" s="253">
        <v>1.5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78</v>
      </c>
      <c r="AY219" s="259" t="s">
        <v>475</v>
      </c>
    </row>
    <row r="220" s="2" customFormat="1" ht="16.5" customHeight="1">
      <c r="A220" s="41"/>
      <c r="B220" s="42"/>
      <c r="C220" s="282" t="s">
        <v>625</v>
      </c>
      <c r="D220" s="282" t="s">
        <v>516</v>
      </c>
      <c r="E220" s="283" t="s">
        <v>645</v>
      </c>
      <c r="F220" s="284" t="s">
        <v>646</v>
      </c>
      <c r="G220" s="285" t="s">
        <v>639</v>
      </c>
      <c r="H220" s="286">
        <v>1.5</v>
      </c>
      <c r="I220" s="287"/>
      <c r="J220" s="288">
        <f>ROUND(I220*H220,2)</f>
        <v>0</v>
      </c>
      <c r="K220" s="284" t="s">
        <v>28</v>
      </c>
      <c r="L220" s="289"/>
      <c r="M220" s="290" t="s">
        <v>28</v>
      </c>
      <c r="N220" s="291" t="s">
        <v>45</v>
      </c>
      <c r="O220" s="87"/>
      <c r="P220" s="240">
        <f>O220*H220</f>
        <v>0</v>
      </c>
      <c r="Q220" s="240">
        <v>0.0011000000000000001</v>
      </c>
      <c r="R220" s="240">
        <f>Q220*H220</f>
        <v>0.00165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519</v>
      </c>
      <c r="AT220" s="242" t="s">
        <v>516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1021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646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2" customFormat="1" ht="22.8" customHeight="1">
      <c r="A222" s="12"/>
      <c r="B222" s="215"/>
      <c r="C222" s="216"/>
      <c r="D222" s="217" t="s">
        <v>73</v>
      </c>
      <c r="E222" s="229" t="s">
        <v>292</v>
      </c>
      <c r="F222" s="229" t="s">
        <v>648</v>
      </c>
      <c r="G222" s="216"/>
      <c r="H222" s="216"/>
      <c r="I222" s="219"/>
      <c r="J222" s="230">
        <f>BK222</f>
        <v>0</v>
      </c>
      <c r="K222" s="216"/>
      <c r="L222" s="221"/>
      <c r="M222" s="222"/>
      <c r="N222" s="223"/>
      <c r="O222" s="223"/>
      <c r="P222" s="224">
        <f>SUM(P223:P262)</f>
        <v>0</v>
      </c>
      <c r="Q222" s="223"/>
      <c r="R222" s="224">
        <f>SUM(R223:R262)</f>
        <v>0.64117760000000001</v>
      </c>
      <c r="S222" s="223"/>
      <c r="T222" s="225">
        <f>SUM(T223:T262)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26" t="s">
        <v>78</v>
      </c>
      <c r="AT222" s="227" t="s">
        <v>73</v>
      </c>
      <c r="AU222" s="227" t="s">
        <v>78</v>
      </c>
      <c r="AY222" s="226" t="s">
        <v>475</v>
      </c>
      <c r="BK222" s="228">
        <f>SUM(BK223:BK262)</f>
        <v>0</v>
      </c>
    </row>
    <row r="223" s="2" customFormat="1" ht="21.75" customHeight="1">
      <c r="A223" s="41"/>
      <c r="B223" s="42"/>
      <c r="C223" s="231" t="s">
        <v>630</v>
      </c>
      <c r="D223" s="231" t="s">
        <v>477</v>
      </c>
      <c r="E223" s="232" t="s">
        <v>650</v>
      </c>
      <c r="F223" s="233" t="s">
        <v>651</v>
      </c>
      <c r="G223" s="234" t="s">
        <v>496</v>
      </c>
      <c r="H223" s="235">
        <v>35.560000000000002</v>
      </c>
      <c r="I223" s="236"/>
      <c r="J223" s="237">
        <f>ROUND(I223*H223,2)</f>
        <v>0</v>
      </c>
      <c r="K223" s="233" t="s">
        <v>481</v>
      </c>
      <c r="L223" s="47"/>
      <c r="M223" s="238" t="s">
        <v>28</v>
      </c>
      <c r="N223" s="239" t="s">
        <v>45</v>
      </c>
      <c r="O223" s="87"/>
      <c r="P223" s="240">
        <f>O223*H223</f>
        <v>0</v>
      </c>
      <c r="Q223" s="240">
        <v>0.00046999999999999999</v>
      </c>
      <c r="R223" s="240">
        <f>Q223*H223</f>
        <v>0.016713200000000001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482</v>
      </c>
      <c r="AT223" s="242" t="s">
        <v>477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1022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651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1023</v>
      </c>
      <c r="G225" s="250"/>
      <c r="H225" s="253">
        <v>27.719999999999999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74</v>
      </c>
      <c r="AY225" s="259" t="s">
        <v>475</v>
      </c>
    </row>
    <row r="226" s="13" customFormat="1">
      <c r="A226" s="13"/>
      <c r="B226" s="249"/>
      <c r="C226" s="250"/>
      <c r="D226" s="244" t="s">
        <v>487</v>
      </c>
      <c r="E226" s="251" t="s">
        <v>28</v>
      </c>
      <c r="F226" s="252" t="s">
        <v>1024</v>
      </c>
      <c r="G226" s="250"/>
      <c r="H226" s="253">
        <v>7.8399999999999999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9" t="s">
        <v>487</v>
      </c>
      <c r="AU226" s="259" t="s">
        <v>82</v>
      </c>
      <c r="AV226" s="13" t="s">
        <v>82</v>
      </c>
      <c r="AW226" s="13" t="s">
        <v>35</v>
      </c>
      <c r="AX226" s="13" t="s">
        <v>74</v>
      </c>
      <c r="AY226" s="259" t="s">
        <v>475</v>
      </c>
    </row>
    <row r="227" s="15" customFormat="1">
      <c r="A227" s="15"/>
      <c r="B227" s="271"/>
      <c r="C227" s="272"/>
      <c r="D227" s="244" t="s">
        <v>487</v>
      </c>
      <c r="E227" s="273" t="s">
        <v>28</v>
      </c>
      <c r="F227" s="274" t="s">
        <v>493</v>
      </c>
      <c r="G227" s="272"/>
      <c r="H227" s="275">
        <v>35.560000000000002</v>
      </c>
      <c r="I227" s="276"/>
      <c r="J227" s="272"/>
      <c r="K227" s="272"/>
      <c r="L227" s="277"/>
      <c r="M227" s="278"/>
      <c r="N227" s="279"/>
      <c r="O227" s="279"/>
      <c r="P227" s="279"/>
      <c r="Q227" s="279"/>
      <c r="R227" s="279"/>
      <c r="S227" s="279"/>
      <c r="T227" s="280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81" t="s">
        <v>487</v>
      </c>
      <c r="AU227" s="281" t="s">
        <v>82</v>
      </c>
      <c r="AV227" s="15" t="s">
        <v>482</v>
      </c>
      <c r="AW227" s="15" t="s">
        <v>35</v>
      </c>
      <c r="AX227" s="15" t="s">
        <v>78</v>
      </c>
      <c r="AY227" s="281" t="s">
        <v>475</v>
      </c>
    </row>
    <row r="228" s="2" customFormat="1" ht="33" customHeight="1">
      <c r="A228" s="41"/>
      <c r="B228" s="42"/>
      <c r="C228" s="231" t="s">
        <v>636</v>
      </c>
      <c r="D228" s="231" t="s">
        <v>477</v>
      </c>
      <c r="E228" s="232" t="s">
        <v>656</v>
      </c>
      <c r="F228" s="233" t="s">
        <v>657</v>
      </c>
      <c r="G228" s="234" t="s">
        <v>496</v>
      </c>
      <c r="H228" s="235">
        <v>248.52000000000001</v>
      </c>
      <c r="I228" s="236"/>
      <c r="J228" s="237">
        <f>ROUND(I228*H228,2)</f>
        <v>0</v>
      </c>
      <c r="K228" s="233" t="s">
        <v>481</v>
      </c>
      <c r="L228" s="47"/>
      <c r="M228" s="238" t="s">
        <v>28</v>
      </c>
      <c r="N228" s="239" t="s">
        <v>45</v>
      </c>
      <c r="O228" s="87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482</v>
      </c>
      <c r="AT228" s="242" t="s">
        <v>477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1025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659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1026</v>
      </c>
      <c r="G230" s="250"/>
      <c r="H230" s="253">
        <v>107.16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74</v>
      </c>
      <c r="AY230" s="259" t="s">
        <v>475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1027</v>
      </c>
      <c r="G231" s="250"/>
      <c r="H231" s="253">
        <v>141.36000000000001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74</v>
      </c>
      <c r="AY231" s="259" t="s">
        <v>475</v>
      </c>
    </row>
    <row r="232" s="15" customFormat="1">
      <c r="A232" s="15"/>
      <c r="B232" s="271"/>
      <c r="C232" s="272"/>
      <c r="D232" s="244" t="s">
        <v>487</v>
      </c>
      <c r="E232" s="273" t="s">
        <v>28</v>
      </c>
      <c r="F232" s="274" t="s">
        <v>493</v>
      </c>
      <c r="G232" s="272"/>
      <c r="H232" s="275">
        <v>248.52000000000001</v>
      </c>
      <c r="I232" s="276"/>
      <c r="J232" s="272"/>
      <c r="K232" s="272"/>
      <c r="L232" s="277"/>
      <c r="M232" s="278"/>
      <c r="N232" s="279"/>
      <c r="O232" s="279"/>
      <c r="P232" s="279"/>
      <c r="Q232" s="279"/>
      <c r="R232" s="279"/>
      <c r="S232" s="279"/>
      <c r="T232" s="280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81" t="s">
        <v>487</v>
      </c>
      <c r="AU232" s="281" t="s">
        <v>82</v>
      </c>
      <c r="AV232" s="15" t="s">
        <v>482</v>
      </c>
      <c r="AW232" s="15" t="s">
        <v>35</v>
      </c>
      <c r="AX232" s="15" t="s">
        <v>78</v>
      </c>
      <c r="AY232" s="281" t="s">
        <v>475</v>
      </c>
    </row>
    <row r="233" s="2" customFormat="1" ht="33" customHeight="1">
      <c r="A233" s="41"/>
      <c r="B233" s="42"/>
      <c r="C233" s="231" t="s">
        <v>644</v>
      </c>
      <c r="D233" s="231" t="s">
        <v>477</v>
      </c>
      <c r="E233" s="232" t="s">
        <v>1028</v>
      </c>
      <c r="F233" s="233" t="s">
        <v>1029</v>
      </c>
      <c r="G233" s="234" t="s">
        <v>550</v>
      </c>
      <c r="H233" s="235">
        <v>54</v>
      </c>
      <c r="I233" s="236"/>
      <c r="J233" s="237">
        <f>ROUND(I233*H233,2)</f>
        <v>0</v>
      </c>
      <c r="K233" s="233" t="s">
        <v>481</v>
      </c>
      <c r="L233" s="47"/>
      <c r="M233" s="238" t="s">
        <v>28</v>
      </c>
      <c r="N233" s="239" t="s">
        <v>45</v>
      </c>
      <c r="O233" s="87"/>
      <c r="P233" s="240">
        <f>O233*H233</f>
        <v>0</v>
      </c>
      <c r="Q233" s="240">
        <v>9.0000000000000006E-05</v>
      </c>
      <c r="R233" s="240">
        <f>Q233*H233</f>
        <v>0.0048600000000000006</v>
      </c>
      <c r="S233" s="240">
        <v>0</v>
      </c>
      <c r="T233" s="24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42" t="s">
        <v>482</v>
      </c>
      <c r="AT233" s="242" t="s">
        <v>477</v>
      </c>
      <c r="AU233" s="242" t="s">
        <v>82</v>
      </c>
      <c r="AY233" s="20" t="s">
        <v>475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20" t="s">
        <v>78</v>
      </c>
      <c r="BK233" s="243">
        <f>ROUND(I233*H233,2)</f>
        <v>0</v>
      </c>
      <c r="BL233" s="20" t="s">
        <v>482</v>
      </c>
      <c r="BM233" s="242" t="s">
        <v>1030</v>
      </c>
    </row>
    <row r="234" s="2" customFormat="1">
      <c r="A234" s="41"/>
      <c r="B234" s="42"/>
      <c r="C234" s="43"/>
      <c r="D234" s="244" t="s">
        <v>484</v>
      </c>
      <c r="E234" s="43"/>
      <c r="F234" s="245" t="s">
        <v>1031</v>
      </c>
      <c r="G234" s="43"/>
      <c r="H234" s="43"/>
      <c r="I234" s="151"/>
      <c r="J234" s="43"/>
      <c r="K234" s="43"/>
      <c r="L234" s="47"/>
      <c r="M234" s="246"/>
      <c r="N234" s="24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484</v>
      </c>
      <c r="AU234" s="20" t="s">
        <v>82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1032</v>
      </c>
      <c r="G235" s="250"/>
      <c r="H235" s="253">
        <v>42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74</v>
      </c>
      <c r="AY235" s="259" t="s">
        <v>475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1033</v>
      </c>
      <c r="G236" s="250"/>
      <c r="H236" s="253">
        <v>12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5" customFormat="1">
      <c r="A237" s="15"/>
      <c r="B237" s="271"/>
      <c r="C237" s="272"/>
      <c r="D237" s="244" t="s">
        <v>487</v>
      </c>
      <c r="E237" s="273" t="s">
        <v>28</v>
      </c>
      <c r="F237" s="274" t="s">
        <v>493</v>
      </c>
      <c r="G237" s="272"/>
      <c r="H237" s="275">
        <v>54</v>
      </c>
      <c r="I237" s="276"/>
      <c r="J237" s="272"/>
      <c r="K237" s="272"/>
      <c r="L237" s="277"/>
      <c r="M237" s="278"/>
      <c r="N237" s="279"/>
      <c r="O237" s="279"/>
      <c r="P237" s="279"/>
      <c r="Q237" s="279"/>
      <c r="R237" s="279"/>
      <c r="S237" s="279"/>
      <c r="T237" s="280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81" t="s">
        <v>487</v>
      </c>
      <c r="AU237" s="281" t="s">
        <v>82</v>
      </c>
      <c r="AV237" s="15" t="s">
        <v>482</v>
      </c>
      <c r="AW237" s="15" t="s">
        <v>35</v>
      </c>
      <c r="AX237" s="15" t="s">
        <v>78</v>
      </c>
      <c r="AY237" s="281" t="s">
        <v>475</v>
      </c>
    </row>
    <row r="238" s="2" customFormat="1" ht="33" customHeight="1">
      <c r="A238" s="41"/>
      <c r="B238" s="42"/>
      <c r="C238" s="231" t="s">
        <v>649</v>
      </c>
      <c r="D238" s="231" t="s">
        <v>477</v>
      </c>
      <c r="E238" s="232" t="s">
        <v>1034</v>
      </c>
      <c r="F238" s="233" t="s">
        <v>1035</v>
      </c>
      <c r="G238" s="234" t="s">
        <v>550</v>
      </c>
      <c r="H238" s="235">
        <v>54</v>
      </c>
      <c r="I238" s="236"/>
      <c r="J238" s="237">
        <f>ROUND(I238*H238,2)</f>
        <v>0</v>
      </c>
      <c r="K238" s="233" t="s">
        <v>28</v>
      </c>
      <c r="L238" s="47"/>
      <c r="M238" s="238" t="s">
        <v>28</v>
      </c>
      <c r="N238" s="239" t="s">
        <v>45</v>
      </c>
      <c r="O238" s="87"/>
      <c r="P238" s="240">
        <f>O238*H238</f>
        <v>0</v>
      </c>
      <c r="Q238" s="240">
        <v>0.0040229999999999997</v>
      </c>
      <c r="R238" s="240">
        <f>Q238*H238</f>
        <v>0.21724199999999999</v>
      </c>
      <c r="S238" s="240">
        <v>0</v>
      </c>
      <c r="T238" s="241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42" t="s">
        <v>482</v>
      </c>
      <c r="AT238" s="242" t="s">
        <v>477</v>
      </c>
      <c r="AU238" s="242" t="s">
        <v>82</v>
      </c>
      <c r="AY238" s="20" t="s">
        <v>475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20" t="s">
        <v>78</v>
      </c>
      <c r="BK238" s="243">
        <f>ROUND(I238*H238,2)</f>
        <v>0</v>
      </c>
      <c r="BL238" s="20" t="s">
        <v>482</v>
      </c>
      <c r="BM238" s="242" t="s">
        <v>1036</v>
      </c>
    </row>
    <row r="239" s="2" customFormat="1">
      <c r="A239" s="41"/>
      <c r="B239" s="42"/>
      <c r="C239" s="43"/>
      <c r="D239" s="244" t="s">
        <v>484</v>
      </c>
      <c r="E239" s="43"/>
      <c r="F239" s="245" t="s">
        <v>1037</v>
      </c>
      <c r="G239" s="43"/>
      <c r="H239" s="43"/>
      <c r="I239" s="151"/>
      <c r="J239" s="43"/>
      <c r="K239" s="43"/>
      <c r="L239" s="47"/>
      <c r="M239" s="246"/>
      <c r="N239" s="24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484</v>
      </c>
      <c r="AU239" s="20" t="s">
        <v>82</v>
      </c>
    </row>
    <row r="240" s="2" customFormat="1" ht="21.75" customHeight="1">
      <c r="A240" s="41"/>
      <c r="B240" s="42"/>
      <c r="C240" s="231" t="s">
        <v>655</v>
      </c>
      <c r="D240" s="231" t="s">
        <v>477</v>
      </c>
      <c r="E240" s="232" t="s">
        <v>669</v>
      </c>
      <c r="F240" s="233" t="s">
        <v>670</v>
      </c>
      <c r="G240" s="234" t="s">
        <v>496</v>
      </c>
      <c r="H240" s="235">
        <v>248.52000000000001</v>
      </c>
      <c r="I240" s="236"/>
      <c r="J240" s="237">
        <f>ROUND(I240*H240,2)</f>
        <v>0</v>
      </c>
      <c r="K240" s="233" t="s">
        <v>28</v>
      </c>
      <c r="L240" s="47"/>
      <c r="M240" s="238" t="s">
        <v>28</v>
      </c>
      <c r="N240" s="239" t="s">
        <v>45</v>
      </c>
      <c r="O240" s="87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482</v>
      </c>
      <c r="AT240" s="242" t="s">
        <v>477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1038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670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1026</v>
      </c>
      <c r="G242" s="250"/>
      <c r="H242" s="253">
        <v>107.16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74</v>
      </c>
      <c r="AY242" s="259" t="s">
        <v>475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1027</v>
      </c>
      <c r="G243" s="250"/>
      <c r="H243" s="253">
        <v>141.36000000000001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5" customFormat="1">
      <c r="A244" s="15"/>
      <c r="B244" s="271"/>
      <c r="C244" s="272"/>
      <c r="D244" s="244" t="s">
        <v>487</v>
      </c>
      <c r="E244" s="273" t="s">
        <v>28</v>
      </c>
      <c r="F244" s="274" t="s">
        <v>493</v>
      </c>
      <c r="G244" s="272"/>
      <c r="H244" s="275">
        <v>248.52000000000001</v>
      </c>
      <c r="I244" s="276"/>
      <c r="J244" s="272"/>
      <c r="K244" s="272"/>
      <c r="L244" s="277"/>
      <c r="M244" s="278"/>
      <c r="N244" s="279"/>
      <c r="O244" s="279"/>
      <c r="P244" s="279"/>
      <c r="Q244" s="279"/>
      <c r="R244" s="279"/>
      <c r="S244" s="279"/>
      <c r="T244" s="280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81" t="s">
        <v>487</v>
      </c>
      <c r="AU244" s="281" t="s">
        <v>82</v>
      </c>
      <c r="AV244" s="15" t="s">
        <v>482</v>
      </c>
      <c r="AW244" s="15" t="s">
        <v>35</v>
      </c>
      <c r="AX244" s="15" t="s">
        <v>78</v>
      </c>
      <c r="AY244" s="281" t="s">
        <v>475</v>
      </c>
    </row>
    <row r="245" s="2" customFormat="1" ht="33" customHeight="1">
      <c r="A245" s="41"/>
      <c r="B245" s="42"/>
      <c r="C245" s="231" t="s">
        <v>662</v>
      </c>
      <c r="D245" s="231" t="s">
        <v>477</v>
      </c>
      <c r="E245" s="232" t="s">
        <v>673</v>
      </c>
      <c r="F245" s="233" t="s">
        <v>674</v>
      </c>
      <c r="G245" s="234" t="s">
        <v>496</v>
      </c>
      <c r="H245" s="235">
        <v>248.52000000000001</v>
      </c>
      <c r="I245" s="236"/>
      <c r="J245" s="237">
        <f>ROUND(I245*H245,2)</f>
        <v>0</v>
      </c>
      <c r="K245" s="233" t="s">
        <v>481</v>
      </c>
      <c r="L245" s="47"/>
      <c r="M245" s="238" t="s">
        <v>28</v>
      </c>
      <c r="N245" s="239" t="s">
        <v>45</v>
      </c>
      <c r="O245" s="87"/>
      <c r="P245" s="240">
        <f>O245*H245</f>
        <v>0</v>
      </c>
      <c r="Q245" s="240">
        <v>0</v>
      </c>
      <c r="R245" s="240">
        <f>Q245*H245</f>
        <v>0</v>
      </c>
      <c r="S245" s="240">
        <v>0</v>
      </c>
      <c r="T245" s="24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42" t="s">
        <v>482</v>
      </c>
      <c r="AT245" s="242" t="s">
        <v>477</v>
      </c>
      <c r="AU245" s="242" t="s">
        <v>82</v>
      </c>
      <c r="AY245" s="20" t="s">
        <v>475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20" t="s">
        <v>78</v>
      </c>
      <c r="BK245" s="243">
        <f>ROUND(I245*H245,2)</f>
        <v>0</v>
      </c>
      <c r="BL245" s="20" t="s">
        <v>482</v>
      </c>
      <c r="BM245" s="242" t="s">
        <v>1039</v>
      </c>
    </row>
    <row r="246" s="2" customFormat="1">
      <c r="A246" s="41"/>
      <c r="B246" s="42"/>
      <c r="C246" s="43"/>
      <c r="D246" s="244" t="s">
        <v>484</v>
      </c>
      <c r="E246" s="43"/>
      <c r="F246" s="245" t="s">
        <v>676</v>
      </c>
      <c r="G246" s="43"/>
      <c r="H246" s="43"/>
      <c r="I246" s="151"/>
      <c r="J246" s="43"/>
      <c r="K246" s="43"/>
      <c r="L246" s="47"/>
      <c r="M246" s="246"/>
      <c r="N246" s="24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484</v>
      </c>
      <c r="AU246" s="20" t="s">
        <v>82</v>
      </c>
    </row>
    <row r="247" s="2" customFormat="1" ht="44.25" customHeight="1">
      <c r="A247" s="41"/>
      <c r="B247" s="42"/>
      <c r="C247" s="231" t="s">
        <v>668</v>
      </c>
      <c r="D247" s="231" t="s">
        <v>477</v>
      </c>
      <c r="E247" s="232" t="s">
        <v>678</v>
      </c>
      <c r="F247" s="233" t="s">
        <v>679</v>
      </c>
      <c r="G247" s="234" t="s">
        <v>496</v>
      </c>
      <c r="H247" s="235">
        <v>48.299999999999997</v>
      </c>
      <c r="I247" s="236"/>
      <c r="J247" s="237">
        <f>ROUND(I247*H247,2)</f>
        <v>0</v>
      </c>
      <c r="K247" s="233" t="s">
        <v>481</v>
      </c>
      <c r="L247" s="47"/>
      <c r="M247" s="238" t="s">
        <v>28</v>
      </c>
      <c r="N247" s="239" t="s">
        <v>45</v>
      </c>
      <c r="O247" s="87"/>
      <c r="P247" s="240">
        <f>O247*H247</f>
        <v>0</v>
      </c>
      <c r="Q247" s="240">
        <v>4.0000000000000003E-05</v>
      </c>
      <c r="R247" s="240">
        <f>Q247*H247</f>
        <v>0.0019320000000000001</v>
      </c>
      <c r="S247" s="240">
        <v>0</v>
      </c>
      <c r="T247" s="241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42" t="s">
        <v>482</v>
      </c>
      <c r="AT247" s="242" t="s">
        <v>477</v>
      </c>
      <c r="AU247" s="242" t="s">
        <v>82</v>
      </c>
      <c r="AY247" s="20" t="s">
        <v>475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20" t="s">
        <v>78</v>
      </c>
      <c r="BK247" s="243">
        <f>ROUND(I247*H247,2)</f>
        <v>0</v>
      </c>
      <c r="BL247" s="20" t="s">
        <v>482</v>
      </c>
      <c r="BM247" s="242" t="s">
        <v>1040</v>
      </c>
    </row>
    <row r="248" s="2" customFormat="1">
      <c r="A248" s="41"/>
      <c r="B248" s="42"/>
      <c r="C248" s="43"/>
      <c r="D248" s="244" t="s">
        <v>484</v>
      </c>
      <c r="E248" s="43"/>
      <c r="F248" s="245" t="s">
        <v>681</v>
      </c>
      <c r="G248" s="43"/>
      <c r="H248" s="43"/>
      <c r="I248" s="151"/>
      <c r="J248" s="43"/>
      <c r="K248" s="43"/>
      <c r="L248" s="47"/>
      <c r="M248" s="246"/>
      <c r="N248" s="24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484</v>
      </c>
      <c r="AU248" s="20" t="s">
        <v>82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1041</v>
      </c>
      <c r="G249" s="250"/>
      <c r="H249" s="253">
        <v>48.299999999999997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78</v>
      </c>
      <c r="AY249" s="259" t="s">
        <v>475</v>
      </c>
    </row>
    <row r="250" s="2" customFormat="1" ht="55.5" customHeight="1">
      <c r="A250" s="41"/>
      <c r="B250" s="42"/>
      <c r="C250" s="231" t="s">
        <v>672</v>
      </c>
      <c r="D250" s="231" t="s">
        <v>477</v>
      </c>
      <c r="E250" s="232" t="s">
        <v>684</v>
      </c>
      <c r="F250" s="233" t="s">
        <v>685</v>
      </c>
      <c r="G250" s="234" t="s">
        <v>639</v>
      </c>
      <c r="H250" s="235">
        <v>66.799999999999997</v>
      </c>
      <c r="I250" s="236"/>
      <c r="J250" s="237">
        <f>ROUND(I250*H250,2)</f>
        <v>0</v>
      </c>
      <c r="K250" s="233" t="s">
        <v>481</v>
      </c>
      <c r="L250" s="47"/>
      <c r="M250" s="238" t="s">
        <v>28</v>
      </c>
      <c r="N250" s="239" t="s">
        <v>45</v>
      </c>
      <c r="O250" s="87"/>
      <c r="P250" s="240">
        <f>O250*H250</f>
        <v>0</v>
      </c>
      <c r="Q250" s="240">
        <v>0.0012600000000000001</v>
      </c>
      <c r="R250" s="240">
        <f>Q250*H250</f>
        <v>0.084168000000000007</v>
      </c>
      <c r="S250" s="240">
        <v>0</v>
      </c>
      <c r="T250" s="241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42" t="s">
        <v>482</v>
      </c>
      <c r="AT250" s="242" t="s">
        <v>477</v>
      </c>
      <c r="AU250" s="242" t="s">
        <v>82</v>
      </c>
      <c r="AY250" s="20" t="s">
        <v>475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20" t="s">
        <v>78</v>
      </c>
      <c r="BK250" s="243">
        <f>ROUND(I250*H250,2)</f>
        <v>0</v>
      </c>
      <c r="BL250" s="20" t="s">
        <v>482</v>
      </c>
      <c r="BM250" s="242" t="s">
        <v>1042</v>
      </c>
    </row>
    <row r="251" s="2" customFormat="1">
      <c r="A251" s="41"/>
      <c r="B251" s="42"/>
      <c r="C251" s="43"/>
      <c r="D251" s="244" t="s">
        <v>484</v>
      </c>
      <c r="E251" s="43"/>
      <c r="F251" s="245" t="s">
        <v>685</v>
      </c>
      <c r="G251" s="43"/>
      <c r="H251" s="43"/>
      <c r="I251" s="151"/>
      <c r="J251" s="43"/>
      <c r="K251" s="43"/>
      <c r="L251" s="47"/>
      <c r="M251" s="246"/>
      <c r="N251" s="24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484</v>
      </c>
      <c r="AU251" s="20" t="s">
        <v>82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1043</v>
      </c>
      <c r="G252" s="250"/>
      <c r="H252" s="253">
        <v>27.800000000000001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74</v>
      </c>
      <c r="AY252" s="259" t="s">
        <v>475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1044</v>
      </c>
      <c r="G253" s="250"/>
      <c r="H253" s="253">
        <v>27.800000000000001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74</v>
      </c>
      <c r="AY253" s="259" t="s">
        <v>475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1045</v>
      </c>
      <c r="G254" s="250"/>
      <c r="H254" s="253">
        <v>11.199999999999999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74</v>
      </c>
      <c r="AY254" s="259" t="s">
        <v>475</v>
      </c>
    </row>
    <row r="255" s="15" customFormat="1">
      <c r="A255" s="15"/>
      <c r="B255" s="271"/>
      <c r="C255" s="272"/>
      <c r="D255" s="244" t="s">
        <v>487</v>
      </c>
      <c r="E255" s="273" t="s">
        <v>28</v>
      </c>
      <c r="F255" s="274" t="s">
        <v>493</v>
      </c>
      <c r="G255" s="272"/>
      <c r="H255" s="275">
        <v>66.799999999999997</v>
      </c>
      <c r="I255" s="276"/>
      <c r="J255" s="272"/>
      <c r="K255" s="272"/>
      <c r="L255" s="277"/>
      <c r="M255" s="278"/>
      <c r="N255" s="279"/>
      <c r="O255" s="279"/>
      <c r="P255" s="279"/>
      <c r="Q255" s="279"/>
      <c r="R255" s="279"/>
      <c r="S255" s="279"/>
      <c r="T255" s="280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81" t="s">
        <v>487</v>
      </c>
      <c r="AU255" s="281" t="s">
        <v>82</v>
      </c>
      <c r="AV255" s="15" t="s">
        <v>482</v>
      </c>
      <c r="AW255" s="15" t="s">
        <v>35</v>
      </c>
      <c r="AX255" s="15" t="s">
        <v>78</v>
      </c>
      <c r="AY255" s="281" t="s">
        <v>475</v>
      </c>
    </row>
    <row r="256" s="2" customFormat="1" ht="21.75" customHeight="1">
      <c r="A256" s="41"/>
      <c r="B256" s="42"/>
      <c r="C256" s="231" t="s">
        <v>677</v>
      </c>
      <c r="D256" s="231" t="s">
        <v>477</v>
      </c>
      <c r="E256" s="232" t="s">
        <v>690</v>
      </c>
      <c r="F256" s="233" t="s">
        <v>691</v>
      </c>
      <c r="G256" s="234" t="s">
        <v>496</v>
      </c>
      <c r="H256" s="235">
        <v>272.63999999999999</v>
      </c>
      <c r="I256" s="236"/>
      <c r="J256" s="237">
        <f>ROUND(I256*H256,2)</f>
        <v>0</v>
      </c>
      <c r="K256" s="233" t="s">
        <v>481</v>
      </c>
      <c r="L256" s="47"/>
      <c r="M256" s="238" t="s">
        <v>28</v>
      </c>
      <c r="N256" s="239" t="s">
        <v>45</v>
      </c>
      <c r="O256" s="87"/>
      <c r="P256" s="240">
        <f>O256*H256</f>
        <v>0</v>
      </c>
      <c r="Q256" s="240">
        <v>0.00116</v>
      </c>
      <c r="R256" s="240">
        <f>Q256*H256</f>
        <v>0.3162624</v>
      </c>
      <c r="S256" s="240">
        <v>0</v>
      </c>
      <c r="T256" s="241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42" t="s">
        <v>482</v>
      </c>
      <c r="AT256" s="242" t="s">
        <v>477</v>
      </c>
      <c r="AU256" s="242" t="s">
        <v>82</v>
      </c>
      <c r="AY256" s="20" t="s">
        <v>475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20" t="s">
        <v>78</v>
      </c>
      <c r="BK256" s="243">
        <f>ROUND(I256*H256,2)</f>
        <v>0</v>
      </c>
      <c r="BL256" s="20" t="s">
        <v>482</v>
      </c>
      <c r="BM256" s="242" t="s">
        <v>1046</v>
      </c>
    </row>
    <row r="257" s="2" customFormat="1">
      <c r="A257" s="41"/>
      <c r="B257" s="42"/>
      <c r="C257" s="43"/>
      <c r="D257" s="244" t="s">
        <v>484</v>
      </c>
      <c r="E257" s="43"/>
      <c r="F257" s="245" t="s">
        <v>691</v>
      </c>
      <c r="G257" s="43"/>
      <c r="H257" s="43"/>
      <c r="I257" s="151"/>
      <c r="J257" s="43"/>
      <c r="K257" s="43"/>
      <c r="L257" s="47"/>
      <c r="M257" s="246"/>
      <c r="N257" s="24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484</v>
      </c>
      <c r="AU257" s="20" t="s">
        <v>82</v>
      </c>
    </row>
    <row r="258" s="2" customFormat="1">
      <c r="A258" s="41"/>
      <c r="B258" s="42"/>
      <c r="C258" s="43"/>
      <c r="D258" s="244" t="s">
        <v>485</v>
      </c>
      <c r="E258" s="43"/>
      <c r="F258" s="248" t="s">
        <v>693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485</v>
      </c>
      <c r="AU258" s="20" t="s">
        <v>82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1047</v>
      </c>
      <c r="G259" s="250"/>
      <c r="H259" s="253">
        <v>80.640000000000001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1048</v>
      </c>
      <c r="G260" s="250"/>
      <c r="H260" s="253">
        <v>128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74</v>
      </c>
      <c r="AY260" s="259" t="s">
        <v>475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1049</v>
      </c>
      <c r="G261" s="250"/>
      <c r="H261" s="253">
        <v>64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74</v>
      </c>
      <c r="AY261" s="259" t="s">
        <v>475</v>
      </c>
    </row>
    <row r="262" s="15" customFormat="1">
      <c r="A262" s="15"/>
      <c r="B262" s="271"/>
      <c r="C262" s="272"/>
      <c r="D262" s="244" t="s">
        <v>487</v>
      </c>
      <c r="E262" s="273" t="s">
        <v>28</v>
      </c>
      <c r="F262" s="274" t="s">
        <v>493</v>
      </c>
      <c r="G262" s="272"/>
      <c r="H262" s="275">
        <v>272.63999999999999</v>
      </c>
      <c r="I262" s="276"/>
      <c r="J262" s="272"/>
      <c r="K262" s="272"/>
      <c r="L262" s="277"/>
      <c r="M262" s="278"/>
      <c r="N262" s="279"/>
      <c r="O262" s="279"/>
      <c r="P262" s="279"/>
      <c r="Q262" s="279"/>
      <c r="R262" s="279"/>
      <c r="S262" s="279"/>
      <c r="T262" s="280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81" t="s">
        <v>487</v>
      </c>
      <c r="AU262" s="281" t="s">
        <v>82</v>
      </c>
      <c r="AV262" s="15" t="s">
        <v>482</v>
      </c>
      <c r="AW262" s="15" t="s">
        <v>35</v>
      </c>
      <c r="AX262" s="15" t="s">
        <v>78</v>
      </c>
      <c r="AY262" s="281" t="s">
        <v>475</v>
      </c>
    </row>
    <row r="263" s="12" customFormat="1" ht="22.8" customHeight="1">
      <c r="A263" s="12"/>
      <c r="B263" s="215"/>
      <c r="C263" s="216"/>
      <c r="D263" s="217" t="s">
        <v>73</v>
      </c>
      <c r="E263" s="229" t="s">
        <v>701</v>
      </c>
      <c r="F263" s="229" t="s">
        <v>702</v>
      </c>
      <c r="G263" s="216"/>
      <c r="H263" s="216"/>
      <c r="I263" s="219"/>
      <c r="J263" s="230">
        <f>BK263</f>
        <v>0</v>
      </c>
      <c r="K263" s="216"/>
      <c r="L263" s="221"/>
      <c r="M263" s="222"/>
      <c r="N263" s="223"/>
      <c r="O263" s="223"/>
      <c r="P263" s="224">
        <f>SUM(P264:P265)</f>
        <v>0</v>
      </c>
      <c r="Q263" s="223"/>
      <c r="R263" s="224">
        <f>SUM(R264:R265)</f>
        <v>0</v>
      </c>
      <c r="S263" s="223"/>
      <c r="T263" s="225">
        <f>SUM(T264:T265)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26" t="s">
        <v>78</v>
      </c>
      <c r="AT263" s="227" t="s">
        <v>73</v>
      </c>
      <c r="AU263" s="227" t="s">
        <v>78</v>
      </c>
      <c r="AY263" s="226" t="s">
        <v>475</v>
      </c>
      <c r="BK263" s="228">
        <f>SUM(BK264:BK265)</f>
        <v>0</v>
      </c>
    </row>
    <row r="264" s="2" customFormat="1" ht="66.75" customHeight="1">
      <c r="A264" s="41"/>
      <c r="B264" s="42"/>
      <c r="C264" s="231" t="s">
        <v>683</v>
      </c>
      <c r="D264" s="231" t="s">
        <v>477</v>
      </c>
      <c r="E264" s="232" t="s">
        <v>704</v>
      </c>
      <c r="F264" s="233" t="s">
        <v>705</v>
      </c>
      <c r="G264" s="234" t="s">
        <v>508</v>
      </c>
      <c r="H264" s="235">
        <v>227.55500000000001</v>
      </c>
      <c r="I264" s="236"/>
      <c r="J264" s="237">
        <f>ROUND(I264*H264,2)</f>
        <v>0</v>
      </c>
      <c r="K264" s="233" t="s">
        <v>481</v>
      </c>
      <c r="L264" s="47"/>
      <c r="M264" s="238" t="s">
        <v>28</v>
      </c>
      <c r="N264" s="239" t="s">
        <v>45</v>
      </c>
      <c r="O264" s="87"/>
      <c r="P264" s="240">
        <f>O264*H264</f>
        <v>0</v>
      </c>
      <c r="Q264" s="240">
        <v>0</v>
      </c>
      <c r="R264" s="240">
        <f>Q264*H264</f>
        <v>0</v>
      </c>
      <c r="S264" s="240">
        <v>0</v>
      </c>
      <c r="T264" s="241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42" t="s">
        <v>482</v>
      </c>
      <c r="AT264" s="242" t="s">
        <v>477</v>
      </c>
      <c r="AU264" s="242" t="s">
        <v>82</v>
      </c>
      <c r="AY264" s="20" t="s">
        <v>475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20" t="s">
        <v>78</v>
      </c>
      <c r="BK264" s="243">
        <f>ROUND(I264*H264,2)</f>
        <v>0</v>
      </c>
      <c r="BL264" s="20" t="s">
        <v>482</v>
      </c>
      <c r="BM264" s="242" t="s">
        <v>1050</v>
      </c>
    </row>
    <row r="265" s="2" customFormat="1">
      <c r="A265" s="41"/>
      <c r="B265" s="42"/>
      <c r="C265" s="43"/>
      <c r="D265" s="244" t="s">
        <v>484</v>
      </c>
      <c r="E265" s="43"/>
      <c r="F265" s="245" t="s">
        <v>707</v>
      </c>
      <c r="G265" s="43"/>
      <c r="H265" s="43"/>
      <c r="I265" s="151"/>
      <c r="J265" s="43"/>
      <c r="K265" s="43"/>
      <c r="L265" s="47"/>
      <c r="M265" s="246"/>
      <c r="N265" s="247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484</v>
      </c>
      <c r="AU265" s="20" t="s">
        <v>82</v>
      </c>
    </row>
    <row r="266" s="12" customFormat="1" ht="25.92" customHeight="1">
      <c r="A266" s="12"/>
      <c r="B266" s="215"/>
      <c r="C266" s="216"/>
      <c r="D266" s="217" t="s">
        <v>73</v>
      </c>
      <c r="E266" s="218" t="s">
        <v>708</v>
      </c>
      <c r="F266" s="218" t="s">
        <v>709</v>
      </c>
      <c r="G266" s="216"/>
      <c r="H266" s="216"/>
      <c r="I266" s="219"/>
      <c r="J266" s="220">
        <f>BK266</f>
        <v>0</v>
      </c>
      <c r="K266" s="216"/>
      <c r="L266" s="221"/>
      <c r="M266" s="222"/>
      <c r="N266" s="223"/>
      <c r="O266" s="223"/>
      <c r="P266" s="224">
        <f>P267+P276+P293+P301+P313</f>
        <v>0</v>
      </c>
      <c r="Q266" s="223"/>
      <c r="R266" s="224">
        <f>R267+R276+R293+R301+R313</f>
        <v>23.113081600000005</v>
      </c>
      <c r="S266" s="223"/>
      <c r="T266" s="225">
        <f>T267+T276+T293+T301+T313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6" t="s">
        <v>82</v>
      </c>
      <c r="AT266" s="227" t="s">
        <v>73</v>
      </c>
      <c r="AU266" s="227" t="s">
        <v>74</v>
      </c>
      <c r="AY266" s="226" t="s">
        <v>475</v>
      </c>
      <c r="BK266" s="228">
        <f>BK267+BK276+BK293+BK301+BK313</f>
        <v>0</v>
      </c>
    </row>
    <row r="267" s="12" customFormat="1" ht="22.8" customHeight="1">
      <c r="A267" s="12"/>
      <c r="B267" s="215"/>
      <c r="C267" s="216"/>
      <c r="D267" s="217" t="s">
        <v>73</v>
      </c>
      <c r="E267" s="229" t="s">
        <v>710</v>
      </c>
      <c r="F267" s="229" t="s">
        <v>711</v>
      </c>
      <c r="G267" s="216"/>
      <c r="H267" s="216"/>
      <c r="I267" s="219"/>
      <c r="J267" s="230">
        <f>BK267</f>
        <v>0</v>
      </c>
      <c r="K267" s="216"/>
      <c r="L267" s="221"/>
      <c r="M267" s="222"/>
      <c r="N267" s="223"/>
      <c r="O267" s="223"/>
      <c r="P267" s="224">
        <f>SUM(P268:P275)</f>
        <v>0</v>
      </c>
      <c r="Q267" s="223"/>
      <c r="R267" s="224">
        <f>SUM(R268:R275)</f>
        <v>0.00528</v>
      </c>
      <c r="S267" s="223"/>
      <c r="T267" s="225">
        <f>SUM(T268:T275)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26" t="s">
        <v>82</v>
      </c>
      <c r="AT267" s="227" t="s">
        <v>73</v>
      </c>
      <c r="AU267" s="227" t="s">
        <v>78</v>
      </c>
      <c r="AY267" s="226" t="s">
        <v>475</v>
      </c>
      <c r="BK267" s="228">
        <f>SUM(BK268:BK275)</f>
        <v>0</v>
      </c>
    </row>
    <row r="268" s="2" customFormat="1" ht="21.75" customHeight="1">
      <c r="A268" s="41"/>
      <c r="B268" s="42"/>
      <c r="C268" s="231" t="s">
        <v>689</v>
      </c>
      <c r="D268" s="231" t="s">
        <v>477</v>
      </c>
      <c r="E268" s="232" t="s">
        <v>713</v>
      </c>
      <c r="F268" s="233" t="s">
        <v>714</v>
      </c>
      <c r="G268" s="234" t="s">
        <v>496</v>
      </c>
      <c r="H268" s="235">
        <v>26.399999999999999</v>
      </c>
      <c r="I268" s="236"/>
      <c r="J268" s="237">
        <f>ROUND(I268*H268,2)</f>
        <v>0</v>
      </c>
      <c r="K268" s="233" t="s">
        <v>481</v>
      </c>
      <c r="L268" s="47"/>
      <c r="M268" s="238" t="s">
        <v>28</v>
      </c>
      <c r="N268" s="239" t="s">
        <v>45</v>
      </c>
      <c r="O268" s="87"/>
      <c r="P268" s="240">
        <f>O268*H268</f>
        <v>0</v>
      </c>
      <c r="Q268" s="240">
        <v>0</v>
      </c>
      <c r="R268" s="240">
        <f>Q268*H268</f>
        <v>0</v>
      </c>
      <c r="S268" s="240">
        <v>0</v>
      </c>
      <c r="T268" s="241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42" t="s">
        <v>567</v>
      </c>
      <c r="AT268" s="242" t="s">
        <v>477</v>
      </c>
      <c r="AU268" s="242" t="s">
        <v>82</v>
      </c>
      <c r="AY268" s="20" t="s">
        <v>475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20" t="s">
        <v>78</v>
      </c>
      <c r="BK268" s="243">
        <f>ROUND(I268*H268,2)</f>
        <v>0</v>
      </c>
      <c r="BL268" s="20" t="s">
        <v>567</v>
      </c>
      <c r="BM268" s="242" t="s">
        <v>1051</v>
      </c>
    </row>
    <row r="269" s="2" customFormat="1">
      <c r="A269" s="41"/>
      <c r="B269" s="42"/>
      <c r="C269" s="43"/>
      <c r="D269" s="244" t="s">
        <v>484</v>
      </c>
      <c r="E269" s="43"/>
      <c r="F269" s="245" t="s">
        <v>714</v>
      </c>
      <c r="G269" s="43"/>
      <c r="H269" s="43"/>
      <c r="I269" s="151"/>
      <c r="J269" s="43"/>
      <c r="K269" s="43"/>
      <c r="L269" s="47"/>
      <c r="M269" s="246"/>
      <c r="N269" s="24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484</v>
      </c>
      <c r="AU269" s="20" t="s">
        <v>82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1052</v>
      </c>
      <c r="G270" s="250"/>
      <c r="H270" s="253">
        <v>26.399999999999999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78</v>
      </c>
      <c r="AY270" s="259" t="s">
        <v>475</v>
      </c>
    </row>
    <row r="271" s="2" customFormat="1" ht="16.5" customHeight="1">
      <c r="A271" s="41"/>
      <c r="B271" s="42"/>
      <c r="C271" s="282" t="s">
        <v>703</v>
      </c>
      <c r="D271" s="282" t="s">
        <v>516</v>
      </c>
      <c r="E271" s="283" t="s">
        <v>718</v>
      </c>
      <c r="F271" s="284" t="s">
        <v>719</v>
      </c>
      <c r="G271" s="285" t="s">
        <v>720</v>
      </c>
      <c r="H271" s="286">
        <v>5.2800000000000002</v>
      </c>
      <c r="I271" s="287"/>
      <c r="J271" s="288">
        <f>ROUND(I271*H271,2)</f>
        <v>0</v>
      </c>
      <c r="K271" s="284" t="s">
        <v>481</v>
      </c>
      <c r="L271" s="289"/>
      <c r="M271" s="290" t="s">
        <v>28</v>
      </c>
      <c r="N271" s="291" t="s">
        <v>45</v>
      </c>
      <c r="O271" s="87"/>
      <c r="P271" s="240">
        <f>O271*H271</f>
        <v>0</v>
      </c>
      <c r="Q271" s="240">
        <v>0.001</v>
      </c>
      <c r="R271" s="240">
        <f>Q271*H271</f>
        <v>0.00528</v>
      </c>
      <c r="S271" s="240">
        <v>0</v>
      </c>
      <c r="T271" s="241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42" t="s">
        <v>649</v>
      </c>
      <c r="AT271" s="242" t="s">
        <v>516</v>
      </c>
      <c r="AU271" s="242" t="s">
        <v>82</v>
      </c>
      <c r="AY271" s="20" t="s">
        <v>475</v>
      </c>
      <c r="BE271" s="243">
        <f>IF(N271="základní",J271,0)</f>
        <v>0</v>
      </c>
      <c r="BF271" s="243">
        <f>IF(N271="snížená",J271,0)</f>
        <v>0</v>
      </c>
      <c r="BG271" s="243">
        <f>IF(N271="zákl. přenesená",J271,0)</f>
        <v>0</v>
      </c>
      <c r="BH271" s="243">
        <f>IF(N271="sníž. přenesená",J271,0)</f>
        <v>0</v>
      </c>
      <c r="BI271" s="243">
        <f>IF(N271="nulová",J271,0)</f>
        <v>0</v>
      </c>
      <c r="BJ271" s="20" t="s">
        <v>78</v>
      </c>
      <c r="BK271" s="243">
        <f>ROUND(I271*H271,2)</f>
        <v>0</v>
      </c>
      <c r="BL271" s="20" t="s">
        <v>567</v>
      </c>
      <c r="BM271" s="242" t="s">
        <v>1053</v>
      </c>
    </row>
    <row r="272" s="2" customFormat="1">
      <c r="A272" s="41"/>
      <c r="B272" s="42"/>
      <c r="C272" s="43"/>
      <c r="D272" s="244" t="s">
        <v>484</v>
      </c>
      <c r="E272" s="43"/>
      <c r="F272" s="245" t="s">
        <v>719</v>
      </c>
      <c r="G272" s="43"/>
      <c r="H272" s="43"/>
      <c r="I272" s="151"/>
      <c r="J272" s="43"/>
      <c r="K272" s="43"/>
      <c r="L272" s="47"/>
      <c r="M272" s="246"/>
      <c r="N272" s="247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484</v>
      </c>
      <c r="AU272" s="20" t="s">
        <v>82</v>
      </c>
    </row>
    <row r="273" s="13" customFormat="1">
      <c r="A273" s="13"/>
      <c r="B273" s="249"/>
      <c r="C273" s="250"/>
      <c r="D273" s="244" t="s">
        <v>487</v>
      </c>
      <c r="E273" s="251" t="s">
        <v>28</v>
      </c>
      <c r="F273" s="252" t="s">
        <v>1054</v>
      </c>
      <c r="G273" s="250"/>
      <c r="H273" s="253">
        <v>5.2800000000000002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9" t="s">
        <v>487</v>
      </c>
      <c r="AU273" s="259" t="s">
        <v>82</v>
      </c>
      <c r="AV273" s="13" t="s">
        <v>82</v>
      </c>
      <c r="AW273" s="13" t="s">
        <v>35</v>
      </c>
      <c r="AX273" s="13" t="s">
        <v>78</v>
      </c>
      <c r="AY273" s="259" t="s">
        <v>475</v>
      </c>
    </row>
    <row r="274" s="2" customFormat="1" ht="44.25" customHeight="1">
      <c r="A274" s="41"/>
      <c r="B274" s="42"/>
      <c r="C274" s="231" t="s">
        <v>712</v>
      </c>
      <c r="D274" s="231" t="s">
        <v>477</v>
      </c>
      <c r="E274" s="232" t="s">
        <v>724</v>
      </c>
      <c r="F274" s="233" t="s">
        <v>725</v>
      </c>
      <c r="G274" s="234" t="s">
        <v>508</v>
      </c>
      <c r="H274" s="235">
        <v>0.0050000000000000001</v>
      </c>
      <c r="I274" s="236"/>
      <c r="J274" s="237">
        <f>ROUND(I274*H274,2)</f>
        <v>0</v>
      </c>
      <c r="K274" s="233" t="s">
        <v>481</v>
      </c>
      <c r="L274" s="47"/>
      <c r="M274" s="238" t="s">
        <v>28</v>
      </c>
      <c r="N274" s="239" t="s">
        <v>45</v>
      </c>
      <c r="O274" s="87"/>
      <c r="P274" s="240">
        <f>O274*H274</f>
        <v>0</v>
      </c>
      <c r="Q274" s="240">
        <v>0</v>
      </c>
      <c r="R274" s="240">
        <f>Q274*H274</f>
        <v>0</v>
      </c>
      <c r="S274" s="240">
        <v>0</v>
      </c>
      <c r="T274" s="241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42" t="s">
        <v>567</v>
      </c>
      <c r="AT274" s="242" t="s">
        <v>477</v>
      </c>
      <c r="AU274" s="242" t="s">
        <v>82</v>
      </c>
      <c r="AY274" s="20" t="s">
        <v>475</v>
      </c>
      <c r="BE274" s="243">
        <f>IF(N274="základní",J274,0)</f>
        <v>0</v>
      </c>
      <c r="BF274" s="243">
        <f>IF(N274="snížená",J274,0)</f>
        <v>0</v>
      </c>
      <c r="BG274" s="243">
        <f>IF(N274="zákl. přenesená",J274,0)</f>
        <v>0</v>
      </c>
      <c r="BH274" s="243">
        <f>IF(N274="sníž. přenesená",J274,0)</f>
        <v>0</v>
      </c>
      <c r="BI274" s="243">
        <f>IF(N274="nulová",J274,0)</f>
        <v>0</v>
      </c>
      <c r="BJ274" s="20" t="s">
        <v>78</v>
      </c>
      <c r="BK274" s="243">
        <f>ROUND(I274*H274,2)</f>
        <v>0</v>
      </c>
      <c r="BL274" s="20" t="s">
        <v>567</v>
      </c>
      <c r="BM274" s="242" t="s">
        <v>1055</v>
      </c>
    </row>
    <row r="275" s="2" customFormat="1">
      <c r="A275" s="41"/>
      <c r="B275" s="42"/>
      <c r="C275" s="43"/>
      <c r="D275" s="244" t="s">
        <v>484</v>
      </c>
      <c r="E275" s="43"/>
      <c r="F275" s="245" t="s">
        <v>727</v>
      </c>
      <c r="G275" s="43"/>
      <c r="H275" s="43"/>
      <c r="I275" s="151"/>
      <c r="J275" s="43"/>
      <c r="K275" s="43"/>
      <c r="L275" s="47"/>
      <c r="M275" s="246"/>
      <c r="N275" s="24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484</v>
      </c>
      <c r="AU275" s="20" t="s">
        <v>82</v>
      </c>
    </row>
    <row r="276" s="12" customFormat="1" ht="22.8" customHeight="1">
      <c r="A276" s="12"/>
      <c r="B276" s="215"/>
      <c r="C276" s="216"/>
      <c r="D276" s="217" t="s">
        <v>73</v>
      </c>
      <c r="E276" s="229" t="s">
        <v>728</v>
      </c>
      <c r="F276" s="229" t="s">
        <v>729</v>
      </c>
      <c r="G276" s="216"/>
      <c r="H276" s="216"/>
      <c r="I276" s="219"/>
      <c r="J276" s="230">
        <f>BK276</f>
        <v>0</v>
      </c>
      <c r="K276" s="216"/>
      <c r="L276" s="221"/>
      <c r="M276" s="222"/>
      <c r="N276" s="223"/>
      <c r="O276" s="223"/>
      <c r="P276" s="224">
        <f>SUM(P277:P292)</f>
        <v>0</v>
      </c>
      <c r="Q276" s="223"/>
      <c r="R276" s="224">
        <f>SUM(R277:R292)</f>
        <v>22.518943200000002</v>
      </c>
      <c r="S276" s="223"/>
      <c r="T276" s="225">
        <f>SUM(T277:T292)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26" t="s">
        <v>82</v>
      </c>
      <c r="AT276" s="227" t="s">
        <v>73</v>
      </c>
      <c r="AU276" s="227" t="s">
        <v>78</v>
      </c>
      <c r="AY276" s="226" t="s">
        <v>475</v>
      </c>
      <c r="BK276" s="228">
        <f>SUM(BK277:BK292)</f>
        <v>0</v>
      </c>
    </row>
    <row r="277" s="2" customFormat="1" ht="44.25" customHeight="1">
      <c r="A277" s="41"/>
      <c r="B277" s="42"/>
      <c r="C277" s="231" t="s">
        <v>717</v>
      </c>
      <c r="D277" s="231" t="s">
        <v>477</v>
      </c>
      <c r="E277" s="232" t="s">
        <v>731</v>
      </c>
      <c r="F277" s="233" t="s">
        <v>732</v>
      </c>
      <c r="G277" s="234" t="s">
        <v>496</v>
      </c>
      <c r="H277" s="235">
        <v>35.560000000000002</v>
      </c>
      <c r="I277" s="236"/>
      <c r="J277" s="237">
        <f>ROUND(I277*H277,2)</f>
        <v>0</v>
      </c>
      <c r="K277" s="233" t="s">
        <v>481</v>
      </c>
      <c r="L277" s="47"/>
      <c r="M277" s="238" t="s">
        <v>28</v>
      </c>
      <c r="N277" s="239" t="s">
        <v>45</v>
      </c>
      <c r="O277" s="87"/>
      <c r="P277" s="240">
        <f>O277*H277</f>
        <v>0</v>
      </c>
      <c r="Q277" s="240">
        <v>0.00022000000000000001</v>
      </c>
      <c r="R277" s="240">
        <f>Q277*H277</f>
        <v>0.0078232000000000006</v>
      </c>
      <c r="S277" s="240">
        <v>0</v>
      </c>
      <c r="T277" s="241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42" t="s">
        <v>567</v>
      </c>
      <c r="AT277" s="242" t="s">
        <v>477</v>
      </c>
      <c r="AU277" s="242" t="s">
        <v>82</v>
      </c>
      <c r="AY277" s="20" t="s">
        <v>475</v>
      </c>
      <c r="BE277" s="243">
        <f>IF(N277="základní",J277,0)</f>
        <v>0</v>
      </c>
      <c r="BF277" s="243">
        <f>IF(N277="snížená",J277,0)</f>
        <v>0</v>
      </c>
      <c r="BG277" s="243">
        <f>IF(N277="zákl. přenesená",J277,0)</f>
        <v>0</v>
      </c>
      <c r="BH277" s="243">
        <f>IF(N277="sníž. přenesená",J277,0)</f>
        <v>0</v>
      </c>
      <c r="BI277" s="243">
        <f>IF(N277="nulová",J277,0)</f>
        <v>0</v>
      </c>
      <c r="BJ277" s="20" t="s">
        <v>78</v>
      </c>
      <c r="BK277" s="243">
        <f>ROUND(I277*H277,2)</f>
        <v>0</v>
      </c>
      <c r="BL277" s="20" t="s">
        <v>567</v>
      </c>
      <c r="BM277" s="242" t="s">
        <v>1056</v>
      </c>
    </row>
    <row r="278" s="2" customFormat="1">
      <c r="A278" s="41"/>
      <c r="B278" s="42"/>
      <c r="C278" s="43"/>
      <c r="D278" s="244" t="s">
        <v>484</v>
      </c>
      <c r="E278" s="43"/>
      <c r="F278" s="245" t="s">
        <v>734</v>
      </c>
      <c r="G278" s="43"/>
      <c r="H278" s="43"/>
      <c r="I278" s="151"/>
      <c r="J278" s="43"/>
      <c r="K278" s="43"/>
      <c r="L278" s="47"/>
      <c r="M278" s="246"/>
      <c r="N278" s="24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484</v>
      </c>
      <c r="AU278" s="20" t="s">
        <v>82</v>
      </c>
    </row>
    <row r="279" s="13" customFormat="1">
      <c r="A279" s="13"/>
      <c r="B279" s="249"/>
      <c r="C279" s="250"/>
      <c r="D279" s="244" t="s">
        <v>487</v>
      </c>
      <c r="E279" s="251" t="s">
        <v>28</v>
      </c>
      <c r="F279" s="252" t="s">
        <v>1057</v>
      </c>
      <c r="G279" s="250"/>
      <c r="H279" s="253">
        <v>27.719999999999999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9" t="s">
        <v>487</v>
      </c>
      <c r="AU279" s="259" t="s">
        <v>82</v>
      </c>
      <c r="AV279" s="13" t="s">
        <v>82</v>
      </c>
      <c r="AW279" s="13" t="s">
        <v>35</v>
      </c>
      <c r="AX279" s="13" t="s">
        <v>74</v>
      </c>
      <c r="AY279" s="259" t="s">
        <v>475</v>
      </c>
    </row>
    <row r="280" s="13" customFormat="1">
      <c r="A280" s="13"/>
      <c r="B280" s="249"/>
      <c r="C280" s="250"/>
      <c r="D280" s="244" t="s">
        <v>487</v>
      </c>
      <c r="E280" s="251" t="s">
        <v>28</v>
      </c>
      <c r="F280" s="252" t="s">
        <v>1058</v>
      </c>
      <c r="G280" s="250"/>
      <c r="H280" s="253">
        <v>7.8399999999999999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9" t="s">
        <v>487</v>
      </c>
      <c r="AU280" s="259" t="s">
        <v>82</v>
      </c>
      <c r="AV280" s="13" t="s">
        <v>82</v>
      </c>
      <c r="AW280" s="13" t="s">
        <v>35</v>
      </c>
      <c r="AX280" s="13" t="s">
        <v>74</v>
      </c>
      <c r="AY280" s="259" t="s">
        <v>475</v>
      </c>
    </row>
    <row r="281" s="15" customFormat="1">
      <c r="A281" s="15"/>
      <c r="B281" s="271"/>
      <c r="C281" s="272"/>
      <c r="D281" s="244" t="s">
        <v>487</v>
      </c>
      <c r="E281" s="273" t="s">
        <v>28</v>
      </c>
      <c r="F281" s="274" t="s">
        <v>493</v>
      </c>
      <c r="G281" s="272"/>
      <c r="H281" s="275">
        <v>35.560000000000002</v>
      </c>
      <c r="I281" s="276"/>
      <c r="J281" s="272"/>
      <c r="K281" s="272"/>
      <c r="L281" s="277"/>
      <c r="M281" s="278"/>
      <c r="N281" s="279"/>
      <c r="O281" s="279"/>
      <c r="P281" s="279"/>
      <c r="Q281" s="279"/>
      <c r="R281" s="279"/>
      <c r="S281" s="279"/>
      <c r="T281" s="280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81" t="s">
        <v>487</v>
      </c>
      <c r="AU281" s="281" t="s">
        <v>82</v>
      </c>
      <c r="AV281" s="15" t="s">
        <v>482</v>
      </c>
      <c r="AW281" s="15" t="s">
        <v>35</v>
      </c>
      <c r="AX281" s="15" t="s">
        <v>78</v>
      </c>
      <c r="AY281" s="281" t="s">
        <v>475</v>
      </c>
    </row>
    <row r="282" s="2" customFormat="1" ht="21.75" customHeight="1">
      <c r="A282" s="41"/>
      <c r="B282" s="42"/>
      <c r="C282" s="282" t="s">
        <v>723</v>
      </c>
      <c r="D282" s="282" t="s">
        <v>516</v>
      </c>
      <c r="E282" s="283" t="s">
        <v>738</v>
      </c>
      <c r="F282" s="284" t="s">
        <v>739</v>
      </c>
      <c r="G282" s="285" t="s">
        <v>720</v>
      </c>
      <c r="H282" s="286">
        <v>71.120000000000005</v>
      </c>
      <c r="I282" s="287"/>
      <c r="J282" s="288">
        <f>ROUND(I282*H282,2)</f>
        <v>0</v>
      </c>
      <c r="K282" s="284" t="s">
        <v>481</v>
      </c>
      <c r="L282" s="289"/>
      <c r="M282" s="290" t="s">
        <v>28</v>
      </c>
      <c r="N282" s="291" t="s">
        <v>45</v>
      </c>
      <c r="O282" s="87"/>
      <c r="P282" s="240">
        <f>O282*H282</f>
        <v>0</v>
      </c>
      <c r="Q282" s="240">
        <v>0.001</v>
      </c>
      <c r="R282" s="240">
        <f>Q282*H282</f>
        <v>0.071120000000000003</v>
      </c>
      <c r="S282" s="240">
        <v>0</v>
      </c>
      <c r="T282" s="241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42" t="s">
        <v>649</v>
      </c>
      <c r="AT282" s="242" t="s">
        <v>516</v>
      </c>
      <c r="AU282" s="242" t="s">
        <v>82</v>
      </c>
      <c r="AY282" s="20" t="s">
        <v>475</v>
      </c>
      <c r="BE282" s="243">
        <f>IF(N282="základní",J282,0)</f>
        <v>0</v>
      </c>
      <c r="BF282" s="243">
        <f>IF(N282="snížená",J282,0)</f>
        <v>0</v>
      </c>
      <c r="BG282" s="243">
        <f>IF(N282="zákl. přenesená",J282,0)</f>
        <v>0</v>
      </c>
      <c r="BH282" s="243">
        <f>IF(N282="sníž. přenesená",J282,0)</f>
        <v>0</v>
      </c>
      <c r="BI282" s="243">
        <f>IF(N282="nulová",J282,0)</f>
        <v>0</v>
      </c>
      <c r="BJ282" s="20" t="s">
        <v>78</v>
      </c>
      <c r="BK282" s="243">
        <f>ROUND(I282*H282,2)</f>
        <v>0</v>
      </c>
      <c r="BL282" s="20" t="s">
        <v>567</v>
      </c>
      <c r="BM282" s="242" t="s">
        <v>1059</v>
      </c>
    </row>
    <row r="283" s="2" customFormat="1">
      <c r="A283" s="41"/>
      <c r="B283" s="42"/>
      <c r="C283" s="43"/>
      <c r="D283" s="244" t="s">
        <v>484</v>
      </c>
      <c r="E283" s="43"/>
      <c r="F283" s="245" t="s">
        <v>739</v>
      </c>
      <c r="G283" s="43"/>
      <c r="H283" s="43"/>
      <c r="I283" s="151"/>
      <c r="J283" s="43"/>
      <c r="K283" s="43"/>
      <c r="L283" s="47"/>
      <c r="M283" s="246"/>
      <c r="N283" s="247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484</v>
      </c>
      <c r="AU283" s="20" t="s">
        <v>82</v>
      </c>
    </row>
    <row r="284" s="13" customFormat="1">
      <c r="A284" s="13"/>
      <c r="B284" s="249"/>
      <c r="C284" s="250"/>
      <c r="D284" s="244" t="s">
        <v>487</v>
      </c>
      <c r="E284" s="251" t="s">
        <v>28</v>
      </c>
      <c r="F284" s="252" t="s">
        <v>1060</v>
      </c>
      <c r="G284" s="250"/>
      <c r="H284" s="253">
        <v>71.120000000000005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9" t="s">
        <v>487</v>
      </c>
      <c r="AU284" s="259" t="s">
        <v>82</v>
      </c>
      <c r="AV284" s="13" t="s">
        <v>82</v>
      </c>
      <c r="AW284" s="13" t="s">
        <v>35</v>
      </c>
      <c r="AX284" s="13" t="s">
        <v>78</v>
      </c>
      <c r="AY284" s="259" t="s">
        <v>475</v>
      </c>
    </row>
    <row r="285" s="2" customFormat="1" ht="21.75" customHeight="1">
      <c r="A285" s="41"/>
      <c r="B285" s="42"/>
      <c r="C285" s="231" t="s">
        <v>730</v>
      </c>
      <c r="D285" s="231" t="s">
        <v>477</v>
      </c>
      <c r="E285" s="232" t="s">
        <v>1061</v>
      </c>
      <c r="F285" s="233" t="s">
        <v>1062</v>
      </c>
      <c r="G285" s="234" t="s">
        <v>496</v>
      </c>
      <c r="H285" s="235">
        <v>26.399999999999999</v>
      </c>
      <c r="I285" s="236"/>
      <c r="J285" s="237">
        <f>ROUND(I285*H285,2)</f>
        <v>0</v>
      </c>
      <c r="K285" s="233" t="s">
        <v>481</v>
      </c>
      <c r="L285" s="47"/>
      <c r="M285" s="238" t="s">
        <v>28</v>
      </c>
      <c r="N285" s="239" t="s">
        <v>45</v>
      </c>
      <c r="O285" s="87"/>
      <c r="P285" s="240">
        <f>O285*H285</f>
        <v>0</v>
      </c>
      <c r="Q285" s="240">
        <v>0</v>
      </c>
      <c r="R285" s="240">
        <f>Q285*H285</f>
        <v>0</v>
      </c>
      <c r="S285" s="240">
        <v>0</v>
      </c>
      <c r="T285" s="241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42" t="s">
        <v>567</v>
      </c>
      <c r="AT285" s="242" t="s">
        <v>477</v>
      </c>
      <c r="AU285" s="242" t="s">
        <v>82</v>
      </c>
      <c r="AY285" s="20" t="s">
        <v>475</v>
      </c>
      <c r="BE285" s="243">
        <f>IF(N285="základní",J285,0)</f>
        <v>0</v>
      </c>
      <c r="BF285" s="243">
        <f>IF(N285="snížená",J285,0)</f>
        <v>0</v>
      </c>
      <c r="BG285" s="243">
        <f>IF(N285="zákl. přenesená",J285,0)</f>
        <v>0</v>
      </c>
      <c r="BH285" s="243">
        <f>IF(N285="sníž. přenesená",J285,0)</f>
        <v>0</v>
      </c>
      <c r="BI285" s="243">
        <f>IF(N285="nulová",J285,0)</f>
        <v>0</v>
      </c>
      <c r="BJ285" s="20" t="s">
        <v>78</v>
      </c>
      <c r="BK285" s="243">
        <f>ROUND(I285*H285,2)</f>
        <v>0</v>
      </c>
      <c r="BL285" s="20" t="s">
        <v>567</v>
      </c>
      <c r="BM285" s="242" t="s">
        <v>1063</v>
      </c>
    </row>
    <row r="286" s="2" customFormat="1">
      <c r="A286" s="41"/>
      <c r="B286" s="42"/>
      <c r="C286" s="43"/>
      <c r="D286" s="244" t="s">
        <v>484</v>
      </c>
      <c r="E286" s="43"/>
      <c r="F286" s="245" t="s">
        <v>1062</v>
      </c>
      <c r="G286" s="43"/>
      <c r="H286" s="43"/>
      <c r="I286" s="151"/>
      <c r="J286" s="43"/>
      <c r="K286" s="43"/>
      <c r="L286" s="47"/>
      <c r="M286" s="246"/>
      <c r="N286" s="247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484</v>
      </c>
      <c r="AU286" s="20" t="s">
        <v>82</v>
      </c>
    </row>
    <row r="287" s="13" customFormat="1">
      <c r="A287" s="13"/>
      <c r="B287" s="249"/>
      <c r="C287" s="250"/>
      <c r="D287" s="244" t="s">
        <v>487</v>
      </c>
      <c r="E287" s="251" t="s">
        <v>28</v>
      </c>
      <c r="F287" s="252" t="s">
        <v>1064</v>
      </c>
      <c r="G287" s="250"/>
      <c r="H287" s="253">
        <v>26.399999999999999</v>
      </c>
      <c r="I287" s="254"/>
      <c r="J287" s="250"/>
      <c r="K287" s="250"/>
      <c r="L287" s="255"/>
      <c r="M287" s="256"/>
      <c r="N287" s="257"/>
      <c r="O287" s="257"/>
      <c r="P287" s="257"/>
      <c r="Q287" s="257"/>
      <c r="R287" s="257"/>
      <c r="S287" s="257"/>
      <c r="T287" s="258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9" t="s">
        <v>487</v>
      </c>
      <c r="AU287" s="259" t="s">
        <v>82</v>
      </c>
      <c r="AV287" s="13" t="s">
        <v>82</v>
      </c>
      <c r="AW287" s="13" t="s">
        <v>35</v>
      </c>
      <c r="AX287" s="13" t="s">
        <v>78</v>
      </c>
      <c r="AY287" s="259" t="s">
        <v>475</v>
      </c>
    </row>
    <row r="288" s="2" customFormat="1" ht="16.5" customHeight="1">
      <c r="A288" s="41"/>
      <c r="B288" s="42"/>
      <c r="C288" s="282" t="s">
        <v>737</v>
      </c>
      <c r="D288" s="282" t="s">
        <v>516</v>
      </c>
      <c r="E288" s="283" t="s">
        <v>748</v>
      </c>
      <c r="F288" s="284" t="s">
        <v>749</v>
      </c>
      <c r="G288" s="285" t="s">
        <v>508</v>
      </c>
      <c r="H288" s="286">
        <v>22.440000000000001</v>
      </c>
      <c r="I288" s="287"/>
      <c r="J288" s="288">
        <f>ROUND(I288*H288,2)</f>
        <v>0</v>
      </c>
      <c r="K288" s="284" t="s">
        <v>481</v>
      </c>
      <c r="L288" s="289"/>
      <c r="M288" s="290" t="s">
        <v>28</v>
      </c>
      <c r="N288" s="291" t="s">
        <v>45</v>
      </c>
      <c r="O288" s="87"/>
      <c r="P288" s="240">
        <f>O288*H288</f>
        <v>0</v>
      </c>
      <c r="Q288" s="240">
        <v>1</v>
      </c>
      <c r="R288" s="240">
        <f>Q288*H288</f>
        <v>22.440000000000001</v>
      </c>
      <c r="S288" s="240">
        <v>0</v>
      </c>
      <c r="T288" s="241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42" t="s">
        <v>649</v>
      </c>
      <c r="AT288" s="242" t="s">
        <v>516</v>
      </c>
      <c r="AU288" s="242" t="s">
        <v>82</v>
      </c>
      <c r="AY288" s="20" t="s">
        <v>475</v>
      </c>
      <c r="BE288" s="243">
        <f>IF(N288="základní",J288,0)</f>
        <v>0</v>
      </c>
      <c r="BF288" s="243">
        <f>IF(N288="snížená",J288,0)</f>
        <v>0</v>
      </c>
      <c r="BG288" s="243">
        <f>IF(N288="zákl. přenesená",J288,0)</f>
        <v>0</v>
      </c>
      <c r="BH288" s="243">
        <f>IF(N288="sníž. přenesená",J288,0)</f>
        <v>0</v>
      </c>
      <c r="BI288" s="243">
        <f>IF(N288="nulová",J288,0)</f>
        <v>0</v>
      </c>
      <c r="BJ288" s="20" t="s">
        <v>78</v>
      </c>
      <c r="BK288" s="243">
        <f>ROUND(I288*H288,2)</f>
        <v>0</v>
      </c>
      <c r="BL288" s="20" t="s">
        <v>567</v>
      </c>
      <c r="BM288" s="242" t="s">
        <v>1065</v>
      </c>
    </row>
    <row r="289" s="2" customFormat="1">
      <c r="A289" s="41"/>
      <c r="B289" s="42"/>
      <c r="C289" s="43"/>
      <c r="D289" s="244" t="s">
        <v>484</v>
      </c>
      <c r="E289" s="43"/>
      <c r="F289" s="245" t="s">
        <v>749</v>
      </c>
      <c r="G289" s="43"/>
      <c r="H289" s="43"/>
      <c r="I289" s="151"/>
      <c r="J289" s="43"/>
      <c r="K289" s="43"/>
      <c r="L289" s="47"/>
      <c r="M289" s="246"/>
      <c r="N289" s="247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484</v>
      </c>
      <c r="AU289" s="20" t="s">
        <v>82</v>
      </c>
    </row>
    <row r="290" s="13" customFormat="1">
      <c r="A290" s="13"/>
      <c r="B290" s="249"/>
      <c r="C290" s="250"/>
      <c r="D290" s="244" t="s">
        <v>487</v>
      </c>
      <c r="E290" s="251" t="s">
        <v>28</v>
      </c>
      <c r="F290" s="252" t="s">
        <v>1066</v>
      </c>
      <c r="G290" s="250"/>
      <c r="H290" s="253">
        <v>22.440000000000001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9" t="s">
        <v>487</v>
      </c>
      <c r="AU290" s="259" t="s">
        <v>82</v>
      </c>
      <c r="AV290" s="13" t="s">
        <v>82</v>
      </c>
      <c r="AW290" s="13" t="s">
        <v>35</v>
      </c>
      <c r="AX290" s="13" t="s">
        <v>78</v>
      </c>
      <c r="AY290" s="259" t="s">
        <v>475</v>
      </c>
    </row>
    <row r="291" s="2" customFormat="1" ht="33" customHeight="1">
      <c r="A291" s="41"/>
      <c r="B291" s="42"/>
      <c r="C291" s="231" t="s">
        <v>742</v>
      </c>
      <c r="D291" s="231" t="s">
        <v>477</v>
      </c>
      <c r="E291" s="232" t="s">
        <v>764</v>
      </c>
      <c r="F291" s="233" t="s">
        <v>765</v>
      </c>
      <c r="G291" s="234" t="s">
        <v>508</v>
      </c>
      <c r="H291" s="235">
        <v>22.518999999999998</v>
      </c>
      <c r="I291" s="236"/>
      <c r="J291" s="237">
        <f>ROUND(I291*H291,2)</f>
        <v>0</v>
      </c>
      <c r="K291" s="233" t="s">
        <v>481</v>
      </c>
      <c r="L291" s="47"/>
      <c r="M291" s="238" t="s">
        <v>28</v>
      </c>
      <c r="N291" s="239" t="s">
        <v>45</v>
      </c>
      <c r="O291" s="87"/>
      <c r="P291" s="240">
        <f>O291*H291</f>
        <v>0</v>
      </c>
      <c r="Q291" s="240">
        <v>0</v>
      </c>
      <c r="R291" s="240">
        <f>Q291*H291</f>
        <v>0</v>
      </c>
      <c r="S291" s="240">
        <v>0</v>
      </c>
      <c r="T291" s="241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42" t="s">
        <v>567</v>
      </c>
      <c r="AT291" s="242" t="s">
        <v>477</v>
      </c>
      <c r="AU291" s="242" t="s">
        <v>82</v>
      </c>
      <c r="AY291" s="20" t="s">
        <v>475</v>
      </c>
      <c r="BE291" s="243">
        <f>IF(N291="základní",J291,0)</f>
        <v>0</v>
      </c>
      <c r="BF291" s="243">
        <f>IF(N291="snížená",J291,0)</f>
        <v>0</v>
      </c>
      <c r="BG291" s="243">
        <f>IF(N291="zákl. přenesená",J291,0)</f>
        <v>0</v>
      </c>
      <c r="BH291" s="243">
        <f>IF(N291="sníž. přenesená",J291,0)</f>
        <v>0</v>
      </c>
      <c r="BI291" s="243">
        <f>IF(N291="nulová",J291,0)</f>
        <v>0</v>
      </c>
      <c r="BJ291" s="20" t="s">
        <v>78</v>
      </c>
      <c r="BK291" s="243">
        <f>ROUND(I291*H291,2)</f>
        <v>0</v>
      </c>
      <c r="BL291" s="20" t="s">
        <v>567</v>
      </c>
      <c r="BM291" s="242" t="s">
        <v>1067</v>
      </c>
    </row>
    <row r="292" s="2" customFormat="1">
      <c r="A292" s="41"/>
      <c r="B292" s="42"/>
      <c r="C292" s="43"/>
      <c r="D292" s="244" t="s">
        <v>484</v>
      </c>
      <c r="E292" s="43"/>
      <c r="F292" s="245" t="s">
        <v>765</v>
      </c>
      <c r="G292" s="43"/>
      <c r="H292" s="43"/>
      <c r="I292" s="151"/>
      <c r="J292" s="43"/>
      <c r="K292" s="43"/>
      <c r="L292" s="47"/>
      <c r="M292" s="246"/>
      <c r="N292" s="247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484</v>
      </c>
      <c r="AU292" s="20" t="s">
        <v>82</v>
      </c>
    </row>
    <row r="293" s="12" customFormat="1" ht="22.8" customHeight="1">
      <c r="A293" s="12"/>
      <c r="B293" s="215"/>
      <c r="C293" s="216"/>
      <c r="D293" s="217" t="s">
        <v>73</v>
      </c>
      <c r="E293" s="229" t="s">
        <v>767</v>
      </c>
      <c r="F293" s="229" t="s">
        <v>768</v>
      </c>
      <c r="G293" s="216"/>
      <c r="H293" s="216"/>
      <c r="I293" s="219"/>
      <c r="J293" s="230">
        <f>BK293</f>
        <v>0</v>
      </c>
      <c r="K293" s="216"/>
      <c r="L293" s="221"/>
      <c r="M293" s="222"/>
      <c r="N293" s="223"/>
      <c r="O293" s="223"/>
      <c r="P293" s="224">
        <f>SUM(P294:P300)</f>
        <v>0</v>
      </c>
      <c r="Q293" s="223"/>
      <c r="R293" s="224">
        <f>SUM(R294:R300)</f>
        <v>0.001</v>
      </c>
      <c r="S293" s="223"/>
      <c r="T293" s="225">
        <f>SUM(T294:T300)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26" t="s">
        <v>82</v>
      </c>
      <c r="AT293" s="227" t="s">
        <v>73</v>
      </c>
      <c r="AU293" s="227" t="s">
        <v>78</v>
      </c>
      <c r="AY293" s="226" t="s">
        <v>475</v>
      </c>
      <c r="BK293" s="228">
        <f>SUM(BK294:BK300)</f>
        <v>0</v>
      </c>
    </row>
    <row r="294" s="2" customFormat="1" ht="21.75" customHeight="1">
      <c r="A294" s="41"/>
      <c r="B294" s="42"/>
      <c r="C294" s="231" t="s">
        <v>747</v>
      </c>
      <c r="D294" s="231" t="s">
        <v>477</v>
      </c>
      <c r="E294" s="232" t="s">
        <v>1068</v>
      </c>
      <c r="F294" s="233" t="s">
        <v>1069</v>
      </c>
      <c r="G294" s="234" t="s">
        <v>550</v>
      </c>
      <c r="H294" s="235">
        <v>1</v>
      </c>
      <c r="I294" s="236"/>
      <c r="J294" s="237">
        <f>ROUND(I294*H294,2)</f>
        <v>0</v>
      </c>
      <c r="K294" s="233" t="s">
        <v>481</v>
      </c>
      <c r="L294" s="47"/>
      <c r="M294" s="238" t="s">
        <v>28</v>
      </c>
      <c r="N294" s="239" t="s">
        <v>45</v>
      </c>
      <c r="O294" s="87"/>
      <c r="P294" s="240">
        <f>O294*H294</f>
        <v>0</v>
      </c>
      <c r="Q294" s="240">
        <v>0</v>
      </c>
      <c r="R294" s="240">
        <f>Q294*H294</f>
        <v>0</v>
      </c>
      <c r="S294" s="240">
        <v>0</v>
      </c>
      <c r="T294" s="241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42" t="s">
        <v>567</v>
      </c>
      <c r="AT294" s="242" t="s">
        <v>477</v>
      </c>
      <c r="AU294" s="242" t="s">
        <v>82</v>
      </c>
      <c r="AY294" s="20" t="s">
        <v>475</v>
      </c>
      <c r="BE294" s="243">
        <f>IF(N294="základní",J294,0)</f>
        <v>0</v>
      </c>
      <c r="BF294" s="243">
        <f>IF(N294="snížená",J294,0)</f>
        <v>0</v>
      </c>
      <c r="BG294" s="243">
        <f>IF(N294="zákl. přenesená",J294,0)</f>
        <v>0</v>
      </c>
      <c r="BH294" s="243">
        <f>IF(N294="sníž. přenesená",J294,0)</f>
        <v>0</v>
      </c>
      <c r="BI294" s="243">
        <f>IF(N294="nulová",J294,0)</f>
        <v>0</v>
      </c>
      <c r="BJ294" s="20" t="s">
        <v>78</v>
      </c>
      <c r="BK294" s="243">
        <f>ROUND(I294*H294,2)</f>
        <v>0</v>
      </c>
      <c r="BL294" s="20" t="s">
        <v>567</v>
      </c>
      <c r="BM294" s="242" t="s">
        <v>1070</v>
      </c>
    </row>
    <row r="295" s="2" customFormat="1">
      <c r="A295" s="41"/>
      <c r="B295" s="42"/>
      <c r="C295" s="43"/>
      <c r="D295" s="244" t="s">
        <v>484</v>
      </c>
      <c r="E295" s="43"/>
      <c r="F295" s="245" t="s">
        <v>1071</v>
      </c>
      <c r="G295" s="43"/>
      <c r="H295" s="43"/>
      <c r="I295" s="151"/>
      <c r="J295" s="43"/>
      <c r="K295" s="43"/>
      <c r="L295" s="47"/>
      <c r="M295" s="246"/>
      <c r="N295" s="247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484</v>
      </c>
      <c r="AU295" s="20" t="s">
        <v>82</v>
      </c>
    </row>
    <row r="296" s="13" customFormat="1">
      <c r="A296" s="13"/>
      <c r="B296" s="249"/>
      <c r="C296" s="250"/>
      <c r="D296" s="244" t="s">
        <v>487</v>
      </c>
      <c r="E296" s="251" t="s">
        <v>28</v>
      </c>
      <c r="F296" s="252" t="s">
        <v>1072</v>
      </c>
      <c r="G296" s="250"/>
      <c r="H296" s="253">
        <v>1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9" t="s">
        <v>487</v>
      </c>
      <c r="AU296" s="259" t="s">
        <v>82</v>
      </c>
      <c r="AV296" s="13" t="s">
        <v>82</v>
      </c>
      <c r="AW296" s="13" t="s">
        <v>35</v>
      </c>
      <c r="AX296" s="13" t="s">
        <v>78</v>
      </c>
      <c r="AY296" s="259" t="s">
        <v>475</v>
      </c>
    </row>
    <row r="297" s="2" customFormat="1" ht="16.5" customHeight="1">
      <c r="A297" s="41"/>
      <c r="B297" s="42"/>
      <c r="C297" s="282" t="s">
        <v>752</v>
      </c>
      <c r="D297" s="282" t="s">
        <v>516</v>
      </c>
      <c r="E297" s="283" t="s">
        <v>1073</v>
      </c>
      <c r="F297" s="284" t="s">
        <v>1074</v>
      </c>
      <c r="G297" s="285" t="s">
        <v>550</v>
      </c>
      <c r="H297" s="286">
        <v>1</v>
      </c>
      <c r="I297" s="287"/>
      <c r="J297" s="288">
        <f>ROUND(I297*H297,2)</f>
        <v>0</v>
      </c>
      <c r="K297" s="284" t="s">
        <v>481</v>
      </c>
      <c r="L297" s="289"/>
      <c r="M297" s="290" t="s">
        <v>28</v>
      </c>
      <c r="N297" s="291" t="s">
        <v>45</v>
      </c>
      <c r="O297" s="87"/>
      <c r="P297" s="240">
        <f>O297*H297</f>
        <v>0</v>
      </c>
      <c r="Q297" s="240">
        <v>0.001</v>
      </c>
      <c r="R297" s="240">
        <f>Q297*H297</f>
        <v>0.001</v>
      </c>
      <c r="S297" s="240">
        <v>0</v>
      </c>
      <c r="T297" s="241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42" t="s">
        <v>649</v>
      </c>
      <c r="AT297" s="242" t="s">
        <v>516</v>
      </c>
      <c r="AU297" s="242" t="s">
        <v>82</v>
      </c>
      <c r="AY297" s="20" t="s">
        <v>475</v>
      </c>
      <c r="BE297" s="243">
        <f>IF(N297="základní",J297,0)</f>
        <v>0</v>
      </c>
      <c r="BF297" s="243">
        <f>IF(N297="snížená",J297,0)</f>
        <v>0</v>
      </c>
      <c r="BG297" s="243">
        <f>IF(N297="zákl. přenesená",J297,0)</f>
        <v>0</v>
      </c>
      <c r="BH297" s="243">
        <f>IF(N297="sníž. přenesená",J297,0)</f>
        <v>0</v>
      </c>
      <c r="BI297" s="243">
        <f>IF(N297="nulová",J297,0)</f>
        <v>0</v>
      </c>
      <c r="BJ297" s="20" t="s">
        <v>78</v>
      </c>
      <c r="BK297" s="243">
        <f>ROUND(I297*H297,2)</f>
        <v>0</v>
      </c>
      <c r="BL297" s="20" t="s">
        <v>567</v>
      </c>
      <c r="BM297" s="242" t="s">
        <v>1075</v>
      </c>
    </row>
    <row r="298" s="2" customFormat="1">
      <c r="A298" s="41"/>
      <c r="B298" s="42"/>
      <c r="C298" s="43"/>
      <c r="D298" s="244" t="s">
        <v>484</v>
      </c>
      <c r="E298" s="43"/>
      <c r="F298" s="245" t="s">
        <v>1074</v>
      </c>
      <c r="G298" s="43"/>
      <c r="H298" s="43"/>
      <c r="I298" s="151"/>
      <c r="J298" s="43"/>
      <c r="K298" s="43"/>
      <c r="L298" s="47"/>
      <c r="M298" s="246"/>
      <c r="N298" s="247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484</v>
      </c>
      <c r="AU298" s="20" t="s">
        <v>82</v>
      </c>
    </row>
    <row r="299" s="2" customFormat="1" ht="44.25" customHeight="1">
      <c r="A299" s="41"/>
      <c r="B299" s="42"/>
      <c r="C299" s="231" t="s">
        <v>758</v>
      </c>
      <c r="D299" s="231" t="s">
        <v>477</v>
      </c>
      <c r="E299" s="232" t="s">
        <v>781</v>
      </c>
      <c r="F299" s="233" t="s">
        <v>782</v>
      </c>
      <c r="G299" s="234" t="s">
        <v>508</v>
      </c>
      <c r="H299" s="235">
        <v>0.001</v>
      </c>
      <c r="I299" s="236"/>
      <c r="J299" s="237">
        <f>ROUND(I299*H299,2)</f>
        <v>0</v>
      </c>
      <c r="K299" s="233" t="s">
        <v>481</v>
      </c>
      <c r="L299" s="47"/>
      <c r="M299" s="238" t="s">
        <v>28</v>
      </c>
      <c r="N299" s="239" t="s">
        <v>45</v>
      </c>
      <c r="O299" s="87"/>
      <c r="P299" s="240">
        <f>O299*H299</f>
        <v>0</v>
      </c>
      <c r="Q299" s="240">
        <v>0</v>
      </c>
      <c r="R299" s="240">
        <f>Q299*H299</f>
        <v>0</v>
      </c>
      <c r="S299" s="240">
        <v>0</v>
      </c>
      <c r="T299" s="241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42" t="s">
        <v>567</v>
      </c>
      <c r="AT299" s="242" t="s">
        <v>477</v>
      </c>
      <c r="AU299" s="242" t="s">
        <v>82</v>
      </c>
      <c r="AY299" s="20" t="s">
        <v>475</v>
      </c>
      <c r="BE299" s="243">
        <f>IF(N299="základní",J299,0)</f>
        <v>0</v>
      </c>
      <c r="BF299" s="243">
        <f>IF(N299="snížená",J299,0)</f>
        <v>0</v>
      </c>
      <c r="BG299" s="243">
        <f>IF(N299="zákl. přenesená",J299,0)</f>
        <v>0</v>
      </c>
      <c r="BH299" s="243">
        <f>IF(N299="sníž. přenesená",J299,0)</f>
        <v>0</v>
      </c>
      <c r="BI299" s="243">
        <f>IF(N299="nulová",J299,0)</f>
        <v>0</v>
      </c>
      <c r="BJ299" s="20" t="s">
        <v>78</v>
      </c>
      <c r="BK299" s="243">
        <f>ROUND(I299*H299,2)</f>
        <v>0</v>
      </c>
      <c r="BL299" s="20" t="s">
        <v>567</v>
      </c>
      <c r="BM299" s="242" t="s">
        <v>1076</v>
      </c>
    </row>
    <row r="300" s="2" customFormat="1">
      <c r="A300" s="41"/>
      <c r="B300" s="42"/>
      <c r="C300" s="43"/>
      <c r="D300" s="244" t="s">
        <v>484</v>
      </c>
      <c r="E300" s="43"/>
      <c r="F300" s="245" t="s">
        <v>782</v>
      </c>
      <c r="G300" s="43"/>
      <c r="H300" s="43"/>
      <c r="I300" s="151"/>
      <c r="J300" s="43"/>
      <c r="K300" s="43"/>
      <c r="L300" s="47"/>
      <c r="M300" s="246"/>
      <c r="N300" s="247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484</v>
      </c>
      <c r="AU300" s="20" t="s">
        <v>82</v>
      </c>
    </row>
    <row r="301" s="12" customFormat="1" ht="22.8" customHeight="1">
      <c r="A301" s="12"/>
      <c r="B301" s="215"/>
      <c r="C301" s="216"/>
      <c r="D301" s="217" t="s">
        <v>73</v>
      </c>
      <c r="E301" s="229" t="s">
        <v>784</v>
      </c>
      <c r="F301" s="229" t="s">
        <v>785</v>
      </c>
      <c r="G301" s="216"/>
      <c r="H301" s="216"/>
      <c r="I301" s="219"/>
      <c r="J301" s="230">
        <f>BK301</f>
        <v>0</v>
      </c>
      <c r="K301" s="216"/>
      <c r="L301" s="221"/>
      <c r="M301" s="222"/>
      <c r="N301" s="223"/>
      <c r="O301" s="223"/>
      <c r="P301" s="224">
        <f>SUM(P302:P312)</f>
        <v>0</v>
      </c>
      <c r="Q301" s="223"/>
      <c r="R301" s="224">
        <f>SUM(R302:R312)</f>
        <v>0.0030600000000000002</v>
      </c>
      <c r="S301" s="223"/>
      <c r="T301" s="225">
        <f>SUM(T302:T312)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26" t="s">
        <v>82</v>
      </c>
      <c r="AT301" s="227" t="s">
        <v>73</v>
      </c>
      <c r="AU301" s="227" t="s">
        <v>78</v>
      </c>
      <c r="AY301" s="226" t="s">
        <v>475</v>
      </c>
      <c r="BK301" s="228">
        <f>SUM(BK302:BK312)</f>
        <v>0</v>
      </c>
    </row>
    <row r="302" s="2" customFormat="1" ht="21.75" customHeight="1">
      <c r="A302" s="41"/>
      <c r="B302" s="42"/>
      <c r="C302" s="231" t="s">
        <v>763</v>
      </c>
      <c r="D302" s="231" t="s">
        <v>477</v>
      </c>
      <c r="E302" s="232" t="s">
        <v>803</v>
      </c>
      <c r="F302" s="233" t="s">
        <v>804</v>
      </c>
      <c r="G302" s="234" t="s">
        <v>639</v>
      </c>
      <c r="H302" s="235">
        <v>1.5</v>
      </c>
      <c r="I302" s="236"/>
      <c r="J302" s="237">
        <f>ROUND(I302*H302,2)</f>
        <v>0</v>
      </c>
      <c r="K302" s="233" t="s">
        <v>481</v>
      </c>
      <c r="L302" s="47"/>
      <c r="M302" s="238" t="s">
        <v>28</v>
      </c>
      <c r="N302" s="239" t="s">
        <v>45</v>
      </c>
      <c r="O302" s="87"/>
      <c r="P302" s="240">
        <f>O302*H302</f>
        <v>0</v>
      </c>
      <c r="Q302" s="240">
        <v>4.0000000000000003E-05</v>
      </c>
      <c r="R302" s="240">
        <f>Q302*H302</f>
        <v>6.0000000000000008E-05</v>
      </c>
      <c r="S302" s="240">
        <v>0</v>
      </c>
      <c r="T302" s="241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42" t="s">
        <v>567</v>
      </c>
      <c r="AT302" s="242" t="s">
        <v>477</v>
      </c>
      <c r="AU302" s="242" t="s">
        <v>82</v>
      </c>
      <c r="AY302" s="20" t="s">
        <v>475</v>
      </c>
      <c r="BE302" s="243">
        <f>IF(N302="základní",J302,0)</f>
        <v>0</v>
      </c>
      <c r="BF302" s="243">
        <f>IF(N302="snížená",J302,0)</f>
        <v>0</v>
      </c>
      <c r="BG302" s="243">
        <f>IF(N302="zákl. přenesená",J302,0)</f>
        <v>0</v>
      </c>
      <c r="BH302" s="243">
        <f>IF(N302="sníž. přenesená",J302,0)</f>
        <v>0</v>
      </c>
      <c r="BI302" s="243">
        <f>IF(N302="nulová",J302,0)</f>
        <v>0</v>
      </c>
      <c r="BJ302" s="20" t="s">
        <v>78</v>
      </c>
      <c r="BK302" s="243">
        <f>ROUND(I302*H302,2)</f>
        <v>0</v>
      </c>
      <c r="BL302" s="20" t="s">
        <v>567</v>
      </c>
      <c r="BM302" s="242" t="s">
        <v>1077</v>
      </c>
    </row>
    <row r="303" s="2" customFormat="1">
      <c r="A303" s="41"/>
      <c r="B303" s="42"/>
      <c r="C303" s="43"/>
      <c r="D303" s="244" t="s">
        <v>484</v>
      </c>
      <c r="E303" s="43"/>
      <c r="F303" s="245" t="s">
        <v>804</v>
      </c>
      <c r="G303" s="43"/>
      <c r="H303" s="43"/>
      <c r="I303" s="151"/>
      <c r="J303" s="43"/>
      <c r="K303" s="43"/>
      <c r="L303" s="47"/>
      <c r="M303" s="246"/>
      <c r="N303" s="247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484</v>
      </c>
      <c r="AU303" s="20" t="s">
        <v>82</v>
      </c>
    </row>
    <row r="304" s="13" customFormat="1">
      <c r="A304" s="13"/>
      <c r="B304" s="249"/>
      <c r="C304" s="250"/>
      <c r="D304" s="244" t="s">
        <v>487</v>
      </c>
      <c r="E304" s="251" t="s">
        <v>28</v>
      </c>
      <c r="F304" s="252" t="s">
        <v>1020</v>
      </c>
      <c r="G304" s="250"/>
      <c r="H304" s="253">
        <v>1.5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9" t="s">
        <v>487</v>
      </c>
      <c r="AU304" s="259" t="s">
        <v>82</v>
      </c>
      <c r="AV304" s="13" t="s">
        <v>82</v>
      </c>
      <c r="AW304" s="13" t="s">
        <v>35</v>
      </c>
      <c r="AX304" s="13" t="s">
        <v>78</v>
      </c>
      <c r="AY304" s="259" t="s">
        <v>475</v>
      </c>
    </row>
    <row r="305" s="2" customFormat="1" ht="16.5" customHeight="1">
      <c r="A305" s="41"/>
      <c r="B305" s="42"/>
      <c r="C305" s="282" t="s">
        <v>769</v>
      </c>
      <c r="D305" s="282" t="s">
        <v>516</v>
      </c>
      <c r="E305" s="283" t="s">
        <v>807</v>
      </c>
      <c r="F305" s="284" t="s">
        <v>808</v>
      </c>
      <c r="G305" s="285" t="s">
        <v>508</v>
      </c>
      <c r="H305" s="286">
        <v>0.0030000000000000001</v>
      </c>
      <c r="I305" s="287"/>
      <c r="J305" s="288">
        <f>ROUND(I305*H305,2)</f>
        <v>0</v>
      </c>
      <c r="K305" s="284" t="s">
        <v>481</v>
      </c>
      <c r="L305" s="289"/>
      <c r="M305" s="290" t="s">
        <v>28</v>
      </c>
      <c r="N305" s="291" t="s">
        <v>45</v>
      </c>
      <c r="O305" s="87"/>
      <c r="P305" s="240">
        <f>O305*H305</f>
        <v>0</v>
      </c>
      <c r="Q305" s="240">
        <v>1</v>
      </c>
      <c r="R305" s="240">
        <f>Q305*H305</f>
        <v>0.0030000000000000001</v>
      </c>
      <c r="S305" s="240">
        <v>0</v>
      </c>
      <c r="T305" s="241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42" t="s">
        <v>649</v>
      </c>
      <c r="AT305" s="242" t="s">
        <v>516</v>
      </c>
      <c r="AU305" s="242" t="s">
        <v>82</v>
      </c>
      <c r="AY305" s="20" t="s">
        <v>475</v>
      </c>
      <c r="BE305" s="243">
        <f>IF(N305="základní",J305,0)</f>
        <v>0</v>
      </c>
      <c r="BF305" s="243">
        <f>IF(N305="snížená",J305,0)</f>
        <v>0</v>
      </c>
      <c r="BG305" s="243">
        <f>IF(N305="zákl. přenesená",J305,0)</f>
        <v>0</v>
      </c>
      <c r="BH305" s="243">
        <f>IF(N305="sníž. přenesená",J305,0)</f>
        <v>0</v>
      </c>
      <c r="BI305" s="243">
        <f>IF(N305="nulová",J305,0)</f>
        <v>0</v>
      </c>
      <c r="BJ305" s="20" t="s">
        <v>78</v>
      </c>
      <c r="BK305" s="243">
        <f>ROUND(I305*H305,2)</f>
        <v>0</v>
      </c>
      <c r="BL305" s="20" t="s">
        <v>567</v>
      </c>
      <c r="BM305" s="242" t="s">
        <v>1078</v>
      </c>
    </row>
    <row r="306" s="2" customFormat="1">
      <c r="A306" s="41"/>
      <c r="B306" s="42"/>
      <c r="C306" s="43"/>
      <c r="D306" s="244" t="s">
        <v>484</v>
      </c>
      <c r="E306" s="43"/>
      <c r="F306" s="245" t="s">
        <v>808</v>
      </c>
      <c r="G306" s="43"/>
      <c r="H306" s="43"/>
      <c r="I306" s="151"/>
      <c r="J306" s="43"/>
      <c r="K306" s="43"/>
      <c r="L306" s="47"/>
      <c r="M306" s="246"/>
      <c r="N306" s="247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484</v>
      </c>
      <c r="AU306" s="20" t="s">
        <v>82</v>
      </c>
    </row>
    <row r="307" s="13" customFormat="1">
      <c r="A307" s="13"/>
      <c r="B307" s="249"/>
      <c r="C307" s="250"/>
      <c r="D307" s="244" t="s">
        <v>487</v>
      </c>
      <c r="E307" s="251" t="s">
        <v>28</v>
      </c>
      <c r="F307" s="252" t="s">
        <v>1079</v>
      </c>
      <c r="G307" s="250"/>
      <c r="H307" s="253">
        <v>0.0030000000000000001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9" t="s">
        <v>487</v>
      </c>
      <c r="AU307" s="259" t="s">
        <v>82</v>
      </c>
      <c r="AV307" s="13" t="s">
        <v>82</v>
      </c>
      <c r="AW307" s="13" t="s">
        <v>35</v>
      </c>
      <c r="AX307" s="13" t="s">
        <v>78</v>
      </c>
      <c r="AY307" s="259" t="s">
        <v>475</v>
      </c>
    </row>
    <row r="308" s="2" customFormat="1" ht="33" customHeight="1">
      <c r="A308" s="41"/>
      <c r="B308" s="42"/>
      <c r="C308" s="231" t="s">
        <v>775</v>
      </c>
      <c r="D308" s="231" t="s">
        <v>477</v>
      </c>
      <c r="E308" s="232" t="s">
        <v>812</v>
      </c>
      <c r="F308" s="233" t="s">
        <v>813</v>
      </c>
      <c r="G308" s="234" t="s">
        <v>550</v>
      </c>
      <c r="H308" s="235">
        <v>1.5</v>
      </c>
      <c r="I308" s="236"/>
      <c r="J308" s="237">
        <f>ROUND(I308*H308,2)</f>
        <v>0</v>
      </c>
      <c r="K308" s="233" t="s">
        <v>481</v>
      </c>
      <c r="L308" s="47"/>
      <c r="M308" s="238" t="s">
        <v>28</v>
      </c>
      <c r="N308" s="239" t="s">
        <v>45</v>
      </c>
      <c r="O308" s="87"/>
      <c r="P308" s="240">
        <f>O308*H308</f>
        <v>0</v>
      </c>
      <c r="Q308" s="240">
        <v>0</v>
      </c>
      <c r="R308" s="240">
        <f>Q308*H308</f>
        <v>0</v>
      </c>
      <c r="S308" s="240">
        <v>0</v>
      </c>
      <c r="T308" s="241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42" t="s">
        <v>567</v>
      </c>
      <c r="AT308" s="242" t="s">
        <v>477</v>
      </c>
      <c r="AU308" s="242" t="s">
        <v>82</v>
      </c>
      <c r="AY308" s="20" t="s">
        <v>475</v>
      </c>
      <c r="BE308" s="243">
        <f>IF(N308="základní",J308,0)</f>
        <v>0</v>
      </c>
      <c r="BF308" s="243">
        <f>IF(N308="snížená",J308,0)</f>
        <v>0</v>
      </c>
      <c r="BG308" s="243">
        <f>IF(N308="zákl. přenesená",J308,0)</f>
        <v>0</v>
      </c>
      <c r="BH308" s="243">
        <f>IF(N308="sníž. přenesená",J308,0)</f>
        <v>0</v>
      </c>
      <c r="BI308" s="243">
        <f>IF(N308="nulová",J308,0)</f>
        <v>0</v>
      </c>
      <c r="BJ308" s="20" t="s">
        <v>78</v>
      </c>
      <c r="BK308" s="243">
        <f>ROUND(I308*H308,2)</f>
        <v>0</v>
      </c>
      <c r="BL308" s="20" t="s">
        <v>567</v>
      </c>
      <c r="BM308" s="242" t="s">
        <v>1080</v>
      </c>
    </row>
    <row r="309" s="2" customFormat="1">
      <c r="A309" s="41"/>
      <c r="B309" s="42"/>
      <c r="C309" s="43"/>
      <c r="D309" s="244" t="s">
        <v>484</v>
      </c>
      <c r="E309" s="43"/>
      <c r="F309" s="245" t="s">
        <v>813</v>
      </c>
      <c r="G309" s="43"/>
      <c r="H309" s="43"/>
      <c r="I309" s="151"/>
      <c r="J309" s="43"/>
      <c r="K309" s="43"/>
      <c r="L309" s="47"/>
      <c r="M309" s="246"/>
      <c r="N309" s="247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484</v>
      </c>
      <c r="AU309" s="20" t="s">
        <v>82</v>
      </c>
    </row>
    <row r="310" s="13" customFormat="1">
      <c r="A310" s="13"/>
      <c r="B310" s="249"/>
      <c r="C310" s="250"/>
      <c r="D310" s="244" t="s">
        <v>487</v>
      </c>
      <c r="E310" s="251" t="s">
        <v>28</v>
      </c>
      <c r="F310" s="252" t="s">
        <v>1020</v>
      </c>
      <c r="G310" s="250"/>
      <c r="H310" s="253">
        <v>1.5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9" t="s">
        <v>487</v>
      </c>
      <c r="AU310" s="259" t="s">
        <v>82</v>
      </c>
      <c r="AV310" s="13" t="s">
        <v>82</v>
      </c>
      <c r="AW310" s="13" t="s">
        <v>35</v>
      </c>
      <c r="AX310" s="13" t="s">
        <v>78</v>
      </c>
      <c r="AY310" s="259" t="s">
        <v>475</v>
      </c>
    </row>
    <row r="311" s="2" customFormat="1" ht="33" customHeight="1">
      <c r="A311" s="41"/>
      <c r="B311" s="42"/>
      <c r="C311" s="231" t="s">
        <v>780</v>
      </c>
      <c r="D311" s="231" t="s">
        <v>477</v>
      </c>
      <c r="E311" s="232" t="s">
        <v>828</v>
      </c>
      <c r="F311" s="233" t="s">
        <v>829</v>
      </c>
      <c r="G311" s="234" t="s">
        <v>508</v>
      </c>
      <c r="H311" s="235">
        <v>0.0030000000000000001</v>
      </c>
      <c r="I311" s="236"/>
      <c r="J311" s="237">
        <f>ROUND(I311*H311,2)</f>
        <v>0</v>
      </c>
      <c r="K311" s="233" t="s">
        <v>481</v>
      </c>
      <c r="L311" s="47"/>
      <c r="M311" s="238" t="s">
        <v>28</v>
      </c>
      <c r="N311" s="239" t="s">
        <v>45</v>
      </c>
      <c r="O311" s="87"/>
      <c r="P311" s="240">
        <f>O311*H311</f>
        <v>0</v>
      </c>
      <c r="Q311" s="240">
        <v>0</v>
      </c>
      <c r="R311" s="240">
        <f>Q311*H311</f>
        <v>0</v>
      </c>
      <c r="S311" s="240">
        <v>0</v>
      </c>
      <c r="T311" s="241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42" t="s">
        <v>567</v>
      </c>
      <c r="AT311" s="242" t="s">
        <v>477</v>
      </c>
      <c r="AU311" s="242" t="s">
        <v>82</v>
      </c>
      <c r="AY311" s="20" t="s">
        <v>475</v>
      </c>
      <c r="BE311" s="243">
        <f>IF(N311="základní",J311,0)</f>
        <v>0</v>
      </c>
      <c r="BF311" s="243">
        <f>IF(N311="snížená",J311,0)</f>
        <v>0</v>
      </c>
      <c r="BG311" s="243">
        <f>IF(N311="zákl. přenesená",J311,0)</f>
        <v>0</v>
      </c>
      <c r="BH311" s="243">
        <f>IF(N311="sníž. přenesená",J311,0)</f>
        <v>0</v>
      </c>
      <c r="BI311" s="243">
        <f>IF(N311="nulová",J311,0)</f>
        <v>0</v>
      </c>
      <c r="BJ311" s="20" t="s">
        <v>78</v>
      </c>
      <c r="BK311" s="243">
        <f>ROUND(I311*H311,2)</f>
        <v>0</v>
      </c>
      <c r="BL311" s="20" t="s">
        <v>567</v>
      </c>
      <c r="BM311" s="242" t="s">
        <v>1081</v>
      </c>
    </row>
    <row r="312" s="2" customFormat="1">
      <c r="A312" s="41"/>
      <c r="B312" s="42"/>
      <c r="C312" s="43"/>
      <c r="D312" s="244" t="s">
        <v>484</v>
      </c>
      <c r="E312" s="43"/>
      <c r="F312" s="245" t="s">
        <v>829</v>
      </c>
      <c r="G312" s="43"/>
      <c r="H312" s="43"/>
      <c r="I312" s="151"/>
      <c r="J312" s="43"/>
      <c r="K312" s="43"/>
      <c r="L312" s="47"/>
      <c r="M312" s="246"/>
      <c r="N312" s="247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484</v>
      </c>
      <c r="AU312" s="20" t="s">
        <v>82</v>
      </c>
    </row>
    <row r="313" s="12" customFormat="1" ht="22.8" customHeight="1">
      <c r="A313" s="12"/>
      <c r="B313" s="215"/>
      <c r="C313" s="216"/>
      <c r="D313" s="217" t="s">
        <v>73</v>
      </c>
      <c r="E313" s="229" t="s">
        <v>831</v>
      </c>
      <c r="F313" s="229" t="s">
        <v>832</v>
      </c>
      <c r="G313" s="216"/>
      <c r="H313" s="216"/>
      <c r="I313" s="219"/>
      <c r="J313" s="230">
        <f>BK313</f>
        <v>0</v>
      </c>
      <c r="K313" s="216"/>
      <c r="L313" s="221"/>
      <c r="M313" s="222"/>
      <c r="N313" s="223"/>
      <c r="O313" s="223"/>
      <c r="P313" s="224">
        <f>SUM(P314:P366)</f>
        <v>0</v>
      </c>
      <c r="Q313" s="223"/>
      <c r="R313" s="224">
        <f>SUM(R314:R366)</f>
        <v>0.58479840000000005</v>
      </c>
      <c r="S313" s="223"/>
      <c r="T313" s="225">
        <f>SUM(T314:T366)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26" t="s">
        <v>82</v>
      </c>
      <c r="AT313" s="227" t="s">
        <v>73</v>
      </c>
      <c r="AU313" s="227" t="s">
        <v>78</v>
      </c>
      <c r="AY313" s="226" t="s">
        <v>475</v>
      </c>
      <c r="BK313" s="228">
        <f>SUM(BK314:BK366)</f>
        <v>0</v>
      </c>
    </row>
    <row r="314" s="2" customFormat="1" ht="33" customHeight="1">
      <c r="A314" s="41"/>
      <c r="B314" s="42"/>
      <c r="C314" s="231" t="s">
        <v>786</v>
      </c>
      <c r="D314" s="231" t="s">
        <v>477</v>
      </c>
      <c r="E314" s="232" t="s">
        <v>1082</v>
      </c>
      <c r="F314" s="233" t="s">
        <v>1083</v>
      </c>
      <c r="G314" s="234" t="s">
        <v>639</v>
      </c>
      <c r="H314" s="235">
        <v>28.489999999999998</v>
      </c>
      <c r="I314" s="236"/>
      <c r="J314" s="237">
        <f>ROUND(I314*H314,2)</f>
        <v>0</v>
      </c>
      <c r="K314" s="233" t="s">
        <v>481</v>
      </c>
      <c r="L314" s="47"/>
      <c r="M314" s="238" t="s">
        <v>28</v>
      </c>
      <c r="N314" s="239" t="s">
        <v>45</v>
      </c>
      <c r="O314" s="87"/>
      <c r="P314" s="240">
        <f>O314*H314</f>
        <v>0</v>
      </c>
      <c r="Q314" s="240">
        <v>6.0000000000000002E-05</v>
      </c>
      <c r="R314" s="240">
        <f>Q314*H314</f>
        <v>0.0017094</v>
      </c>
      <c r="S314" s="240">
        <v>0</v>
      </c>
      <c r="T314" s="241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42" t="s">
        <v>482</v>
      </c>
      <c r="AT314" s="242" t="s">
        <v>477</v>
      </c>
      <c r="AU314" s="242" t="s">
        <v>82</v>
      </c>
      <c r="AY314" s="20" t="s">
        <v>475</v>
      </c>
      <c r="BE314" s="243">
        <f>IF(N314="základní",J314,0)</f>
        <v>0</v>
      </c>
      <c r="BF314" s="243">
        <f>IF(N314="snížená",J314,0)</f>
        <v>0</v>
      </c>
      <c r="BG314" s="243">
        <f>IF(N314="zákl. přenesená",J314,0)</f>
        <v>0</v>
      </c>
      <c r="BH314" s="243">
        <f>IF(N314="sníž. přenesená",J314,0)</f>
        <v>0</v>
      </c>
      <c r="BI314" s="243">
        <f>IF(N314="nulová",J314,0)</f>
        <v>0</v>
      </c>
      <c r="BJ314" s="20" t="s">
        <v>78</v>
      </c>
      <c r="BK314" s="243">
        <f>ROUND(I314*H314,2)</f>
        <v>0</v>
      </c>
      <c r="BL314" s="20" t="s">
        <v>482</v>
      </c>
      <c r="BM314" s="242" t="s">
        <v>1084</v>
      </c>
    </row>
    <row r="315" s="2" customFormat="1">
      <c r="A315" s="41"/>
      <c r="B315" s="42"/>
      <c r="C315" s="43"/>
      <c r="D315" s="244" t="s">
        <v>484</v>
      </c>
      <c r="E315" s="43"/>
      <c r="F315" s="245" t="s">
        <v>1085</v>
      </c>
      <c r="G315" s="43"/>
      <c r="H315" s="43"/>
      <c r="I315" s="151"/>
      <c r="J315" s="43"/>
      <c r="K315" s="43"/>
      <c r="L315" s="47"/>
      <c r="M315" s="246"/>
      <c r="N315" s="24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484</v>
      </c>
      <c r="AU315" s="20" t="s">
        <v>82</v>
      </c>
    </row>
    <row r="316" s="13" customFormat="1">
      <c r="A316" s="13"/>
      <c r="B316" s="249"/>
      <c r="C316" s="250"/>
      <c r="D316" s="244" t="s">
        <v>487</v>
      </c>
      <c r="E316" s="251" t="s">
        <v>28</v>
      </c>
      <c r="F316" s="252" t="s">
        <v>1086</v>
      </c>
      <c r="G316" s="250"/>
      <c r="H316" s="253">
        <v>28.489999999999998</v>
      </c>
      <c r="I316" s="254"/>
      <c r="J316" s="250"/>
      <c r="K316" s="250"/>
      <c r="L316" s="255"/>
      <c r="M316" s="256"/>
      <c r="N316" s="257"/>
      <c r="O316" s="257"/>
      <c r="P316" s="257"/>
      <c r="Q316" s="257"/>
      <c r="R316" s="257"/>
      <c r="S316" s="257"/>
      <c r="T316" s="258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9" t="s">
        <v>487</v>
      </c>
      <c r="AU316" s="259" t="s">
        <v>82</v>
      </c>
      <c r="AV316" s="13" t="s">
        <v>82</v>
      </c>
      <c r="AW316" s="13" t="s">
        <v>35</v>
      </c>
      <c r="AX316" s="13" t="s">
        <v>78</v>
      </c>
      <c r="AY316" s="259" t="s">
        <v>475</v>
      </c>
    </row>
    <row r="317" s="2" customFormat="1" ht="21.75" customHeight="1">
      <c r="A317" s="41"/>
      <c r="B317" s="42"/>
      <c r="C317" s="282" t="s">
        <v>791</v>
      </c>
      <c r="D317" s="282" t="s">
        <v>516</v>
      </c>
      <c r="E317" s="283" t="s">
        <v>1087</v>
      </c>
      <c r="F317" s="284" t="s">
        <v>1088</v>
      </c>
      <c r="G317" s="285" t="s">
        <v>639</v>
      </c>
      <c r="H317" s="286">
        <v>28.489999999999998</v>
      </c>
      <c r="I317" s="287"/>
      <c r="J317" s="288">
        <f>ROUND(I317*H317,2)</f>
        <v>0</v>
      </c>
      <c r="K317" s="284" t="s">
        <v>28</v>
      </c>
      <c r="L317" s="289"/>
      <c r="M317" s="290" t="s">
        <v>28</v>
      </c>
      <c r="N317" s="291" t="s">
        <v>45</v>
      </c>
      <c r="O317" s="87"/>
      <c r="P317" s="240">
        <f>O317*H317</f>
        <v>0</v>
      </c>
      <c r="Q317" s="240">
        <v>0.001</v>
      </c>
      <c r="R317" s="240">
        <f>Q317*H317</f>
        <v>0.028489999999999998</v>
      </c>
      <c r="S317" s="240">
        <v>0</v>
      </c>
      <c r="T317" s="241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42" t="s">
        <v>519</v>
      </c>
      <c r="AT317" s="242" t="s">
        <v>516</v>
      </c>
      <c r="AU317" s="242" t="s">
        <v>82</v>
      </c>
      <c r="AY317" s="20" t="s">
        <v>475</v>
      </c>
      <c r="BE317" s="243">
        <f>IF(N317="základní",J317,0)</f>
        <v>0</v>
      </c>
      <c r="BF317" s="243">
        <f>IF(N317="snížená",J317,0)</f>
        <v>0</v>
      </c>
      <c r="BG317" s="243">
        <f>IF(N317="zákl. přenesená",J317,0)</f>
        <v>0</v>
      </c>
      <c r="BH317" s="243">
        <f>IF(N317="sníž. přenesená",J317,0)</f>
        <v>0</v>
      </c>
      <c r="BI317" s="243">
        <f>IF(N317="nulová",J317,0)</f>
        <v>0</v>
      </c>
      <c r="BJ317" s="20" t="s">
        <v>78</v>
      </c>
      <c r="BK317" s="243">
        <f>ROUND(I317*H317,2)</f>
        <v>0</v>
      </c>
      <c r="BL317" s="20" t="s">
        <v>482</v>
      </c>
      <c r="BM317" s="242" t="s">
        <v>1089</v>
      </c>
    </row>
    <row r="318" s="2" customFormat="1">
      <c r="A318" s="41"/>
      <c r="B318" s="42"/>
      <c r="C318" s="43"/>
      <c r="D318" s="244" t="s">
        <v>484</v>
      </c>
      <c r="E318" s="43"/>
      <c r="F318" s="245" t="s">
        <v>1088</v>
      </c>
      <c r="G318" s="43"/>
      <c r="H318" s="43"/>
      <c r="I318" s="151"/>
      <c r="J318" s="43"/>
      <c r="K318" s="43"/>
      <c r="L318" s="47"/>
      <c r="M318" s="246"/>
      <c r="N318" s="247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484</v>
      </c>
      <c r="AU318" s="20" t="s">
        <v>82</v>
      </c>
    </row>
    <row r="319" s="2" customFormat="1">
      <c r="A319" s="41"/>
      <c r="B319" s="42"/>
      <c r="C319" s="43"/>
      <c r="D319" s="244" t="s">
        <v>485</v>
      </c>
      <c r="E319" s="43"/>
      <c r="F319" s="248" t="s">
        <v>1090</v>
      </c>
      <c r="G319" s="43"/>
      <c r="H319" s="43"/>
      <c r="I319" s="151"/>
      <c r="J319" s="43"/>
      <c r="K319" s="43"/>
      <c r="L319" s="47"/>
      <c r="M319" s="246"/>
      <c r="N319" s="247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485</v>
      </c>
      <c r="AU319" s="20" t="s">
        <v>82</v>
      </c>
    </row>
    <row r="320" s="2" customFormat="1" ht="44.25" customHeight="1">
      <c r="A320" s="41"/>
      <c r="B320" s="42"/>
      <c r="C320" s="231" t="s">
        <v>797</v>
      </c>
      <c r="D320" s="231" t="s">
        <v>477</v>
      </c>
      <c r="E320" s="232" t="s">
        <v>834</v>
      </c>
      <c r="F320" s="233" t="s">
        <v>835</v>
      </c>
      <c r="G320" s="234" t="s">
        <v>496</v>
      </c>
      <c r="H320" s="235">
        <v>1</v>
      </c>
      <c r="I320" s="236"/>
      <c r="J320" s="237">
        <f>ROUND(I320*H320,2)</f>
        <v>0</v>
      </c>
      <c r="K320" s="233" t="s">
        <v>481</v>
      </c>
      <c r="L320" s="47"/>
      <c r="M320" s="238" t="s">
        <v>28</v>
      </c>
      <c r="N320" s="239" t="s">
        <v>45</v>
      </c>
      <c r="O320" s="87"/>
      <c r="P320" s="240">
        <f>O320*H320</f>
        <v>0</v>
      </c>
      <c r="Q320" s="240">
        <v>0.00033</v>
      </c>
      <c r="R320" s="240">
        <f>Q320*H320</f>
        <v>0.00033</v>
      </c>
      <c r="S320" s="240">
        <v>0</v>
      </c>
      <c r="T320" s="241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42" t="s">
        <v>567</v>
      </c>
      <c r="AT320" s="242" t="s">
        <v>477</v>
      </c>
      <c r="AU320" s="242" t="s">
        <v>82</v>
      </c>
      <c r="AY320" s="20" t="s">
        <v>475</v>
      </c>
      <c r="BE320" s="243">
        <f>IF(N320="základní",J320,0)</f>
        <v>0</v>
      </c>
      <c r="BF320" s="243">
        <f>IF(N320="snížená",J320,0)</f>
        <v>0</v>
      </c>
      <c r="BG320" s="243">
        <f>IF(N320="zákl. přenesená",J320,0)</f>
        <v>0</v>
      </c>
      <c r="BH320" s="243">
        <f>IF(N320="sníž. přenesená",J320,0)</f>
        <v>0</v>
      </c>
      <c r="BI320" s="243">
        <f>IF(N320="nulová",J320,0)</f>
        <v>0</v>
      </c>
      <c r="BJ320" s="20" t="s">
        <v>78</v>
      </c>
      <c r="BK320" s="243">
        <f>ROUND(I320*H320,2)</f>
        <v>0</v>
      </c>
      <c r="BL320" s="20" t="s">
        <v>567</v>
      </c>
      <c r="BM320" s="242" t="s">
        <v>1091</v>
      </c>
    </row>
    <row r="321" s="2" customFormat="1">
      <c r="A321" s="41"/>
      <c r="B321" s="42"/>
      <c r="C321" s="43"/>
      <c r="D321" s="244" t="s">
        <v>484</v>
      </c>
      <c r="E321" s="43"/>
      <c r="F321" s="245" t="s">
        <v>837</v>
      </c>
      <c r="G321" s="43"/>
      <c r="H321" s="43"/>
      <c r="I321" s="151"/>
      <c r="J321" s="43"/>
      <c r="K321" s="43"/>
      <c r="L321" s="47"/>
      <c r="M321" s="246"/>
      <c r="N321" s="247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484</v>
      </c>
      <c r="AU321" s="20" t="s">
        <v>82</v>
      </c>
    </row>
    <row r="322" s="13" customFormat="1">
      <c r="A322" s="13"/>
      <c r="B322" s="249"/>
      <c r="C322" s="250"/>
      <c r="D322" s="244" t="s">
        <v>487</v>
      </c>
      <c r="E322" s="251" t="s">
        <v>28</v>
      </c>
      <c r="F322" s="252" t="s">
        <v>1092</v>
      </c>
      <c r="G322" s="250"/>
      <c r="H322" s="253">
        <v>1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9" t="s">
        <v>487</v>
      </c>
      <c r="AU322" s="259" t="s">
        <v>82</v>
      </c>
      <c r="AV322" s="13" t="s">
        <v>82</v>
      </c>
      <c r="AW322" s="13" t="s">
        <v>35</v>
      </c>
      <c r="AX322" s="13" t="s">
        <v>78</v>
      </c>
      <c r="AY322" s="259" t="s">
        <v>475</v>
      </c>
    </row>
    <row r="323" s="2" customFormat="1" ht="21.75" customHeight="1">
      <c r="A323" s="41"/>
      <c r="B323" s="42"/>
      <c r="C323" s="282" t="s">
        <v>802</v>
      </c>
      <c r="D323" s="282" t="s">
        <v>516</v>
      </c>
      <c r="E323" s="283" t="s">
        <v>840</v>
      </c>
      <c r="F323" s="284" t="s">
        <v>841</v>
      </c>
      <c r="G323" s="285" t="s">
        <v>496</v>
      </c>
      <c r="H323" s="286">
        <v>1</v>
      </c>
      <c r="I323" s="287"/>
      <c r="J323" s="288">
        <f>ROUND(I323*H323,2)</f>
        <v>0</v>
      </c>
      <c r="K323" s="284" t="s">
        <v>481</v>
      </c>
      <c r="L323" s="289"/>
      <c r="M323" s="290" t="s">
        <v>28</v>
      </c>
      <c r="N323" s="291" t="s">
        <v>45</v>
      </c>
      <c r="O323" s="87"/>
      <c r="P323" s="240">
        <f>O323*H323</f>
        <v>0</v>
      </c>
      <c r="Q323" s="240">
        <v>0.019859999999999999</v>
      </c>
      <c r="R323" s="240">
        <f>Q323*H323</f>
        <v>0.019859999999999999</v>
      </c>
      <c r="S323" s="240">
        <v>0</v>
      </c>
      <c r="T323" s="241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42" t="s">
        <v>649</v>
      </c>
      <c r="AT323" s="242" t="s">
        <v>516</v>
      </c>
      <c r="AU323" s="242" t="s">
        <v>82</v>
      </c>
      <c r="AY323" s="20" t="s">
        <v>475</v>
      </c>
      <c r="BE323" s="243">
        <f>IF(N323="základní",J323,0)</f>
        <v>0</v>
      </c>
      <c r="BF323" s="243">
        <f>IF(N323="snížená",J323,0)</f>
        <v>0</v>
      </c>
      <c r="BG323" s="243">
        <f>IF(N323="zákl. přenesená",J323,0)</f>
        <v>0</v>
      </c>
      <c r="BH323" s="243">
        <f>IF(N323="sníž. přenesená",J323,0)</f>
        <v>0</v>
      </c>
      <c r="BI323" s="243">
        <f>IF(N323="nulová",J323,0)</f>
        <v>0</v>
      </c>
      <c r="BJ323" s="20" t="s">
        <v>78</v>
      </c>
      <c r="BK323" s="243">
        <f>ROUND(I323*H323,2)</f>
        <v>0</v>
      </c>
      <c r="BL323" s="20" t="s">
        <v>567</v>
      </c>
      <c r="BM323" s="242" t="s">
        <v>1093</v>
      </c>
    </row>
    <row r="324" s="2" customFormat="1">
      <c r="A324" s="41"/>
      <c r="B324" s="42"/>
      <c r="C324" s="43"/>
      <c r="D324" s="244" t="s">
        <v>484</v>
      </c>
      <c r="E324" s="43"/>
      <c r="F324" s="245" t="s">
        <v>841</v>
      </c>
      <c r="G324" s="43"/>
      <c r="H324" s="43"/>
      <c r="I324" s="151"/>
      <c r="J324" s="43"/>
      <c r="K324" s="43"/>
      <c r="L324" s="47"/>
      <c r="M324" s="246"/>
      <c r="N324" s="247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484</v>
      </c>
      <c r="AU324" s="20" t="s">
        <v>82</v>
      </c>
    </row>
    <row r="325" s="2" customFormat="1">
      <c r="A325" s="41"/>
      <c r="B325" s="42"/>
      <c r="C325" s="43"/>
      <c r="D325" s="244" t="s">
        <v>485</v>
      </c>
      <c r="E325" s="43"/>
      <c r="F325" s="248" t="s">
        <v>843</v>
      </c>
      <c r="G325" s="43"/>
      <c r="H325" s="43"/>
      <c r="I325" s="151"/>
      <c r="J325" s="43"/>
      <c r="K325" s="43"/>
      <c r="L325" s="47"/>
      <c r="M325" s="246"/>
      <c r="N325" s="247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485</v>
      </c>
      <c r="AU325" s="20" t="s">
        <v>82</v>
      </c>
    </row>
    <row r="326" s="2" customFormat="1" ht="21.75" customHeight="1">
      <c r="A326" s="41"/>
      <c r="B326" s="42"/>
      <c r="C326" s="231" t="s">
        <v>806</v>
      </c>
      <c r="D326" s="231" t="s">
        <v>477</v>
      </c>
      <c r="E326" s="232" t="s">
        <v>845</v>
      </c>
      <c r="F326" s="233" t="s">
        <v>846</v>
      </c>
      <c r="G326" s="234" t="s">
        <v>550</v>
      </c>
      <c r="H326" s="235">
        <v>1</v>
      </c>
      <c r="I326" s="236"/>
      <c r="J326" s="237">
        <f>ROUND(I326*H326,2)</f>
        <v>0</v>
      </c>
      <c r="K326" s="233" t="s">
        <v>481</v>
      </c>
      <c r="L326" s="47"/>
      <c r="M326" s="238" t="s">
        <v>28</v>
      </c>
      <c r="N326" s="239" t="s">
        <v>45</v>
      </c>
      <c r="O326" s="87"/>
      <c r="P326" s="240">
        <f>O326*H326</f>
        <v>0</v>
      </c>
      <c r="Q326" s="240">
        <v>0</v>
      </c>
      <c r="R326" s="240">
        <f>Q326*H326</f>
        <v>0</v>
      </c>
      <c r="S326" s="240">
        <v>0</v>
      </c>
      <c r="T326" s="241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42" t="s">
        <v>567</v>
      </c>
      <c r="AT326" s="242" t="s">
        <v>477</v>
      </c>
      <c r="AU326" s="242" t="s">
        <v>82</v>
      </c>
      <c r="AY326" s="20" t="s">
        <v>475</v>
      </c>
      <c r="BE326" s="243">
        <f>IF(N326="základní",J326,0)</f>
        <v>0</v>
      </c>
      <c r="BF326" s="243">
        <f>IF(N326="snížená",J326,0)</f>
        <v>0</v>
      </c>
      <c r="BG326" s="243">
        <f>IF(N326="zákl. přenesená",J326,0)</f>
        <v>0</v>
      </c>
      <c r="BH326" s="243">
        <f>IF(N326="sníž. přenesená",J326,0)</f>
        <v>0</v>
      </c>
      <c r="BI326" s="243">
        <f>IF(N326="nulová",J326,0)</f>
        <v>0</v>
      </c>
      <c r="BJ326" s="20" t="s">
        <v>78</v>
      </c>
      <c r="BK326" s="243">
        <f>ROUND(I326*H326,2)</f>
        <v>0</v>
      </c>
      <c r="BL326" s="20" t="s">
        <v>567</v>
      </c>
      <c r="BM326" s="242" t="s">
        <v>1094</v>
      </c>
    </row>
    <row r="327" s="2" customFormat="1">
      <c r="A327" s="41"/>
      <c r="B327" s="42"/>
      <c r="C327" s="43"/>
      <c r="D327" s="244" t="s">
        <v>484</v>
      </c>
      <c r="E327" s="43"/>
      <c r="F327" s="245" t="s">
        <v>848</v>
      </c>
      <c r="G327" s="43"/>
      <c r="H327" s="43"/>
      <c r="I327" s="151"/>
      <c r="J327" s="43"/>
      <c r="K327" s="43"/>
      <c r="L327" s="47"/>
      <c r="M327" s="246"/>
      <c r="N327" s="247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484</v>
      </c>
      <c r="AU327" s="20" t="s">
        <v>82</v>
      </c>
    </row>
    <row r="328" s="13" customFormat="1">
      <c r="A328" s="13"/>
      <c r="B328" s="249"/>
      <c r="C328" s="250"/>
      <c r="D328" s="244" t="s">
        <v>487</v>
      </c>
      <c r="E328" s="251" t="s">
        <v>28</v>
      </c>
      <c r="F328" s="252" t="s">
        <v>1095</v>
      </c>
      <c r="G328" s="250"/>
      <c r="H328" s="253">
        <v>1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9" t="s">
        <v>487</v>
      </c>
      <c r="AU328" s="259" t="s">
        <v>82</v>
      </c>
      <c r="AV328" s="13" t="s">
        <v>82</v>
      </c>
      <c r="AW328" s="13" t="s">
        <v>35</v>
      </c>
      <c r="AX328" s="13" t="s">
        <v>78</v>
      </c>
      <c r="AY328" s="259" t="s">
        <v>475</v>
      </c>
    </row>
    <row r="329" s="2" customFormat="1" ht="16.5" customHeight="1">
      <c r="A329" s="41"/>
      <c r="B329" s="42"/>
      <c r="C329" s="282" t="s">
        <v>811</v>
      </c>
      <c r="D329" s="282" t="s">
        <v>516</v>
      </c>
      <c r="E329" s="283" t="s">
        <v>1096</v>
      </c>
      <c r="F329" s="284" t="s">
        <v>1097</v>
      </c>
      <c r="G329" s="285" t="s">
        <v>550</v>
      </c>
      <c r="H329" s="286">
        <v>1</v>
      </c>
      <c r="I329" s="287"/>
      <c r="J329" s="288">
        <f>ROUND(I329*H329,2)</f>
        <v>0</v>
      </c>
      <c r="K329" s="284" t="s">
        <v>481</v>
      </c>
      <c r="L329" s="289"/>
      <c r="M329" s="290" t="s">
        <v>28</v>
      </c>
      <c r="N329" s="291" t="s">
        <v>45</v>
      </c>
      <c r="O329" s="87"/>
      <c r="P329" s="240">
        <f>O329*H329</f>
        <v>0</v>
      </c>
      <c r="Q329" s="240">
        <v>0.023</v>
      </c>
      <c r="R329" s="240">
        <f>Q329*H329</f>
        <v>0.023</v>
      </c>
      <c r="S329" s="240">
        <v>0</v>
      </c>
      <c r="T329" s="241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42" t="s">
        <v>649</v>
      </c>
      <c r="AT329" s="242" t="s">
        <v>516</v>
      </c>
      <c r="AU329" s="242" t="s">
        <v>82</v>
      </c>
      <c r="AY329" s="20" t="s">
        <v>475</v>
      </c>
      <c r="BE329" s="243">
        <f>IF(N329="základní",J329,0)</f>
        <v>0</v>
      </c>
      <c r="BF329" s="243">
        <f>IF(N329="snížená",J329,0)</f>
        <v>0</v>
      </c>
      <c r="BG329" s="243">
        <f>IF(N329="zákl. přenesená",J329,0)</f>
        <v>0</v>
      </c>
      <c r="BH329" s="243">
        <f>IF(N329="sníž. přenesená",J329,0)</f>
        <v>0</v>
      </c>
      <c r="BI329" s="243">
        <f>IF(N329="nulová",J329,0)</f>
        <v>0</v>
      </c>
      <c r="BJ329" s="20" t="s">
        <v>78</v>
      </c>
      <c r="BK329" s="243">
        <f>ROUND(I329*H329,2)</f>
        <v>0</v>
      </c>
      <c r="BL329" s="20" t="s">
        <v>567</v>
      </c>
      <c r="BM329" s="242" t="s">
        <v>1098</v>
      </c>
    </row>
    <row r="330" s="2" customFormat="1">
      <c r="A330" s="41"/>
      <c r="B330" s="42"/>
      <c r="C330" s="43"/>
      <c r="D330" s="244" t="s">
        <v>484</v>
      </c>
      <c r="E330" s="43"/>
      <c r="F330" s="245" t="s">
        <v>1097</v>
      </c>
      <c r="G330" s="43"/>
      <c r="H330" s="43"/>
      <c r="I330" s="151"/>
      <c r="J330" s="43"/>
      <c r="K330" s="43"/>
      <c r="L330" s="47"/>
      <c r="M330" s="246"/>
      <c r="N330" s="247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484</v>
      </c>
      <c r="AU330" s="20" t="s">
        <v>82</v>
      </c>
    </row>
    <row r="331" s="2" customFormat="1" ht="21.75" customHeight="1">
      <c r="A331" s="41"/>
      <c r="B331" s="42"/>
      <c r="C331" s="231" t="s">
        <v>817</v>
      </c>
      <c r="D331" s="231" t="s">
        <v>477</v>
      </c>
      <c r="E331" s="232" t="s">
        <v>1099</v>
      </c>
      <c r="F331" s="233" t="s">
        <v>1100</v>
      </c>
      <c r="G331" s="234" t="s">
        <v>550</v>
      </c>
      <c r="H331" s="235">
        <v>1</v>
      </c>
      <c r="I331" s="236"/>
      <c r="J331" s="237">
        <f>ROUND(I331*H331,2)</f>
        <v>0</v>
      </c>
      <c r="K331" s="233" t="s">
        <v>481</v>
      </c>
      <c r="L331" s="47"/>
      <c r="M331" s="238" t="s">
        <v>28</v>
      </c>
      <c r="N331" s="239" t="s">
        <v>45</v>
      </c>
      <c r="O331" s="87"/>
      <c r="P331" s="240">
        <f>O331*H331</f>
        <v>0</v>
      </c>
      <c r="Q331" s="240">
        <v>0.00033</v>
      </c>
      <c r="R331" s="240">
        <f>Q331*H331</f>
        <v>0.00033</v>
      </c>
      <c r="S331" s="240">
        <v>0</v>
      </c>
      <c r="T331" s="241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42" t="s">
        <v>567</v>
      </c>
      <c r="AT331" s="242" t="s">
        <v>477</v>
      </c>
      <c r="AU331" s="242" t="s">
        <v>82</v>
      </c>
      <c r="AY331" s="20" t="s">
        <v>475</v>
      </c>
      <c r="BE331" s="243">
        <f>IF(N331="základní",J331,0)</f>
        <v>0</v>
      </c>
      <c r="BF331" s="243">
        <f>IF(N331="snížená",J331,0)</f>
        <v>0</v>
      </c>
      <c r="BG331" s="243">
        <f>IF(N331="zákl. přenesená",J331,0)</f>
        <v>0</v>
      </c>
      <c r="BH331" s="243">
        <f>IF(N331="sníž. přenesená",J331,0)</f>
        <v>0</v>
      </c>
      <c r="BI331" s="243">
        <f>IF(N331="nulová",J331,0)</f>
        <v>0</v>
      </c>
      <c r="BJ331" s="20" t="s">
        <v>78</v>
      </c>
      <c r="BK331" s="243">
        <f>ROUND(I331*H331,2)</f>
        <v>0</v>
      </c>
      <c r="BL331" s="20" t="s">
        <v>567</v>
      </c>
      <c r="BM331" s="242" t="s">
        <v>1101</v>
      </c>
    </row>
    <row r="332" s="2" customFormat="1">
      <c r="A332" s="41"/>
      <c r="B332" s="42"/>
      <c r="C332" s="43"/>
      <c r="D332" s="244" t="s">
        <v>484</v>
      </c>
      <c r="E332" s="43"/>
      <c r="F332" s="245" t="s">
        <v>1100</v>
      </c>
      <c r="G332" s="43"/>
      <c r="H332" s="43"/>
      <c r="I332" s="151"/>
      <c r="J332" s="43"/>
      <c r="K332" s="43"/>
      <c r="L332" s="47"/>
      <c r="M332" s="246"/>
      <c r="N332" s="247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484</v>
      </c>
      <c r="AU332" s="20" t="s">
        <v>82</v>
      </c>
    </row>
    <row r="333" s="13" customFormat="1">
      <c r="A333" s="13"/>
      <c r="B333" s="249"/>
      <c r="C333" s="250"/>
      <c r="D333" s="244" t="s">
        <v>487</v>
      </c>
      <c r="E333" s="251" t="s">
        <v>28</v>
      </c>
      <c r="F333" s="252" t="s">
        <v>1102</v>
      </c>
      <c r="G333" s="250"/>
      <c r="H333" s="253">
        <v>1</v>
      </c>
      <c r="I333" s="254"/>
      <c r="J333" s="250"/>
      <c r="K333" s="250"/>
      <c r="L333" s="255"/>
      <c r="M333" s="256"/>
      <c r="N333" s="257"/>
      <c r="O333" s="257"/>
      <c r="P333" s="257"/>
      <c r="Q333" s="257"/>
      <c r="R333" s="257"/>
      <c r="S333" s="257"/>
      <c r="T333" s="258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9" t="s">
        <v>487</v>
      </c>
      <c r="AU333" s="259" t="s">
        <v>82</v>
      </c>
      <c r="AV333" s="13" t="s">
        <v>82</v>
      </c>
      <c r="AW333" s="13" t="s">
        <v>35</v>
      </c>
      <c r="AX333" s="13" t="s">
        <v>78</v>
      </c>
      <c r="AY333" s="259" t="s">
        <v>475</v>
      </c>
    </row>
    <row r="334" s="2" customFormat="1" ht="33" customHeight="1">
      <c r="A334" s="41"/>
      <c r="B334" s="42"/>
      <c r="C334" s="282" t="s">
        <v>822</v>
      </c>
      <c r="D334" s="282" t="s">
        <v>516</v>
      </c>
      <c r="E334" s="283" t="s">
        <v>1103</v>
      </c>
      <c r="F334" s="284" t="s">
        <v>1104</v>
      </c>
      <c r="G334" s="285" t="s">
        <v>550</v>
      </c>
      <c r="H334" s="286">
        <v>1</v>
      </c>
      <c r="I334" s="287"/>
      <c r="J334" s="288">
        <f>ROUND(I334*H334,2)</f>
        <v>0</v>
      </c>
      <c r="K334" s="284" t="s">
        <v>28</v>
      </c>
      <c r="L334" s="289"/>
      <c r="M334" s="290" t="s">
        <v>28</v>
      </c>
      <c r="N334" s="291" t="s">
        <v>45</v>
      </c>
      <c r="O334" s="87"/>
      <c r="P334" s="240">
        <f>O334*H334</f>
        <v>0</v>
      </c>
      <c r="Q334" s="240">
        <v>0.5</v>
      </c>
      <c r="R334" s="240">
        <f>Q334*H334</f>
        <v>0.5</v>
      </c>
      <c r="S334" s="240">
        <v>0</v>
      </c>
      <c r="T334" s="241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42" t="s">
        <v>649</v>
      </c>
      <c r="AT334" s="242" t="s">
        <v>516</v>
      </c>
      <c r="AU334" s="242" t="s">
        <v>82</v>
      </c>
      <c r="AY334" s="20" t="s">
        <v>475</v>
      </c>
      <c r="BE334" s="243">
        <f>IF(N334="základní",J334,0)</f>
        <v>0</v>
      </c>
      <c r="BF334" s="243">
        <f>IF(N334="snížená",J334,0)</f>
        <v>0</v>
      </c>
      <c r="BG334" s="243">
        <f>IF(N334="zákl. přenesená",J334,0)</f>
        <v>0</v>
      </c>
      <c r="BH334" s="243">
        <f>IF(N334="sníž. přenesená",J334,0)</f>
        <v>0</v>
      </c>
      <c r="BI334" s="243">
        <f>IF(N334="nulová",J334,0)</f>
        <v>0</v>
      </c>
      <c r="BJ334" s="20" t="s">
        <v>78</v>
      </c>
      <c r="BK334" s="243">
        <f>ROUND(I334*H334,2)</f>
        <v>0</v>
      </c>
      <c r="BL334" s="20" t="s">
        <v>567</v>
      </c>
      <c r="BM334" s="242" t="s">
        <v>1105</v>
      </c>
    </row>
    <row r="335" s="2" customFormat="1">
      <c r="A335" s="41"/>
      <c r="B335" s="42"/>
      <c r="C335" s="43"/>
      <c r="D335" s="244" t="s">
        <v>484</v>
      </c>
      <c r="E335" s="43"/>
      <c r="F335" s="245" t="s">
        <v>1104</v>
      </c>
      <c r="G335" s="43"/>
      <c r="H335" s="43"/>
      <c r="I335" s="151"/>
      <c r="J335" s="43"/>
      <c r="K335" s="43"/>
      <c r="L335" s="47"/>
      <c r="M335" s="246"/>
      <c r="N335" s="247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484</v>
      </c>
      <c r="AU335" s="20" t="s">
        <v>82</v>
      </c>
    </row>
    <row r="336" s="2" customFormat="1">
      <c r="A336" s="41"/>
      <c r="B336" s="42"/>
      <c r="C336" s="43"/>
      <c r="D336" s="244" t="s">
        <v>485</v>
      </c>
      <c r="E336" s="43"/>
      <c r="F336" s="248" t="s">
        <v>864</v>
      </c>
      <c r="G336" s="43"/>
      <c r="H336" s="43"/>
      <c r="I336" s="151"/>
      <c r="J336" s="43"/>
      <c r="K336" s="43"/>
      <c r="L336" s="47"/>
      <c r="M336" s="246"/>
      <c r="N336" s="247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485</v>
      </c>
      <c r="AU336" s="20" t="s">
        <v>82</v>
      </c>
    </row>
    <row r="337" s="2" customFormat="1" ht="16.5" customHeight="1">
      <c r="A337" s="41"/>
      <c r="B337" s="42"/>
      <c r="C337" s="231" t="s">
        <v>827</v>
      </c>
      <c r="D337" s="231" t="s">
        <v>477</v>
      </c>
      <c r="E337" s="232" t="s">
        <v>856</v>
      </c>
      <c r="F337" s="233" t="s">
        <v>857</v>
      </c>
      <c r="G337" s="234" t="s">
        <v>496</v>
      </c>
      <c r="H337" s="235">
        <v>1.8</v>
      </c>
      <c r="I337" s="236"/>
      <c r="J337" s="237">
        <f>ROUND(I337*H337,2)</f>
        <v>0</v>
      </c>
      <c r="K337" s="233" t="s">
        <v>481</v>
      </c>
      <c r="L337" s="47"/>
      <c r="M337" s="238" t="s">
        <v>28</v>
      </c>
      <c r="N337" s="239" t="s">
        <v>45</v>
      </c>
      <c r="O337" s="87"/>
      <c r="P337" s="240">
        <f>O337*H337</f>
        <v>0</v>
      </c>
      <c r="Q337" s="240">
        <v>0.00038000000000000002</v>
      </c>
      <c r="R337" s="240">
        <f>Q337*H337</f>
        <v>0.00068400000000000004</v>
      </c>
      <c r="S337" s="240">
        <v>0</v>
      </c>
      <c r="T337" s="241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42" t="s">
        <v>567</v>
      </c>
      <c r="AT337" s="242" t="s">
        <v>477</v>
      </c>
      <c r="AU337" s="242" t="s">
        <v>82</v>
      </c>
      <c r="AY337" s="20" t="s">
        <v>475</v>
      </c>
      <c r="BE337" s="243">
        <f>IF(N337="základní",J337,0)</f>
        <v>0</v>
      </c>
      <c r="BF337" s="243">
        <f>IF(N337="snížená",J337,0)</f>
        <v>0</v>
      </c>
      <c r="BG337" s="243">
        <f>IF(N337="zákl. přenesená",J337,0)</f>
        <v>0</v>
      </c>
      <c r="BH337" s="243">
        <f>IF(N337="sníž. přenesená",J337,0)</f>
        <v>0</v>
      </c>
      <c r="BI337" s="243">
        <f>IF(N337="nulová",J337,0)</f>
        <v>0</v>
      </c>
      <c r="BJ337" s="20" t="s">
        <v>78</v>
      </c>
      <c r="BK337" s="243">
        <f>ROUND(I337*H337,2)</f>
        <v>0</v>
      </c>
      <c r="BL337" s="20" t="s">
        <v>567</v>
      </c>
      <c r="BM337" s="242" t="s">
        <v>1106</v>
      </c>
    </row>
    <row r="338" s="2" customFormat="1">
      <c r="A338" s="41"/>
      <c r="B338" s="42"/>
      <c r="C338" s="43"/>
      <c r="D338" s="244" t="s">
        <v>484</v>
      </c>
      <c r="E338" s="43"/>
      <c r="F338" s="245" t="s">
        <v>857</v>
      </c>
      <c r="G338" s="43"/>
      <c r="H338" s="43"/>
      <c r="I338" s="151"/>
      <c r="J338" s="43"/>
      <c r="K338" s="43"/>
      <c r="L338" s="47"/>
      <c r="M338" s="246"/>
      <c r="N338" s="247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484</v>
      </c>
      <c r="AU338" s="20" t="s">
        <v>82</v>
      </c>
    </row>
    <row r="339" s="13" customFormat="1">
      <c r="A339" s="13"/>
      <c r="B339" s="249"/>
      <c r="C339" s="250"/>
      <c r="D339" s="244" t="s">
        <v>487</v>
      </c>
      <c r="E339" s="251" t="s">
        <v>28</v>
      </c>
      <c r="F339" s="252" t="s">
        <v>1107</v>
      </c>
      <c r="G339" s="250"/>
      <c r="H339" s="253">
        <v>1.8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9" t="s">
        <v>487</v>
      </c>
      <c r="AU339" s="259" t="s">
        <v>82</v>
      </c>
      <c r="AV339" s="13" t="s">
        <v>82</v>
      </c>
      <c r="AW339" s="13" t="s">
        <v>35</v>
      </c>
      <c r="AX339" s="13" t="s">
        <v>78</v>
      </c>
      <c r="AY339" s="259" t="s">
        <v>475</v>
      </c>
    </row>
    <row r="340" s="2" customFormat="1" ht="21.75" customHeight="1">
      <c r="A340" s="41"/>
      <c r="B340" s="42"/>
      <c r="C340" s="282" t="s">
        <v>833</v>
      </c>
      <c r="D340" s="282" t="s">
        <v>516</v>
      </c>
      <c r="E340" s="283" t="s">
        <v>861</v>
      </c>
      <c r="F340" s="284" t="s">
        <v>862</v>
      </c>
      <c r="G340" s="285" t="s">
        <v>496</v>
      </c>
      <c r="H340" s="286">
        <v>1.8</v>
      </c>
      <c r="I340" s="287"/>
      <c r="J340" s="288">
        <f>ROUND(I340*H340,2)</f>
        <v>0</v>
      </c>
      <c r="K340" s="284" t="s">
        <v>28</v>
      </c>
      <c r="L340" s="289"/>
      <c r="M340" s="290" t="s">
        <v>28</v>
      </c>
      <c r="N340" s="291" t="s">
        <v>45</v>
      </c>
      <c r="O340" s="87"/>
      <c r="P340" s="240">
        <f>O340*H340</f>
        <v>0</v>
      </c>
      <c r="Q340" s="240">
        <v>0</v>
      </c>
      <c r="R340" s="240">
        <f>Q340*H340</f>
        <v>0</v>
      </c>
      <c r="S340" s="240">
        <v>0</v>
      </c>
      <c r="T340" s="241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42" t="s">
        <v>649</v>
      </c>
      <c r="AT340" s="242" t="s">
        <v>516</v>
      </c>
      <c r="AU340" s="242" t="s">
        <v>82</v>
      </c>
      <c r="AY340" s="20" t="s">
        <v>475</v>
      </c>
      <c r="BE340" s="243">
        <f>IF(N340="základní",J340,0)</f>
        <v>0</v>
      </c>
      <c r="BF340" s="243">
        <f>IF(N340="snížená",J340,0)</f>
        <v>0</v>
      </c>
      <c r="BG340" s="243">
        <f>IF(N340="zákl. přenesená",J340,0)</f>
        <v>0</v>
      </c>
      <c r="BH340" s="243">
        <f>IF(N340="sníž. přenesená",J340,0)</f>
        <v>0</v>
      </c>
      <c r="BI340" s="243">
        <f>IF(N340="nulová",J340,0)</f>
        <v>0</v>
      </c>
      <c r="BJ340" s="20" t="s">
        <v>78</v>
      </c>
      <c r="BK340" s="243">
        <f>ROUND(I340*H340,2)</f>
        <v>0</v>
      </c>
      <c r="BL340" s="20" t="s">
        <v>567</v>
      </c>
      <c r="BM340" s="242" t="s">
        <v>1108</v>
      </c>
    </row>
    <row r="341" s="2" customFormat="1">
      <c r="A341" s="41"/>
      <c r="B341" s="42"/>
      <c r="C341" s="43"/>
      <c r="D341" s="244" t="s">
        <v>484</v>
      </c>
      <c r="E341" s="43"/>
      <c r="F341" s="245" t="s">
        <v>862</v>
      </c>
      <c r="G341" s="43"/>
      <c r="H341" s="43"/>
      <c r="I341" s="151"/>
      <c r="J341" s="43"/>
      <c r="K341" s="43"/>
      <c r="L341" s="47"/>
      <c r="M341" s="246"/>
      <c r="N341" s="247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484</v>
      </c>
      <c r="AU341" s="20" t="s">
        <v>82</v>
      </c>
    </row>
    <row r="342" s="2" customFormat="1">
      <c r="A342" s="41"/>
      <c r="B342" s="42"/>
      <c r="C342" s="43"/>
      <c r="D342" s="244" t="s">
        <v>485</v>
      </c>
      <c r="E342" s="43"/>
      <c r="F342" s="248" t="s">
        <v>864</v>
      </c>
      <c r="G342" s="43"/>
      <c r="H342" s="43"/>
      <c r="I342" s="151"/>
      <c r="J342" s="43"/>
      <c r="K342" s="43"/>
      <c r="L342" s="47"/>
      <c r="M342" s="246"/>
      <c r="N342" s="247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485</v>
      </c>
      <c r="AU342" s="20" t="s">
        <v>82</v>
      </c>
    </row>
    <row r="343" s="2" customFormat="1" ht="16.5" customHeight="1">
      <c r="A343" s="41"/>
      <c r="B343" s="42"/>
      <c r="C343" s="231" t="s">
        <v>839</v>
      </c>
      <c r="D343" s="231" t="s">
        <v>477</v>
      </c>
      <c r="E343" s="232" t="s">
        <v>866</v>
      </c>
      <c r="F343" s="233" t="s">
        <v>867</v>
      </c>
      <c r="G343" s="234" t="s">
        <v>639</v>
      </c>
      <c r="H343" s="235">
        <v>33</v>
      </c>
      <c r="I343" s="236"/>
      <c r="J343" s="237">
        <f>ROUND(I343*H343,2)</f>
        <v>0</v>
      </c>
      <c r="K343" s="233" t="s">
        <v>481</v>
      </c>
      <c r="L343" s="47"/>
      <c r="M343" s="238" t="s">
        <v>28</v>
      </c>
      <c r="N343" s="239" t="s">
        <v>45</v>
      </c>
      <c r="O343" s="87"/>
      <c r="P343" s="240">
        <f>O343*H343</f>
        <v>0</v>
      </c>
      <c r="Q343" s="240">
        <v>0</v>
      </c>
      <c r="R343" s="240">
        <f>Q343*H343</f>
        <v>0</v>
      </c>
      <c r="S343" s="240">
        <v>0</v>
      </c>
      <c r="T343" s="241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42" t="s">
        <v>567</v>
      </c>
      <c r="AT343" s="242" t="s">
        <v>477</v>
      </c>
      <c r="AU343" s="242" t="s">
        <v>82</v>
      </c>
      <c r="AY343" s="20" t="s">
        <v>475</v>
      </c>
      <c r="BE343" s="243">
        <f>IF(N343="základní",J343,0)</f>
        <v>0</v>
      </c>
      <c r="BF343" s="243">
        <f>IF(N343="snížená",J343,0)</f>
        <v>0</v>
      </c>
      <c r="BG343" s="243">
        <f>IF(N343="zákl. přenesená",J343,0)</f>
        <v>0</v>
      </c>
      <c r="BH343" s="243">
        <f>IF(N343="sníž. přenesená",J343,0)</f>
        <v>0</v>
      </c>
      <c r="BI343" s="243">
        <f>IF(N343="nulová",J343,0)</f>
        <v>0</v>
      </c>
      <c r="BJ343" s="20" t="s">
        <v>78</v>
      </c>
      <c r="BK343" s="243">
        <f>ROUND(I343*H343,2)</f>
        <v>0</v>
      </c>
      <c r="BL343" s="20" t="s">
        <v>567</v>
      </c>
      <c r="BM343" s="242" t="s">
        <v>1109</v>
      </c>
    </row>
    <row r="344" s="2" customFormat="1">
      <c r="A344" s="41"/>
      <c r="B344" s="42"/>
      <c r="C344" s="43"/>
      <c r="D344" s="244" t="s">
        <v>484</v>
      </c>
      <c r="E344" s="43"/>
      <c r="F344" s="245" t="s">
        <v>869</v>
      </c>
      <c r="G344" s="43"/>
      <c r="H344" s="43"/>
      <c r="I344" s="151"/>
      <c r="J344" s="43"/>
      <c r="K344" s="43"/>
      <c r="L344" s="47"/>
      <c r="M344" s="246"/>
      <c r="N344" s="247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484</v>
      </c>
      <c r="AU344" s="20" t="s">
        <v>82</v>
      </c>
    </row>
    <row r="345" s="13" customFormat="1">
      <c r="A345" s="13"/>
      <c r="B345" s="249"/>
      <c r="C345" s="250"/>
      <c r="D345" s="244" t="s">
        <v>487</v>
      </c>
      <c r="E345" s="251" t="s">
        <v>28</v>
      </c>
      <c r="F345" s="252" t="s">
        <v>1110</v>
      </c>
      <c r="G345" s="250"/>
      <c r="H345" s="253">
        <v>5.4000000000000004</v>
      </c>
      <c r="I345" s="254"/>
      <c r="J345" s="250"/>
      <c r="K345" s="250"/>
      <c r="L345" s="255"/>
      <c r="M345" s="256"/>
      <c r="N345" s="257"/>
      <c r="O345" s="257"/>
      <c r="P345" s="257"/>
      <c r="Q345" s="257"/>
      <c r="R345" s="257"/>
      <c r="S345" s="257"/>
      <c r="T345" s="258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9" t="s">
        <v>487</v>
      </c>
      <c r="AU345" s="259" t="s">
        <v>82</v>
      </c>
      <c r="AV345" s="13" t="s">
        <v>82</v>
      </c>
      <c r="AW345" s="13" t="s">
        <v>35</v>
      </c>
      <c r="AX345" s="13" t="s">
        <v>74</v>
      </c>
      <c r="AY345" s="259" t="s">
        <v>475</v>
      </c>
    </row>
    <row r="346" s="13" customFormat="1">
      <c r="A346" s="13"/>
      <c r="B346" s="249"/>
      <c r="C346" s="250"/>
      <c r="D346" s="244" t="s">
        <v>487</v>
      </c>
      <c r="E346" s="251" t="s">
        <v>28</v>
      </c>
      <c r="F346" s="252" t="s">
        <v>1111</v>
      </c>
      <c r="G346" s="250"/>
      <c r="H346" s="253">
        <v>5.0999999999999996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9" t="s">
        <v>487</v>
      </c>
      <c r="AU346" s="259" t="s">
        <v>82</v>
      </c>
      <c r="AV346" s="13" t="s">
        <v>82</v>
      </c>
      <c r="AW346" s="13" t="s">
        <v>35</v>
      </c>
      <c r="AX346" s="13" t="s">
        <v>74</v>
      </c>
      <c r="AY346" s="259" t="s">
        <v>475</v>
      </c>
    </row>
    <row r="347" s="13" customFormat="1">
      <c r="A347" s="13"/>
      <c r="B347" s="249"/>
      <c r="C347" s="250"/>
      <c r="D347" s="244" t="s">
        <v>487</v>
      </c>
      <c r="E347" s="251" t="s">
        <v>28</v>
      </c>
      <c r="F347" s="252" t="s">
        <v>1112</v>
      </c>
      <c r="G347" s="250"/>
      <c r="H347" s="253">
        <v>6</v>
      </c>
      <c r="I347" s="254"/>
      <c r="J347" s="250"/>
      <c r="K347" s="250"/>
      <c r="L347" s="255"/>
      <c r="M347" s="256"/>
      <c r="N347" s="257"/>
      <c r="O347" s="257"/>
      <c r="P347" s="257"/>
      <c r="Q347" s="257"/>
      <c r="R347" s="257"/>
      <c r="S347" s="257"/>
      <c r="T347" s="258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9" t="s">
        <v>487</v>
      </c>
      <c r="AU347" s="259" t="s">
        <v>82</v>
      </c>
      <c r="AV347" s="13" t="s">
        <v>82</v>
      </c>
      <c r="AW347" s="13" t="s">
        <v>35</v>
      </c>
      <c r="AX347" s="13" t="s">
        <v>74</v>
      </c>
      <c r="AY347" s="259" t="s">
        <v>475</v>
      </c>
    </row>
    <row r="348" s="14" customFormat="1">
      <c r="A348" s="14"/>
      <c r="B348" s="260"/>
      <c r="C348" s="261"/>
      <c r="D348" s="244" t="s">
        <v>487</v>
      </c>
      <c r="E348" s="262" t="s">
        <v>28</v>
      </c>
      <c r="F348" s="263" t="s">
        <v>490</v>
      </c>
      <c r="G348" s="261"/>
      <c r="H348" s="264">
        <v>16.5</v>
      </c>
      <c r="I348" s="265"/>
      <c r="J348" s="261"/>
      <c r="K348" s="261"/>
      <c r="L348" s="266"/>
      <c r="M348" s="267"/>
      <c r="N348" s="268"/>
      <c r="O348" s="268"/>
      <c r="P348" s="268"/>
      <c r="Q348" s="268"/>
      <c r="R348" s="268"/>
      <c r="S348" s="268"/>
      <c r="T348" s="269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70" t="s">
        <v>487</v>
      </c>
      <c r="AU348" s="270" t="s">
        <v>82</v>
      </c>
      <c r="AV348" s="14" t="s">
        <v>90</v>
      </c>
      <c r="AW348" s="14" t="s">
        <v>35</v>
      </c>
      <c r="AX348" s="14" t="s">
        <v>74</v>
      </c>
      <c r="AY348" s="270" t="s">
        <v>475</v>
      </c>
    </row>
    <row r="349" s="13" customFormat="1">
      <c r="A349" s="13"/>
      <c r="B349" s="249"/>
      <c r="C349" s="250"/>
      <c r="D349" s="244" t="s">
        <v>487</v>
      </c>
      <c r="E349" s="251" t="s">
        <v>28</v>
      </c>
      <c r="F349" s="252" t="s">
        <v>1113</v>
      </c>
      <c r="G349" s="250"/>
      <c r="H349" s="253">
        <v>5.4000000000000004</v>
      </c>
      <c r="I349" s="254"/>
      <c r="J349" s="250"/>
      <c r="K349" s="250"/>
      <c r="L349" s="255"/>
      <c r="M349" s="256"/>
      <c r="N349" s="257"/>
      <c r="O349" s="257"/>
      <c r="P349" s="257"/>
      <c r="Q349" s="257"/>
      <c r="R349" s="257"/>
      <c r="S349" s="257"/>
      <c r="T349" s="258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9" t="s">
        <v>487</v>
      </c>
      <c r="AU349" s="259" t="s">
        <v>82</v>
      </c>
      <c r="AV349" s="13" t="s">
        <v>82</v>
      </c>
      <c r="AW349" s="13" t="s">
        <v>35</v>
      </c>
      <c r="AX349" s="13" t="s">
        <v>74</v>
      </c>
      <c r="AY349" s="259" t="s">
        <v>475</v>
      </c>
    </row>
    <row r="350" s="13" customFormat="1">
      <c r="A350" s="13"/>
      <c r="B350" s="249"/>
      <c r="C350" s="250"/>
      <c r="D350" s="244" t="s">
        <v>487</v>
      </c>
      <c r="E350" s="251" t="s">
        <v>28</v>
      </c>
      <c r="F350" s="252" t="s">
        <v>1111</v>
      </c>
      <c r="G350" s="250"/>
      <c r="H350" s="253">
        <v>5.0999999999999996</v>
      </c>
      <c r="I350" s="254"/>
      <c r="J350" s="250"/>
      <c r="K350" s="250"/>
      <c r="L350" s="255"/>
      <c r="M350" s="256"/>
      <c r="N350" s="257"/>
      <c r="O350" s="257"/>
      <c r="P350" s="257"/>
      <c r="Q350" s="257"/>
      <c r="R350" s="257"/>
      <c r="S350" s="257"/>
      <c r="T350" s="258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9" t="s">
        <v>487</v>
      </c>
      <c r="AU350" s="259" t="s">
        <v>82</v>
      </c>
      <c r="AV350" s="13" t="s">
        <v>82</v>
      </c>
      <c r="AW350" s="13" t="s">
        <v>35</v>
      </c>
      <c r="AX350" s="13" t="s">
        <v>74</v>
      </c>
      <c r="AY350" s="259" t="s">
        <v>475</v>
      </c>
    </row>
    <row r="351" s="13" customFormat="1">
      <c r="A351" s="13"/>
      <c r="B351" s="249"/>
      <c r="C351" s="250"/>
      <c r="D351" s="244" t="s">
        <v>487</v>
      </c>
      <c r="E351" s="251" t="s">
        <v>28</v>
      </c>
      <c r="F351" s="252" t="s">
        <v>1112</v>
      </c>
      <c r="G351" s="250"/>
      <c r="H351" s="253">
        <v>6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9" t="s">
        <v>487</v>
      </c>
      <c r="AU351" s="259" t="s">
        <v>82</v>
      </c>
      <c r="AV351" s="13" t="s">
        <v>82</v>
      </c>
      <c r="AW351" s="13" t="s">
        <v>35</v>
      </c>
      <c r="AX351" s="13" t="s">
        <v>74</v>
      </c>
      <c r="AY351" s="259" t="s">
        <v>475</v>
      </c>
    </row>
    <row r="352" s="15" customFormat="1">
      <c r="A352" s="15"/>
      <c r="B352" s="271"/>
      <c r="C352" s="272"/>
      <c r="D352" s="244" t="s">
        <v>487</v>
      </c>
      <c r="E352" s="273" t="s">
        <v>28</v>
      </c>
      <c r="F352" s="274" t="s">
        <v>493</v>
      </c>
      <c r="G352" s="272"/>
      <c r="H352" s="275">
        <v>33</v>
      </c>
      <c r="I352" s="276"/>
      <c r="J352" s="272"/>
      <c r="K352" s="272"/>
      <c r="L352" s="277"/>
      <c r="M352" s="278"/>
      <c r="N352" s="279"/>
      <c r="O352" s="279"/>
      <c r="P352" s="279"/>
      <c r="Q352" s="279"/>
      <c r="R352" s="279"/>
      <c r="S352" s="279"/>
      <c r="T352" s="280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81" t="s">
        <v>487</v>
      </c>
      <c r="AU352" s="281" t="s">
        <v>82</v>
      </c>
      <c r="AV352" s="15" t="s">
        <v>482</v>
      </c>
      <c r="AW352" s="15" t="s">
        <v>35</v>
      </c>
      <c r="AX352" s="15" t="s">
        <v>78</v>
      </c>
      <c r="AY352" s="281" t="s">
        <v>475</v>
      </c>
    </row>
    <row r="353" s="2" customFormat="1" ht="21.75" customHeight="1">
      <c r="A353" s="41"/>
      <c r="B353" s="42"/>
      <c r="C353" s="282" t="s">
        <v>844</v>
      </c>
      <c r="D353" s="282" t="s">
        <v>516</v>
      </c>
      <c r="E353" s="283" t="s">
        <v>877</v>
      </c>
      <c r="F353" s="284" t="s">
        <v>878</v>
      </c>
      <c r="G353" s="285" t="s">
        <v>639</v>
      </c>
      <c r="H353" s="286">
        <v>16.5</v>
      </c>
      <c r="I353" s="287"/>
      <c r="J353" s="288">
        <f>ROUND(I353*H353,2)</f>
        <v>0</v>
      </c>
      <c r="K353" s="284" t="s">
        <v>481</v>
      </c>
      <c r="L353" s="289"/>
      <c r="M353" s="290" t="s">
        <v>28</v>
      </c>
      <c r="N353" s="291" t="s">
        <v>45</v>
      </c>
      <c r="O353" s="87"/>
      <c r="P353" s="240">
        <f>O353*H353</f>
        <v>0</v>
      </c>
      <c r="Q353" s="240">
        <v>0.00027999999999999998</v>
      </c>
      <c r="R353" s="240">
        <f>Q353*H353</f>
        <v>0.00462</v>
      </c>
      <c r="S353" s="240">
        <v>0</v>
      </c>
      <c r="T353" s="241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42" t="s">
        <v>649</v>
      </c>
      <c r="AT353" s="242" t="s">
        <v>516</v>
      </c>
      <c r="AU353" s="242" t="s">
        <v>82</v>
      </c>
      <c r="AY353" s="20" t="s">
        <v>475</v>
      </c>
      <c r="BE353" s="243">
        <f>IF(N353="základní",J353,0)</f>
        <v>0</v>
      </c>
      <c r="BF353" s="243">
        <f>IF(N353="snížená",J353,0)</f>
        <v>0</v>
      </c>
      <c r="BG353" s="243">
        <f>IF(N353="zákl. přenesená",J353,0)</f>
        <v>0</v>
      </c>
      <c r="BH353" s="243">
        <f>IF(N353="sníž. přenesená",J353,0)</f>
        <v>0</v>
      </c>
      <c r="BI353" s="243">
        <f>IF(N353="nulová",J353,0)</f>
        <v>0</v>
      </c>
      <c r="BJ353" s="20" t="s">
        <v>78</v>
      </c>
      <c r="BK353" s="243">
        <f>ROUND(I353*H353,2)</f>
        <v>0</v>
      </c>
      <c r="BL353" s="20" t="s">
        <v>567</v>
      </c>
      <c r="BM353" s="242" t="s">
        <v>1114</v>
      </c>
    </row>
    <row r="354" s="2" customFormat="1">
      <c r="A354" s="41"/>
      <c r="B354" s="42"/>
      <c r="C354" s="43"/>
      <c r="D354" s="244" t="s">
        <v>484</v>
      </c>
      <c r="E354" s="43"/>
      <c r="F354" s="245" t="s">
        <v>878</v>
      </c>
      <c r="G354" s="43"/>
      <c r="H354" s="43"/>
      <c r="I354" s="151"/>
      <c r="J354" s="43"/>
      <c r="K354" s="43"/>
      <c r="L354" s="47"/>
      <c r="M354" s="246"/>
      <c r="N354" s="247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484</v>
      </c>
      <c r="AU354" s="20" t="s">
        <v>82</v>
      </c>
    </row>
    <row r="355" s="13" customFormat="1">
      <c r="A355" s="13"/>
      <c r="B355" s="249"/>
      <c r="C355" s="250"/>
      <c r="D355" s="244" t="s">
        <v>487</v>
      </c>
      <c r="E355" s="251" t="s">
        <v>28</v>
      </c>
      <c r="F355" s="252" t="s">
        <v>1110</v>
      </c>
      <c r="G355" s="250"/>
      <c r="H355" s="253">
        <v>5.4000000000000004</v>
      </c>
      <c r="I355" s="254"/>
      <c r="J355" s="250"/>
      <c r="K355" s="250"/>
      <c r="L355" s="255"/>
      <c r="M355" s="256"/>
      <c r="N355" s="257"/>
      <c r="O355" s="257"/>
      <c r="P355" s="257"/>
      <c r="Q355" s="257"/>
      <c r="R355" s="257"/>
      <c r="S355" s="257"/>
      <c r="T355" s="258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9" t="s">
        <v>487</v>
      </c>
      <c r="AU355" s="259" t="s">
        <v>82</v>
      </c>
      <c r="AV355" s="13" t="s">
        <v>82</v>
      </c>
      <c r="AW355" s="13" t="s">
        <v>35</v>
      </c>
      <c r="AX355" s="13" t="s">
        <v>74</v>
      </c>
      <c r="AY355" s="259" t="s">
        <v>475</v>
      </c>
    </row>
    <row r="356" s="13" customFormat="1">
      <c r="A356" s="13"/>
      <c r="B356" s="249"/>
      <c r="C356" s="250"/>
      <c r="D356" s="244" t="s">
        <v>487</v>
      </c>
      <c r="E356" s="251" t="s">
        <v>28</v>
      </c>
      <c r="F356" s="252" t="s">
        <v>1111</v>
      </c>
      <c r="G356" s="250"/>
      <c r="H356" s="253">
        <v>5.0999999999999996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9" t="s">
        <v>487</v>
      </c>
      <c r="AU356" s="259" t="s">
        <v>82</v>
      </c>
      <c r="AV356" s="13" t="s">
        <v>82</v>
      </c>
      <c r="AW356" s="13" t="s">
        <v>35</v>
      </c>
      <c r="AX356" s="13" t="s">
        <v>74</v>
      </c>
      <c r="AY356" s="259" t="s">
        <v>475</v>
      </c>
    </row>
    <row r="357" s="13" customFormat="1">
      <c r="A357" s="13"/>
      <c r="B357" s="249"/>
      <c r="C357" s="250"/>
      <c r="D357" s="244" t="s">
        <v>487</v>
      </c>
      <c r="E357" s="251" t="s">
        <v>28</v>
      </c>
      <c r="F357" s="252" t="s">
        <v>1112</v>
      </c>
      <c r="G357" s="250"/>
      <c r="H357" s="253">
        <v>6</v>
      </c>
      <c r="I357" s="254"/>
      <c r="J357" s="250"/>
      <c r="K357" s="250"/>
      <c r="L357" s="255"/>
      <c r="M357" s="256"/>
      <c r="N357" s="257"/>
      <c r="O357" s="257"/>
      <c r="P357" s="257"/>
      <c r="Q357" s="257"/>
      <c r="R357" s="257"/>
      <c r="S357" s="257"/>
      <c r="T357" s="258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9" t="s">
        <v>487</v>
      </c>
      <c r="AU357" s="259" t="s">
        <v>82</v>
      </c>
      <c r="AV357" s="13" t="s">
        <v>82</v>
      </c>
      <c r="AW357" s="13" t="s">
        <v>35</v>
      </c>
      <c r="AX357" s="13" t="s">
        <v>74</v>
      </c>
      <c r="AY357" s="259" t="s">
        <v>475</v>
      </c>
    </row>
    <row r="358" s="15" customFormat="1">
      <c r="A358" s="15"/>
      <c r="B358" s="271"/>
      <c r="C358" s="272"/>
      <c r="D358" s="244" t="s">
        <v>487</v>
      </c>
      <c r="E358" s="273" t="s">
        <v>28</v>
      </c>
      <c r="F358" s="274" t="s">
        <v>493</v>
      </c>
      <c r="G358" s="272"/>
      <c r="H358" s="275">
        <v>16.5</v>
      </c>
      <c r="I358" s="276"/>
      <c r="J358" s="272"/>
      <c r="K358" s="272"/>
      <c r="L358" s="277"/>
      <c r="M358" s="278"/>
      <c r="N358" s="279"/>
      <c r="O358" s="279"/>
      <c r="P358" s="279"/>
      <c r="Q358" s="279"/>
      <c r="R358" s="279"/>
      <c r="S358" s="279"/>
      <c r="T358" s="280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81" t="s">
        <v>487</v>
      </c>
      <c r="AU358" s="281" t="s">
        <v>82</v>
      </c>
      <c r="AV358" s="15" t="s">
        <v>482</v>
      </c>
      <c r="AW358" s="15" t="s">
        <v>35</v>
      </c>
      <c r="AX358" s="15" t="s">
        <v>78</v>
      </c>
      <c r="AY358" s="281" t="s">
        <v>475</v>
      </c>
    </row>
    <row r="359" s="2" customFormat="1" ht="21.75" customHeight="1">
      <c r="A359" s="41"/>
      <c r="B359" s="42"/>
      <c r="C359" s="282" t="s">
        <v>850</v>
      </c>
      <c r="D359" s="282" t="s">
        <v>516</v>
      </c>
      <c r="E359" s="283" t="s">
        <v>881</v>
      </c>
      <c r="F359" s="284" t="s">
        <v>882</v>
      </c>
      <c r="G359" s="285" t="s">
        <v>639</v>
      </c>
      <c r="H359" s="286">
        <v>16.5</v>
      </c>
      <c r="I359" s="287"/>
      <c r="J359" s="288">
        <f>ROUND(I359*H359,2)</f>
        <v>0</v>
      </c>
      <c r="K359" s="284" t="s">
        <v>481</v>
      </c>
      <c r="L359" s="289"/>
      <c r="M359" s="290" t="s">
        <v>28</v>
      </c>
      <c r="N359" s="291" t="s">
        <v>45</v>
      </c>
      <c r="O359" s="87"/>
      <c r="P359" s="240">
        <f>O359*H359</f>
        <v>0</v>
      </c>
      <c r="Q359" s="240">
        <v>0.00035</v>
      </c>
      <c r="R359" s="240">
        <f>Q359*H359</f>
        <v>0.0057749999999999998</v>
      </c>
      <c r="S359" s="240">
        <v>0</v>
      </c>
      <c r="T359" s="241">
        <f>S359*H359</f>
        <v>0</v>
      </c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R359" s="242" t="s">
        <v>649</v>
      </c>
      <c r="AT359" s="242" t="s">
        <v>516</v>
      </c>
      <c r="AU359" s="242" t="s">
        <v>82</v>
      </c>
      <c r="AY359" s="20" t="s">
        <v>475</v>
      </c>
      <c r="BE359" s="243">
        <f>IF(N359="základní",J359,0)</f>
        <v>0</v>
      </c>
      <c r="BF359" s="243">
        <f>IF(N359="snížená",J359,0)</f>
        <v>0</v>
      </c>
      <c r="BG359" s="243">
        <f>IF(N359="zákl. přenesená",J359,0)</f>
        <v>0</v>
      </c>
      <c r="BH359" s="243">
        <f>IF(N359="sníž. přenesená",J359,0)</f>
        <v>0</v>
      </c>
      <c r="BI359" s="243">
        <f>IF(N359="nulová",J359,0)</f>
        <v>0</v>
      </c>
      <c r="BJ359" s="20" t="s">
        <v>78</v>
      </c>
      <c r="BK359" s="243">
        <f>ROUND(I359*H359,2)</f>
        <v>0</v>
      </c>
      <c r="BL359" s="20" t="s">
        <v>567</v>
      </c>
      <c r="BM359" s="242" t="s">
        <v>1115</v>
      </c>
    </row>
    <row r="360" s="2" customFormat="1">
      <c r="A360" s="41"/>
      <c r="B360" s="42"/>
      <c r="C360" s="43"/>
      <c r="D360" s="244" t="s">
        <v>484</v>
      </c>
      <c r="E360" s="43"/>
      <c r="F360" s="245" t="s">
        <v>882</v>
      </c>
      <c r="G360" s="43"/>
      <c r="H360" s="43"/>
      <c r="I360" s="151"/>
      <c r="J360" s="43"/>
      <c r="K360" s="43"/>
      <c r="L360" s="47"/>
      <c r="M360" s="246"/>
      <c r="N360" s="247"/>
      <c r="O360" s="87"/>
      <c r="P360" s="87"/>
      <c r="Q360" s="87"/>
      <c r="R360" s="87"/>
      <c r="S360" s="87"/>
      <c r="T360" s="88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T360" s="20" t="s">
        <v>484</v>
      </c>
      <c r="AU360" s="20" t="s">
        <v>82</v>
      </c>
    </row>
    <row r="361" s="13" customFormat="1">
      <c r="A361" s="13"/>
      <c r="B361" s="249"/>
      <c r="C361" s="250"/>
      <c r="D361" s="244" t="s">
        <v>487</v>
      </c>
      <c r="E361" s="251" t="s">
        <v>28</v>
      </c>
      <c r="F361" s="252" t="s">
        <v>1113</v>
      </c>
      <c r="G361" s="250"/>
      <c r="H361" s="253">
        <v>5.4000000000000004</v>
      </c>
      <c r="I361" s="254"/>
      <c r="J361" s="250"/>
      <c r="K361" s="250"/>
      <c r="L361" s="255"/>
      <c r="M361" s="256"/>
      <c r="N361" s="257"/>
      <c r="O361" s="257"/>
      <c r="P361" s="257"/>
      <c r="Q361" s="257"/>
      <c r="R361" s="257"/>
      <c r="S361" s="257"/>
      <c r="T361" s="258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9" t="s">
        <v>487</v>
      </c>
      <c r="AU361" s="259" t="s">
        <v>82</v>
      </c>
      <c r="AV361" s="13" t="s">
        <v>82</v>
      </c>
      <c r="AW361" s="13" t="s">
        <v>35</v>
      </c>
      <c r="AX361" s="13" t="s">
        <v>74</v>
      </c>
      <c r="AY361" s="259" t="s">
        <v>475</v>
      </c>
    </row>
    <row r="362" s="13" customFormat="1">
      <c r="A362" s="13"/>
      <c r="B362" s="249"/>
      <c r="C362" s="250"/>
      <c r="D362" s="244" t="s">
        <v>487</v>
      </c>
      <c r="E362" s="251" t="s">
        <v>28</v>
      </c>
      <c r="F362" s="252" t="s">
        <v>1111</v>
      </c>
      <c r="G362" s="250"/>
      <c r="H362" s="253">
        <v>5.0999999999999996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9" t="s">
        <v>487</v>
      </c>
      <c r="AU362" s="259" t="s">
        <v>82</v>
      </c>
      <c r="AV362" s="13" t="s">
        <v>82</v>
      </c>
      <c r="AW362" s="13" t="s">
        <v>35</v>
      </c>
      <c r="AX362" s="13" t="s">
        <v>74</v>
      </c>
      <c r="AY362" s="259" t="s">
        <v>475</v>
      </c>
    </row>
    <row r="363" s="13" customFormat="1">
      <c r="A363" s="13"/>
      <c r="B363" s="249"/>
      <c r="C363" s="250"/>
      <c r="D363" s="244" t="s">
        <v>487</v>
      </c>
      <c r="E363" s="251" t="s">
        <v>28</v>
      </c>
      <c r="F363" s="252" t="s">
        <v>1112</v>
      </c>
      <c r="G363" s="250"/>
      <c r="H363" s="253">
        <v>6</v>
      </c>
      <c r="I363" s="254"/>
      <c r="J363" s="250"/>
      <c r="K363" s="250"/>
      <c r="L363" s="255"/>
      <c r="M363" s="256"/>
      <c r="N363" s="257"/>
      <c r="O363" s="257"/>
      <c r="P363" s="257"/>
      <c r="Q363" s="257"/>
      <c r="R363" s="257"/>
      <c r="S363" s="257"/>
      <c r="T363" s="258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9" t="s">
        <v>487</v>
      </c>
      <c r="AU363" s="259" t="s">
        <v>82</v>
      </c>
      <c r="AV363" s="13" t="s">
        <v>82</v>
      </c>
      <c r="AW363" s="13" t="s">
        <v>35</v>
      </c>
      <c r="AX363" s="13" t="s">
        <v>74</v>
      </c>
      <c r="AY363" s="259" t="s">
        <v>475</v>
      </c>
    </row>
    <row r="364" s="15" customFormat="1">
      <c r="A364" s="15"/>
      <c r="B364" s="271"/>
      <c r="C364" s="272"/>
      <c r="D364" s="244" t="s">
        <v>487</v>
      </c>
      <c r="E364" s="273" t="s">
        <v>28</v>
      </c>
      <c r="F364" s="274" t="s">
        <v>493</v>
      </c>
      <c r="G364" s="272"/>
      <c r="H364" s="275">
        <v>16.5</v>
      </c>
      <c r="I364" s="276"/>
      <c r="J364" s="272"/>
      <c r="K364" s="272"/>
      <c r="L364" s="277"/>
      <c r="M364" s="278"/>
      <c r="N364" s="279"/>
      <c r="O364" s="279"/>
      <c r="P364" s="279"/>
      <c r="Q364" s="279"/>
      <c r="R364" s="279"/>
      <c r="S364" s="279"/>
      <c r="T364" s="280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81" t="s">
        <v>487</v>
      </c>
      <c r="AU364" s="281" t="s">
        <v>82</v>
      </c>
      <c r="AV364" s="15" t="s">
        <v>482</v>
      </c>
      <c r="AW364" s="15" t="s">
        <v>35</v>
      </c>
      <c r="AX364" s="15" t="s">
        <v>78</v>
      </c>
      <c r="AY364" s="281" t="s">
        <v>475</v>
      </c>
    </row>
    <row r="365" s="2" customFormat="1" ht="33" customHeight="1">
      <c r="A365" s="41"/>
      <c r="B365" s="42"/>
      <c r="C365" s="231" t="s">
        <v>855</v>
      </c>
      <c r="D365" s="231" t="s">
        <v>477</v>
      </c>
      <c r="E365" s="232" t="s">
        <v>896</v>
      </c>
      <c r="F365" s="233" t="s">
        <v>897</v>
      </c>
      <c r="G365" s="234" t="s">
        <v>508</v>
      </c>
      <c r="H365" s="235">
        <v>0.55500000000000005</v>
      </c>
      <c r="I365" s="236"/>
      <c r="J365" s="237">
        <f>ROUND(I365*H365,2)</f>
        <v>0</v>
      </c>
      <c r="K365" s="233" t="s">
        <v>481</v>
      </c>
      <c r="L365" s="47"/>
      <c r="M365" s="238" t="s">
        <v>28</v>
      </c>
      <c r="N365" s="239" t="s">
        <v>45</v>
      </c>
      <c r="O365" s="87"/>
      <c r="P365" s="240">
        <f>O365*H365</f>
        <v>0</v>
      </c>
      <c r="Q365" s="240">
        <v>0</v>
      </c>
      <c r="R365" s="240">
        <f>Q365*H365</f>
        <v>0</v>
      </c>
      <c r="S365" s="240">
        <v>0</v>
      </c>
      <c r="T365" s="241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42" t="s">
        <v>567</v>
      </c>
      <c r="AT365" s="242" t="s">
        <v>477</v>
      </c>
      <c r="AU365" s="242" t="s">
        <v>82</v>
      </c>
      <c r="AY365" s="20" t="s">
        <v>475</v>
      </c>
      <c r="BE365" s="243">
        <f>IF(N365="základní",J365,0)</f>
        <v>0</v>
      </c>
      <c r="BF365" s="243">
        <f>IF(N365="snížená",J365,0)</f>
        <v>0</v>
      </c>
      <c r="BG365" s="243">
        <f>IF(N365="zákl. přenesená",J365,0)</f>
        <v>0</v>
      </c>
      <c r="BH365" s="243">
        <f>IF(N365="sníž. přenesená",J365,0)</f>
        <v>0</v>
      </c>
      <c r="BI365" s="243">
        <f>IF(N365="nulová",J365,0)</f>
        <v>0</v>
      </c>
      <c r="BJ365" s="20" t="s">
        <v>78</v>
      </c>
      <c r="BK365" s="243">
        <f>ROUND(I365*H365,2)</f>
        <v>0</v>
      </c>
      <c r="BL365" s="20" t="s">
        <v>567</v>
      </c>
      <c r="BM365" s="242" t="s">
        <v>1116</v>
      </c>
    </row>
    <row r="366" s="2" customFormat="1">
      <c r="A366" s="41"/>
      <c r="B366" s="42"/>
      <c r="C366" s="43"/>
      <c r="D366" s="244" t="s">
        <v>484</v>
      </c>
      <c r="E366" s="43"/>
      <c r="F366" s="245" t="s">
        <v>899</v>
      </c>
      <c r="G366" s="43"/>
      <c r="H366" s="43"/>
      <c r="I366" s="151"/>
      <c r="J366" s="43"/>
      <c r="K366" s="43"/>
      <c r="L366" s="47"/>
      <c r="M366" s="295"/>
      <c r="N366" s="296"/>
      <c r="O366" s="297"/>
      <c r="P366" s="297"/>
      <c r="Q366" s="297"/>
      <c r="R366" s="297"/>
      <c r="S366" s="297"/>
      <c r="T366" s="29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484</v>
      </c>
      <c r="AU366" s="20" t="s">
        <v>82</v>
      </c>
    </row>
    <row r="367" s="2" customFormat="1" ht="6.96" customHeight="1">
      <c r="A367" s="41"/>
      <c r="B367" s="62"/>
      <c r="C367" s="63"/>
      <c r="D367" s="63"/>
      <c r="E367" s="63"/>
      <c r="F367" s="63"/>
      <c r="G367" s="63"/>
      <c r="H367" s="63"/>
      <c r="I367" s="179"/>
      <c r="J367" s="63"/>
      <c r="K367" s="63"/>
      <c r="L367" s="47"/>
      <c r="M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</row>
  </sheetData>
  <sheetProtection sheet="1" autoFilter="0" formatColumns="0" formatRows="0" objects="1" scenarios="1" spinCount="100000" saltValue="fyjUepLFH5WuJWeG4XKCyOYgBA9jZAg1dAFvSwlgdMaix/f4JRsJneqMRfSbGkv/0qDroSB8vGz36QSusqKMaw==" hashValue="eRBiUkFCw2B9umAwR08D86UZTDsXGnwur58wbczBG/l8wMCXXjtT7f4vXleDyFYevYG8tkNt3dpYxDdmY/lz8Q==" algorithmName="SHA-512" password="C429"/>
  <autoFilter ref="C103:K36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0:H90"/>
    <mergeCell ref="E94:H94"/>
    <mergeCell ref="E92:H92"/>
    <mergeCell ref="E96:H9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4932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5369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ROUND(J91,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ROUND((SUM(BE91:BE123)),  2)</f>
        <v>0</v>
      </c>
      <c r="G35" s="41"/>
      <c r="H35" s="41"/>
      <c r="I35" s="168">
        <v>0.20999999999999999</v>
      </c>
      <c r="J35" s="167">
        <f>ROUND(((SUM(BE91:BE123))*I35),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ROUND((SUM(BF91:BF123)),  2)</f>
        <v>0</v>
      </c>
      <c r="G36" s="41"/>
      <c r="H36" s="41"/>
      <c r="I36" s="168">
        <v>0.14999999999999999</v>
      </c>
      <c r="J36" s="167">
        <f>ROUND(((SUM(BF91:BF123))*I36),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ROUND((SUM(BG91:BG123)),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ROUND((SUM(BH91:BH123)),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ROUND((SUM(BI91:BI123)),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4932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3.4 - SO 3.4 Oplocení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J91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J92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J93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447</v>
      </c>
      <c r="E66" s="199"/>
      <c r="F66" s="199"/>
      <c r="G66" s="199"/>
      <c r="H66" s="199"/>
      <c r="I66" s="200"/>
      <c r="J66" s="201">
        <f>J100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450</v>
      </c>
      <c r="E67" s="199"/>
      <c r="F67" s="199"/>
      <c r="G67" s="199"/>
      <c r="H67" s="199"/>
      <c r="I67" s="200"/>
      <c r="J67" s="201">
        <f>J110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1909</v>
      </c>
      <c r="E68" s="199"/>
      <c r="F68" s="199"/>
      <c r="G68" s="199"/>
      <c r="H68" s="199"/>
      <c r="I68" s="200"/>
      <c r="J68" s="201">
        <f>J117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97"/>
      <c r="C69" s="127"/>
      <c r="D69" s="198" t="s">
        <v>451</v>
      </c>
      <c r="E69" s="199"/>
      <c r="F69" s="199"/>
      <c r="G69" s="199"/>
      <c r="H69" s="199"/>
      <c r="I69" s="200"/>
      <c r="J69" s="201">
        <f>J121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83" t="s">
        <v>4932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437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3.4 - SO 3.4 Oplocení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22</v>
      </c>
      <c r="D85" s="43"/>
      <c r="E85" s="43"/>
      <c r="F85" s="30" t="str">
        <f>F14</f>
        <v>k.ú. Perálec,Hněvětice,Miřetín,Č.Rybná</v>
      </c>
      <c r="G85" s="43"/>
      <c r="H85" s="43"/>
      <c r="I85" s="154" t="s">
        <v>24</v>
      </c>
      <c r="J85" s="75" t="str">
        <f>IF(J14="","",J14)</f>
        <v>27.8.2019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40.05" customHeight="1">
      <c r="A87" s="41"/>
      <c r="B87" s="42"/>
      <c r="C87" s="35" t="s">
        <v>26</v>
      </c>
      <c r="D87" s="43"/>
      <c r="E87" s="43"/>
      <c r="F87" s="30" t="str">
        <f>E17</f>
        <v>Povodí Labe,státní podnik,Víta Nejedlého 951, HK3</v>
      </c>
      <c r="G87" s="43"/>
      <c r="H87" s="43"/>
      <c r="I87" s="154" t="s">
        <v>33</v>
      </c>
      <c r="J87" s="39" t="str">
        <f>E23</f>
        <v>"Sdružení Kutřín 2016" Šindlar + HG partner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31</v>
      </c>
      <c r="D88" s="43"/>
      <c r="E88" s="43"/>
      <c r="F88" s="30" t="str">
        <f>IF(E20="","",E20)</f>
        <v>Vyplň údaj</v>
      </c>
      <c r="G88" s="43"/>
      <c r="H88" s="43"/>
      <c r="I88" s="154" t="s">
        <v>36</v>
      </c>
      <c r="J88" s="39" t="str">
        <f>E26</f>
        <v xml:space="preserve"> </v>
      </c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203"/>
      <c r="B90" s="204"/>
      <c r="C90" s="205" t="s">
        <v>461</v>
      </c>
      <c r="D90" s="206" t="s">
        <v>59</v>
      </c>
      <c r="E90" s="206" t="s">
        <v>55</v>
      </c>
      <c r="F90" s="206" t="s">
        <v>56</v>
      </c>
      <c r="G90" s="206" t="s">
        <v>462</v>
      </c>
      <c r="H90" s="206" t="s">
        <v>463</v>
      </c>
      <c r="I90" s="207" t="s">
        <v>464</v>
      </c>
      <c r="J90" s="206" t="s">
        <v>444</v>
      </c>
      <c r="K90" s="208" t="s">
        <v>465</v>
      </c>
      <c r="L90" s="209"/>
      <c r="M90" s="95" t="s">
        <v>28</v>
      </c>
      <c r="N90" s="96" t="s">
        <v>44</v>
      </c>
      <c r="O90" s="96" t="s">
        <v>466</v>
      </c>
      <c r="P90" s="96" t="s">
        <v>467</v>
      </c>
      <c r="Q90" s="96" t="s">
        <v>468</v>
      </c>
      <c r="R90" s="96" t="s">
        <v>469</v>
      </c>
      <c r="S90" s="96" t="s">
        <v>470</v>
      </c>
      <c r="T90" s="97" t="s">
        <v>471</v>
      </c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</row>
    <row r="91" s="2" customFormat="1" ht="22.8" customHeight="1">
      <c r="A91" s="41"/>
      <c r="B91" s="42"/>
      <c r="C91" s="102" t="s">
        <v>472</v>
      </c>
      <c r="D91" s="43"/>
      <c r="E91" s="43"/>
      <c r="F91" s="43"/>
      <c r="G91" s="43"/>
      <c r="H91" s="43"/>
      <c r="I91" s="151"/>
      <c r="J91" s="210">
        <f>BK91</f>
        <v>0</v>
      </c>
      <c r="K91" s="43"/>
      <c r="L91" s="47"/>
      <c r="M91" s="98"/>
      <c r="N91" s="211"/>
      <c r="O91" s="99"/>
      <c r="P91" s="212">
        <f>P92</f>
        <v>0</v>
      </c>
      <c r="Q91" s="99"/>
      <c r="R91" s="212">
        <f>R92</f>
        <v>24.949430000000003</v>
      </c>
      <c r="S91" s="99"/>
      <c r="T91" s="213">
        <f>T92</f>
        <v>8.2411999999999992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73</v>
      </c>
      <c r="AU91" s="20" t="s">
        <v>445</v>
      </c>
      <c r="BK91" s="214">
        <f>BK92</f>
        <v>0</v>
      </c>
    </row>
    <row r="92" s="12" customFormat="1" ht="25.92" customHeight="1">
      <c r="A92" s="12"/>
      <c r="B92" s="215"/>
      <c r="C92" s="216"/>
      <c r="D92" s="217" t="s">
        <v>73</v>
      </c>
      <c r="E92" s="218" t="s">
        <v>473</v>
      </c>
      <c r="F92" s="218" t="s">
        <v>474</v>
      </c>
      <c r="G92" s="216"/>
      <c r="H92" s="216"/>
      <c r="I92" s="219"/>
      <c r="J92" s="220">
        <f>BK92</f>
        <v>0</v>
      </c>
      <c r="K92" s="216"/>
      <c r="L92" s="221"/>
      <c r="M92" s="222"/>
      <c r="N92" s="223"/>
      <c r="O92" s="223"/>
      <c r="P92" s="224">
        <f>P93+P100+P110+P117+P121</f>
        <v>0</v>
      </c>
      <c r="Q92" s="223"/>
      <c r="R92" s="224">
        <f>R93+R100+R110+R117+R121</f>
        <v>24.949430000000003</v>
      </c>
      <c r="S92" s="223"/>
      <c r="T92" s="225">
        <f>T93+T100+T110+T117+T121</f>
        <v>8.2411999999999992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26" t="s">
        <v>78</v>
      </c>
      <c r="AT92" s="227" t="s">
        <v>73</v>
      </c>
      <c r="AU92" s="227" t="s">
        <v>74</v>
      </c>
      <c r="AY92" s="226" t="s">
        <v>475</v>
      </c>
      <c r="BK92" s="228">
        <f>BK93+BK100+BK110+BK117+BK121</f>
        <v>0</v>
      </c>
    </row>
    <row r="93" s="12" customFormat="1" ht="22.8" customHeight="1">
      <c r="A93" s="12"/>
      <c r="B93" s="215"/>
      <c r="C93" s="216"/>
      <c r="D93" s="217" t="s">
        <v>73</v>
      </c>
      <c r="E93" s="229" t="s">
        <v>78</v>
      </c>
      <c r="F93" s="229" t="s">
        <v>393</v>
      </c>
      <c r="G93" s="216"/>
      <c r="H93" s="216"/>
      <c r="I93" s="219"/>
      <c r="J93" s="230">
        <f>BK93</f>
        <v>0</v>
      </c>
      <c r="K93" s="216"/>
      <c r="L93" s="221"/>
      <c r="M93" s="222"/>
      <c r="N93" s="223"/>
      <c r="O93" s="223"/>
      <c r="P93" s="224">
        <f>SUM(P94:P99)</f>
        <v>0</v>
      </c>
      <c r="Q93" s="223"/>
      <c r="R93" s="224">
        <f>SUM(R94:R99)</f>
        <v>0</v>
      </c>
      <c r="S93" s="223"/>
      <c r="T93" s="225">
        <f>SUM(T94:T99)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26" t="s">
        <v>78</v>
      </c>
      <c r="AT93" s="227" t="s">
        <v>73</v>
      </c>
      <c r="AU93" s="227" t="s">
        <v>78</v>
      </c>
      <c r="AY93" s="226" t="s">
        <v>475</v>
      </c>
      <c r="BK93" s="228">
        <f>SUM(BK94:BK99)</f>
        <v>0</v>
      </c>
    </row>
    <row r="94" s="2" customFormat="1" ht="33" customHeight="1">
      <c r="A94" s="41"/>
      <c r="B94" s="42"/>
      <c r="C94" s="231" t="s">
        <v>78</v>
      </c>
      <c r="D94" s="231" t="s">
        <v>477</v>
      </c>
      <c r="E94" s="232" t="s">
        <v>5370</v>
      </c>
      <c r="F94" s="233" t="s">
        <v>5371</v>
      </c>
      <c r="G94" s="234" t="s">
        <v>639</v>
      </c>
      <c r="H94" s="235">
        <v>82.200000000000003</v>
      </c>
      <c r="I94" s="236"/>
      <c r="J94" s="237">
        <f>ROUND(I94*H94,2)</f>
        <v>0</v>
      </c>
      <c r="K94" s="233" t="s">
        <v>481</v>
      </c>
      <c r="L94" s="47"/>
      <c r="M94" s="238" t="s">
        <v>28</v>
      </c>
      <c r="N94" s="239" t="s">
        <v>45</v>
      </c>
      <c r="O94" s="87"/>
      <c r="P94" s="240">
        <f>O94*H94</f>
        <v>0</v>
      </c>
      <c r="Q94" s="240">
        <v>0</v>
      </c>
      <c r="R94" s="240">
        <f>Q94*H94</f>
        <v>0</v>
      </c>
      <c r="S94" s="240">
        <v>0</v>
      </c>
      <c r="T94" s="241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42" t="s">
        <v>482</v>
      </c>
      <c r="AT94" s="242" t="s">
        <v>477</v>
      </c>
      <c r="AU94" s="242" t="s">
        <v>82</v>
      </c>
      <c r="AY94" s="20" t="s">
        <v>475</v>
      </c>
      <c r="BE94" s="243">
        <f>IF(N94="základní",J94,0)</f>
        <v>0</v>
      </c>
      <c r="BF94" s="243">
        <f>IF(N94="snížená",J94,0)</f>
        <v>0</v>
      </c>
      <c r="BG94" s="243">
        <f>IF(N94="zákl. přenesená",J94,0)</f>
        <v>0</v>
      </c>
      <c r="BH94" s="243">
        <f>IF(N94="sníž. přenesená",J94,0)</f>
        <v>0</v>
      </c>
      <c r="BI94" s="243">
        <f>IF(N94="nulová",J94,0)</f>
        <v>0</v>
      </c>
      <c r="BJ94" s="20" t="s">
        <v>78</v>
      </c>
      <c r="BK94" s="243">
        <f>ROUND(I94*H94,2)</f>
        <v>0</v>
      </c>
      <c r="BL94" s="20" t="s">
        <v>482</v>
      </c>
      <c r="BM94" s="242" t="s">
        <v>5372</v>
      </c>
    </row>
    <row r="95" s="2" customFormat="1">
      <c r="A95" s="41"/>
      <c r="B95" s="42"/>
      <c r="C95" s="43"/>
      <c r="D95" s="244" t="s">
        <v>484</v>
      </c>
      <c r="E95" s="43"/>
      <c r="F95" s="245" t="s">
        <v>5371</v>
      </c>
      <c r="G95" s="43"/>
      <c r="H95" s="43"/>
      <c r="I95" s="151"/>
      <c r="J95" s="43"/>
      <c r="K95" s="43"/>
      <c r="L95" s="47"/>
      <c r="M95" s="246"/>
      <c r="N95" s="24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484</v>
      </c>
      <c r="AU95" s="20" t="s">
        <v>82</v>
      </c>
    </row>
    <row r="96" s="13" customFormat="1">
      <c r="A96" s="13"/>
      <c r="B96" s="249"/>
      <c r="C96" s="250"/>
      <c r="D96" s="244" t="s">
        <v>487</v>
      </c>
      <c r="E96" s="251" t="s">
        <v>28</v>
      </c>
      <c r="F96" s="252" t="s">
        <v>5373</v>
      </c>
      <c r="G96" s="250"/>
      <c r="H96" s="253">
        <v>82.200000000000003</v>
      </c>
      <c r="I96" s="254"/>
      <c r="J96" s="250"/>
      <c r="K96" s="250"/>
      <c r="L96" s="255"/>
      <c r="M96" s="256"/>
      <c r="N96" s="257"/>
      <c r="O96" s="257"/>
      <c r="P96" s="257"/>
      <c r="Q96" s="257"/>
      <c r="R96" s="257"/>
      <c r="S96" s="257"/>
      <c r="T96" s="25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59" t="s">
        <v>487</v>
      </c>
      <c r="AU96" s="259" t="s">
        <v>82</v>
      </c>
      <c r="AV96" s="13" t="s">
        <v>82</v>
      </c>
      <c r="AW96" s="13" t="s">
        <v>35</v>
      </c>
      <c r="AX96" s="13" t="s">
        <v>78</v>
      </c>
      <c r="AY96" s="259" t="s">
        <v>475</v>
      </c>
    </row>
    <row r="97" s="2" customFormat="1" ht="21.75" customHeight="1">
      <c r="A97" s="41"/>
      <c r="B97" s="42"/>
      <c r="C97" s="231" t="s">
        <v>82</v>
      </c>
      <c r="D97" s="231" t="s">
        <v>477</v>
      </c>
      <c r="E97" s="232" t="s">
        <v>5374</v>
      </c>
      <c r="F97" s="233" t="s">
        <v>5375</v>
      </c>
      <c r="G97" s="234" t="s">
        <v>639</v>
      </c>
      <c r="H97" s="235">
        <v>82.200000000000003</v>
      </c>
      <c r="I97" s="236"/>
      <c r="J97" s="237">
        <f>ROUND(I97*H97,2)</f>
        <v>0</v>
      </c>
      <c r="K97" s="233" t="s">
        <v>481</v>
      </c>
      <c r="L97" s="47"/>
      <c r="M97" s="238" t="s">
        <v>28</v>
      </c>
      <c r="N97" s="239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482</v>
      </c>
      <c r="AT97" s="242" t="s">
        <v>477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5376</v>
      </c>
    </row>
    <row r="98" s="2" customFormat="1">
      <c r="A98" s="41"/>
      <c r="B98" s="42"/>
      <c r="C98" s="43"/>
      <c r="D98" s="244" t="s">
        <v>484</v>
      </c>
      <c r="E98" s="43"/>
      <c r="F98" s="245" t="s">
        <v>5375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13" customFormat="1">
      <c r="A99" s="13"/>
      <c r="B99" s="249"/>
      <c r="C99" s="250"/>
      <c r="D99" s="244" t="s">
        <v>487</v>
      </c>
      <c r="E99" s="251" t="s">
        <v>28</v>
      </c>
      <c r="F99" s="252" t="s">
        <v>5373</v>
      </c>
      <c r="G99" s="250"/>
      <c r="H99" s="253">
        <v>82.200000000000003</v>
      </c>
      <c r="I99" s="254"/>
      <c r="J99" s="250"/>
      <c r="K99" s="250"/>
      <c r="L99" s="255"/>
      <c r="M99" s="256"/>
      <c r="N99" s="257"/>
      <c r="O99" s="257"/>
      <c r="P99" s="257"/>
      <c r="Q99" s="257"/>
      <c r="R99" s="257"/>
      <c r="S99" s="257"/>
      <c r="T99" s="25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59" t="s">
        <v>487</v>
      </c>
      <c r="AU99" s="259" t="s">
        <v>82</v>
      </c>
      <c r="AV99" s="13" t="s">
        <v>82</v>
      </c>
      <c r="AW99" s="13" t="s">
        <v>35</v>
      </c>
      <c r="AX99" s="13" t="s">
        <v>78</v>
      </c>
      <c r="AY99" s="259" t="s">
        <v>475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90</v>
      </c>
      <c r="F100" s="229" t="s">
        <v>476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SUM(P101:P109)</f>
        <v>0</v>
      </c>
      <c r="Q100" s="223"/>
      <c r="R100" s="224">
        <f>SUM(R101:R109)</f>
        <v>24.949430000000003</v>
      </c>
      <c r="S100" s="223"/>
      <c r="T100" s="225">
        <f>SUM(T101:T109)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SUM(BK101:BK109)</f>
        <v>0</v>
      </c>
    </row>
    <row r="101" s="2" customFormat="1" ht="33" customHeight="1">
      <c r="A101" s="41"/>
      <c r="B101" s="42"/>
      <c r="C101" s="231" t="s">
        <v>90</v>
      </c>
      <c r="D101" s="231" t="s">
        <v>477</v>
      </c>
      <c r="E101" s="232" t="s">
        <v>5377</v>
      </c>
      <c r="F101" s="233" t="s">
        <v>5378</v>
      </c>
      <c r="G101" s="234" t="s">
        <v>550</v>
      </c>
      <c r="H101" s="235">
        <v>137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0.17488999999999999</v>
      </c>
      <c r="R101" s="240">
        <f>Q101*H101</f>
        <v>23.95993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5379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5378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5380</v>
      </c>
      <c r="G103" s="250"/>
      <c r="H103" s="253">
        <v>137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21.75" customHeight="1">
      <c r="A104" s="41"/>
      <c r="B104" s="42"/>
      <c r="C104" s="282" t="s">
        <v>482</v>
      </c>
      <c r="D104" s="282" t="s">
        <v>516</v>
      </c>
      <c r="E104" s="283" t="s">
        <v>5381</v>
      </c>
      <c r="F104" s="284" t="s">
        <v>5382</v>
      </c>
      <c r="G104" s="285" t="s">
        <v>550</v>
      </c>
      <c r="H104" s="286">
        <v>137</v>
      </c>
      <c r="I104" s="287"/>
      <c r="J104" s="288">
        <f>ROUND(I104*H104,2)</f>
        <v>0</v>
      </c>
      <c r="K104" s="284" t="s">
        <v>481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0.0035000000000000001</v>
      </c>
      <c r="R104" s="240">
        <f>Q104*H104</f>
        <v>0.47950000000000004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519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5383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5382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21.75" customHeight="1">
      <c r="A106" s="41"/>
      <c r="B106" s="42"/>
      <c r="C106" s="231" t="s">
        <v>186</v>
      </c>
      <c r="D106" s="231" t="s">
        <v>477</v>
      </c>
      <c r="E106" s="232" t="s">
        <v>5384</v>
      </c>
      <c r="F106" s="233" t="s">
        <v>5385</v>
      </c>
      <c r="G106" s="234" t="s">
        <v>639</v>
      </c>
      <c r="H106" s="235">
        <v>340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5386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5385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21.75" customHeight="1">
      <c r="A108" s="41"/>
      <c r="B108" s="42"/>
      <c r="C108" s="282" t="s">
        <v>204</v>
      </c>
      <c r="D108" s="282" t="s">
        <v>516</v>
      </c>
      <c r="E108" s="283" t="s">
        <v>5387</v>
      </c>
      <c r="F108" s="284" t="s">
        <v>5388</v>
      </c>
      <c r="G108" s="285" t="s">
        <v>639</v>
      </c>
      <c r="H108" s="286">
        <v>340</v>
      </c>
      <c r="I108" s="287"/>
      <c r="J108" s="288">
        <f>ROUND(I108*H108,2)</f>
        <v>0</v>
      </c>
      <c r="K108" s="284" t="s">
        <v>481</v>
      </c>
      <c r="L108" s="289"/>
      <c r="M108" s="290" t="s">
        <v>28</v>
      </c>
      <c r="N108" s="291" t="s">
        <v>45</v>
      </c>
      <c r="O108" s="87"/>
      <c r="P108" s="240">
        <f>O108*H108</f>
        <v>0</v>
      </c>
      <c r="Q108" s="240">
        <v>0.0015</v>
      </c>
      <c r="R108" s="240">
        <f>Q108*H108</f>
        <v>0.51000000000000001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519</v>
      </c>
      <c r="AT108" s="242" t="s">
        <v>516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5389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5388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2" customFormat="1" ht="22.8" customHeight="1">
      <c r="A110" s="12"/>
      <c r="B110" s="215"/>
      <c r="C110" s="216"/>
      <c r="D110" s="217" t="s">
        <v>73</v>
      </c>
      <c r="E110" s="229" t="s">
        <v>292</v>
      </c>
      <c r="F110" s="229" t="s">
        <v>648</v>
      </c>
      <c r="G110" s="216"/>
      <c r="H110" s="216"/>
      <c r="I110" s="219"/>
      <c r="J110" s="230">
        <f>BK110</f>
        <v>0</v>
      </c>
      <c r="K110" s="216"/>
      <c r="L110" s="221"/>
      <c r="M110" s="222"/>
      <c r="N110" s="223"/>
      <c r="O110" s="223"/>
      <c r="P110" s="224">
        <f>SUM(P111:P116)</f>
        <v>0</v>
      </c>
      <c r="Q110" s="223"/>
      <c r="R110" s="224">
        <f>SUM(R111:R116)</f>
        <v>0</v>
      </c>
      <c r="S110" s="223"/>
      <c r="T110" s="225">
        <f>SUM(T111:T116)</f>
        <v>8.2411999999999992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26" t="s">
        <v>78</v>
      </c>
      <c r="AT110" s="227" t="s">
        <v>73</v>
      </c>
      <c r="AU110" s="227" t="s">
        <v>78</v>
      </c>
      <c r="AY110" s="226" t="s">
        <v>475</v>
      </c>
      <c r="BK110" s="228">
        <f>SUM(BK111:BK116)</f>
        <v>0</v>
      </c>
    </row>
    <row r="111" s="2" customFormat="1" ht="21.75" customHeight="1">
      <c r="A111" s="41"/>
      <c r="B111" s="42"/>
      <c r="C111" s="231" t="s">
        <v>522</v>
      </c>
      <c r="D111" s="231" t="s">
        <v>477</v>
      </c>
      <c r="E111" s="232" t="s">
        <v>5390</v>
      </c>
      <c r="F111" s="233" t="s">
        <v>5391</v>
      </c>
      <c r="G111" s="234" t="s">
        <v>550</v>
      </c>
      <c r="H111" s="235">
        <v>137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0.053999999999999999</v>
      </c>
      <c r="T111" s="241">
        <f>S111*H111</f>
        <v>7.3979999999999997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5392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5391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5393</v>
      </c>
      <c r="G113" s="250"/>
      <c r="H113" s="253">
        <v>137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21.75" customHeight="1">
      <c r="A114" s="41"/>
      <c r="B114" s="42"/>
      <c r="C114" s="231" t="s">
        <v>519</v>
      </c>
      <c r="D114" s="231" t="s">
        <v>477</v>
      </c>
      <c r="E114" s="232" t="s">
        <v>5394</v>
      </c>
      <c r="F114" s="233" t="s">
        <v>5395</v>
      </c>
      <c r="G114" s="234" t="s">
        <v>639</v>
      </c>
      <c r="H114" s="235">
        <v>340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0.00248</v>
      </c>
      <c r="T114" s="241">
        <f>S114*H114</f>
        <v>0.84319999999999995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5396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5397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5398</v>
      </c>
      <c r="G116" s="250"/>
      <c r="H116" s="253">
        <v>340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12" customFormat="1" ht="22.8" customHeight="1">
      <c r="A117" s="12"/>
      <c r="B117" s="215"/>
      <c r="C117" s="216"/>
      <c r="D117" s="217" t="s">
        <v>73</v>
      </c>
      <c r="E117" s="229" t="s">
        <v>2236</v>
      </c>
      <c r="F117" s="229" t="s">
        <v>2237</v>
      </c>
      <c r="G117" s="216"/>
      <c r="H117" s="216"/>
      <c r="I117" s="219"/>
      <c r="J117" s="230">
        <f>BK117</f>
        <v>0</v>
      </c>
      <c r="K117" s="216"/>
      <c r="L117" s="221"/>
      <c r="M117" s="222"/>
      <c r="N117" s="223"/>
      <c r="O117" s="223"/>
      <c r="P117" s="224">
        <f>SUM(P118:P120)</f>
        <v>0</v>
      </c>
      <c r="Q117" s="223"/>
      <c r="R117" s="224">
        <f>SUM(R118:R120)</f>
        <v>0</v>
      </c>
      <c r="S117" s="223"/>
      <c r="T117" s="225">
        <f>SUM(T118:T120)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26" t="s">
        <v>78</v>
      </c>
      <c r="AT117" s="227" t="s">
        <v>73</v>
      </c>
      <c r="AU117" s="227" t="s">
        <v>78</v>
      </c>
      <c r="AY117" s="226" t="s">
        <v>475</v>
      </c>
      <c r="BK117" s="228">
        <f>SUM(BK118:BK120)</f>
        <v>0</v>
      </c>
    </row>
    <row r="118" s="2" customFormat="1" ht="33" customHeight="1">
      <c r="A118" s="41"/>
      <c r="B118" s="42"/>
      <c r="C118" s="231" t="s">
        <v>292</v>
      </c>
      <c r="D118" s="231" t="s">
        <v>477</v>
      </c>
      <c r="E118" s="232" t="s">
        <v>5052</v>
      </c>
      <c r="F118" s="233" t="s">
        <v>4838</v>
      </c>
      <c r="G118" s="234" t="s">
        <v>508</v>
      </c>
      <c r="H118" s="235">
        <v>8.2409999999999997</v>
      </c>
      <c r="I118" s="236"/>
      <c r="J118" s="237">
        <f>ROUND(I118*H118,2)</f>
        <v>0</v>
      </c>
      <c r="K118" s="233" t="s">
        <v>28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5399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4838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5400</v>
      </c>
      <c r="G120" s="250"/>
      <c r="H120" s="253">
        <v>8.2409999999999997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78</v>
      </c>
      <c r="AY120" s="259" t="s">
        <v>475</v>
      </c>
    </row>
    <row r="121" s="12" customFormat="1" ht="22.8" customHeight="1">
      <c r="A121" s="12"/>
      <c r="B121" s="215"/>
      <c r="C121" s="216"/>
      <c r="D121" s="217" t="s">
        <v>73</v>
      </c>
      <c r="E121" s="229" t="s">
        <v>701</v>
      </c>
      <c r="F121" s="229" t="s">
        <v>702</v>
      </c>
      <c r="G121" s="216"/>
      <c r="H121" s="216"/>
      <c r="I121" s="219"/>
      <c r="J121" s="230">
        <f>BK121</f>
        <v>0</v>
      </c>
      <c r="K121" s="216"/>
      <c r="L121" s="221"/>
      <c r="M121" s="222"/>
      <c r="N121" s="223"/>
      <c r="O121" s="223"/>
      <c r="P121" s="224">
        <f>SUM(P122:P123)</f>
        <v>0</v>
      </c>
      <c r="Q121" s="223"/>
      <c r="R121" s="224">
        <f>SUM(R122:R123)</f>
        <v>0</v>
      </c>
      <c r="S121" s="223"/>
      <c r="T121" s="225">
        <f>SUM(T122:T123)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26" t="s">
        <v>78</v>
      </c>
      <c r="AT121" s="227" t="s">
        <v>73</v>
      </c>
      <c r="AU121" s="227" t="s">
        <v>78</v>
      </c>
      <c r="AY121" s="226" t="s">
        <v>475</v>
      </c>
      <c r="BK121" s="228">
        <f>SUM(BK122:BK123)</f>
        <v>0</v>
      </c>
    </row>
    <row r="122" s="2" customFormat="1" ht="44.25" customHeight="1">
      <c r="A122" s="41"/>
      <c r="B122" s="42"/>
      <c r="C122" s="231" t="s">
        <v>332</v>
      </c>
      <c r="D122" s="231" t="s">
        <v>477</v>
      </c>
      <c r="E122" s="232" t="s">
        <v>5401</v>
      </c>
      <c r="F122" s="233" t="s">
        <v>5402</v>
      </c>
      <c r="G122" s="234" t="s">
        <v>508</v>
      </c>
      <c r="H122" s="235">
        <v>24.949000000000002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5403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5404</v>
      </c>
      <c r="G123" s="43"/>
      <c r="H123" s="43"/>
      <c r="I123" s="151"/>
      <c r="J123" s="43"/>
      <c r="K123" s="43"/>
      <c r="L123" s="47"/>
      <c r="M123" s="295"/>
      <c r="N123" s="296"/>
      <c r="O123" s="297"/>
      <c r="P123" s="297"/>
      <c r="Q123" s="297"/>
      <c r="R123" s="297"/>
      <c r="S123" s="297"/>
      <c r="T123" s="29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2" customFormat="1" ht="6.96" customHeight="1">
      <c r="A124" s="41"/>
      <c r="B124" s="62"/>
      <c r="C124" s="63"/>
      <c r="D124" s="63"/>
      <c r="E124" s="63"/>
      <c r="F124" s="63"/>
      <c r="G124" s="63"/>
      <c r="H124" s="63"/>
      <c r="I124" s="179"/>
      <c r="J124" s="63"/>
      <c r="K124" s="63"/>
      <c r="L124" s="47"/>
      <c r="M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</sheetData>
  <sheetProtection sheet="1" autoFilter="0" formatColumns="0" formatRows="0" objects="1" scenarios="1" spinCount="100000" saltValue="7Fyww89piuF3kjs+IRqiRZB75d5A+PECLNN+UZ6f29p1COsmW1xOmoeuh2ySTzzVajaYORI3EVspWZ2bFPINWA==" hashValue="c0oTck8n9QF2CC8N200ZqH/qFZXhqKTbOUwnf0FsbW74n6jz6gtJ8ddgWkeEKymjZnkH1Uhkfstdz3T1hFp4iw==" algorithmName="SHA-512" password="C429"/>
  <autoFilter ref="C90:K12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4932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5405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ROUND(J87,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ROUND((SUM(BE87:BE105)),  2)</f>
        <v>0</v>
      </c>
      <c r="G35" s="41"/>
      <c r="H35" s="41"/>
      <c r="I35" s="168">
        <v>0.20999999999999999</v>
      </c>
      <c r="J35" s="167">
        <f>ROUND(((SUM(BE87:BE105))*I35),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ROUND((SUM(BF87:BF105)),  2)</f>
        <v>0</v>
      </c>
      <c r="G36" s="41"/>
      <c r="H36" s="41"/>
      <c r="I36" s="168">
        <v>0.14999999999999999</v>
      </c>
      <c r="J36" s="167">
        <f>ROUND(((SUM(BF87:BF105))*I36),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ROUND((SUM(BG87:BG105)),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ROUND((SUM(BH87:BH105)),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ROUND((SUM(BI87:BI105)),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4932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3.5 - SO 3.5  Kácení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J87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J88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J89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179"/>
      <c r="J67" s="63"/>
      <c r="K67" s="6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182"/>
      <c r="J71" s="65"/>
      <c r="K71" s="65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460</v>
      </c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83" t="str">
        <f>E7</f>
        <v>Krounka Kutřín, výstavba poldru</v>
      </c>
      <c r="F75" s="35"/>
      <c r="G75" s="35"/>
      <c r="H75" s="35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435</v>
      </c>
      <c r="D76" s="25"/>
      <c r="E76" s="25"/>
      <c r="F76" s="25"/>
      <c r="G76" s="25"/>
      <c r="H76" s="25"/>
      <c r="I76" s="142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83" t="s">
        <v>4932</v>
      </c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437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 xml:space="preserve">3.5 - SO 3.5  Kácení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22</v>
      </c>
      <c r="D81" s="43"/>
      <c r="E81" s="43"/>
      <c r="F81" s="30" t="str">
        <f>F14</f>
        <v>k.ú. Perálec,Hněvětice,Miřetín,Č.Rybná</v>
      </c>
      <c r="G81" s="43"/>
      <c r="H81" s="43"/>
      <c r="I81" s="154" t="s">
        <v>24</v>
      </c>
      <c r="J81" s="75" t="str">
        <f>IF(J14="","",J14)</f>
        <v>27.8.2019</v>
      </c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40.05" customHeight="1">
      <c r="A83" s="41"/>
      <c r="B83" s="42"/>
      <c r="C83" s="35" t="s">
        <v>26</v>
      </c>
      <c r="D83" s="43"/>
      <c r="E83" s="43"/>
      <c r="F83" s="30" t="str">
        <f>E17</f>
        <v>Povodí Labe,státní podnik,Víta Nejedlého 951, HK3</v>
      </c>
      <c r="G83" s="43"/>
      <c r="H83" s="43"/>
      <c r="I83" s="154" t="s">
        <v>33</v>
      </c>
      <c r="J83" s="39" t="str">
        <f>E23</f>
        <v>"Sdružení Kutřín 2016" Šindlar + HG partner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31</v>
      </c>
      <c r="D84" s="43"/>
      <c r="E84" s="43"/>
      <c r="F84" s="30" t="str">
        <f>IF(E20="","",E20)</f>
        <v>Vyplň údaj</v>
      </c>
      <c r="G84" s="43"/>
      <c r="H84" s="43"/>
      <c r="I84" s="154" t="s">
        <v>36</v>
      </c>
      <c r="J84" s="39" t="str">
        <f>E26</f>
        <v xml:space="preserve"> 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203"/>
      <c r="B86" s="204"/>
      <c r="C86" s="205" t="s">
        <v>461</v>
      </c>
      <c r="D86" s="206" t="s">
        <v>59</v>
      </c>
      <c r="E86" s="206" t="s">
        <v>55</v>
      </c>
      <c r="F86" s="206" t="s">
        <v>56</v>
      </c>
      <c r="G86" s="206" t="s">
        <v>462</v>
      </c>
      <c r="H86" s="206" t="s">
        <v>463</v>
      </c>
      <c r="I86" s="207" t="s">
        <v>464</v>
      </c>
      <c r="J86" s="206" t="s">
        <v>444</v>
      </c>
      <c r="K86" s="208" t="s">
        <v>465</v>
      </c>
      <c r="L86" s="209"/>
      <c r="M86" s="95" t="s">
        <v>28</v>
      </c>
      <c r="N86" s="96" t="s">
        <v>44</v>
      </c>
      <c r="O86" s="96" t="s">
        <v>466</v>
      </c>
      <c r="P86" s="96" t="s">
        <v>467</v>
      </c>
      <c r="Q86" s="96" t="s">
        <v>468</v>
      </c>
      <c r="R86" s="96" t="s">
        <v>469</v>
      </c>
      <c r="S86" s="96" t="s">
        <v>470</v>
      </c>
      <c r="T86" s="97" t="s">
        <v>471</v>
      </c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</row>
    <row r="87" s="2" customFormat="1" ht="22.8" customHeight="1">
      <c r="A87" s="41"/>
      <c r="B87" s="42"/>
      <c r="C87" s="102" t="s">
        <v>472</v>
      </c>
      <c r="D87" s="43"/>
      <c r="E87" s="43"/>
      <c r="F87" s="43"/>
      <c r="G87" s="43"/>
      <c r="H87" s="43"/>
      <c r="I87" s="151"/>
      <c r="J87" s="210">
        <f>BK87</f>
        <v>0</v>
      </c>
      <c r="K87" s="43"/>
      <c r="L87" s="47"/>
      <c r="M87" s="98"/>
      <c r="N87" s="211"/>
      <c r="O87" s="99"/>
      <c r="P87" s="212">
        <f>P88</f>
        <v>0</v>
      </c>
      <c r="Q87" s="99"/>
      <c r="R87" s="212">
        <f>R88</f>
        <v>0.010200000000000001</v>
      </c>
      <c r="S87" s="99"/>
      <c r="T87" s="213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73</v>
      </c>
      <c r="AU87" s="20" t="s">
        <v>445</v>
      </c>
      <c r="BK87" s="214">
        <f>BK88</f>
        <v>0</v>
      </c>
    </row>
    <row r="88" s="12" customFormat="1" ht="25.92" customHeight="1">
      <c r="A88" s="12"/>
      <c r="B88" s="215"/>
      <c r="C88" s="216"/>
      <c r="D88" s="217" t="s">
        <v>73</v>
      </c>
      <c r="E88" s="218" t="s">
        <v>473</v>
      </c>
      <c r="F88" s="218" t="s">
        <v>474</v>
      </c>
      <c r="G88" s="216"/>
      <c r="H88" s="216"/>
      <c r="I88" s="219"/>
      <c r="J88" s="220">
        <f>BK88</f>
        <v>0</v>
      </c>
      <c r="K88" s="216"/>
      <c r="L88" s="221"/>
      <c r="M88" s="222"/>
      <c r="N88" s="223"/>
      <c r="O88" s="223"/>
      <c r="P88" s="224">
        <f>P89</f>
        <v>0</v>
      </c>
      <c r="Q88" s="223"/>
      <c r="R88" s="224">
        <f>R89</f>
        <v>0.010200000000000001</v>
      </c>
      <c r="S88" s="223"/>
      <c r="T88" s="225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26" t="s">
        <v>78</v>
      </c>
      <c r="AT88" s="227" t="s">
        <v>73</v>
      </c>
      <c r="AU88" s="227" t="s">
        <v>74</v>
      </c>
      <c r="AY88" s="226" t="s">
        <v>475</v>
      </c>
      <c r="BK88" s="228">
        <f>BK89</f>
        <v>0</v>
      </c>
    </row>
    <row r="89" s="12" customFormat="1" ht="22.8" customHeight="1">
      <c r="A89" s="12"/>
      <c r="B89" s="215"/>
      <c r="C89" s="216"/>
      <c r="D89" s="217" t="s">
        <v>73</v>
      </c>
      <c r="E89" s="229" t="s">
        <v>78</v>
      </c>
      <c r="F89" s="229" t="s">
        <v>393</v>
      </c>
      <c r="G89" s="216"/>
      <c r="H89" s="216"/>
      <c r="I89" s="219"/>
      <c r="J89" s="230">
        <f>BK89</f>
        <v>0</v>
      </c>
      <c r="K89" s="216"/>
      <c r="L89" s="221"/>
      <c r="M89" s="222"/>
      <c r="N89" s="223"/>
      <c r="O89" s="223"/>
      <c r="P89" s="224">
        <f>SUM(P90:P105)</f>
        <v>0</v>
      </c>
      <c r="Q89" s="223"/>
      <c r="R89" s="224">
        <f>SUM(R90:R105)</f>
        <v>0.010200000000000001</v>
      </c>
      <c r="S89" s="223"/>
      <c r="T89" s="225">
        <f>SUM(T90:T105)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78</v>
      </c>
      <c r="AY89" s="226" t="s">
        <v>475</v>
      </c>
      <c r="BK89" s="228">
        <f>SUM(BK90:BK105)</f>
        <v>0</v>
      </c>
    </row>
    <row r="90" s="2" customFormat="1" ht="33" customHeight="1">
      <c r="A90" s="41"/>
      <c r="B90" s="42"/>
      <c r="C90" s="231" t="s">
        <v>78</v>
      </c>
      <c r="D90" s="231" t="s">
        <v>477</v>
      </c>
      <c r="E90" s="232" t="s">
        <v>5406</v>
      </c>
      <c r="F90" s="233" t="s">
        <v>5407</v>
      </c>
      <c r="G90" s="234" t="s">
        <v>496</v>
      </c>
      <c r="H90" s="235">
        <v>2800</v>
      </c>
      <c r="I90" s="236"/>
      <c r="J90" s="237">
        <f>ROUND(I90*H90,2)</f>
        <v>0</v>
      </c>
      <c r="K90" s="233" t="s">
        <v>481</v>
      </c>
      <c r="L90" s="47"/>
      <c r="M90" s="238" t="s">
        <v>28</v>
      </c>
      <c r="N90" s="239" t="s">
        <v>45</v>
      </c>
      <c r="O90" s="87"/>
      <c r="P90" s="240">
        <f>O90*H90</f>
        <v>0</v>
      </c>
      <c r="Q90" s="240">
        <v>0</v>
      </c>
      <c r="R90" s="240">
        <f>Q90*H90</f>
        <v>0</v>
      </c>
      <c r="S90" s="240">
        <v>0</v>
      </c>
      <c r="T90" s="241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42" t="s">
        <v>482</v>
      </c>
      <c r="AT90" s="242" t="s">
        <v>477</v>
      </c>
      <c r="AU90" s="242" t="s">
        <v>82</v>
      </c>
      <c r="AY90" s="20" t="s">
        <v>475</v>
      </c>
      <c r="BE90" s="243">
        <f>IF(N90="základní",J90,0)</f>
        <v>0</v>
      </c>
      <c r="BF90" s="243">
        <f>IF(N90="snížená",J90,0)</f>
        <v>0</v>
      </c>
      <c r="BG90" s="243">
        <f>IF(N90="zákl. přenesená",J90,0)</f>
        <v>0</v>
      </c>
      <c r="BH90" s="243">
        <f>IF(N90="sníž. přenesená",J90,0)</f>
        <v>0</v>
      </c>
      <c r="BI90" s="243">
        <f>IF(N90="nulová",J90,0)</f>
        <v>0</v>
      </c>
      <c r="BJ90" s="20" t="s">
        <v>78</v>
      </c>
      <c r="BK90" s="243">
        <f>ROUND(I90*H90,2)</f>
        <v>0</v>
      </c>
      <c r="BL90" s="20" t="s">
        <v>482</v>
      </c>
      <c r="BM90" s="242" t="s">
        <v>5408</v>
      </c>
    </row>
    <row r="91" s="2" customFormat="1">
      <c r="A91" s="41"/>
      <c r="B91" s="42"/>
      <c r="C91" s="43"/>
      <c r="D91" s="244" t="s">
        <v>484</v>
      </c>
      <c r="E91" s="43"/>
      <c r="F91" s="245" t="s">
        <v>5409</v>
      </c>
      <c r="G91" s="43"/>
      <c r="H91" s="43"/>
      <c r="I91" s="151"/>
      <c r="J91" s="43"/>
      <c r="K91" s="43"/>
      <c r="L91" s="47"/>
      <c r="M91" s="246"/>
      <c r="N91" s="247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484</v>
      </c>
      <c r="AU91" s="20" t="s">
        <v>82</v>
      </c>
    </row>
    <row r="92" s="13" customFormat="1">
      <c r="A92" s="13"/>
      <c r="B92" s="249"/>
      <c r="C92" s="250"/>
      <c r="D92" s="244" t="s">
        <v>487</v>
      </c>
      <c r="E92" s="251" t="s">
        <v>28</v>
      </c>
      <c r="F92" s="252" t="s">
        <v>5410</v>
      </c>
      <c r="G92" s="250"/>
      <c r="H92" s="253">
        <v>2800</v>
      </c>
      <c r="I92" s="254"/>
      <c r="J92" s="250"/>
      <c r="K92" s="250"/>
      <c r="L92" s="255"/>
      <c r="M92" s="256"/>
      <c r="N92" s="257"/>
      <c r="O92" s="257"/>
      <c r="P92" s="257"/>
      <c r="Q92" s="257"/>
      <c r="R92" s="257"/>
      <c r="S92" s="257"/>
      <c r="T92" s="258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59" t="s">
        <v>487</v>
      </c>
      <c r="AU92" s="259" t="s">
        <v>82</v>
      </c>
      <c r="AV92" s="13" t="s">
        <v>82</v>
      </c>
      <c r="AW92" s="13" t="s">
        <v>35</v>
      </c>
      <c r="AX92" s="13" t="s">
        <v>78</v>
      </c>
      <c r="AY92" s="259" t="s">
        <v>475</v>
      </c>
    </row>
    <row r="93" s="2" customFormat="1" ht="44.25" customHeight="1">
      <c r="A93" s="41"/>
      <c r="B93" s="42"/>
      <c r="C93" s="231" t="s">
        <v>82</v>
      </c>
      <c r="D93" s="231" t="s">
        <v>477</v>
      </c>
      <c r="E93" s="232" t="s">
        <v>3909</v>
      </c>
      <c r="F93" s="233" t="s">
        <v>3910</v>
      </c>
      <c r="G93" s="234" t="s">
        <v>3898</v>
      </c>
      <c r="H93" s="235">
        <v>1</v>
      </c>
      <c r="I93" s="236"/>
      <c r="J93" s="237">
        <f>ROUND(I93*H93,2)</f>
        <v>0</v>
      </c>
      <c r="K93" s="233" t="s">
        <v>28</v>
      </c>
      <c r="L93" s="47"/>
      <c r="M93" s="238" t="s">
        <v>28</v>
      </c>
      <c r="N93" s="239" t="s">
        <v>45</v>
      </c>
      <c r="O93" s="87"/>
      <c r="P93" s="240">
        <f>O93*H93</f>
        <v>0</v>
      </c>
      <c r="Q93" s="240">
        <v>0</v>
      </c>
      <c r="R93" s="240">
        <f>Q93*H93</f>
        <v>0</v>
      </c>
      <c r="S93" s="240">
        <v>0</v>
      </c>
      <c r="T93" s="241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482</v>
      </c>
      <c r="AT93" s="242" t="s">
        <v>477</v>
      </c>
      <c r="AU93" s="242" t="s">
        <v>82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482</v>
      </c>
      <c r="BM93" s="242" t="s">
        <v>5411</v>
      </c>
    </row>
    <row r="94" s="2" customFormat="1">
      <c r="A94" s="41"/>
      <c r="B94" s="42"/>
      <c r="C94" s="43"/>
      <c r="D94" s="244" t="s">
        <v>484</v>
      </c>
      <c r="E94" s="43"/>
      <c r="F94" s="245" t="s">
        <v>3910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82</v>
      </c>
    </row>
    <row r="95" s="16" customFormat="1">
      <c r="A95" s="16"/>
      <c r="B95" s="299"/>
      <c r="C95" s="300"/>
      <c r="D95" s="244" t="s">
        <v>487</v>
      </c>
      <c r="E95" s="301" t="s">
        <v>28</v>
      </c>
      <c r="F95" s="302" t="s">
        <v>5412</v>
      </c>
      <c r="G95" s="300"/>
      <c r="H95" s="301" t="s">
        <v>28</v>
      </c>
      <c r="I95" s="303"/>
      <c r="J95" s="300"/>
      <c r="K95" s="300"/>
      <c r="L95" s="304"/>
      <c r="M95" s="305"/>
      <c r="N95" s="306"/>
      <c r="O95" s="306"/>
      <c r="P95" s="306"/>
      <c r="Q95" s="306"/>
      <c r="R95" s="306"/>
      <c r="S95" s="306"/>
      <c r="T95" s="307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T95" s="308" t="s">
        <v>487</v>
      </c>
      <c r="AU95" s="308" t="s">
        <v>82</v>
      </c>
      <c r="AV95" s="16" t="s">
        <v>78</v>
      </c>
      <c r="AW95" s="16" t="s">
        <v>35</v>
      </c>
      <c r="AX95" s="16" t="s">
        <v>74</v>
      </c>
      <c r="AY95" s="308" t="s">
        <v>475</v>
      </c>
    </row>
    <row r="96" s="13" customFormat="1">
      <c r="A96" s="13"/>
      <c r="B96" s="249"/>
      <c r="C96" s="250"/>
      <c r="D96" s="244" t="s">
        <v>487</v>
      </c>
      <c r="E96" s="251" t="s">
        <v>28</v>
      </c>
      <c r="F96" s="252" t="s">
        <v>78</v>
      </c>
      <c r="G96" s="250"/>
      <c r="H96" s="253">
        <v>1</v>
      </c>
      <c r="I96" s="254"/>
      <c r="J96" s="250"/>
      <c r="K96" s="250"/>
      <c r="L96" s="255"/>
      <c r="M96" s="256"/>
      <c r="N96" s="257"/>
      <c r="O96" s="257"/>
      <c r="P96" s="257"/>
      <c r="Q96" s="257"/>
      <c r="R96" s="257"/>
      <c r="S96" s="257"/>
      <c r="T96" s="25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59" t="s">
        <v>487</v>
      </c>
      <c r="AU96" s="259" t="s">
        <v>82</v>
      </c>
      <c r="AV96" s="13" t="s">
        <v>82</v>
      </c>
      <c r="AW96" s="13" t="s">
        <v>35</v>
      </c>
      <c r="AX96" s="13" t="s">
        <v>78</v>
      </c>
      <c r="AY96" s="259" t="s">
        <v>475</v>
      </c>
    </row>
    <row r="97" s="2" customFormat="1" ht="21.75" customHeight="1">
      <c r="A97" s="41"/>
      <c r="B97" s="42"/>
      <c r="C97" s="231" t="s">
        <v>90</v>
      </c>
      <c r="D97" s="231" t="s">
        <v>477</v>
      </c>
      <c r="E97" s="232" t="s">
        <v>5413</v>
      </c>
      <c r="F97" s="233" t="s">
        <v>5414</v>
      </c>
      <c r="G97" s="234" t="s">
        <v>550</v>
      </c>
      <c r="H97" s="235">
        <v>204</v>
      </c>
      <c r="I97" s="236"/>
      <c r="J97" s="237">
        <f>ROUND(I97*H97,2)</f>
        <v>0</v>
      </c>
      <c r="K97" s="233" t="s">
        <v>481</v>
      </c>
      <c r="L97" s="47"/>
      <c r="M97" s="238" t="s">
        <v>28</v>
      </c>
      <c r="N97" s="239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482</v>
      </c>
      <c r="AT97" s="242" t="s">
        <v>477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5415</v>
      </c>
    </row>
    <row r="98" s="2" customFormat="1">
      <c r="A98" s="41"/>
      <c r="B98" s="42"/>
      <c r="C98" s="43"/>
      <c r="D98" s="244" t="s">
        <v>484</v>
      </c>
      <c r="E98" s="43"/>
      <c r="F98" s="245" t="s">
        <v>5414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13" customFormat="1">
      <c r="A99" s="13"/>
      <c r="B99" s="249"/>
      <c r="C99" s="250"/>
      <c r="D99" s="244" t="s">
        <v>487</v>
      </c>
      <c r="E99" s="251" t="s">
        <v>28</v>
      </c>
      <c r="F99" s="252" t="s">
        <v>5416</v>
      </c>
      <c r="G99" s="250"/>
      <c r="H99" s="253">
        <v>204</v>
      </c>
      <c r="I99" s="254"/>
      <c r="J99" s="250"/>
      <c r="K99" s="250"/>
      <c r="L99" s="255"/>
      <c r="M99" s="256"/>
      <c r="N99" s="257"/>
      <c r="O99" s="257"/>
      <c r="P99" s="257"/>
      <c r="Q99" s="257"/>
      <c r="R99" s="257"/>
      <c r="S99" s="257"/>
      <c r="T99" s="25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59" t="s">
        <v>487</v>
      </c>
      <c r="AU99" s="259" t="s">
        <v>82</v>
      </c>
      <c r="AV99" s="13" t="s">
        <v>82</v>
      </c>
      <c r="AW99" s="13" t="s">
        <v>35</v>
      </c>
      <c r="AX99" s="13" t="s">
        <v>78</v>
      </c>
      <c r="AY99" s="259" t="s">
        <v>475</v>
      </c>
    </row>
    <row r="100" s="2" customFormat="1" ht="33" customHeight="1">
      <c r="A100" s="41"/>
      <c r="B100" s="42"/>
      <c r="C100" s="231" t="s">
        <v>482</v>
      </c>
      <c r="D100" s="231" t="s">
        <v>477</v>
      </c>
      <c r="E100" s="232" t="s">
        <v>3913</v>
      </c>
      <c r="F100" s="233" t="s">
        <v>3914</v>
      </c>
      <c r="G100" s="234" t="s">
        <v>550</v>
      </c>
      <c r="H100" s="235">
        <v>204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5.0000000000000002E-05</v>
      </c>
      <c r="R100" s="240">
        <f>Q100*H100</f>
        <v>0.010200000000000001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482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482</v>
      </c>
      <c r="BM100" s="242" t="s">
        <v>5417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3916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5418</v>
      </c>
      <c r="G102" s="250"/>
      <c r="H102" s="253">
        <v>204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33" customHeight="1">
      <c r="A103" s="41"/>
      <c r="B103" s="42"/>
      <c r="C103" s="231" t="s">
        <v>186</v>
      </c>
      <c r="D103" s="231" t="s">
        <v>477</v>
      </c>
      <c r="E103" s="232" t="s">
        <v>3933</v>
      </c>
      <c r="F103" s="233" t="s">
        <v>3934</v>
      </c>
      <c r="G103" s="234" t="s">
        <v>3935</v>
      </c>
      <c r="H103" s="235">
        <v>204</v>
      </c>
      <c r="I103" s="236"/>
      <c r="J103" s="237">
        <f>ROUND(I103*H103,2)</f>
        <v>0</v>
      </c>
      <c r="K103" s="233" t="s">
        <v>28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5419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3937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5418</v>
      </c>
      <c r="G105" s="250"/>
      <c r="H105" s="253">
        <v>204</v>
      </c>
      <c r="I105" s="254"/>
      <c r="J105" s="250"/>
      <c r="K105" s="250"/>
      <c r="L105" s="255"/>
      <c r="M105" s="292"/>
      <c r="N105" s="293"/>
      <c r="O105" s="293"/>
      <c r="P105" s="293"/>
      <c r="Q105" s="293"/>
      <c r="R105" s="293"/>
      <c r="S105" s="293"/>
      <c r="T105" s="294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6.96" customHeight="1">
      <c r="A106" s="41"/>
      <c r="B106" s="62"/>
      <c r="C106" s="63"/>
      <c r="D106" s="63"/>
      <c r="E106" s="63"/>
      <c r="F106" s="63"/>
      <c r="G106" s="63"/>
      <c r="H106" s="63"/>
      <c r="I106" s="179"/>
      <c r="J106" s="63"/>
      <c r="K106" s="63"/>
      <c r="L106" s="47"/>
      <c r="M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</sheetData>
  <sheetProtection sheet="1" autoFilter="0" formatColumns="0" formatRows="0" objects="1" scenarios="1" spinCount="100000" saltValue="WU7HVS0EwvlGacnCbWHe009452KE8WCpUqcmwDpfx5IrWHlKHZu0ttbfPhth1Z86iKpaJBB5hpgHH0rQN0miVw==" hashValue="EDtiMlsTNnEoq9zFegEWvvUvYZL3CIsgV3tdy31KolhGvDEZMo+K45SKlHKa/vOUqRVvNtg7+QD2OJVNoqDrcA==" algorithmName="SHA-512" password="C429"/>
  <autoFilter ref="C86:K10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5420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5421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ROUND(J89,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ROUND((SUM(BE89:BE134)),  2)</f>
        <v>0</v>
      </c>
      <c r="G35" s="41"/>
      <c r="H35" s="41"/>
      <c r="I35" s="168">
        <v>0.20999999999999999</v>
      </c>
      <c r="J35" s="167">
        <f>ROUND(((SUM(BE89:BE134))*I35),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ROUND((SUM(BF89:BF134)),  2)</f>
        <v>0</v>
      </c>
      <c r="G36" s="41"/>
      <c r="H36" s="41"/>
      <c r="I36" s="168">
        <v>0.14999999999999999</v>
      </c>
      <c r="J36" s="167">
        <f>ROUND(((SUM(BF89:BF134))*I36),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ROUND((SUM(BG89:BG134)),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ROUND((SUM(BH89:BH134)),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ROUND((SUM(BI89:BI134)),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5420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5.1 - SO 05a - Objekt č.p.23 k.ú. Perálec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J89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J90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J91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450</v>
      </c>
      <c r="E66" s="199"/>
      <c r="F66" s="199"/>
      <c r="G66" s="199"/>
      <c r="H66" s="199"/>
      <c r="I66" s="200"/>
      <c r="J66" s="201">
        <f>J118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1909</v>
      </c>
      <c r="E67" s="199"/>
      <c r="F67" s="199"/>
      <c r="G67" s="199"/>
      <c r="H67" s="199"/>
      <c r="I67" s="200"/>
      <c r="J67" s="201">
        <f>J130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151"/>
      <c r="J68" s="43"/>
      <c r="K68" s="4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179"/>
      <c r="J69" s="63"/>
      <c r="K69" s="6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182"/>
      <c r="J73" s="65"/>
      <c r="K73" s="65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460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83" t="str">
        <f>E7</f>
        <v>Krounka Kutřín, výstavba poldru</v>
      </c>
      <c r="F77" s="35"/>
      <c r="G77" s="35"/>
      <c r="H77" s="35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435</v>
      </c>
      <c r="D78" s="25"/>
      <c r="E78" s="25"/>
      <c r="F78" s="25"/>
      <c r="G78" s="25"/>
      <c r="H78" s="25"/>
      <c r="I78" s="142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83" t="s">
        <v>5420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437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>5.1 - SO 05a - Objekt č.p.23 k.ú. Perálec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22</v>
      </c>
      <c r="D83" s="43"/>
      <c r="E83" s="43"/>
      <c r="F83" s="30" t="str">
        <f>F14</f>
        <v>k.ú. Perálec,Hněvětice,Miřetín,Č.Rybná</v>
      </c>
      <c r="G83" s="43"/>
      <c r="H83" s="43"/>
      <c r="I83" s="154" t="s">
        <v>24</v>
      </c>
      <c r="J83" s="75" t="str">
        <f>IF(J14="","",J14)</f>
        <v>27.8.2019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40.05" customHeight="1">
      <c r="A85" s="41"/>
      <c r="B85" s="42"/>
      <c r="C85" s="35" t="s">
        <v>26</v>
      </c>
      <c r="D85" s="43"/>
      <c r="E85" s="43"/>
      <c r="F85" s="30" t="str">
        <f>E17</f>
        <v>Povodí Labe,státní podnik,Víta Nejedlého 951, HK3</v>
      </c>
      <c r="G85" s="43"/>
      <c r="H85" s="43"/>
      <c r="I85" s="154" t="s">
        <v>33</v>
      </c>
      <c r="J85" s="39" t="str">
        <f>E23</f>
        <v>"Sdružení Kutřín 2016" Šindlar + HG partner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31</v>
      </c>
      <c r="D86" s="43"/>
      <c r="E86" s="43"/>
      <c r="F86" s="30" t="str">
        <f>IF(E20="","",E20)</f>
        <v>Vyplň údaj</v>
      </c>
      <c r="G86" s="43"/>
      <c r="H86" s="43"/>
      <c r="I86" s="154" t="s">
        <v>36</v>
      </c>
      <c r="J86" s="39" t="str">
        <f>E26</f>
        <v xml:space="preserve"> 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203"/>
      <c r="B88" s="204"/>
      <c r="C88" s="205" t="s">
        <v>461</v>
      </c>
      <c r="D88" s="206" t="s">
        <v>59</v>
      </c>
      <c r="E88" s="206" t="s">
        <v>55</v>
      </c>
      <c r="F88" s="206" t="s">
        <v>56</v>
      </c>
      <c r="G88" s="206" t="s">
        <v>462</v>
      </c>
      <c r="H88" s="206" t="s">
        <v>463</v>
      </c>
      <c r="I88" s="207" t="s">
        <v>464</v>
      </c>
      <c r="J88" s="206" t="s">
        <v>444</v>
      </c>
      <c r="K88" s="208" t="s">
        <v>465</v>
      </c>
      <c r="L88" s="209"/>
      <c r="M88" s="95" t="s">
        <v>28</v>
      </c>
      <c r="N88" s="96" t="s">
        <v>44</v>
      </c>
      <c r="O88" s="96" t="s">
        <v>466</v>
      </c>
      <c r="P88" s="96" t="s">
        <v>467</v>
      </c>
      <c r="Q88" s="96" t="s">
        <v>468</v>
      </c>
      <c r="R88" s="96" t="s">
        <v>469</v>
      </c>
      <c r="S88" s="96" t="s">
        <v>470</v>
      </c>
      <c r="T88" s="97" t="s">
        <v>471</v>
      </c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</row>
    <row r="89" s="2" customFormat="1" ht="22.8" customHeight="1">
      <c r="A89" s="41"/>
      <c r="B89" s="42"/>
      <c r="C89" s="102" t="s">
        <v>472</v>
      </c>
      <c r="D89" s="43"/>
      <c r="E89" s="43"/>
      <c r="F89" s="43"/>
      <c r="G89" s="43"/>
      <c r="H89" s="43"/>
      <c r="I89" s="151"/>
      <c r="J89" s="210">
        <f>BK89</f>
        <v>0</v>
      </c>
      <c r="K89" s="43"/>
      <c r="L89" s="47"/>
      <c r="M89" s="98"/>
      <c r="N89" s="211"/>
      <c r="O89" s="99"/>
      <c r="P89" s="212">
        <f>P90</f>
        <v>0</v>
      </c>
      <c r="Q89" s="99"/>
      <c r="R89" s="212">
        <f>R90</f>
        <v>0.00076199999999999998</v>
      </c>
      <c r="S89" s="99"/>
      <c r="T89" s="213">
        <f>T90</f>
        <v>152.04295000000002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73</v>
      </c>
      <c r="AU89" s="20" t="s">
        <v>445</v>
      </c>
      <c r="BK89" s="214">
        <f>BK90</f>
        <v>0</v>
      </c>
    </row>
    <row r="90" s="12" customFormat="1" ht="25.92" customHeight="1">
      <c r="A90" s="12"/>
      <c r="B90" s="215"/>
      <c r="C90" s="216"/>
      <c r="D90" s="217" t="s">
        <v>73</v>
      </c>
      <c r="E90" s="218" t="s">
        <v>473</v>
      </c>
      <c r="F90" s="218" t="s">
        <v>474</v>
      </c>
      <c r="G90" s="216"/>
      <c r="H90" s="216"/>
      <c r="I90" s="219"/>
      <c r="J90" s="220">
        <f>BK90</f>
        <v>0</v>
      </c>
      <c r="K90" s="216"/>
      <c r="L90" s="221"/>
      <c r="M90" s="222"/>
      <c r="N90" s="223"/>
      <c r="O90" s="223"/>
      <c r="P90" s="224">
        <f>P91+P118+P130</f>
        <v>0</v>
      </c>
      <c r="Q90" s="223"/>
      <c r="R90" s="224">
        <f>R91+R118+R130</f>
        <v>0.00076199999999999998</v>
      </c>
      <c r="S90" s="223"/>
      <c r="T90" s="225">
        <f>T91+T118+T130</f>
        <v>152.04295000000002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74</v>
      </c>
      <c r="AY90" s="226" t="s">
        <v>475</v>
      </c>
      <c r="BK90" s="228">
        <f>BK91+BK118+BK130</f>
        <v>0</v>
      </c>
    </row>
    <row r="91" s="12" customFormat="1" ht="22.8" customHeight="1">
      <c r="A91" s="12"/>
      <c r="B91" s="215"/>
      <c r="C91" s="216"/>
      <c r="D91" s="217" t="s">
        <v>73</v>
      </c>
      <c r="E91" s="229" t="s">
        <v>78</v>
      </c>
      <c r="F91" s="229" t="s">
        <v>393</v>
      </c>
      <c r="G91" s="216"/>
      <c r="H91" s="216"/>
      <c r="I91" s="219"/>
      <c r="J91" s="230">
        <f>BK91</f>
        <v>0</v>
      </c>
      <c r="K91" s="216"/>
      <c r="L91" s="221"/>
      <c r="M91" s="222"/>
      <c r="N91" s="223"/>
      <c r="O91" s="223"/>
      <c r="P91" s="224">
        <f>SUM(P92:P117)</f>
        <v>0</v>
      </c>
      <c r="Q91" s="223"/>
      <c r="R91" s="224">
        <f>SUM(R92:R117)</f>
        <v>0.00076199999999999998</v>
      </c>
      <c r="S91" s="223"/>
      <c r="T91" s="225">
        <f>SUM(T92:T117)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78</v>
      </c>
      <c r="AY91" s="226" t="s">
        <v>475</v>
      </c>
      <c r="BK91" s="228">
        <f>SUM(BK92:BK117)</f>
        <v>0</v>
      </c>
    </row>
    <row r="92" s="2" customFormat="1" ht="44.25" customHeight="1">
      <c r="A92" s="41"/>
      <c r="B92" s="42"/>
      <c r="C92" s="231" t="s">
        <v>78</v>
      </c>
      <c r="D92" s="231" t="s">
        <v>477</v>
      </c>
      <c r="E92" s="232" t="s">
        <v>4045</v>
      </c>
      <c r="F92" s="233" t="s">
        <v>4046</v>
      </c>
      <c r="G92" s="234" t="s">
        <v>480</v>
      </c>
      <c r="H92" s="235">
        <v>10.154</v>
      </c>
      <c r="I92" s="236"/>
      <c r="J92" s="237">
        <f>ROUND(I92*H92,2)</f>
        <v>0</v>
      </c>
      <c r="K92" s="233" t="s">
        <v>481</v>
      </c>
      <c r="L92" s="47"/>
      <c r="M92" s="238" t="s">
        <v>28</v>
      </c>
      <c r="N92" s="239" t="s">
        <v>45</v>
      </c>
      <c r="O92" s="87"/>
      <c r="P92" s="240">
        <f>O92*H92</f>
        <v>0</v>
      </c>
      <c r="Q92" s="240">
        <v>0</v>
      </c>
      <c r="R92" s="240">
        <f>Q92*H92</f>
        <v>0</v>
      </c>
      <c r="S92" s="240">
        <v>0</v>
      </c>
      <c r="T92" s="241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42" t="s">
        <v>482</v>
      </c>
      <c r="AT92" s="242" t="s">
        <v>477</v>
      </c>
      <c r="AU92" s="242" t="s">
        <v>82</v>
      </c>
      <c r="AY92" s="20" t="s">
        <v>475</v>
      </c>
      <c r="BE92" s="243">
        <f>IF(N92="základní",J92,0)</f>
        <v>0</v>
      </c>
      <c r="BF92" s="243">
        <f>IF(N92="snížená",J92,0)</f>
        <v>0</v>
      </c>
      <c r="BG92" s="243">
        <f>IF(N92="zákl. přenesená",J92,0)</f>
        <v>0</v>
      </c>
      <c r="BH92" s="243">
        <f>IF(N92="sníž. přenesená",J92,0)</f>
        <v>0</v>
      </c>
      <c r="BI92" s="243">
        <f>IF(N92="nulová",J92,0)</f>
        <v>0</v>
      </c>
      <c r="BJ92" s="20" t="s">
        <v>78</v>
      </c>
      <c r="BK92" s="243">
        <f>ROUND(I92*H92,2)</f>
        <v>0</v>
      </c>
      <c r="BL92" s="20" t="s">
        <v>482</v>
      </c>
      <c r="BM92" s="242" t="s">
        <v>5422</v>
      </c>
    </row>
    <row r="93" s="2" customFormat="1">
      <c r="A93" s="41"/>
      <c r="B93" s="42"/>
      <c r="C93" s="43"/>
      <c r="D93" s="244" t="s">
        <v>484</v>
      </c>
      <c r="E93" s="43"/>
      <c r="F93" s="245" t="s">
        <v>4048</v>
      </c>
      <c r="G93" s="43"/>
      <c r="H93" s="43"/>
      <c r="I93" s="151"/>
      <c r="J93" s="43"/>
      <c r="K93" s="43"/>
      <c r="L93" s="47"/>
      <c r="M93" s="246"/>
      <c r="N93" s="24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484</v>
      </c>
      <c r="AU93" s="20" t="s">
        <v>82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5423</v>
      </c>
      <c r="G94" s="250"/>
      <c r="H94" s="253">
        <v>10.154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33" customHeight="1">
      <c r="A95" s="41"/>
      <c r="B95" s="42"/>
      <c r="C95" s="231" t="s">
        <v>82</v>
      </c>
      <c r="D95" s="231" t="s">
        <v>477</v>
      </c>
      <c r="E95" s="232" t="s">
        <v>5424</v>
      </c>
      <c r="F95" s="233" t="s">
        <v>5425</v>
      </c>
      <c r="G95" s="234" t="s">
        <v>480</v>
      </c>
      <c r="H95" s="235">
        <v>10.154</v>
      </c>
      <c r="I95" s="236"/>
      <c r="J95" s="237">
        <f>ROUND(I95*H95,2)</f>
        <v>0</v>
      </c>
      <c r="K95" s="233" t="s">
        <v>481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5426</v>
      </c>
    </row>
    <row r="96" s="2" customFormat="1">
      <c r="A96" s="41"/>
      <c r="B96" s="42"/>
      <c r="C96" s="43"/>
      <c r="D96" s="244" t="s">
        <v>484</v>
      </c>
      <c r="E96" s="43"/>
      <c r="F96" s="245" t="s">
        <v>5427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13" customFormat="1">
      <c r="A97" s="13"/>
      <c r="B97" s="249"/>
      <c r="C97" s="250"/>
      <c r="D97" s="244" t="s">
        <v>487</v>
      </c>
      <c r="E97" s="251" t="s">
        <v>28</v>
      </c>
      <c r="F97" s="252" t="s">
        <v>5428</v>
      </c>
      <c r="G97" s="250"/>
      <c r="H97" s="253">
        <v>10.154</v>
      </c>
      <c r="I97" s="254"/>
      <c r="J97" s="250"/>
      <c r="K97" s="250"/>
      <c r="L97" s="255"/>
      <c r="M97" s="256"/>
      <c r="N97" s="257"/>
      <c r="O97" s="257"/>
      <c r="P97" s="257"/>
      <c r="Q97" s="257"/>
      <c r="R97" s="257"/>
      <c r="S97" s="257"/>
      <c r="T97" s="25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59" t="s">
        <v>487</v>
      </c>
      <c r="AU97" s="259" t="s">
        <v>82</v>
      </c>
      <c r="AV97" s="13" t="s">
        <v>82</v>
      </c>
      <c r="AW97" s="13" t="s">
        <v>35</v>
      </c>
      <c r="AX97" s="13" t="s">
        <v>78</v>
      </c>
      <c r="AY97" s="259" t="s">
        <v>475</v>
      </c>
    </row>
    <row r="98" s="2" customFormat="1" ht="33" customHeight="1">
      <c r="A98" s="41"/>
      <c r="B98" s="42"/>
      <c r="C98" s="231" t="s">
        <v>90</v>
      </c>
      <c r="D98" s="231" t="s">
        <v>477</v>
      </c>
      <c r="E98" s="232" t="s">
        <v>3419</v>
      </c>
      <c r="F98" s="233" t="s">
        <v>3420</v>
      </c>
      <c r="G98" s="234" t="s">
        <v>496</v>
      </c>
      <c r="H98" s="235">
        <v>25.385000000000002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5429</v>
      </c>
    </row>
    <row r="99" s="2" customFormat="1">
      <c r="A99" s="41"/>
      <c r="B99" s="42"/>
      <c r="C99" s="43"/>
      <c r="D99" s="244" t="s">
        <v>484</v>
      </c>
      <c r="E99" s="43"/>
      <c r="F99" s="245" t="s">
        <v>3420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5430</v>
      </c>
      <c r="G100" s="250"/>
      <c r="H100" s="253">
        <v>25.385000000000002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2" customFormat="1" ht="33" customHeight="1">
      <c r="A101" s="41"/>
      <c r="B101" s="42"/>
      <c r="C101" s="231" t="s">
        <v>482</v>
      </c>
      <c r="D101" s="231" t="s">
        <v>477</v>
      </c>
      <c r="E101" s="232" t="s">
        <v>3423</v>
      </c>
      <c r="F101" s="233" t="s">
        <v>3424</v>
      </c>
      <c r="G101" s="234" t="s">
        <v>496</v>
      </c>
      <c r="H101" s="235">
        <v>25.385000000000002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5431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3424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5432</v>
      </c>
      <c r="G103" s="250"/>
      <c r="H103" s="253">
        <v>25.385000000000002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16.5" customHeight="1">
      <c r="A104" s="41"/>
      <c r="B104" s="42"/>
      <c r="C104" s="282" t="s">
        <v>186</v>
      </c>
      <c r="D104" s="282" t="s">
        <v>516</v>
      </c>
      <c r="E104" s="283" t="s">
        <v>4991</v>
      </c>
      <c r="F104" s="284" t="s">
        <v>4992</v>
      </c>
      <c r="G104" s="285" t="s">
        <v>720</v>
      </c>
      <c r="H104" s="286">
        <v>0.38100000000000001</v>
      </c>
      <c r="I104" s="287"/>
      <c r="J104" s="288">
        <f>ROUND(I104*H104,2)</f>
        <v>0</v>
      </c>
      <c r="K104" s="284" t="s">
        <v>481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0.001</v>
      </c>
      <c r="R104" s="240">
        <f>Q104*H104</f>
        <v>0.00038099999999999999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519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5433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4992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5432</v>
      </c>
      <c r="G106" s="250"/>
      <c r="H106" s="253">
        <v>25.385000000000002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5434</v>
      </c>
      <c r="G107" s="250"/>
      <c r="H107" s="253">
        <v>0.38100000000000001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33" customHeight="1">
      <c r="A108" s="41"/>
      <c r="B108" s="42"/>
      <c r="C108" s="231" t="s">
        <v>204</v>
      </c>
      <c r="D108" s="231" t="s">
        <v>477</v>
      </c>
      <c r="E108" s="232" t="s">
        <v>4995</v>
      </c>
      <c r="F108" s="233" t="s">
        <v>4996</v>
      </c>
      <c r="G108" s="234" t="s">
        <v>496</v>
      </c>
      <c r="H108" s="235">
        <v>25.385000000000002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5435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4996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5432</v>
      </c>
      <c r="G110" s="250"/>
      <c r="H110" s="253">
        <v>25.385000000000002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16.5" customHeight="1">
      <c r="A111" s="41"/>
      <c r="B111" s="42"/>
      <c r="C111" s="282" t="s">
        <v>522</v>
      </c>
      <c r="D111" s="282" t="s">
        <v>516</v>
      </c>
      <c r="E111" s="283" t="s">
        <v>4991</v>
      </c>
      <c r="F111" s="284" t="s">
        <v>4992</v>
      </c>
      <c r="G111" s="285" t="s">
        <v>720</v>
      </c>
      <c r="H111" s="286">
        <v>0.38100000000000001</v>
      </c>
      <c r="I111" s="287"/>
      <c r="J111" s="288">
        <f>ROUND(I111*H111,2)</f>
        <v>0</v>
      </c>
      <c r="K111" s="284" t="s">
        <v>481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0.001</v>
      </c>
      <c r="R111" s="240">
        <f>Q111*H111</f>
        <v>0.00038099999999999999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519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5436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4992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5432</v>
      </c>
      <c r="G113" s="250"/>
      <c r="H113" s="253">
        <v>25.385000000000002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5434</v>
      </c>
      <c r="G114" s="250"/>
      <c r="H114" s="253">
        <v>0.38100000000000001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21.75" customHeight="1">
      <c r="A115" s="41"/>
      <c r="B115" s="42"/>
      <c r="C115" s="231" t="s">
        <v>519</v>
      </c>
      <c r="D115" s="231" t="s">
        <v>477</v>
      </c>
      <c r="E115" s="232" t="s">
        <v>5437</v>
      </c>
      <c r="F115" s="233" t="s">
        <v>5438</v>
      </c>
      <c r="G115" s="234" t="s">
        <v>496</v>
      </c>
      <c r="H115" s="235">
        <v>25.385000000000002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5439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5438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5430</v>
      </c>
      <c r="G117" s="250"/>
      <c r="H117" s="253">
        <v>25.385000000000002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12" customFormat="1" ht="22.8" customHeight="1">
      <c r="A118" s="12"/>
      <c r="B118" s="215"/>
      <c r="C118" s="216"/>
      <c r="D118" s="217" t="s">
        <v>73</v>
      </c>
      <c r="E118" s="229" t="s">
        <v>292</v>
      </c>
      <c r="F118" s="229" t="s">
        <v>648</v>
      </c>
      <c r="G118" s="216"/>
      <c r="H118" s="216"/>
      <c r="I118" s="219"/>
      <c r="J118" s="230">
        <f>BK118</f>
        <v>0</v>
      </c>
      <c r="K118" s="216"/>
      <c r="L118" s="221"/>
      <c r="M118" s="222"/>
      <c r="N118" s="223"/>
      <c r="O118" s="223"/>
      <c r="P118" s="224">
        <f>SUM(P119:P129)</f>
        <v>0</v>
      </c>
      <c r="Q118" s="223"/>
      <c r="R118" s="224">
        <f>SUM(R119:R129)</f>
        <v>0</v>
      </c>
      <c r="S118" s="223"/>
      <c r="T118" s="225">
        <f>SUM(T119:T129)</f>
        <v>152.04295000000002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26" t="s">
        <v>78</v>
      </c>
      <c r="AT118" s="227" t="s">
        <v>73</v>
      </c>
      <c r="AU118" s="227" t="s">
        <v>78</v>
      </c>
      <c r="AY118" s="226" t="s">
        <v>475</v>
      </c>
      <c r="BK118" s="228">
        <f>SUM(BK119:BK129)</f>
        <v>0</v>
      </c>
    </row>
    <row r="119" s="2" customFormat="1" ht="16.5" customHeight="1">
      <c r="A119" s="41"/>
      <c r="B119" s="42"/>
      <c r="C119" s="231" t="s">
        <v>292</v>
      </c>
      <c r="D119" s="231" t="s">
        <v>477</v>
      </c>
      <c r="E119" s="232" t="s">
        <v>5440</v>
      </c>
      <c r="F119" s="233" t="s">
        <v>5441</v>
      </c>
      <c r="G119" s="234" t="s">
        <v>3898</v>
      </c>
      <c r="H119" s="235">
        <v>1</v>
      </c>
      <c r="I119" s="236"/>
      <c r="J119" s="237">
        <f>ROUND(I119*H119,2)</f>
        <v>0</v>
      </c>
      <c r="K119" s="233" t="s">
        <v>28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5442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5441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2" customFormat="1">
      <c r="A121" s="41"/>
      <c r="B121" s="42"/>
      <c r="C121" s="43"/>
      <c r="D121" s="244" t="s">
        <v>485</v>
      </c>
      <c r="E121" s="43"/>
      <c r="F121" s="248" t="s">
        <v>5443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485</v>
      </c>
      <c r="AU121" s="20" t="s">
        <v>82</v>
      </c>
    </row>
    <row r="122" s="2" customFormat="1" ht="21.75" customHeight="1">
      <c r="A122" s="41"/>
      <c r="B122" s="42"/>
      <c r="C122" s="231" t="s">
        <v>332</v>
      </c>
      <c r="D122" s="231" t="s">
        <v>477</v>
      </c>
      <c r="E122" s="232" t="s">
        <v>5444</v>
      </c>
      <c r="F122" s="233" t="s">
        <v>5445</v>
      </c>
      <c r="G122" s="234" t="s">
        <v>480</v>
      </c>
      <c r="H122" s="235">
        <v>11.475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0.222</v>
      </c>
      <c r="T122" s="241">
        <f>S122*H122</f>
        <v>2.54745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5446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5447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5448</v>
      </c>
      <c r="G124" s="250"/>
      <c r="H124" s="253">
        <v>11.475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78</v>
      </c>
      <c r="AY124" s="259" t="s">
        <v>475</v>
      </c>
    </row>
    <row r="125" s="2" customFormat="1" ht="44.25" customHeight="1">
      <c r="A125" s="41"/>
      <c r="B125" s="42"/>
      <c r="C125" s="231" t="s">
        <v>341</v>
      </c>
      <c r="D125" s="231" t="s">
        <v>477</v>
      </c>
      <c r="E125" s="232" t="s">
        <v>5449</v>
      </c>
      <c r="F125" s="233" t="s">
        <v>5450</v>
      </c>
      <c r="G125" s="234" t="s">
        <v>480</v>
      </c>
      <c r="H125" s="235">
        <v>267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0.55000000000000004</v>
      </c>
      <c r="T125" s="241">
        <f>S125*H125</f>
        <v>146.85000000000002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5451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5452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2" customFormat="1" ht="33" customHeight="1">
      <c r="A127" s="41"/>
      <c r="B127" s="42"/>
      <c r="C127" s="231" t="s">
        <v>350</v>
      </c>
      <c r="D127" s="231" t="s">
        <v>477</v>
      </c>
      <c r="E127" s="232" t="s">
        <v>5453</v>
      </c>
      <c r="F127" s="233" t="s">
        <v>5454</v>
      </c>
      <c r="G127" s="234" t="s">
        <v>480</v>
      </c>
      <c r="H127" s="235">
        <v>7.1500000000000004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0.37</v>
      </c>
      <c r="T127" s="241">
        <f>S127*H127</f>
        <v>2.6455000000000002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5455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5456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5457</v>
      </c>
      <c r="G129" s="250"/>
      <c r="H129" s="253">
        <v>7.1500000000000004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78</v>
      </c>
      <c r="AY129" s="259" t="s">
        <v>475</v>
      </c>
    </row>
    <row r="130" s="12" customFormat="1" ht="22.8" customHeight="1">
      <c r="A130" s="12"/>
      <c r="B130" s="215"/>
      <c r="C130" s="216"/>
      <c r="D130" s="217" t="s">
        <v>73</v>
      </c>
      <c r="E130" s="229" t="s">
        <v>2236</v>
      </c>
      <c r="F130" s="229" t="s">
        <v>2237</v>
      </c>
      <c r="G130" s="216"/>
      <c r="H130" s="216"/>
      <c r="I130" s="219"/>
      <c r="J130" s="230">
        <f>BK130</f>
        <v>0</v>
      </c>
      <c r="K130" s="216"/>
      <c r="L130" s="221"/>
      <c r="M130" s="222"/>
      <c r="N130" s="223"/>
      <c r="O130" s="223"/>
      <c r="P130" s="224">
        <f>SUM(P131:P134)</f>
        <v>0</v>
      </c>
      <c r="Q130" s="223"/>
      <c r="R130" s="224">
        <f>SUM(R131:R134)</f>
        <v>0</v>
      </c>
      <c r="S130" s="223"/>
      <c r="T130" s="225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6" t="s">
        <v>78</v>
      </c>
      <c r="AT130" s="227" t="s">
        <v>73</v>
      </c>
      <c r="AU130" s="227" t="s">
        <v>78</v>
      </c>
      <c r="AY130" s="226" t="s">
        <v>475</v>
      </c>
      <c r="BK130" s="228">
        <f>SUM(BK131:BK134)</f>
        <v>0</v>
      </c>
    </row>
    <row r="131" s="2" customFormat="1" ht="33" customHeight="1">
      <c r="A131" s="41"/>
      <c r="B131" s="42"/>
      <c r="C131" s="231" t="s">
        <v>359</v>
      </c>
      <c r="D131" s="231" t="s">
        <v>477</v>
      </c>
      <c r="E131" s="232" t="s">
        <v>5458</v>
      </c>
      <c r="F131" s="233" t="s">
        <v>5459</v>
      </c>
      <c r="G131" s="234" t="s">
        <v>508</v>
      </c>
      <c r="H131" s="235">
        <v>152.04300000000001</v>
      </c>
      <c r="I131" s="236"/>
      <c r="J131" s="237">
        <f>ROUND(I131*H131,2)</f>
        <v>0</v>
      </c>
      <c r="K131" s="233" t="s">
        <v>28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5460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5461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2" customFormat="1" ht="33" customHeight="1">
      <c r="A133" s="41"/>
      <c r="B133" s="42"/>
      <c r="C133" s="231" t="s">
        <v>557</v>
      </c>
      <c r="D133" s="231" t="s">
        <v>477</v>
      </c>
      <c r="E133" s="232" t="s">
        <v>5462</v>
      </c>
      <c r="F133" s="233" t="s">
        <v>5463</v>
      </c>
      <c r="G133" s="234" t="s">
        <v>508</v>
      </c>
      <c r="H133" s="235">
        <v>152.04300000000001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5464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5465</v>
      </c>
      <c r="G134" s="43"/>
      <c r="H134" s="43"/>
      <c r="I134" s="151"/>
      <c r="J134" s="43"/>
      <c r="K134" s="43"/>
      <c r="L134" s="47"/>
      <c r="M134" s="295"/>
      <c r="N134" s="296"/>
      <c r="O134" s="297"/>
      <c r="P134" s="297"/>
      <c r="Q134" s="297"/>
      <c r="R134" s="297"/>
      <c r="S134" s="297"/>
      <c r="T134" s="29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2" customFormat="1" ht="6.96" customHeight="1">
      <c r="A135" s="41"/>
      <c r="B135" s="62"/>
      <c r="C135" s="63"/>
      <c r="D135" s="63"/>
      <c r="E135" s="63"/>
      <c r="F135" s="63"/>
      <c r="G135" s="63"/>
      <c r="H135" s="63"/>
      <c r="I135" s="179"/>
      <c r="J135" s="63"/>
      <c r="K135" s="63"/>
      <c r="L135" s="47"/>
      <c r="M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</row>
  </sheetData>
  <sheetProtection sheet="1" autoFilter="0" formatColumns="0" formatRows="0" objects="1" scenarios="1" spinCount="100000" saltValue="defMhyZNP3HBxiaCQFMG9zijTS1VtfGfuJrJIyXD99kbR+GVNP06i5DIghjMMFJw9XIFYo+iz2vz80KoE0M+wQ==" hashValue="5K+yVImL6f1Vxxe58dbUXhNKxpxTbTGrn98zPEM1xecu/mOF/9uEVWk25LcehxfuqNlnyNAUoDtSQ5JrMW2PQw==" algorithmName="SHA-512" password="C429"/>
  <autoFilter ref="C88:K13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5420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5466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ROUND(J89,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ROUND((SUM(BE89:BE144)),  2)</f>
        <v>0</v>
      </c>
      <c r="G35" s="41"/>
      <c r="H35" s="41"/>
      <c r="I35" s="168">
        <v>0.20999999999999999</v>
      </c>
      <c r="J35" s="167">
        <f>ROUND(((SUM(BE89:BE144))*I35),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ROUND((SUM(BF89:BF144)),  2)</f>
        <v>0</v>
      </c>
      <c r="G36" s="41"/>
      <c r="H36" s="41"/>
      <c r="I36" s="168">
        <v>0.14999999999999999</v>
      </c>
      <c r="J36" s="167">
        <f>ROUND(((SUM(BF89:BF144))*I36),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ROUND((SUM(BG89:BG144)),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ROUND((SUM(BH89:BH144)),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ROUND((SUM(BI89:BI144)),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5420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5.2 - SO 05b - Objekt č.p.17  k.ú., Miřetín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J89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J90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J91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450</v>
      </c>
      <c r="E66" s="199"/>
      <c r="F66" s="199"/>
      <c r="G66" s="199"/>
      <c r="H66" s="199"/>
      <c r="I66" s="200"/>
      <c r="J66" s="201">
        <f>J120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1909</v>
      </c>
      <c r="E67" s="199"/>
      <c r="F67" s="199"/>
      <c r="G67" s="199"/>
      <c r="H67" s="199"/>
      <c r="I67" s="200"/>
      <c r="J67" s="201">
        <f>J139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151"/>
      <c r="J68" s="43"/>
      <c r="K68" s="4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179"/>
      <c r="J69" s="63"/>
      <c r="K69" s="6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182"/>
      <c r="J73" s="65"/>
      <c r="K73" s="65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460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83" t="str">
        <f>E7</f>
        <v>Krounka Kutřín, výstavba poldru</v>
      </c>
      <c r="F77" s="35"/>
      <c r="G77" s="35"/>
      <c r="H77" s="35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435</v>
      </c>
      <c r="D78" s="25"/>
      <c r="E78" s="25"/>
      <c r="F78" s="25"/>
      <c r="G78" s="25"/>
      <c r="H78" s="25"/>
      <c r="I78" s="142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83" t="s">
        <v>5420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437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 xml:space="preserve">5.2 - SO 05b - Objekt č.p.17  k.ú., Miřetín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22</v>
      </c>
      <c r="D83" s="43"/>
      <c r="E83" s="43"/>
      <c r="F83" s="30" t="str">
        <f>F14</f>
        <v>k.ú. Perálec,Hněvětice,Miřetín,Č.Rybná</v>
      </c>
      <c r="G83" s="43"/>
      <c r="H83" s="43"/>
      <c r="I83" s="154" t="s">
        <v>24</v>
      </c>
      <c r="J83" s="75" t="str">
        <f>IF(J14="","",J14)</f>
        <v>27.8.2019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40.05" customHeight="1">
      <c r="A85" s="41"/>
      <c r="B85" s="42"/>
      <c r="C85" s="35" t="s">
        <v>26</v>
      </c>
      <c r="D85" s="43"/>
      <c r="E85" s="43"/>
      <c r="F85" s="30" t="str">
        <f>E17</f>
        <v>Povodí Labe,státní podnik,Víta Nejedlého 951, HK3</v>
      </c>
      <c r="G85" s="43"/>
      <c r="H85" s="43"/>
      <c r="I85" s="154" t="s">
        <v>33</v>
      </c>
      <c r="J85" s="39" t="str">
        <f>E23</f>
        <v>"Sdružení Kutřín 2016" Šindlar + HG partner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31</v>
      </c>
      <c r="D86" s="43"/>
      <c r="E86" s="43"/>
      <c r="F86" s="30" t="str">
        <f>IF(E20="","",E20)</f>
        <v>Vyplň údaj</v>
      </c>
      <c r="G86" s="43"/>
      <c r="H86" s="43"/>
      <c r="I86" s="154" t="s">
        <v>36</v>
      </c>
      <c r="J86" s="39" t="str">
        <f>E26</f>
        <v xml:space="preserve"> 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203"/>
      <c r="B88" s="204"/>
      <c r="C88" s="205" t="s">
        <v>461</v>
      </c>
      <c r="D88" s="206" t="s">
        <v>59</v>
      </c>
      <c r="E88" s="206" t="s">
        <v>55</v>
      </c>
      <c r="F88" s="206" t="s">
        <v>56</v>
      </c>
      <c r="G88" s="206" t="s">
        <v>462</v>
      </c>
      <c r="H88" s="206" t="s">
        <v>463</v>
      </c>
      <c r="I88" s="207" t="s">
        <v>464</v>
      </c>
      <c r="J88" s="206" t="s">
        <v>444</v>
      </c>
      <c r="K88" s="208" t="s">
        <v>465</v>
      </c>
      <c r="L88" s="209"/>
      <c r="M88" s="95" t="s">
        <v>28</v>
      </c>
      <c r="N88" s="96" t="s">
        <v>44</v>
      </c>
      <c r="O88" s="96" t="s">
        <v>466</v>
      </c>
      <c r="P88" s="96" t="s">
        <v>467</v>
      </c>
      <c r="Q88" s="96" t="s">
        <v>468</v>
      </c>
      <c r="R88" s="96" t="s">
        <v>469</v>
      </c>
      <c r="S88" s="96" t="s">
        <v>470</v>
      </c>
      <c r="T88" s="97" t="s">
        <v>471</v>
      </c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</row>
    <row r="89" s="2" customFormat="1" ht="22.8" customHeight="1">
      <c r="A89" s="41"/>
      <c r="B89" s="42"/>
      <c r="C89" s="102" t="s">
        <v>472</v>
      </c>
      <c r="D89" s="43"/>
      <c r="E89" s="43"/>
      <c r="F89" s="43"/>
      <c r="G89" s="43"/>
      <c r="H89" s="43"/>
      <c r="I89" s="151"/>
      <c r="J89" s="210">
        <f>BK89</f>
        <v>0</v>
      </c>
      <c r="K89" s="43"/>
      <c r="L89" s="47"/>
      <c r="M89" s="98"/>
      <c r="N89" s="211"/>
      <c r="O89" s="99"/>
      <c r="P89" s="212">
        <f>P90</f>
        <v>0</v>
      </c>
      <c r="Q89" s="99"/>
      <c r="R89" s="212">
        <f>R90</f>
        <v>0.0070499999999999998</v>
      </c>
      <c r="S89" s="99"/>
      <c r="T89" s="213">
        <f>T90</f>
        <v>1701.7464649999999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73</v>
      </c>
      <c r="AU89" s="20" t="s">
        <v>445</v>
      </c>
      <c r="BK89" s="214">
        <f>BK90</f>
        <v>0</v>
      </c>
    </row>
    <row r="90" s="12" customFormat="1" ht="25.92" customHeight="1">
      <c r="A90" s="12"/>
      <c r="B90" s="215"/>
      <c r="C90" s="216"/>
      <c r="D90" s="217" t="s">
        <v>73</v>
      </c>
      <c r="E90" s="218" t="s">
        <v>473</v>
      </c>
      <c r="F90" s="218" t="s">
        <v>474</v>
      </c>
      <c r="G90" s="216"/>
      <c r="H90" s="216"/>
      <c r="I90" s="219"/>
      <c r="J90" s="220">
        <f>BK90</f>
        <v>0</v>
      </c>
      <c r="K90" s="216"/>
      <c r="L90" s="221"/>
      <c r="M90" s="222"/>
      <c r="N90" s="223"/>
      <c r="O90" s="223"/>
      <c r="P90" s="224">
        <f>P91+P120+P139</f>
        <v>0</v>
      </c>
      <c r="Q90" s="223"/>
      <c r="R90" s="224">
        <f>R91+R120+R139</f>
        <v>0.0070499999999999998</v>
      </c>
      <c r="S90" s="223"/>
      <c r="T90" s="225">
        <f>T91+T120+T139</f>
        <v>1701.7464649999999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74</v>
      </c>
      <c r="AY90" s="226" t="s">
        <v>475</v>
      </c>
      <c r="BK90" s="228">
        <f>BK91+BK120+BK139</f>
        <v>0</v>
      </c>
    </row>
    <row r="91" s="12" customFormat="1" ht="22.8" customHeight="1">
      <c r="A91" s="12"/>
      <c r="B91" s="215"/>
      <c r="C91" s="216"/>
      <c r="D91" s="217" t="s">
        <v>73</v>
      </c>
      <c r="E91" s="229" t="s">
        <v>78</v>
      </c>
      <c r="F91" s="229" t="s">
        <v>393</v>
      </c>
      <c r="G91" s="216"/>
      <c r="H91" s="216"/>
      <c r="I91" s="219"/>
      <c r="J91" s="230">
        <f>BK91</f>
        <v>0</v>
      </c>
      <c r="K91" s="216"/>
      <c r="L91" s="221"/>
      <c r="M91" s="222"/>
      <c r="N91" s="223"/>
      <c r="O91" s="223"/>
      <c r="P91" s="224">
        <f>SUM(P92:P119)</f>
        <v>0</v>
      </c>
      <c r="Q91" s="223"/>
      <c r="R91" s="224">
        <f>SUM(R92:R119)</f>
        <v>0.0070499999999999998</v>
      </c>
      <c r="S91" s="223"/>
      <c r="T91" s="225">
        <f>SUM(T92:T119)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78</v>
      </c>
      <c r="AY91" s="226" t="s">
        <v>475</v>
      </c>
      <c r="BK91" s="228">
        <f>SUM(BK92:BK119)</f>
        <v>0</v>
      </c>
    </row>
    <row r="92" s="2" customFormat="1" ht="44.25" customHeight="1">
      <c r="A92" s="41"/>
      <c r="B92" s="42"/>
      <c r="C92" s="231" t="s">
        <v>78</v>
      </c>
      <c r="D92" s="231" t="s">
        <v>477</v>
      </c>
      <c r="E92" s="232" t="s">
        <v>4045</v>
      </c>
      <c r="F92" s="233" t="s">
        <v>4046</v>
      </c>
      <c r="G92" s="234" t="s">
        <v>480</v>
      </c>
      <c r="H92" s="235">
        <v>94</v>
      </c>
      <c r="I92" s="236"/>
      <c r="J92" s="237">
        <f>ROUND(I92*H92,2)</f>
        <v>0</v>
      </c>
      <c r="K92" s="233" t="s">
        <v>481</v>
      </c>
      <c r="L92" s="47"/>
      <c r="M92" s="238" t="s">
        <v>28</v>
      </c>
      <c r="N92" s="239" t="s">
        <v>45</v>
      </c>
      <c r="O92" s="87"/>
      <c r="P92" s="240">
        <f>O92*H92</f>
        <v>0</v>
      </c>
      <c r="Q92" s="240">
        <v>0</v>
      </c>
      <c r="R92" s="240">
        <f>Q92*H92</f>
        <v>0</v>
      </c>
      <c r="S92" s="240">
        <v>0</v>
      </c>
      <c r="T92" s="241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42" t="s">
        <v>482</v>
      </c>
      <c r="AT92" s="242" t="s">
        <v>477</v>
      </c>
      <c r="AU92" s="242" t="s">
        <v>82</v>
      </c>
      <c r="AY92" s="20" t="s">
        <v>475</v>
      </c>
      <c r="BE92" s="243">
        <f>IF(N92="základní",J92,0)</f>
        <v>0</v>
      </c>
      <c r="BF92" s="243">
        <f>IF(N92="snížená",J92,0)</f>
        <v>0</v>
      </c>
      <c r="BG92" s="243">
        <f>IF(N92="zákl. přenesená",J92,0)</f>
        <v>0</v>
      </c>
      <c r="BH92" s="243">
        <f>IF(N92="sníž. přenesená",J92,0)</f>
        <v>0</v>
      </c>
      <c r="BI92" s="243">
        <f>IF(N92="nulová",J92,0)</f>
        <v>0</v>
      </c>
      <c r="BJ92" s="20" t="s">
        <v>78</v>
      </c>
      <c r="BK92" s="243">
        <f>ROUND(I92*H92,2)</f>
        <v>0</v>
      </c>
      <c r="BL92" s="20" t="s">
        <v>482</v>
      </c>
      <c r="BM92" s="242" t="s">
        <v>5467</v>
      </c>
    </row>
    <row r="93" s="2" customFormat="1">
      <c r="A93" s="41"/>
      <c r="B93" s="42"/>
      <c r="C93" s="43"/>
      <c r="D93" s="244" t="s">
        <v>484</v>
      </c>
      <c r="E93" s="43"/>
      <c r="F93" s="245" t="s">
        <v>4048</v>
      </c>
      <c r="G93" s="43"/>
      <c r="H93" s="43"/>
      <c r="I93" s="151"/>
      <c r="J93" s="43"/>
      <c r="K93" s="43"/>
      <c r="L93" s="47"/>
      <c r="M93" s="246"/>
      <c r="N93" s="24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484</v>
      </c>
      <c r="AU93" s="20" t="s">
        <v>82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5468</v>
      </c>
      <c r="G94" s="250"/>
      <c r="H94" s="253">
        <v>94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33" customHeight="1">
      <c r="A95" s="41"/>
      <c r="B95" s="42"/>
      <c r="C95" s="231" t="s">
        <v>82</v>
      </c>
      <c r="D95" s="231" t="s">
        <v>477</v>
      </c>
      <c r="E95" s="232" t="s">
        <v>5424</v>
      </c>
      <c r="F95" s="233" t="s">
        <v>5425</v>
      </c>
      <c r="G95" s="234" t="s">
        <v>480</v>
      </c>
      <c r="H95" s="235">
        <v>94</v>
      </c>
      <c r="I95" s="236"/>
      <c r="J95" s="237">
        <f>ROUND(I95*H95,2)</f>
        <v>0</v>
      </c>
      <c r="K95" s="233" t="s">
        <v>481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5469</v>
      </c>
    </row>
    <row r="96" s="2" customFormat="1">
      <c r="A96" s="41"/>
      <c r="B96" s="42"/>
      <c r="C96" s="43"/>
      <c r="D96" s="244" t="s">
        <v>484</v>
      </c>
      <c r="E96" s="43"/>
      <c r="F96" s="245" t="s">
        <v>5427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13" customFormat="1">
      <c r="A97" s="13"/>
      <c r="B97" s="249"/>
      <c r="C97" s="250"/>
      <c r="D97" s="244" t="s">
        <v>487</v>
      </c>
      <c r="E97" s="251" t="s">
        <v>28</v>
      </c>
      <c r="F97" s="252" t="s">
        <v>5468</v>
      </c>
      <c r="G97" s="250"/>
      <c r="H97" s="253">
        <v>94</v>
      </c>
      <c r="I97" s="254"/>
      <c r="J97" s="250"/>
      <c r="K97" s="250"/>
      <c r="L97" s="255"/>
      <c r="M97" s="256"/>
      <c r="N97" s="257"/>
      <c r="O97" s="257"/>
      <c r="P97" s="257"/>
      <c r="Q97" s="257"/>
      <c r="R97" s="257"/>
      <c r="S97" s="257"/>
      <c r="T97" s="25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59" t="s">
        <v>487</v>
      </c>
      <c r="AU97" s="259" t="s">
        <v>82</v>
      </c>
      <c r="AV97" s="13" t="s">
        <v>82</v>
      </c>
      <c r="AW97" s="13" t="s">
        <v>35</v>
      </c>
      <c r="AX97" s="13" t="s">
        <v>78</v>
      </c>
      <c r="AY97" s="259" t="s">
        <v>475</v>
      </c>
    </row>
    <row r="98" s="2" customFormat="1" ht="33" customHeight="1">
      <c r="A98" s="41"/>
      <c r="B98" s="42"/>
      <c r="C98" s="231" t="s">
        <v>90</v>
      </c>
      <c r="D98" s="231" t="s">
        <v>477</v>
      </c>
      <c r="E98" s="232" t="s">
        <v>3419</v>
      </c>
      <c r="F98" s="233" t="s">
        <v>3420</v>
      </c>
      <c r="G98" s="234" t="s">
        <v>496</v>
      </c>
      <c r="H98" s="235">
        <v>235.5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5470</v>
      </c>
    </row>
    <row r="99" s="2" customFormat="1">
      <c r="A99" s="41"/>
      <c r="B99" s="42"/>
      <c r="C99" s="43"/>
      <c r="D99" s="244" t="s">
        <v>484</v>
      </c>
      <c r="E99" s="43"/>
      <c r="F99" s="245" t="s">
        <v>3420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5471</v>
      </c>
      <c r="G100" s="250"/>
      <c r="H100" s="253">
        <v>235.5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2" customFormat="1" ht="33" customHeight="1">
      <c r="A101" s="41"/>
      <c r="B101" s="42"/>
      <c r="C101" s="231" t="s">
        <v>482</v>
      </c>
      <c r="D101" s="231" t="s">
        <v>477</v>
      </c>
      <c r="E101" s="232" t="s">
        <v>3423</v>
      </c>
      <c r="F101" s="233" t="s">
        <v>3424</v>
      </c>
      <c r="G101" s="234" t="s">
        <v>496</v>
      </c>
      <c r="H101" s="235">
        <v>235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5472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3424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5473</v>
      </c>
      <c r="G103" s="250"/>
      <c r="H103" s="253">
        <v>235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16.5" customHeight="1">
      <c r="A104" s="41"/>
      <c r="B104" s="42"/>
      <c r="C104" s="282" t="s">
        <v>186</v>
      </c>
      <c r="D104" s="282" t="s">
        <v>516</v>
      </c>
      <c r="E104" s="283" t="s">
        <v>4991</v>
      </c>
      <c r="F104" s="284" t="s">
        <v>4992</v>
      </c>
      <c r="G104" s="285" t="s">
        <v>720</v>
      </c>
      <c r="H104" s="286">
        <v>3.5249999999999999</v>
      </c>
      <c r="I104" s="287"/>
      <c r="J104" s="288">
        <f>ROUND(I104*H104,2)</f>
        <v>0</v>
      </c>
      <c r="K104" s="284" t="s">
        <v>481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0.001</v>
      </c>
      <c r="R104" s="240">
        <f>Q104*H104</f>
        <v>0.0035249999999999999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519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5474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4992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5473</v>
      </c>
      <c r="G106" s="250"/>
      <c r="H106" s="253">
        <v>235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5475</v>
      </c>
      <c r="G107" s="250"/>
      <c r="H107" s="253">
        <v>3.5249999999999999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33" customHeight="1">
      <c r="A108" s="41"/>
      <c r="B108" s="42"/>
      <c r="C108" s="231" t="s">
        <v>204</v>
      </c>
      <c r="D108" s="231" t="s">
        <v>477</v>
      </c>
      <c r="E108" s="232" t="s">
        <v>4995</v>
      </c>
      <c r="F108" s="233" t="s">
        <v>4996</v>
      </c>
      <c r="G108" s="234" t="s">
        <v>496</v>
      </c>
      <c r="H108" s="235">
        <v>235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5476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4996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5473</v>
      </c>
      <c r="G110" s="250"/>
      <c r="H110" s="253">
        <v>235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16.5" customHeight="1">
      <c r="A111" s="41"/>
      <c r="B111" s="42"/>
      <c r="C111" s="282" t="s">
        <v>522</v>
      </c>
      <c r="D111" s="282" t="s">
        <v>516</v>
      </c>
      <c r="E111" s="283" t="s">
        <v>4991</v>
      </c>
      <c r="F111" s="284" t="s">
        <v>4992</v>
      </c>
      <c r="G111" s="285" t="s">
        <v>720</v>
      </c>
      <c r="H111" s="286">
        <v>3.5249999999999999</v>
      </c>
      <c r="I111" s="287"/>
      <c r="J111" s="288">
        <f>ROUND(I111*H111,2)</f>
        <v>0</v>
      </c>
      <c r="K111" s="284" t="s">
        <v>481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0.001</v>
      </c>
      <c r="R111" s="240">
        <f>Q111*H111</f>
        <v>0.0035249999999999999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519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5477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4992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5473</v>
      </c>
      <c r="G113" s="250"/>
      <c r="H113" s="253">
        <v>235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5475</v>
      </c>
      <c r="G114" s="250"/>
      <c r="H114" s="253">
        <v>3.5249999999999999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21.75" customHeight="1">
      <c r="A115" s="41"/>
      <c r="B115" s="42"/>
      <c r="C115" s="231" t="s">
        <v>519</v>
      </c>
      <c r="D115" s="231" t="s">
        <v>477</v>
      </c>
      <c r="E115" s="232" t="s">
        <v>5437</v>
      </c>
      <c r="F115" s="233" t="s">
        <v>5438</v>
      </c>
      <c r="G115" s="234" t="s">
        <v>496</v>
      </c>
      <c r="H115" s="235">
        <v>235.5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5478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5438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5471</v>
      </c>
      <c r="G117" s="250"/>
      <c r="H117" s="253">
        <v>235.5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16.5" customHeight="1">
      <c r="A118" s="41"/>
      <c r="B118" s="42"/>
      <c r="C118" s="231" t="s">
        <v>292</v>
      </c>
      <c r="D118" s="231" t="s">
        <v>477</v>
      </c>
      <c r="E118" s="232" t="s">
        <v>5479</v>
      </c>
      <c r="F118" s="233" t="s">
        <v>5480</v>
      </c>
      <c r="G118" s="234" t="s">
        <v>3898</v>
      </c>
      <c r="H118" s="235">
        <v>1</v>
      </c>
      <c r="I118" s="236"/>
      <c r="J118" s="237">
        <f>ROUND(I118*H118,2)</f>
        <v>0</v>
      </c>
      <c r="K118" s="233" t="s">
        <v>28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5481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5480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2" customFormat="1" ht="22.8" customHeight="1">
      <c r="A120" s="12"/>
      <c r="B120" s="215"/>
      <c r="C120" s="216"/>
      <c r="D120" s="217" t="s">
        <v>73</v>
      </c>
      <c r="E120" s="229" t="s">
        <v>292</v>
      </c>
      <c r="F120" s="229" t="s">
        <v>648</v>
      </c>
      <c r="G120" s="216"/>
      <c r="H120" s="216"/>
      <c r="I120" s="219"/>
      <c r="J120" s="230">
        <f>BK120</f>
        <v>0</v>
      </c>
      <c r="K120" s="216"/>
      <c r="L120" s="221"/>
      <c r="M120" s="222"/>
      <c r="N120" s="223"/>
      <c r="O120" s="223"/>
      <c r="P120" s="224">
        <f>SUM(P121:P138)</f>
        <v>0</v>
      </c>
      <c r="Q120" s="223"/>
      <c r="R120" s="224">
        <f>SUM(R121:R138)</f>
        <v>0</v>
      </c>
      <c r="S120" s="223"/>
      <c r="T120" s="225">
        <f>SUM(T121:T138)</f>
        <v>1701.7464649999999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6" t="s">
        <v>78</v>
      </c>
      <c r="AT120" s="227" t="s">
        <v>73</v>
      </c>
      <c r="AU120" s="227" t="s">
        <v>78</v>
      </c>
      <c r="AY120" s="226" t="s">
        <v>475</v>
      </c>
      <c r="BK120" s="228">
        <f>SUM(BK121:BK138)</f>
        <v>0</v>
      </c>
    </row>
    <row r="121" s="2" customFormat="1" ht="16.5" customHeight="1">
      <c r="A121" s="41"/>
      <c r="B121" s="42"/>
      <c r="C121" s="231" t="s">
        <v>332</v>
      </c>
      <c r="D121" s="231" t="s">
        <v>477</v>
      </c>
      <c r="E121" s="232" t="s">
        <v>5440</v>
      </c>
      <c r="F121" s="233" t="s">
        <v>5441</v>
      </c>
      <c r="G121" s="234" t="s">
        <v>3898</v>
      </c>
      <c r="H121" s="235">
        <v>1</v>
      </c>
      <c r="I121" s="236"/>
      <c r="J121" s="237">
        <f>ROUND(I121*H121,2)</f>
        <v>0</v>
      </c>
      <c r="K121" s="233" t="s">
        <v>28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5482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5441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2" customFormat="1">
      <c r="A123" s="41"/>
      <c r="B123" s="42"/>
      <c r="C123" s="43"/>
      <c r="D123" s="244" t="s">
        <v>485</v>
      </c>
      <c r="E123" s="43"/>
      <c r="F123" s="248" t="s">
        <v>5483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485</v>
      </c>
      <c r="AU123" s="20" t="s">
        <v>82</v>
      </c>
    </row>
    <row r="124" s="2" customFormat="1" ht="21.75" customHeight="1">
      <c r="A124" s="41"/>
      <c r="B124" s="42"/>
      <c r="C124" s="231" t="s">
        <v>341</v>
      </c>
      <c r="D124" s="231" t="s">
        <v>477</v>
      </c>
      <c r="E124" s="232" t="s">
        <v>5484</v>
      </c>
      <c r="F124" s="233" t="s">
        <v>5485</v>
      </c>
      <c r="G124" s="234" t="s">
        <v>480</v>
      </c>
      <c r="H124" s="235">
        <v>151.08500000000001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0.039</v>
      </c>
      <c r="T124" s="241">
        <f>S124*H124</f>
        <v>5.892315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5486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5487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5488</v>
      </c>
      <c r="G126" s="250"/>
      <c r="H126" s="253">
        <v>151.08500000000001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44.25" customHeight="1">
      <c r="A127" s="41"/>
      <c r="B127" s="42"/>
      <c r="C127" s="231" t="s">
        <v>350</v>
      </c>
      <c r="D127" s="231" t="s">
        <v>477</v>
      </c>
      <c r="E127" s="232" t="s">
        <v>5489</v>
      </c>
      <c r="F127" s="233" t="s">
        <v>5490</v>
      </c>
      <c r="G127" s="234" t="s">
        <v>480</v>
      </c>
      <c r="H127" s="235">
        <v>1100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0.14999999999999999</v>
      </c>
      <c r="T127" s="241">
        <f>S127*H127</f>
        <v>165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5491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5492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5493</v>
      </c>
      <c r="G129" s="250"/>
      <c r="H129" s="253">
        <v>1100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78</v>
      </c>
      <c r="AY129" s="259" t="s">
        <v>475</v>
      </c>
    </row>
    <row r="130" s="2" customFormat="1" ht="44.25" customHeight="1">
      <c r="A130" s="41"/>
      <c r="B130" s="42"/>
      <c r="C130" s="231" t="s">
        <v>359</v>
      </c>
      <c r="D130" s="231" t="s">
        <v>477</v>
      </c>
      <c r="E130" s="232" t="s">
        <v>5494</v>
      </c>
      <c r="F130" s="233" t="s">
        <v>5495</v>
      </c>
      <c r="G130" s="234" t="s">
        <v>480</v>
      </c>
      <c r="H130" s="235">
        <v>2344.6149999999998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0.65000000000000002</v>
      </c>
      <c r="T130" s="241">
        <f>S130*H130</f>
        <v>1523.99975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5496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5497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5498</v>
      </c>
      <c r="G132" s="250"/>
      <c r="H132" s="253">
        <v>2344.6149999999998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44.25" customHeight="1">
      <c r="A133" s="41"/>
      <c r="B133" s="42"/>
      <c r="C133" s="231" t="s">
        <v>557</v>
      </c>
      <c r="D133" s="231" t="s">
        <v>477</v>
      </c>
      <c r="E133" s="232" t="s">
        <v>5499</v>
      </c>
      <c r="F133" s="233" t="s">
        <v>5500</v>
      </c>
      <c r="G133" s="234" t="s">
        <v>480</v>
      </c>
      <c r="H133" s="235">
        <v>16.32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0.41999999999999998</v>
      </c>
      <c r="T133" s="241">
        <f>S133*H133</f>
        <v>6.8544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5501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5502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5503</v>
      </c>
      <c r="G135" s="250"/>
      <c r="H135" s="253">
        <v>16.32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78</v>
      </c>
      <c r="AY135" s="259" t="s">
        <v>475</v>
      </c>
    </row>
    <row r="136" s="2" customFormat="1" ht="21.75" customHeight="1">
      <c r="A136" s="41"/>
      <c r="B136" s="42"/>
      <c r="C136" s="231" t="s">
        <v>8</v>
      </c>
      <c r="D136" s="231" t="s">
        <v>477</v>
      </c>
      <c r="E136" s="232" t="s">
        <v>4797</v>
      </c>
      <c r="F136" s="233" t="s">
        <v>4798</v>
      </c>
      <c r="G136" s="234" t="s">
        <v>496</v>
      </c>
      <c r="H136" s="235">
        <v>26.5</v>
      </c>
      <c r="I136" s="236"/>
      <c r="J136" s="237">
        <f>ROUND(I136*H136,2)</f>
        <v>0</v>
      </c>
      <c r="K136" s="233" t="s">
        <v>481</v>
      </c>
      <c r="L136" s="47"/>
      <c r="M136" s="238" t="s">
        <v>28</v>
      </c>
      <c r="N136" s="239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482</v>
      </c>
      <c r="AT136" s="242" t="s">
        <v>477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5504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4798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5505</v>
      </c>
      <c r="G138" s="250"/>
      <c r="H138" s="253">
        <v>26.5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78</v>
      </c>
      <c r="AY138" s="259" t="s">
        <v>475</v>
      </c>
    </row>
    <row r="139" s="12" customFormat="1" ht="22.8" customHeight="1">
      <c r="A139" s="12"/>
      <c r="B139" s="215"/>
      <c r="C139" s="216"/>
      <c r="D139" s="217" t="s">
        <v>73</v>
      </c>
      <c r="E139" s="229" t="s">
        <v>2236</v>
      </c>
      <c r="F139" s="229" t="s">
        <v>2237</v>
      </c>
      <c r="G139" s="216"/>
      <c r="H139" s="216"/>
      <c r="I139" s="219"/>
      <c r="J139" s="230">
        <f>BK139</f>
        <v>0</v>
      </c>
      <c r="K139" s="216"/>
      <c r="L139" s="221"/>
      <c r="M139" s="222"/>
      <c r="N139" s="223"/>
      <c r="O139" s="223"/>
      <c r="P139" s="224">
        <f>SUM(P140:P144)</f>
        <v>0</v>
      </c>
      <c r="Q139" s="223"/>
      <c r="R139" s="224">
        <f>SUM(R140:R144)</f>
        <v>0</v>
      </c>
      <c r="S139" s="223"/>
      <c r="T139" s="225">
        <f>SUM(T140:T144)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6" t="s">
        <v>78</v>
      </c>
      <c r="AT139" s="227" t="s">
        <v>73</v>
      </c>
      <c r="AU139" s="227" t="s">
        <v>78</v>
      </c>
      <c r="AY139" s="226" t="s">
        <v>475</v>
      </c>
      <c r="BK139" s="228">
        <f>SUM(BK140:BK144)</f>
        <v>0</v>
      </c>
    </row>
    <row r="140" s="2" customFormat="1" ht="33" customHeight="1">
      <c r="A140" s="41"/>
      <c r="B140" s="42"/>
      <c r="C140" s="231" t="s">
        <v>567</v>
      </c>
      <c r="D140" s="231" t="s">
        <v>477</v>
      </c>
      <c r="E140" s="232" t="s">
        <v>5458</v>
      </c>
      <c r="F140" s="233" t="s">
        <v>5459</v>
      </c>
      <c r="G140" s="234" t="s">
        <v>508</v>
      </c>
      <c r="H140" s="235">
        <v>1701.7460000000001</v>
      </c>
      <c r="I140" s="236"/>
      <c r="J140" s="237">
        <f>ROUND(I140*H140,2)</f>
        <v>0</v>
      </c>
      <c r="K140" s="233" t="s">
        <v>28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5506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5461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5507</v>
      </c>
      <c r="G142" s="250"/>
      <c r="H142" s="253">
        <v>1701.7460000000001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33" customHeight="1">
      <c r="A143" s="41"/>
      <c r="B143" s="42"/>
      <c r="C143" s="231" t="s">
        <v>571</v>
      </c>
      <c r="D143" s="231" t="s">
        <v>477</v>
      </c>
      <c r="E143" s="232" t="s">
        <v>5462</v>
      </c>
      <c r="F143" s="233" t="s">
        <v>5463</v>
      </c>
      <c r="G143" s="234" t="s">
        <v>508</v>
      </c>
      <c r="H143" s="235">
        <v>1701.7460000000001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5508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5465</v>
      </c>
      <c r="G144" s="43"/>
      <c r="H144" s="43"/>
      <c r="I144" s="151"/>
      <c r="J144" s="43"/>
      <c r="K144" s="43"/>
      <c r="L144" s="47"/>
      <c r="M144" s="295"/>
      <c r="N144" s="296"/>
      <c r="O144" s="297"/>
      <c r="P144" s="297"/>
      <c r="Q144" s="297"/>
      <c r="R144" s="297"/>
      <c r="S144" s="297"/>
      <c r="T144" s="29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 ht="6.96" customHeight="1">
      <c r="A145" s="41"/>
      <c r="B145" s="62"/>
      <c r="C145" s="63"/>
      <c r="D145" s="63"/>
      <c r="E145" s="63"/>
      <c r="F145" s="63"/>
      <c r="G145" s="63"/>
      <c r="H145" s="63"/>
      <c r="I145" s="179"/>
      <c r="J145" s="63"/>
      <c r="K145" s="63"/>
      <c r="L145" s="47"/>
      <c r="M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</row>
  </sheetData>
  <sheetProtection sheet="1" autoFilter="0" formatColumns="0" formatRows="0" objects="1" scenarios="1" spinCount="100000" saltValue="j1K/mIkLiNhq4vYgn8QN6UJBVBVSkddGXbJ9l3UwDml9QiCz/r13qD7pCLJ4qod8hoQ9eDmnyhBo/EYQ774BTg==" hashValue="8L5d3CFOUupYfFJlUaJcNM/y3GNvN+LYnRumN0TN2G02DshfElggERn7iD0vWoeW28YGXD5x9PQg4KD/Crp94A==" algorithmName="SHA-512" password="C429"/>
  <autoFilter ref="C88:K1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5420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5509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ROUND(J91,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ROUND((SUM(BE91:BE156)),  2)</f>
        <v>0</v>
      </c>
      <c r="G35" s="41"/>
      <c r="H35" s="41"/>
      <c r="I35" s="168">
        <v>0.20999999999999999</v>
      </c>
      <c r="J35" s="167">
        <f>ROUND(((SUM(BE91:BE156))*I35),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ROUND((SUM(BF91:BF156)),  2)</f>
        <v>0</v>
      </c>
      <c r="G36" s="41"/>
      <c r="H36" s="41"/>
      <c r="I36" s="168">
        <v>0.14999999999999999</v>
      </c>
      <c r="J36" s="167">
        <f>ROUND(((SUM(BF91:BF156))*I36),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ROUND((SUM(BG91:BG156)),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ROUND((SUM(BH91:BH156)),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ROUND((SUM(BI91:BI156)),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5420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5.3 - SO 05c - Objekt č.p.52 k.ú., Miřetín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J91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J92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J93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450</v>
      </c>
      <c r="E66" s="199"/>
      <c r="F66" s="199"/>
      <c r="G66" s="199"/>
      <c r="H66" s="199"/>
      <c r="I66" s="200"/>
      <c r="J66" s="201">
        <f>J122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1909</v>
      </c>
      <c r="E67" s="199"/>
      <c r="F67" s="199"/>
      <c r="G67" s="199"/>
      <c r="H67" s="199"/>
      <c r="I67" s="200"/>
      <c r="J67" s="201">
        <f>J141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90"/>
      <c r="C68" s="191"/>
      <c r="D68" s="192" t="s">
        <v>452</v>
      </c>
      <c r="E68" s="193"/>
      <c r="F68" s="193"/>
      <c r="G68" s="193"/>
      <c r="H68" s="193"/>
      <c r="I68" s="194"/>
      <c r="J68" s="195">
        <f>J152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5510</v>
      </c>
      <c r="E69" s="199"/>
      <c r="F69" s="199"/>
      <c r="G69" s="199"/>
      <c r="H69" s="199"/>
      <c r="I69" s="200"/>
      <c r="J69" s="201">
        <f>J153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2" customFormat="1" ht="16.5" customHeight="1">
      <c r="A81" s="41"/>
      <c r="B81" s="42"/>
      <c r="C81" s="43"/>
      <c r="D81" s="43"/>
      <c r="E81" s="183" t="s">
        <v>5420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437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72" t="str">
        <f>E11</f>
        <v>5.3 - SO 05c - Objekt č.p.52 k.ú., Miřetín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22</v>
      </c>
      <c r="D85" s="43"/>
      <c r="E85" s="43"/>
      <c r="F85" s="30" t="str">
        <f>F14</f>
        <v>k.ú. Perálec,Hněvětice,Miřetín,Č.Rybná</v>
      </c>
      <c r="G85" s="43"/>
      <c r="H85" s="43"/>
      <c r="I85" s="154" t="s">
        <v>24</v>
      </c>
      <c r="J85" s="75" t="str">
        <f>IF(J14="","",J14)</f>
        <v>27.8.2019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40.05" customHeight="1">
      <c r="A87" s="41"/>
      <c r="B87" s="42"/>
      <c r="C87" s="35" t="s">
        <v>26</v>
      </c>
      <c r="D87" s="43"/>
      <c r="E87" s="43"/>
      <c r="F87" s="30" t="str">
        <f>E17</f>
        <v>Povodí Labe,státní podnik,Víta Nejedlého 951, HK3</v>
      </c>
      <c r="G87" s="43"/>
      <c r="H87" s="43"/>
      <c r="I87" s="154" t="s">
        <v>33</v>
      </c>
      <c r="J87" s="39" t="str">
        <f>E23</f>
        <v>"Sdružení Kutřín 2016" Šindlar + HG partner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31</v>
      </c>
      <c r="D88" s="43"/>
      <c r="E88" s="43"/>
      <c r="F88" s="30" t="str">
        <f>IF(E20="","",E20)</f>
        <v>Vyplň údaj</v>
      </c>
      <c r="G88" s="43"/>
      <c r="H88" s="43"/>
      <c r="I88" s="154" t="s">
        <v>36</v>
      </c>
      <c r="J88" s="39" t="str">
        <f>E26</f>
        <v xml:space="preserve"> </v>
      </c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0.32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1" customFormat="1" ht="29.28" customHeight="1">
      <c r="A90" s="203"/>
      <c r="B90" s="204"/>
      <c r="C90" s="205" t="s">
        <v>461</v>
      </c>
      <c r="D90" s="206" t="s">
        <v>59</v>
      </c>
      <c r="E90" s="206" t="s">
        <v>55</v>
      </c>
      <c r="F90" s="206" t="s">
        <v>56</v>
      </c>
      <c r="G90" s="206" t="s">
        <v>462</v>
      </c>
      <c r="H90" s="206" t="s">
        <v>463</v>
      </c>
      <c r="I90" s="207" t="s">
        <v>464</v>
      </c>
      <c r="J90" s="206" t="s">
        <v>444</v>
      </c>
      <c r="K90" s="208" t="s">
        <v>465</v>
      </c>
      <c r="L90" s="209"/>
      <c r="M90" s="95" t="s">
        <v>28</v>
      </c>
      <c r="N90" s="96" t="s">
        <v>44</v>
      </c>
      <c r="O90" s="96" t="s">
        <v>466</v>
      </c>
      <c r="P90" s="96" t="s">
        <v>467</v>
      </c>
      <c r="Q90" s="96" t="s">
        <v>468</v>
      </c>
      <c r="R90" s="96" t="s">
        <v>469</v>
      </c>
      <c r="S90" s="96" t="s">
        <v>470</v>
      </c>
      <c r="T90" s="97" t="s">
        <v>471</v>
      </c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</row>
    <row r="91" s="2" customFormat="1" ht="22.8" customHeight="1">
      <c r="A91" s="41"/>
      <c r="B91" s="42"/>
      <c r="C91" s="102" t="s">
        <v>472</v>
      </c>
      <c r="D91" s="43"/>
      <c r="E91" s="43"/>
      <c r="F91" s="43"/>
      <c r="G91" s="43"/>
      <c r="H91" s="43"/>
      <c r="I91" s="151"/>
      <c r="J91" s="210">
        <f>BK91</f>
        <v>0</v>
      </c>
      <c r="K91" s="43"/>
      <c r="L91" s="47"/>
      <c r="M91" s="98"/>
      <c r="N91" s="211"/>
      <c r="O91" s="99"/>
      <c r="P91" s="212">
        <f>P92+P152</f>
        <v>0</v>
      </c>
      <c r="Q91" s="99"/>
      <c r="R91" s="212">
        <f>R92+R152</f>
        <v>0.0024759999999999999</v>
      </c>
      <c r="S91" s="99"/>
      <c r="T91" s="213">
        <f>T92+T152</f>
        <v>627.59409999999991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73</v>
      </c>
      <c r="AU91" s="20" t="s">
        <v>445</v>
      </c>
      <c r="BK91" s="214">
        <f>BK92+BK152</f>
        <v>0</v>
      </c>
    </row>
    <row r="92" s="12" customFormat="1" ht="25.92" customHeight="1">
      <c r="A92" s="12"/>
      <c r="B92" s="215"/>
      <c r="C92" s="216"/>
      <c r="D92" s="217" t="s">
        <v>73</v>
      </c>
      <c r="E92" s="218" t="s">
        <v>473</v>
      </c>
      <c r="F92" s="218" t="s">
        <v>474</v>
      </c>
      <c r="G92" s="216"/>
      <c r="H92" s="216"/>
      <c r="I92" s="219"/>
      <c r="J92" s="220">
        <f>BK92</f>
        <v>0</v>
      </c>
      <c r="K92" s="216"/>
      <c r="L92" s="221"/>
      <c r="M92" s="222"/>
      <c r="N92" s="223"/>
      <c r="O92" s="223"/>
      <c r="P92" s="224">
        <f>P93+P122+P141</f>
        <v>0</v>
      </c>
      <c r="Q92" s="223"/>
      <c r="R92" s="224">
        <f>R93+R122+R141</f>
        <v>0.0024759999999999999</v>
      </c>
      <c r="S92" s="223"/>
      <c r="T92" s="225">
        <f>T93+T122+T141</f>
        <v>627.59409999999991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26" t="s">
        <v>78</v>
      </c>
      <c r="AT92" s="227" t="s">
        <v>73</v>
      </c>
      <c r="AU92" s="227" t="s">
        <v>74</v>
      </c>
      <c r="AY92" s="226" t="s">
        <v>475</v>
      </c>
      <c r="BK92" s="228">
        <f>BK93+BK122+BK141</f>
        <v>0</v>
      </c>
    </row>
    <row r="93" s="12" customFormat="1" ht="22.8" customHeight="1">
      <c r="A93" s="12"/>
      <c r="B93" s="215"/>
      <c r="C93" s="216"/>
      <c r="D93" s="217" t="s">
        <v>73</v>
      </c>
      <c r="E93" s="229" t="s">
        <v>78</v>
      </c>
      <c r="F93" s="229" t="s">
        <v>393</v>
      </c>
      <c r="G93" s="216"/>
      <c r="H93" s="216"/>
      <c r="I93" s="219"/>
      <c r="J93" s="230">
        <f>BK93</f>
        <v>0</v>
      </c>
      <c r="K93" s="216"/>
      <c r="L93" s="221"/>
      <c r="M93" s="222"/>
      <c r="N93" s="223"/>
      <c r="O93" s="223"/>
      <c r="P93" s="224">
        <f>SUM(P94:P121)</f>
        <v>0</v>
      </c>
      <c r="Q93" s="223"/>
      <c r="R93" s="224">
        <f>SUM(R94:R121)</f>
        <v>0.0024759999999999999</v>
      </c>
      <c r="S93" s="223"/>
      <c r="T93" s="225">
        <f>SUM(T94:T121)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26" t="s">
        <v>78</v>
      </c>
      <c r="AT93" s="227" t="s">
        <v>73</v>
      </c>
      <c r="AU93" s="227" t="s">
        <v>78</v>
      </c>
      <c r="AY93" s="226" t="s">
        <v>475</v>
      </c>
      <c r="BK93" s="228">
        <f>SUM(BK94:BK121)</f>
        <v>0</v>
      </c>
    </row>
    <row r="94" s="2" customFormat="1" ht="44.25" customHeight="1">
      <c r="A94" s="41"/>
      <c r="B94" s="42"/>
      <c r="C94" s="231" t="s">
        <v>78</v>
      </c>
      <c r="D94" s="231" t="s">
        <v>477</v>
      </c>
      <c r="E94" s="232" t="s">
        <v>4045</v>
      </c>
      <c r="F94" s="233" t="s">
        <v>4046</v>
      </c>
      <c r="G94" s="234" t="s">
        <v>480</v>
      </c>
      <c r="H94" s="235">
        <v>33</v>
      </c>
      <c r="I94" s="236"/>
      <c r="J94" s="237">
        <f>ROUND(I94*H94,2)</f>
        <v>0</v>
      </c>
      <c r="K94" s="233" t="s">
        <v>481</v>
      </c>
      <c r="L94" s="47"/>
      <c r="M94" s="238" t="s">
        <v>28</v>
      </c>
      <c r="N94" s="239" t="s">
        <v>45</v>
      </c>
      <c r="O94" s="87"/>
      <c r="P94" s="240">
        <f>O94*H94</f>
        <v>0</v>
      </c>
      <c r="Q94" s="240">
        <v>0</v>
      </c>
      <c r="R94" s="240">
        <f>Q94*H94</f>
        <v>0</v>
      </c>
      <c r="S94" s="240">
        <v>0</v>
      </c>
      <c r="T94" s="241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42" t="s">
        <v>482</v>
      </c>
      <c r="AT94" s="242" t="s">
        <v>477</v>
      </c>
      <c r="AU94" s="242" t="s">
        <v>82</v>
      </c>
      <c r="AY94" s="20" t="s">
        <v>475</v>
      </c>
      <c r="BE94" s="243">
        <f>IF(N94="základní",J94,0)</f>
        <v>0</v>
      </c>
      <c r="BF94" s="243">
        <f>IF(N94="snížená",J94,0)</f>
        <v>0</v>
      </c>
      <c r="BG94" s="243">
        <f>IF(N94="zákl. přenesená",J94,0)</f>
        <v>0</v>
      </c>
      <c r="BH94" s="243">
        <f>IF(N94="sníž. přenesená",J94,0)</f>
        <v>0</v>
      </c>
      <c r="BI94" s="243">
        <f>IF(N94="nulová",J94,0)</f>
        <v>0</v>
      </c>
      <c r="BJ94" s="20" t="s">
        <v>78</v>
      </c>
      <c r="BK94" s="243">
        <f>ROUND(I94*H94,2)</f>
        <v>0</v>
      </c>
      <c r="BL94" s="20" t="s">
        <v>482</v>
      </c>
      <c r="BM94" s="242" t="s">
        <v>5511</v>
      </c>
    </row>
    <row r="95" s="2" customFormat="1">
      <c r="A95" s="41"/>
      <c r="B95" s="42"/>
      <c r="C95" s="43"/>
      <c r="D95" s="244" t="s">
        <v>484</v>
      </c>
      <c r="E95" s="43"/>
      <c r="F95" s="245" t="s">
        <v>4048</v>
      </c>
      <c r="G95" s="43"/>
      <c r="H95" s="43"/>
      <c r="I95" s="151"/>
      <c r="J95" s="43"/>
      <c r="K95" s="43"/>
      <c r="L95" s="47"/>
      <c r="M95" s="246"/>
      <c r="N95" s="24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484</v>
      </c>
      <c r="AU95" s="20" t="s">
        <v>82</v>
      </c>
    </row>
    <row r="96" s="13" customFormat="1">
      <c r="A96" s="13"/>
      <c r="B96" s="249"/>
      <c r="C96" s="250"/>
      <c r="D96" s="244" t="s">
        <v>487</v>
      </c>
      <c r="E96" s="251" t="s">
        <v>28</v>
      </c>
      <c r="F96" s="252" t="s">
        <v>5512</v>
      </c>
      <c r="G96" s="250"/>
      <c r="H96" s="253">
        <v>33</v>
      </c>
      <c r="I96" s="254"/>
      <c r="J96" s="250"/>
      <c r="K96" s="250"/>
      <c r="L96" s="255"/>
      <c r="M96" s="256"/>
      <c r="N96" s="257"/>
      <c r="O96" s="257"/>
      <c r="P96" s="257"/>
      <c r="Q96" s="257"/>
      <c r="R96" s="257"/>
      <c r="S96" s="257"/>
      <c r="T96" s="25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59" t="s">
        <v>487</v>
      </c>
      <c r="AU96" s="259" t="s">
        <v>82</v>
      </c>
      <c r="AV96" s="13" t="s">
        <v>82</v>
      </c>
      <c r="AW96" s="13" t="s">
        <v>35</v>
      </c>
      <c r="AX96" s="13" t="s">
        <v>78</v>
      </c>
      <c r="AY96" s="259" t="s">
        <v>475</v>
      </c>
    </row>
    <row r="97" s="2" customFormat="1" ht="33" customHeight="1">
      <c r="A97" s="41"/>
      <c r="B97" s="42"/>
      <c r="C97" s="231" t="s">
        <v>82</v>
      </c>
      <c r="D97" s="231" t="s">
        <v>477</v>
      </c>
      <c r="E97" s="232" t="s">
        <v>5424</v>
      </c>
      <c r="F97" s="233" t="s">
        <v>5425</v>
      </c>
      <c r="G97" s="234" t="s">
        <v>480</v>
      </c>
      <c r="H97" s="235">
        <v>33</v>
      </c>
      <c r="I97" s="236"/>
      <c r="J97" s="237">
        <f>ROUND(I97*H97,2)</f>
        <v>0</v>
      </c>
      <c r="K97" s="233" t="s">
        <v>481</v>
      </c>
      <c r="L97" s="47"/>
      <c r="M97" s="238" t="s">
        <v>28</v>
      </c>
      <c r="N97" s="239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482</v>
      </c>
      <c r="AT97" s="242" t="s">
        <v>477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5513</v>
      </c>
    </row>
    <row r="98" s="2" customFormat="1">
      <c r="A98" s="41"/>
      <c r="B98" s="42"/>
      <c r="C98" s="43"/>
      <c r="D98" s="244" t="s">
        <v>484</v>
      </c>
      <c r="E98" s="43"/>
      <c r="F98" s="245" t="s">
        <v>5427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13" customFormat="1">
      <c r="A99" s="13"/>
      <c r="B99" s="249"/>
      <c r="C99" s="250"/>
      <c r="D99" s="244" t="s">
        <v>487</v>
      </c>
      <c r="E99" s="251" t="s">
        <v>28</v>
      </c>
      <c r="F99" s="252" t="s">
        <v>5514</v>
      </c>
      <c r="G99" s="250"/>
      <c r="H99" s="253">
        <v>33</v>
      </c>
      <c r="I99" s="254"/>
      <c r="J99" s="250"/>
      <c r="K99" s="250"/>
      <c r="L99" s="255"/>
      <c r="M99" s="256"/>
      <c r="N99" s="257"/>
      <c r="O99" s="257"/>
      <c r="P99" s="257"/>
      <c r="Q99" s="257"/>
      <c r="R99" s="257"/>
      <c r="S99" s="257"/>
      <c r="T99" s="25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59" t="s">
        <v>487</v>
      </c>
      <c r="AU99" s="259" t="s">
        <v>82</v>
      </c>
      <c r="AV99" s="13" t="s">
        <v>82</v>
      </c>
      <c r="AW99" s="13" t="s">
        <v>35</v>
      </c>
      <c r="AX99" s="13" t="s">
        <v>78</v>
      </c>
      <c r="AY99" s="259" t="s">
        <v>475</v>
      </c>
    </row>
    <row r="100" s="2" customFormat="1" ht="33" customHeight="1">
      <c r="A100" s="41"/>
      <c r="B100" s="42"/>
      <c r="C100" s="231" t="s">
        <v>90</v>
      </c>
      <c r="D100" s="231" t="s">
        <v>477</v>
      </c>
      <c r="E100" s="232" t="s">
        <v>3419</v>
      </c>
      <c r="F100" s="233" t="s">
        <v>3420</v>
      </c>
      <c r="G100" s="234" t="s">
        <v>496</v>
      </c>
      <c r="H100" s="235">
        <v>82.5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482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482</v>
      </c>
      <c r="BM100" s="242" t="s">
        <v>5515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3420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5516</v>
      </c>
      <c r="G102" s="250"/>
      <c r="H102" s="253">
        <v>82.5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33" customHeight="1">
      <c r="A103" s="41"/>
      <c r="B103" s="42"/>
      <c r="C103" s="231" t="s">
        <v>482</v>
      </c>
      <c r="D103" s="231" t="s">
        <v>477</v>
      </c>
      <c r="E103" s="232" t="s">
        <v>3423</v>
      </c>
      <c r="F103" s="233" t="s">
        <v>3424</v>
      </c>
      <c r="G103" s="234" t="s">
        <v>496</v>
      </c>
      <c r="H103" s="235">
        <v>82.5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5517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3424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5518</v>
      </c>
      <c r="G105" s="250"/>
      <c r="H105" s="253">
        <v>82.5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16.5" customHeight="1">
      <c r="A106" s="41"/>
      <c r="B106" s="42"/>
      <c r="C106" s="282" t="s">
        <v>186</v>
      </c>
      <c r="D106" s="282" t="s">
        <v>516</v>
      </c>
      <c r="E106" s="283" t="s">
        <v>4991</v>
      </c>
      <c r="F106" s="284" t="s">
        <v>4992</v>
      </c>
      <c r="G106" s="285" t="s">
        <v>720</v>
      </c>
      <c r="H106" s="286">
        <v>1.238</v>
      </c>
      <c r="I106" s="287"/>
      <c r="J106" s="288">
        <f>ROUND(I106*H106,2)</f>
        <v>0</v>
      </c>
      <c r="K106" s="284" t="s">
        <v>481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0.001</v>
      </c>
      <c r="R106" s="240">
        <f>Q106*H106</f>
        <v>0.001238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519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5519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4992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5518</v>
      </c>
      <c r="G108" s="250"/>
      <c r="H108" s="253">
        <v>82.5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5520</v>
      </c>
      <c r="G109" s="250"/>
      <c r="H109" s="253">
        <v>1.238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33" customHeight="1">
      <c r="A110" s="41"/>
      <c r="B110" s="42"/>
      <c r="C110" s="231" t="s">
        <v>204</v>
      </c>
      <c r="D110" s="231" t="s">
        <v>477</v>
      </c>
      <c r="E110" s="232" t="s">
        <v>4995</v>
      </c>
      <c r="F110" s="233" t="s">
        <v>4996</v>
      </c>
      <c r="G110" s="234" t="s">
        <v>496</v>
      </c>
      <c r="H110" s="235">
        <v>82.5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5521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4996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5518</v>
      </c>
      <c r="G112" s="250"/>
      <c r="H112" s="253">
        <v>82.5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16.5" customHeight="1">
      <c r="A113" s="41"/>
      <c r="B113" s="42"/>
      <c r="C113" s="282" t="s">
        <v>522</v>
      </c>
      <c r="D113" s="282" t="s">
        <v>516</v>
      </c>
      <c r="E113" s="283" t="s">
        <v>4991</v>
      </c>
      <c r="F113" s="284" t="s">
        <v>4992</v>
      </c>
      <c r="G113" s="285" t="s">
        <v>720</v>
      </c>
      <c r="H113" s="286">
        <v>1.238</v>
      </c>
      <c r="I113" s="287"/>
      <c r="J113" s="288">
        <f>ROUND(I113*H113,2)</f>
        <v>0</v>
      </c>
      <c r="K113" s="284" t="s">
        <v>481</v>
      </c>
      <c r="L113" s="289"/>
      <c r="M113" s="290" t="s">
        <v>28</v>
      </c>
      <c r="N113" s="291" t="s">
        <v>45</v>
      </c>
      <c r="O113" s="87"/>
      <c r="P113" s="240">
        <f>O113*H113</f>
        <v>0</v>
      </c>
      <c r="Q113" s="240">
        <v>0.001</v>
      </c>
      <c r="R113" s="240">
        <f>Q113*H113</f>
        <v>0.001238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519</v>
      </c>
      <c r="AT113" s="242" t="s">
        <v>516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5522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4992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5518</v>
      </c>
      <c r="G115" s="250"/>
      <c r="H115" s="253">
        <v>82.5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5520</v>
      </c>
      <c r="G116" s="250"/>
      <c r="H116" s="253">
        <v>1.238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21.75" customHeight="1">
      <c r="A117" s="41"/>
      <c r="B117" s="42"/>
      <c r="C117" s="231" t="s">
        <v>519</v>
      </c>
      <c r="D117" s="231" t="s">
        <v>477</v>
      </c>
      <c r="E117" s="232" t="s">
        <v>5437</v>
      </c>
      <c r="F117" s="233" t="s">
        <v>5438</v>
      </c>
      <c r="G117" s="234" t="s">
        <v>496</v>
      </c>
      <c r="H117" s="235">
        <v>82.5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5523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5438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5516</v>
      </c>
      <c r="G119" s="250"/>
      <c r="H119" s="253">
        <v>82.5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16.5" customHeight="1">
      <c r="A120" s="41"/>
      <c r="B120" s="42"/>
      <c r="C120" s="231" t="s">
        <v>292</v>
      </c>
      <c r="D120" s="231" t="s">
        <v>477</v>
      </c>
      <c r="E120" s="232" t="s">
        <v>5479</v>
      </c>
      <c r="F120" s="233" t="s">
        <v>5480</v>
      </c>
      <c r="G120" s="234" t="s">
        <v>3898</v>
      </c>
      <c r="H120" s="235">
        <v>1</v>
      </c>
      <c r="I120" s="236"/>
      <c r="J120" s="237">
        <f>ROUND(I120*H120,2)</f>
        <v>0</v>
      </c>
      <c r="K120" s="233" t="s">
        <v>28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5524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5480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2" customFormat="1" ht="22.8" customHeight="1">
      <c r="A122" s="12"/>
      <c r="B122" s="215"/>
      <c r="C122" s="216"/>
      <c r="D122" s="217" t="s">
        <v>73</v>
      </c>
      <c r="E122" s="229" t="s">
        <v>292</v>
      </c>
      <c r="F122" s="229" t="s">
        <v>648</v>
      </c>
      <c r="G122" s="216"/>
      <c r="H122" s="216"/>
      <c r="I122" s="219"/>
      <c r="J122" s="230">
        <f>BK122</f>
        <v>0</v>
      </c>
      <c r="K122" s="216"/>
      <c r="L122" s="221"/>
      <c r="M122" s="222"/>
      <c r="N122" s="223"/>
      <c r="O122" s="223"/>
      <c r="P122" s="224">
        <f>SUM(P123:P140)</f>
        <v>0</v>
      </c>
      <c r="Q122" s="223"/>
      <c r="R122" s="224">
        <f>SUM(R123:R140)</f>
        <v>0</v>
      </c>
      <c r="S122" s="223"/>
      <c r="T122" s="225">
        <f>SUM(T123:T140)</f>
        <v>627.59409999999991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6" t="s">
        <v>78</v>
      </c>
      <c r="AT122" s="227" t="s">
        <v>73</v>
      </c>
      <c r="AU122" s="227" t="s">
        <v>78</v>
      </c>
      <c r="AY122" s="226" t="s">
        <v>475</v>
      </c>
      <c r="BK122" s="228">
        <f>SUM(BK123:BK140)</f>
        <v>0</v>
      </c>
    </row>
    <row r="123" s="2" customFormat="1" ht="16.5" customHeight="1">
      <c r="A123" s="41"/>
      <c r="B123" s="42"/>
      <c r="C123" s="231" t="s">
        <v>332</v>
      </c>
      <c r="D123" s="231" t="s">
        <v>477</v>
      </c>
      <c r="E123" s="232" t="s">
        <v>5440</v>
      </c>
      <c r="F123" s="233" t="s">
        <v>5441</v>
      </c>
      <c r="G123" s="234" t="s">
        <v>3898</v>
      </c>
      <c r="H123" s="235">
        <v>1</v>
      </c>
      <c r="I123" s="236"/>
      <c r="J123" s="237">
        <f>ROUND(I123*H123,2)</f>
        <v>0</v>
      </c>
      <c r="K123" s="233" t="s">
        <v>28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5525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5441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2" customFormat="1">
      <c r="A125" s="41"/>
      <c r="B125" s="42"/>
      <c r="C125" s="43"/>
      <c r="D125" s="244" t="s">
        <v>485</v>
      </c>
      <c r="E125" s="43"/>
      <c r="F125" s="248" t="s">
        <v>5526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485</v>
      </c>
      <c r="AU125" s="20" t="s">
        <v>82</v>
      </c>
    </row>
    <row r="126" s="2" customFormat="1" ht="21.75" customHeight="1">
      <c r="A126" s="41"/>
      <c r="B126" s="42"/>
      <c r="C126" s="231" t="s">
        <v>341</v>
      </c>
      <c r="D126" s="231" t="s">
        <v>477</v>
      </c>
      <c r="E126" s="232" t="s">
        <v>5484</v>
      </c>
      <c r="F126" s="233" t="s">
        <v>5485</v>
      </c>
      <c r="G126" s="234" t="s">
        <v>480</v>
      </c>
      <c r="H126" s="235">
        <v>54</v>
      </c>
      <c r="I126" s="236"/>
      <c r="J126" s="237">
        <f>ROUND(I126*H126,2)</f>
        <v>0</v>
      </c>
      <c r="K126" s="233" t="s">
        <v>481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0.039</v>
      </c>
      <c r="T126" s="241">
        <f>S126*H126</f>
        <v>2.1059999999999999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5527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5487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5528</v>
      </c>
      <c r="G128" s="250"/>
      <c r="H128" s="253">
        <v>54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78</v>
      </c>
      <c r="AY128" s="259" t="s">
        <v>475</v>
      </c>
    </row>
    <row r="129" s="2" customFormat="1" ht="44.25" customHeight="1">
      <c r="A129" s="41"/>
      <c r="B129" s="42"/>
      <c r="C129" s="231" t="s">
        <v>350</v>
      </c>
      <c r="D129" s="231" t="s">
        <v>477</v>
      </c>
      <c r="E129" s="232" t="s">
        <v>5489</v>
      </c>
      <c r="F129" s="233" t="s">
        <v>5490</v>
      </c>
      <c r="G129" s="234" t="s">
        <v>480</v>
      </c>
      <c r="H129" s="235">
        <v>29.379000000000001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0.14999999999999999</v>
      </c>
      <c r="T129" s="241">
        <f>S129*H129</f>
        <v>4.4068500000000004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5529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5492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5530</v>
      </c>
      <c r="G131" s="250"/>
      <c r="H131" s="253">
        <v>29.379000000000001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44.25" customHeight="1">
      <c r="A132" s="41"/>
      <c r="B132" s="42"/>
      <c r="C132" s="231" t="s">
        <v>359</v>
      </c>
      <c r="D132" s="231" t="s">
        <v>477</v>
      </c>
      <c r="E132" s="232" t="s">
        <v>5494</v>
      </c>
      <c r="F132" s="233" t="s">
        <v>5495</v>
      </c>
      <c r="G132" s="234" t="s">
        <v>480</v>
      </c>
      <c r="H132" s="235">
        <v>952.92499999999995</v>
      </c>
      <c r="I132" s="236"/>
      <c r="J132" s="237">
        <f>ROUND(I132*H132,2)</f>
        <v>0</v>
      </c>
      <c r="K132" s="233" t="s">
        <v>481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0.65000000000000002</v>
      </c>
      <c r="T132" s="241">
        <f>S132*H132</f>
        <v>619.40125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482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5531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5497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5532</v>
      </c>
      <c r="G134" s="250"/>
      <c r="H134" s="253">
        <v>952.92499999999995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78</v>
      </c>
      <c r="AY134" s="259" t="s">
        <v>475</v>
      </c>
    </row>
    <row r="135" s="2" customFormat="1" ht="44.25" customHeight="1">
      <c r="A135" s="41"/>
      <c r="B135" s="42"/>
      <c r="C135" s="231" t="s">
        <v>557</v>
      </c>
      <c r="D135" s="231" t="s">
        <v>477</v>
      </c>
      <c r="E135" s="232" t="s">
        <v>5499</v>
      </c>
      <c r="F135" s="233" t="s">
        <v>5500</v>
      </c>
      <c r="G135" s="234" t="s">
        <v>480</v>
      </c>
      <c r="H135" s="235">
        <v>4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0.41999999999999998</v>
      </c>
      <c r="T135" s="241">
        <f>S135*H135</f>
        <v>1.6799999999999999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5533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5502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5534</v>
      </c>
      <c r="G137" s="250"/>
      <c r="H137" s="253">
        <v>4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2" customFormat="1" ht="21.75" customHeight="1">
      <c r="A138" s="41"/>
      <c r="B138" s="42"/>
      <c r="C138" s="231" t="s">
        <v>8</v>
      </c>
      <c r="D138" s="231" t="s">
        <v>477</v>
      </c>
      <c r="E138" s="232" t="s">
        <v>4797</v>
      </c>
      <c r="F138" s="233" t="s">
        <v>4798</v>
      </c>
      <c r="G138" s="234" t="s">
        <v>496</v>
      </c>
      <c r="H138" s="235">
        <v>12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5535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4798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5536</v>
      </c>
      <c r="G140" s="250"/>
      <c r="H140" s="253">
        <v>12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78</v>
      </c>
      <c r="AY140" s="259" t="s">
        <v>475</v>
      </c>
    </row>
    <row r="141" s="12" customFormat="1" ht="22.8" customHeight="1">
      <c r="A141" s="12"/>
      <c r="B141" s="215"/>
      <c r="C141" s="216"/>
      <c r="D141" s="217" t="s">
        <v>73</v>
      </c>
      <c r="E141" s="229" t="s">
        <v>2236</v>
      </c>
      <c r="F141" s="229" t="s">
        <v>2237</v>
      </c>
      <c r="G141" s="216"/>
      <c r="H141" s="216"/>
      <c r="I141" s="219"/>
      <c r="J141" s="230">
        <f>BK141</f>
        <v>0</v>
      </c>
      <c r="K141" s="216"/>
      <c r="L141" s="221"/>
      <c r="M141" s="222"/>
      <c r="N141" s="223"/>
      <c r="O141" s="223"/>
      <c r="P141" s="224">
        <f>SUM(P142:P151)</f>
        <v>0</v>
      </c>
      <c r="Q141" s="223"/>
      <c r="R141" s="224">
        <f>SUM(R142:R151)</f>
        <v>0</v>
      </c>
      <c r="S141" s="223"/>
      <c r="T141" s="225">
        <f>SUM(T142:T151)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6" t="s">
        <v>78</v>
      </c>
      <c r="AT141" s="227" t="s">
        <v>73</v>
      </c>
      <c r="AU141" s="227" t="s">
        <v>78</v>
      </c>
      <c r="AY141" s="226" t="s">
        <v>475</v>
      </c>
      <c r="BK141" s="228">
        <f>SUM(BK142:BK151)</f>
        <v>0</v>
      </c>
    </row>
    <row r="142" s="2" customFormat="1" ht="33" customHeight="1">
      <c r="A142" s="41"/>
      <c r="B142" s="42"/>
      <c r="C142" s="231" t="s">
        <v>567</v>
      </c>
      <c r="D142" s="231" t="s">
        <v>477</v>
      </c>
      <c r="E142" s="232" t="s">
        <v>5458</v>
      </c>
      <c r="F142" s="233" t="s">
        <v>5459</v>
      </c>
      <c r="G142" s="234" t="s">
        <v>508</v>
      </c>
      <c r="H142" s="235">
        <v>620.09500000000003</v>
      </c>
      <c r="I142" s="236"/>
      <c r="J142" s="237">
        <f>ROUND(I142*H142,2)</f>
        <v>0</v>
      </c>
      <c r="K142" s="233" t="s">
        <v>28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482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482</v>
      </c>
      <c r="BM142" s="242" t="s">
        <v>5537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5461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5538</v>
      </c>
      <c r="G144" s="250"/>
      <c r="H144" s="253">
        <v>627.59400000000005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74</v>
      </c>
      <c r="AY144" s="259" t="s">
        <v>475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5539</v>
      </c>
      <c r="G145" s="250"/>
      <c r="H145" s="253">
        <v>-7.4989999999999997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5" customFormat="1">
      <c r="A146" s="15"/>
      <c r="B146" s="271"/>
      <c r="C146" s="272"/>
      <c r="D146" s="244" t="s">
        <v>487</v>
      </c>
      <c r="E146" s="273" t="s">
        <v>28</v>
      </c>
      <c r="F146" s="274" t="s">
        <v>493</v>
      </c>
      <c r="G146" s="272"/>
      <c r="H146" s="275">
        <v>620.09500000000003</v>
      </c>
      <c r="I146" s="276"/>
      <c r="J146" s="272"/>
      <c r="K146" s="272"/>
      <c r="L146" s="277"/>
      <c r="M146" s="278"/>
      <c r="N146" s="279"/>
      <c r="O146" s="279"/>
      <c r="P146" s="279"/>
      <c r="Q146" s="279"/>
      <c r="R146" s="279"/>
      <c r="S146" s="279"/>
      <c r="T146" s="280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81" t="s">
        <v>487</v>
      </c>
      <c r="AU146" s="281" t="s">
        <v>82</v>
      </c>
      <c r="AV146" s="15" t="s">
        <v>482</v>
      </c>
      <c r="AW146" s="15" t="s">
        <v>35</v>
      </c>
      <c r="AX146" s="15" t="s">
        <v>78</v>
      </c>
      <c r="AY146" s="281" t="s">
        <v>475</v>
      </c>
    </row>
    <row r="147" s="2" customFormat="1" ht="33" customHeight="1">
      <c r="A147" s="41"/>
      <c r="B147" s="42"/>
      <c r="C147" s="231" t="s">
        <v>571</v>
      </c>
      <c r="D147" s="231" t="s">
        <v>477</v>
      </c>
      <c r="E147" s="232" t="s">
        <v>5462</v>
      </c>
      <c r="F147" s="233" t="s">
        <v>5463</v>
      </c>
      <c r="G147" s="234" t="s">
        <v>508</v>
      </c>
      <c r="H147" s="235">
        <v>627.59400000000005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5540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5465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2" customFormat="1" ht="33" customHeight="1">
      <c r="A149" s="41"/>
      <c r="B149" s="42"/>
      <c r="C149" s="231" t="s">
        <v>575</v>
      </c>
      <c r="D149" s="231" t="s">
        <v>477</v>
      </c>
      <c r="E149" s="232" t="s">
        <v>5541</v>
      </c>
      <c r="F149" s="233" t="s">
        <v>5459</v>
      </c>
      <c r="G149" s="234" t="s">
        <v>508</v>
      </c>
      <c r="H149" s="235">
        <v>7.4989999999999997</v>
      </c>
      <c r="I149" s="236"/>
      <c r="J149" s="237">
        <f>ROUND(I149*H149,2)</f>
        <v>0</v>
      </c>
      <c r="K149" s="233" t="s">
        <v>28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482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482</v>
      </c>
      <c r="BM149" s="242" t="s">
        <v>5542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5461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5543</v>
      </c>
      <c r="G151" s="250"/>
      <c r="H151" s="253">
        <v>7.4989999999999997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78</v>
      </c>
      <c r="AY151" s="259" t="s">
        <v>475</v>
      </c>
    </row>
    <row r="152" s="12" customFormat="1" ht="25.92" customHeight="1">
      <c r="A152" s="12"/>
      <c r="B152" s="215"/>
      <c r="C152" s="216"/>
      <c r="D152" s="217" t="s">
        <v>73</v>
      </c>
      <c r="E152" s="218" t="s">
        <v>708</v>
      </c>
      <c r="F152" s="218" t="s">
        <v>709</v>
      </c>
      <c r="G152" s="216"/>
      <c r="H152" s="216"/>
      <c r="I152" s="219"/>
      <c r="J152" s="220">
        <f>BK152</f>
        <v>0</v>
      </c>
      <c r="K152" s="216"/>
      <c r="L152" s="221"/>
      <c r="M152" s="222"/>
      <c r="N152" s="223"/>
      <c r="O152" s="223"/>
      <c r="P152" s="224">
        <f>P153</f>
        <v>0</v>
      </c>
      <c r="Q152" s="223"/>
      <c r="R152" s="224">
        <f>R153</f>
        <v>0</v>
      </c>
      <c r="S152" s="223"/>
      <c r="T152" s="225">
        <f>T153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6" t="s">
        <v>82</v>
      </c>
      <c r="AT152" s="227" t="s">
        <v>73</v>
      </c>
      <c r="AU152" s="227" t="s">
        <v>74</v>
      </c>
      <c r="AY152" s="226" t="s">
        <v>475</v>
      </c>
      <c r="BK152" s="228">
        <f>BK153</f>
        <v>0</v>
      </c>
    </row>
    <row r="153" s="12" customFormat="1" ht="22.8" customHeight="1">
      <c r="A153" s="12"/>
      <c r="B153" s="215"/>
      <c r="C153" s="216"/>
      <c r="D153" s="217" t="s">
        <v>73</v>
      </c>
      <c r="E153" s="229" t="s">
        <v>5544</v>
      </c>
      <c r="F153" s="229" t="s">
        <v>5545</v>
      </c>
      <c r="G153" s="216"/>
      <c r="H153" s="216"/>
      <c r="I153" s="219"/>
      <c r="J153" s="230">
        <f>BK153</f>
        <v>0</v>
      </c>
      <c r="K153" s="216"/>
      <c r="L153" s="221"/>
      <c r="M153" s="222"/>
      <c r="N153" s="223"/>
      <c r="O153" s="223"/>
      <c r="P153" s="224">
        <f>SUM(P154:P156)</f>
        <v>0</v>
      </c>
      <c r="Q153" s="223"/>
      <c r="R153" s="224">
        <f>SUM(R154:R156)</f>
        <v>0</v>
      </c>
      <c r="S153" s="223"/>
      <c r="T153" s="225">
        <f>SUM(T154:T156)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6" t="s">
        <v>82</v>
      </c>
      <c r="AT153" s="227" t="s">
        <v>73</v>
      </c>
      <c r="AU153" s="227" t="s">
        <v>78</v>
      </c>
      <c r="AY153" s="226" t="s">
        <v>475</v>
      </c>
      <c r="BK153" s="228">
        <f>SUM(BK154:BK156)</f>
        <v>0</v>
      </c>
    </row>
    <row r="154" s="2" customFormat="1" ht="21.75" customHeight="1">
      <c r="A154" s="41"/>
      <c r="B154" s="42"/>
      <c r="C154" s="231" t="s">
        <v>579</v>
      </c>
      <c r="D154" s="231" t="s">
        <v>477</v>
      </c>
      <c r="E154" s="232" t="s">
        <v>5546</v>
      </c>
      <c r="F154" s="233" t="s">
        <v>5547</v>
      </c>
      <c r="G154" s="234" t="s">
        <v>496</v>
      </c>
      <c r="H154" s="235">
        <v>228</v>
      </c>
      <c r="I154" s="236"/>
      <c r="J154" s="237">
        <f>ROUND(I154*H154,2)</f>
        <v>0</v>
      </c>
      <c r="K154" s="233" t="s">
        <v>28</v>
      </c>
      <c r="L154" s="47"/>
      <c r="M154" s="238" t="s">
        <v>28</v>
      </c>
      <c r="N154" s="239" t="s">
        <v>45</v>
      </c>
      <c r="O154" s="87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567</v>
      </c>
      <c r="AT154" s="242" t="s">
        <v>477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567</v>
      </c>
      <c r="BM154" s="242" t="s">
        <v>5548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5547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5549</v>
      </c>
      <c r="G156" s="250"/>
      <c r="H156" s="253">
        <v>228</v>
      </c>
      <c r="I156" s="254"/>
      <c r="J156" s="250"/>
      <c r="K156" s="250"/>
      <c r="L156" s="255"/>
      <c r="M156" s="292"/>
      <c r="N156" s="293"/>
      <c r="O156" s="293"/>
      <c r="P156" s="293"/>
      <c r="Q156" s="293"/>
      <c r="R156" s="293"/>
      <c r="S156" s="293"/>
      <c r="T156" s="294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78</v>
      </c>
      <c r="AY156" s="259" t="s">
        <v>475</v>
      </c>
    </row>
    <row r="157" s="2" customFormat="1" ht="6.96" customHeight="1">
      <c r="A157" s="41"/>
      <c r="B157" s="62"/>
      <c r="C157" s="63"/>
      <c r="D157" s="63"/>
      <c r="E157" s="63"/>
      <c r="F157" s="63"/>
      <c r="G157" s="63"/>
      <c r="H157" s="63"/>
      <c r="I157" s="179"/>
      <c r="J157" s="63"/>
      <c r="K157" s="63"/>
      <c r="L157" s="47"/>
      <c r="M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</row>
  </sheetData>
  <sheetProtection sheet="1" autoFilter="0" formatColumns="0" formatRows="0" objects="1" scenarios="1" spinCount="100000" saltValue="GMdIR29sy8qIzm0YfmcKTMxjo2wdE+J/jlUVlKfxoC96WZxzd5J0myoCPl1hw/jG8/92LLQS4+bAeplARVmMUw==" hashValue="9eZ6ZhHFgw4HouHh8lI5bVNmb9QZhSttt+UQuOs/sVzGpnuw88MKfSbr7URogROE2hnw6cOIo1OmcRHlBJ4nUQ==" algorithmName="SHA-512" password="C429"/>
  <autoFilter ref="C90:K15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5420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5550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ROUND(J89,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ROUND((SUM(BE89:BE144)),  2)</f>
        <v>0</v>
      </c>
      <c r="G35" s="41"/>
      <c r="H35" s="41"/>
      <c r="I35" s="168">
        <v>0.20999999999999999</v>
      </c>
      <c r="J35" s="167">
        <f>ROUND(((SUM(BE89:BE144))*I35),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ROUND((SUM(BF89:BF144)),  2)</f>
        <v>0</v>
      </c>
      <c r="G36" s="41"/>
      <c r="H36" s="41"/>
      <c r="I36" s="168">
        <v>0.14999999999999999</v>
      </c>
      <c r="J36" s="167">
        <f>ROUND(((SUM(BF89:BF144))*I36),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ROUND((SUM(BG89:BG144)),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ROUND((SUM(BH89:BH144)),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ROUND((SUM(BI89:BI144)),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5420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5.4 - SO 05d - Objekt č.p.43  k.ú., Perálec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J89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J90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J91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450</v>
      </c>
      <c r="E66" s="199"/>
      <c r="F66" s="199"/>
      <c r="G66" s="199"/>
      <c r="H66" s="199"/>
      <c r="I66" s="200"/>
      <c r="J66" s="201">
        <f>J120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1909</v>
      </c>
      <c r="E67" s="199"/>
      <c r="F67" s="199"/>
      <c r="G67" s="199"/>
      <c r="H67" s="199"/>
      <c r="I67" s="200"/>
      <c r="J67" s="201">
        <f>J139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151"/>
      <c r="J68" s="43"/>
      <c r="K68" s="4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179"/>
      <c r="J69" s="63"/>
      <c r="K69" s="6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182"/>
      <c r="J73" s="65"/>
      <c r="K73" s="65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460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83" t="str">
        <f>E7</f>
        <v>Krounka Kutřín, výstavba poldru</v>
      </c>
      <c r="F77" s="35"/>
      <c r="G77" s="35"/>
      <c r="H77" s="35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435</v>
      </c>
      <c r="D78" s="25"/>
      <c r="E78" s="25"/>
      <c r="F78" s="25"/>
      <c r="G78" s="25"/>
      <c r="H78" s="25"/>
      <c r="I78" s="142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83" t="s">
        <v>5420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437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 xml:space="preserve">5.4 - SO 05d - Objekt č.p.43  k.ú., Perálec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22</v>
      </c>
      <c r="D83" s="43"/>
      <c r="E83" s="43"/>
      <c r="F83" s="30" t="str">
        <f>F14</f>
        <v>k.ú. Perálec,Hněvětice,Miřetín,Č.Rybná</v>
      </c>
      <c r="G83" s="43"/>
      <c r="H83" s="43"/>
      <c r="I83" s="154" t="s">
        <v>24</v>
      </c>
      <c r="J83" s="75" t="str">
        <f>IF(J14="","",J14)</f>
        <v>27.8.2019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40.05" customHeight="1">
      <c r="A85" s="41"/>
      <c r="B85" s="42"/>
      <c r="C85" s="35" t="s">
        <v>26</v>
      </c>
      <c r="D85" s="43"/>
      <c r="E85" s="43"/>
      <c r="F85" s="30" t="str">
        <f>E17</f>
        <v>Povodí Labe,státní podnik,Víta Nejedlého 951, HK3</v>
      </c>
      <c r="G85" s="43"/>
      <c r="H85" s="43"/>
      <c r="I85" s="154" t="s">
        <v>33</v>
      </c>
      <c r="J85" s="39" t="str">
        <f>E23</f>
        <v>"Sdružení Kutřín 2016" Šindlar + HG partner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31</v>
      </c>
      <c r="D86" s="43"/>
      <c r="E86" s="43"/>
      <c r="F86" s="30" t="str">
        <f>IF(E20="","",E20)</f>
        <v>Vyplň údaj</v>
      </c>
      <c r="G86" s="43"/>
      <c r="H86" s="43"/>
      <c r="I86" s="154" t="s">
        <v>36</v>
      </c>
      <c r="J86" s="39" t="str">
        <f>E26</f>
        <v xml:space="preserve"> 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203"/>
      <c r="B88" s="204"/>
      <c r="C88" s="205" t="s">
        <v>461</v>
      </c>
      <c r="D88" s="206" t="s">
        <v>59</v>
      </c>
      <c r="E88" s="206" t="s">
        <v>55</v>
      </c>
      <c r="F88" s="206" t="s">
        <v>56</v>
      </c>
      <c r="G88" s="206" t="s">
        <v>462</v>
      </c>
      <c r="H88" s="206" t="s">
        <v>463</v>
      </c>
      <c r="I88" s="207" t="s">
        <v>464</v>
      </c>
      <c r="J88" s="206" t="s">
        <v>444</v>
      </c>
      <c r="K88" s="208" t="s">
        <v>465</v>
      </c>
      <c r="L88" s="209"/>
      <c r="M88" s="95" t="s">
        <v>28</v>
      </c>
      <c r="N88" s="96" t="s">
        <v>44</v>
      </c>
      <c r="O88" s="96" t="s">
        <v>466</v>
      </c>
      <c r="P88" s="96" t="s">
        <v>467</v>
      </c>
      <c r="Q88" s="96" t="s">
        <v>468</v>
      </c>
      <c r="R88" s="96" t="s">
        <v>469</v>
      </c>
      <c r="S88" s="96" t="s">
        <v>470</v>
      </c>
      <c r="T88" s="97" t="s">
        <v>471</v>
      </c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</row>
    <row r="89" s="2" customFormat="1" ht="22.8" customHeight="1">
      <c r="A89" s="41"/>
      <c r="B89" s="42"/>
      <c r="C89" s="102" t="s">
        <v>472</v>
      </c>
      <c r="D89" s="43"/>
      <c r="E89" s="43"/>
      <c r="F89" s="43"/>
      <c r="G89" s="43"/>
      <c r="H89" s="43"/>
      <c r="I89" s="151"/>
      <c r="J89" s="210">
        <f>BK89</f>
        <v>0</v>
      </c>
      <c r="K89" s="43"/>
      <c r="L89" s="47"/>
      <c r="M89" s="98"/>
      <c r="N89" s="211"/>
      <c r="O89" s="99"/>
      <c r="P89" s="212">
        <f>P90</f>
        <v>0</v>
      </c>
      <c r="Q89" s="99"/>
      <c r="R89" s="212">
        <f>R90</f>
        <v>0.0035260000000000001</v>
      </c>
      <c r="S89" s="99"/>
      <c r="T89" s="213">
        <f>T90</f>
        <v>597.49360000000001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73</v>
      </c>
      <c r="AU89" s="20" t="s">
        <v>445</v>
      </c>
      <c r="BK89" s="214">
        <f>BK90</f>
        <v>0</v>
      </c>
    </row>
    <row r="90" s="12" customFormat="1" ht="25.92" customHeight="1">
      <c r="A90" s="12"/>
      <c r="B90" s="215"/>
      <c r="C90" s="216"/>
      <c r="D90" s="217" t="s">
        <v>73</v>
      </c>
      <c r="E90" s="218" t="s">
        <v>473</v>
      </c>
      <c r="F90" s="218" t="s">
        <v>474</v>
      </c>
      <c r="G90" s="216"/>
      <c r="H90" s="216"/>
      <c r="I90" s="219"/>
      <c r="J90" s="220">
        <f>BK90</f>
        <v>0</v>
      </c>
      <c r="K90" s="216"/>
      <c r="L90" s="221"/>
      <c r="M90" s="222"/>
      <c r="N90" s="223"/>
      <c r="O90" s="223"/>
      <c r="P90" s="224">
        <f>P91+P120+P139</f>
        <v>0</v>
      </c>
      <c r="Q90" s="223"/>
      <c r="R90" s="224">
        <f>R91+R120+R139</f>
        <v>0.0035260000000000001</v>
      </c>
      <c r="S90" s="223"/>
      <c r="T90" s="225">
        <f>T91+T120+T139</f>
        <v>597.49360000000001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74</v>
      </c>
      <c r="AY90" s="226" t="s">
        <v>475</v>
      </c>
      <c r="BK90" s="228">
        <f>BK91+BK120+BK139</f>
        <v>0</v>
      </c>
    </row>
    <row r="91" s="12" customFormat="1" ht="22.8" customHeight="1">
      <c r="A91" s="12"/>
      <c r="B91" s="215"/>
      <c r="C91" s="216"/>
      <c r="D91" s="217" t="s">
        <v>73</v>
      </c>
      <c r="E91" s="229" t="s">
        <v>78</v>
      </c>
      <c r="F91" s="229" t="s">
        <v>393</v>
      </c>
      <c r="G91" s="216"/>
      <c r="H91" s="216"/>
      <c r="I91" s="219"/>
      <c r="J91" s="230">
        <f>BK91</f>
        <v>0</v>
      </c>
      <c r="K91" s="216"/>
      <c r="L91" s="221"/>
      <c r="M91" s="222"/>
      <c r="N91" s="223"/>
      <c r="O91" s="223"/>
      <c r="P91" s="224">
        <f>SUM(P92:P119)</f>
        <v>0</v>
      </c>
      <c r="Q91" s="223"/>
      <c r="R91" s="224">
        <f>SUM(R92:R119)</f>
        <v>0.0035260000000000001</v>
      </c>
      <c r="S91" s="223"/>
      <c r="T91" s="225">
        <f>SUM(T92:T119)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78</v>
      </c>
      <c r="AY91" s="226" t="s">
        <v>475</v>
      </c>
      <c r="BK91" s="228">
        <f>SUM(BK92:BK119)</f>
        <v>0</v>
      </c>
    </row>
    <row r="92" s="2" customFormat="1" ht="44.25" customHeight="1">
      <c r="A92" s="41"/>
      <c r="B92" s="42"/>
      <c r="C92" s="231" t="s">
        <v>78</v>
      </c>
      <c r="D92" s="231" t="s">
        <v>477</v>
      </c>
      <c r="E92" s="232" t="s">
        <v>4045</v>
      </c>
      <c r="F92" s="233" t="s">
        <v>4046</v>
      </c>
      <c r="G92" s="234" t="s">
        <v>480</v>
      </c>
      <c r="H92" s="235">
        <v>47</v>
      </c>
      <c r="I92" s="236"/>
      <c r="J92" s="237">
        <f>ROUND(I92*H92,2)</f>
        <v>0</v>
      </c>
      <c r="K92" s="233" t="s">
        <v>481</v>
      </c>
      <c r="L92" s="47"/>
      <c r="M92" s="238" t="s">
        <v>28</v>
      </c>
      <c r="N92" s="239" t="s">
        <v>45</v>
      </c>
      <c r="O92" s="87"/>
      <c r="P92" s="240">
        <f>O92*H92</f>
        <v>0</v>
      </c>
      <c r="Q92" s="240">
        <v>0</v>
      </c>
      <c r="R92" s="240">
        <f>Q92*H92</f>
        <v>0</v>
      </c>
      <c r="S92" s="240">
        <v>0</v>
      </c>
      <c r="T92" s="241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42" t="s">
        <v>482</v>
      </c>
      <c r="AT92" s="242" t="s">
        <v>477</v>
      </c>
      <c r="AU92" s="242" t="s">
        <v>82</v>
      </c>
      <c r="AY92" s="20" t="s">
        <v>475</v>
      </c>
      <c r="BE92" s="243">
        <f>IF(N92="základní",J92,0)</f>
        <v>0</v>
      </c>
      <c r="BF92" s="243">
        <f>IF(N92="snížená",J92,0)</f>
        <v>0</v>
      </c>
      <c r="BG92" s="243">
        <f>IF(N92="zákl. přenesená",J92,0)</f>
        <v>0</v>
      </c>
      <c r="BH92" s="243">
        <f>IF(N92="sníž. přenesená",J92,0)</f>
        <v>0</v>
      </c>
      <c r="BI92" s="243">
        <f>IF(N92="nulová",J92,0)</f>
        <v>0</v>
      </c>
      <c r="BJ92" s="20" t="s">
        <v>78</v>
      </c>
      <c r="BK92" s="243">
        <f>ROUND(I92*H92,2)</f>
        <v>0</v>
      </c>
      <c r="BL92" s="20" t="s">
        <v>482</v>
      </c>
      <c r="BM92" s="242" t="s">
        <v>5551</v>
      </c>
    </row>
    <row r="93" s="2" customFormat="1">
      <c r="A93" s="41"/>
      <c r="B93" s="42"/>
      <c r="C93" s="43"/>
      <c r="D93" s="244" t="s">
        <v>484</v>
      </c>
      <c r="E93" s="43"/>
      <c r="F93" s="245" t="s">
        <v>4048</v>
      </c>
      <c r="G93" s="43"/>
      <c r="H93" s="43"/>
      <c r="I93" s="151"/>
      <c r="J93" s="43"/>
      <c r="K93" s="43"/>
      <c r="L93" s="47"/>
      <c r="M93" s="246"/>
      <c r="N93" s="24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484</v>
      </c>
      <c r="AU93" s="20" t="s">
        <v>82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5552</v>
      </c>
      <c r="G94" s="250"/>
      <c r="H94" s="253">
        <v>47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33" customHeight="1">
      <c r="A95" s="41"/>
      <c r="B95" s="42"/>
      <c r="C95" s="231" t="s">
        <v>82</v>
      </c>
      <c r="D95" s="231" t="s">
        <v>477</v>
      </c>
      <c r="E95" s="232" t="s">
        <v>5424</v>
      </c>
      <c r="F95" s="233" t="s">
        <v>5425</v>
      </c>
      <c r="G95" s="234" t="s">
        <v>480</v>
      </c>
      <c r="H95" s="235">
        <v>47</v>
      </c>
      <c r="I95" s="236"/>
      <c r="J95" s="237">
        <f>ROUND(I95*H95,2)</f>
        <v>0</v>
      </c>
      <c r="K95" s="233" t="s">
        <v>481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5553</v>
      </c>
    </row>
    <row r="96" s="2" customFormat="1">
      <c r="A96" s="41"/>
      <c r="B96" s="42"/>
      <c r="C96" s="43"/>
      <c r="D96" s="244" t="s">
        <v>484</v>
      </c>
      <c r="E96" s="43"/>
      <c r="F96" s="245" t="s">
        <v>5427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13" customFormat="1">
      <c r="A97" s="13"/>
      <c r="B97" s="249"/>
      <c r="C97" s="250"/>
      <c r="D97" s="244" t="s">
        <v>487</v>
      </c>
      <c r="E97" s="251" t="s">
        <v>28</v>
      </c>
      <c r="F97" s="252" t="s">
        <v>5554</v>
      </c>
      <c r="G97" s="250"/>
      <c r="H97" s="253">
        <v>47</v>
      </c>
      <c r="I97" s="254"/>
      <c r="J97" s="250"/>
      <c r="K97" s="250"/>
      <c r="L97" s="255"/>
      <c r="M97" s="256"/>
      <c r="N97" s="257"/>
      <c r="O97" s="257"/>
      <c r="P97" s="257"/>
      <c r="Q97" s="257"/>
      <c r="R97" s="257"/>
      <c r="S97" s="257"/>
      <c r="T97" s="25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59" t="s">
        <v>487</v>
      </c>
      <c r="AU97" s="259" t="s">
        <v>82</v>
      </c>
      <c r="AV97" s="13" t="s">
        <v>82</v>
      </c>
      <c r="AW97" s="13" t="s">
        <v>35</v>
      </c>
      <c r="AX97" s="13" t="s">
        <v>78</v>
      </c>
      <c r="AY97" s="259" t="s">
        <v>475</v>
      </c>
    </row>
    <row r="98" s="2" customFormat="1" ht="33" customHeight="1">
      <c r="A98" s="41"/>
      <c r="B98" s="42"/>
      <c r="C98" s="231" t="s">
        <v>90</v>
      </c>
      <c r="D98" s="231" t="s">
        <v>477</v>
      </c>
      <c r="E98" s="232" t="s">
        <v>3419</v>
      </c>
      <c r="F98" s="233" t="s">
        <v>3420</v>
      </c>
      <c r="G98" s="234" t="s">
        <v>496</v>
      </c>
      <c r="H98" s="235">
        <v>117.5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5555</v>
      </c>
    </row>
    <row r="99" s="2" customFormat="1">
      <c r="A99" s="41"/>
      <c r="B99" s="42"/>
      <c r="C99" s="43"/>
      <c r="D99" s="244" t="s">
        <v>484</v>
      </c>
      <c r="E99" s="43"/>
      <c r="F99" s="245" t="s">
        <v>3420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5556</v>
      </c>
      <c r="G100" s="250"/>
      <c r="H100" s="253">
        <v>117.5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2" customFormat="1" ht="33" customHeight="1">
      <c r="A101" s="41"/>
      <c r="B101" s="42"/>
      <c r="C101" s="231" t="s">
        <v>482</v>
      </c>
      <c r="D101" s="231" t="s">
        <v>477</v>
      </c>
      <c r="E101" s="232" t="s">
        <v>3423</v>
      </c>
      <c r="F101" s="233" t="s">
        <v>3424</v>
      </c>
      <c r="G101" s="234" t="s">
        <v>496</v>
      </c>
      <c r="H101" s="235">
        <v>117.5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5557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3424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5558</v>
      </c>
      <c r="G103" s="250"/>
      <c r="H103" s="253">
        <v>117.5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16.5" customHeight="1">
      <c r="A104" s="41"/>
      <c r="B104" s="42"/>
      <c r="C104" s="282" t="s">
        <v>186</v>
      </c>
      <c r="D104" s="282" t="s">
        <v>516</v>
      </c>
      <c r="E104" s="283" t="s">
        <v>4991</v>
      </c>
      <c r="F104" s="284" t="s">
        <v>4992</v>
      </c>
      <c r="G104" s="285" t="s">
        <v>720</v>
      </c>
      <c r="H104" s="286">
        <v>1.7629999999999999</v>
      </c>
      <c r="I104" s="287"/>
      <c r="J104" s="288">
        <f>ROUND(I104*H104,2)</f>
        <v>0</v>
      </c>
      <c r="K104" s="284" t="s">
        <v>481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0.001</v>
      </c>
      <c r="R104" s="240">
        <f>Q104*H104</f>
        <v>0.001763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519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5559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4992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5558</v>
      </c>
      <c r="G106" s="250"/>
      <c r="H106" s="253">
        <v>117.5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5560</v>
      </c>
      <c r="G107" s="250"/>
      <c r="H107" s="253">
        <v>1.7629999999999999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33" customHeight="1">
      <c r="A108" s="41"/>
      <c r="B108" s="42"/>
      <c r="C108" s="231" t="s">
        <v>204</v>
      </c>
      <c r="D108" s="231" t="s">
        <v>477</v>
      </c>
      <c r="E108" s="232" t="s">
        <v>4995</v>
      </c>
      <c r="F108" s="233" t="s">
        <v>4996</v>
      </c>
      <c r="G108" s="234" t="s">
        <v>496</v>
      </c>
      <c r="H108" s="235">
        <v>117.5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5561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4996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5558</v>
      </c>
      <c r="G110" s="250"/>
      <c r="H110" s="253">
        <v>117.5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16.5" customHeight="1">
      <c r="A111" s="41"/>
      <c r="B111" s="42"/>
      <c r="C111" s="282" t="s">
        <v>522</v>
      </c>
      <c r="D111" s="282" t="s">
        <v>516</v>
      </c>
      <c r="E111" s="283" t="s">
        <v>4991</v>
      </c>
      <c r="F111" s="284" t="s">
        <v>4992</v>
      </c>
      <c r="G111" s="285" t="s">
        <v>720</v>
      </c>
      <c r="H111" s="286">
        <v>1.7629999999999999</v>
      </c>
      <c r="I111" s="287"/>
      <c r="J111" s="288">
        <f>ROUND(I111*H111,2)</f>
        <v>0</v>
      </c>
      <c r="K111" s="284" t="s">
        <v>481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0.001</v>
      </c>
      <c r="R111" s="240">
        <f>Q111*H111</f>
        <v>0.001763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519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5562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4992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5558</v>
      </c>
      <c r="G113" s="250"/>
      <c r="H113" s="253">
        <v>117.5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5560</v>
      </c>
      <c r="G114" s="250"/>
      <c r="H114" s="253">
        <v>1.7629999999999999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21.75" customHeight="1">
      <c r="A115" s="41"/>
      <c r="B115" s="42"/>
      <c r="C115" s="231" t="s">
        <v>519</v>
      </c>
      <c r="D115" s="231" t="s">
        <v>477</v>
      </c>
      <c r="E115" s="232" t="s">
        <v>5437</v>
      </c>
      <c r="F115" s="233" t="s">
        <v>5438</v>
      </c>
      <c r="G115" s="234" t="s">
        <v>496</v>
      </c>
      <c r="H115" s="235">
        <v>117.5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5563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5438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5556</v>
      </c>
      <c r="G117" s="250"/>
      <c r="H117" s="253">
        <v>117.5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16.5" customHeight="1">
      <c r="A118" s="41"/>
      <c r="B118" s="42"/>
      <c r="C118" s="231" t="s">
        <v>292</v>
      </c>
      <c r="D118" s="231" t="s">
        <v>477</v>
      </c>
      <c r="E118" s="232" t="s">
        <v>5479</v>
      </c>
      <c r="F118" s="233" t="s">
        <v>5480</v>
      </c>
      <c r="G118" s="234" t="s">
        <v>3898</v>
      </c>
      <c r="H118" s="235">
        <v>1</v>
      </c>
      <c r="I118" s="236"/>
      <c r="J118" s="237">
        <f>ROUND(I118*H118,2)</f>
        <v>0</v>
      </c>
      <c r="K118" s="233" t="s">
        <v>28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5564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5480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2" customFormat="1" ht="22.8" customHeight="1">
      <c r="A120" s="12"/>
      <c r="B120" s="215"/>
      <c r="C120" s="216"/>
      <c r="D120" s="217" t="s">
        <v>73</v>
      </c>
      <c r="E120" s="229" t="s">
        <v>292</v>
      </c>
      <c r="F120" s="229" t="s">
        <v>648</v>
      </c>
      <c r="G120" s="216"/>
      <c r="H120" s="216"/>
      <c r="I120" s="219"/>
      <c r="J120" s="230">
        <f>BK120</f>
        <v>0</v>
      </c>
      <c r="K120" s="216"/>
      <c r="L120" s="221"/>
      <c r="M120" s="222"/>
      <c r="N120" s="223"/>
      <c r="O120" s="223"/>
      <c r="P120" s="224">
        <f>SUM(P121:P138)</f>
        <v>0</v>
      </c>
      <c r="Q120" s="223"/>
      <c r="R120" s="224">
        <f>SUM(R121:R138)</f>
        <v>0</v>
      </c>
      <c r="S120" s="223"/>
      <c r="T120" s="225">
        <f>SUM(T121:T138)</f>
        <v>597.49360000000001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6" t="s">
        <v>78</v>
      </c>
      <c r="AT120" s="227" t="s">
        <v>73</v>
      </c>
      <c r="AU120" s="227" t="s">
        <v>78</v>
      </c>
      <c r="AY120" s="226" t="s">
        <v>475</v>
      </c>
      <c r="BK120" s="228">
        <f>SUM(BK121:BK138)</f>
        <v>0</v>
      </c>
    </row>
    <row r="121" s="2" customFormat="1" ht="16.5" customHeight="1">
      <c r="A121" s="41"/>
      <c r="B121" s="42"/>
      <c r="C121" s="231" t="s">
        <v>332</v>
      </c>
      <c r="D121" s="231" t="s">
        <v>477</v>
      </c>
      <c r="E121" s="232" t="s">
        <v>5440</v>
      </c>
      <c r="F121" s="233" t="s">
        <v>5441</v>
      </c>
      <c r="G121" s="234" t="s">
        <v>3898</v>
      </c>
      <c r="H121" s="235">
        <v>1</v>
      </c>
      <c r="I121" s="236"/>
      <c r="J121" s="237">
        <f>ROUND(I121*H121,2)</f>
        <v>0</v>
      </c>
      <c r="K121" s="233" t="s">
        <v>28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5565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5441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2" customFormat="1">
      <c r="A123" s="41"/>
      <c r="B123" s="42"/>
      <c r="C123" s="43"/>
      <c r="D123" s="244" t="s">
        <v>485</v>
      </c>
      <c r="E123" s="43"/>
      <c r="F123" s="248" t="s">
        <v>5566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485</v>
      </c>
      <c r="AU123" s="20" t="s">
        <v>82</v>
      </c>
    </row>
    <row r="124" s="2" customFormat="1" ht="44.25" customHeight="1">
      <c r="A124" s="41"/>
      <c r="B124" s="42"/>
      <c r="C124" s="231" t="s">
        <v>341</v>
      </c>
      <c r="D124" s="231" t="s">
        <v>477</v>
      </c>
      <c r="E124" s="232" t="s">
        <v>5567</v>
      </c>
      <c r="F124" s="233" t="s">
        <v>5568</v>
      </c>
      <c r="G124" s="234" t="s">
        <v>480</v>
      </c>
      <c r="H124" s="235">
        <v>176.46199999999999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0.45000000000000001</v>
      </c>
      <c r="T124" s="241">
        <f>S124*H124</f>
        <v>79.407899999999998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5569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5570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5571</v>
      </c>
      <c r="G126" s="250"/>
      <c r="H126" s="253">
        <v>176.46199999999999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44.25" customHeight="1">
      <c r="A127" s="41"/>
      <c r="B127" s="42"/>
      <c r="C127" s="231" t="s">
        <v>350</v>
      </c>
      <c r="D127" s="231" t="s">
        <v>477</v>
      </c>
      <c r="E127" s="232" t="s">
        <v>5489</v>
      </c>
      <c r="F127" s="233" t="s">
        <v>5490</v>
      </c>
      <c r="G127" s="234" t="s">
        <v>480</v>
      </c>
      <c r="H127" s="235">
        <v>677.00599999999997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0.14999999999999999</v>
      </c>
      <c r="T127" s="241">
        <f>S127*H127</f>
        <v>101.5509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5572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5492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5573</v>
      </c>
      <c r="G129" s="250"/>
      <c r="H129" s="253">
        <v>677.00599999999997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78</v>
      </c>
      <c r="AY129" s="259" t="s">
        <v>475</v>
      </c>
    </row>
    <row r="130" s="2" customFormat="1" ht="44.25" customHeight="1">
      <c r="A130" s="41"/>
      <c r="B130" s="42"/>
      <c r="C130" s="231" t="s">
        <v>359</v>
      </c>
      <c r="D130" s="231" t="s">
        <v>477</v>
      </c>
      <c r="E130" s="232" t="s">
        <v>5494</v>
      </c>
      <c r="F130" s="233" t="s">
        <v>5495</v>
      </c>
      <c r="G130" s="234" t="s">
        <v>480</v>
      </c>
      <c r="H130" s="235">
        <v>630.03200000000004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0.65000000000000002</v>
      </c>
      <c r="T130" s="241">
        <f>S130*H130</f>
        <v>409.52080000000007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5574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5497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5575</v>
      </c>
      <c r="G132" s="250"/>
      <c r="H132" s="253">
        <v>630.03200000000004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44.25" customHeight="1">
      <c r="A133" s="41"/>
      <c r="B133" s="42"/>
      <c r="C133" s="231" t="s">
        <v>557</v>
      </c>
      <c r="D133" s="231" t="s">
        <v>477</v>
      </c>
      <c r="E133" s="232" t="s">
        <v>5499</v>
      </c>
      <c r="F133" s="233" t="s">
        <v>5500</v>
      </c>
      <c r="G133" s="234" t="s">
        <v>480</v>
      </c>
      <c r="H133" s="235">
        <v>16.699999999999999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0.41999999999999998</v>
      </c>
      <c r="T133" s="241">
        <f>S133*H133</f>
        <v>7.0139999999999993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5576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5502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5577</v>
      </c>
      <c r="G135" s="250"/>
      <c r="H135" s="253">
        <v>16.699999999999999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78</v>
      </c>
      <c r="AY135" s="259" t="s">
        <v>475</v>
      </c>
    </row>
    <row r="136" s="2" customFormat="1" ht="21.75" customHeight="1">
      <c r="A136" s="41"/>
      <c r="B136" s="42"/>
      <c r="C136" s="231" t="s">
        <v>8</v>
      </c>
      <c r="D136" s="231" t="s">
        <v>477</v>
      </c>
      <c r="E136" s="232" t="s">
        <v>4797</v>
      </c>
      <c r="F136" s="233" t="s">
        <v>4798</v>
      </c>
      <c r="G136" s="234" t="s">
        <v>496</v>
      </c>
      <c r="H136" s="235">
        <v>26.5</v>
      </c>
      <c r="I136" s="236"/>
      <c r="J136" s="237">
        <f>ROUND(I136*H136,2)</f>
        <v>0</v>
      </c>
      <c r="K136" s="233" t="s">
        <v>481</v>
      </c>
      <c r="L136" s="47"/>
      <c r="M136" s="238" t="s">
        <v>28</v>
      </c>
      <c r="N136" s="239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482</v>
      </c>
      <c r="AT136" s="242" t="s">
        <v>477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5578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4798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5505</v>
      </c>
      <c r="G138" s="250"/>
      <c r="H138" s="253">
        <v>26.5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78</v>
      </c>
      <c r="AY138" s="259" t="s">
        <v>475</v>
      </c>
    </row>
    <row r="139" s="12" customFormat="1" ht="22.8" customHeight="1">
      <c r="A139" s="12"/>
      <c r="B139" s="215"/>
      <c r="C139" s="216"/>
      <c r="D139" s="217" t="s">
        <v>73</v>
      </c>
      <c r="E139" s="229" t="s">
        <v>2236</v>
      </c>
      <c r="F139" s="229" t="s">
        <v>2237</v>
      </c>
      <c r="G139" s="216"/>
      <c r="H139" s="216"/>
      <c r="I139" s="219"/>
      <c r="J139" s="230">
        <f>BK139</f>
        <v>0</v>
      </c>
      <c r="K139" s="216"/>
      <c r="L139" s="221"/>
      <c r="M139" s="222"/>
      <c r="N139" s="223"/>
      <c r="O139" s="223"/>
      <c r="P139" s="224">
        <f>SUM(P140:P144)</f>
        <v>0</v>
      </c>
      <c r="Q139" s="223"/>
      <c r="R139" s="224">
        <f>SUM(R140:R144)</f>
        <v>0</v>
      </c>
      <c r="S139" s="223"/>
      <c r="T139" s="225">
        <f>SUM(T140:T144)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6" t="s">
        <v>78</v>
      </c>
      <c r="AT139" s="227" t="s">
        <v>73</v>
      </c>
      <c r="AU139" s="227" t="s">
        <v>78</v>
      </c>
      <c r="AY139" s="226" t="s">
        <v>475</v>
      </c>
      <c r="BK139" s="228">
        <f>SUM(BK140:BK144)</f>
        <v>0</v>
      </c>
    </row>
    <row r="140" s="2" customFormat="1" ht="33" customHeight="1">
      <c r="A140" s="41"/>
      <c r="B140" s="42"/>
      <c r="C140" s="231" t="s">
        <v>567</v>
      </c>
      <c r="D140" s="231" t="s">
        <v>477</v>
      </c>
      <c r="E140" s="232" t="s">
        <v>5458</v>
      </c>
      <c r="F140" s="233" t="s">
        <v>5459</v>
      </c>
      <c r="G140" s="234" t="s">
        <v>508</v>
      </c>
      <c r="H140" s="235">
        <v>597.49400000000003</v>
      </c>
      <c r="I140" s="236"/>
      <c r="J140" s="237">
        <f>ROUND(I140*H140,2)</f>
        <v>0</v>
      </c>
      <c r="K140" s="233" t="s">
        <v>28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5579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5461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5580</v>
      </c>
      <c r="G142" s="250"/>
      <c r="H142" s="253">
        <v>597.49400000000003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33" customHeight="1">
      <c r="A143" s="41"/>
      <c r="B143" s="42"/>
      <c r="C143" s="231" t="s">
        <v>571</v>
      </c>
      <c r="D143" s="231" t="s">
        <v>477</v>
      </c>
      <c r="E143" s="232" t="s">
        <v>5462</v>
      </c>
      <c r="F143" s="233" t="s">
        <v>5463</v>
      </c>
      <c r="G143" s="234" t="s">
        <v>508</v>
      </c>
      <c r="H143" s="235">
        <v>597.49400000000003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5581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5465</v>
      </c>
      <c r="G144" s="43"/>
      <c r="H144" s="43"/>
      <c r="I144" s="151"/>
      <c r="J144" s="43"/>
      <c r="K144" s="43"/>
      <c r="L144" s="47"/>
      <c r="M144" s="295"/>
      <c r="N144" s="296"/>
      <c r="O144" s="297"/>
      <c r="P144" s="297"/>
      <c r="Q144" s="297"/>
      <c r="R144" s="297"/>
      <c r="S144" s="297"/>
      <c r="T144" s="29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 ht="6.96" customHeight="1">
      <c r="A145" s="41"/>
      <c r="B145" s="62"/>
      <c r="C145" s="63"/>
      <c r="D145" s="63"/>
      <c r="E145" s="63"/>
      <c r="F145" s="63"/>
      <c r="G145" s="63"/>
      <c r="H145" s="63"/>
      <c r="I145" s="179"/>
      <c r="J145" s="63"/>
      <c r="K145" s="63"/>
      <c r="L145" s="47"/>
      <c r="M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</row>
  </sheetData>
  <sheetProtection sheet="1" autoFilter="0" formatColumns="0" formatRows="0" objects="1" scenarios="1" spinCount="100000" saltValue="98Fo5/Ev45ne8bJvC88wvWNQ5Ly8+W0oakKDAi00bSizTo+HXWpfVyDpT7+EDFs4Y+EPodkE28pSnAZ+h8oPqQ==" hashValue="7VXN39U0UDjJaL4qvH8LfXQ2xsV/JRnEyA1GNoDJYSRiB8nc4iHS8RAGRe08Rs6lWy4D4QTEHpPyHXyVOD+fYg==" algorithmName="SHA-512" password="C429"/>
  <autoFilter ref="C88:K1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5420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5582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ROUND(J89,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ROUND((SUM(BE89:BE127)),  2)</f>
        <v>0</v>
      </c>
      <c r="G35" s="41"/>
      <c r="H35" s="41"/>
      <c r="I35" s="168">
        <v>0.20999999999999999</v>
      </c>
      <c r="J35" s="167">
        <f>ROUND(((SUM(BE89:BE127))*I35),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ROUND((SUM(BF89:BF127)),  2)</f>
        <v>0</v>
      </c>
      <c r="G36" s="41"/>
      <c r="H36" s="41"/>
      <c r="I36" s="168">
        <v>0.14999999999999999</v>
      </c>
      <c r="J36" s="167">
        <f>ROUND(((SUM(BF89:BF127))*I36),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ROUND((SUM(BG89:BG127)),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ROUND((SUM(BH89:BH127)),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ROUND((SUM(BI89:BI127)),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5420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5.5 - SO 05e Soubor objektů dětského tábora, k.ú. Miřetín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J89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J90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J91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450</v>
      </c>
      <c r="E66" s="199"/>
      <c r="F66" s="199"/>
      <c r="G66" s="199"/>
      <c r="H66" s="199"/>
      <c r="I66" s="200"/>
      <c r="J66" s="201">
        <f>J110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1909</v>
      </c>
      <c r="E67" s="199"/>
      <c r="F67" s="199"/>
      <c r="G67" s="199"/>
      <c r="H67" s="199"/>
      <c r="I67" s="200"/>
      <c r="J67" s="201">
        <f>J122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151"/>
      <c r="J68" s="43"/>
      <c r="K68" s="4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179"/>
      <c r="J69" s="63"/>
      <c r="K69" s="6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182"/>
      <c r="J73" s="65"/>
      <c r="K73" s="65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460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83" t="str">
        <f>E7</f>
        <v>Krounka Kutřín, výstavba poldru</v>
      </c>
      <c r="F77" s="35"/>
      <c r="G77" s="35"/>
      <c r="H77" s="35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435</v>
      </c>
      <c r="D78" s="25"/>
      <c r="E78" s="25"/>
      <c r="F78" s="25"/>
      <c r="G78" s="25"/>
      <c r="H78" s="25"/>
      <c r="I78" s="142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83" t="s">
        <v>5420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437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>5.5 - SO 05e Soubor objektů dětského tábora, k.ú. Miřetín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22</v>
      </c>
      <c r="D83" s="43"/>
      <c r="E83" s="43"/>
      <c r="F83" s="30" t="str">
        <f>F14</f>
        <v>k.ú. Perálec,Hněvětice,Miřetín,Č.Rybná</v>
      </c>
      <c r="G83" s="43"/>
      <c r="H83" s="43"/>
      <c r="I83" s="154" t="s">
        <v>24</v>
      </c>
      <c r="J83" s="75" t="str">
        <f>IF(J14="","",J14)</f>
        <v>27.8.2019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40.05" customHeight="1">
      <c r="A85" s="41"/>
      <c r="B85" s="42"/>
      <c r="C85" s="35" t="s">
        <v>26</v>
      </c>
      <c r="D85" s="43"/>
      <c r="E85" s="43"/>
      <c r="F85" s="30" t="str">
        <f>E17</f>
        <v>Povodí Labe,státní podnik,Víta Nejedlého 951, HK3</v>
      </c>
      <c r="G85" s="43"/>
      <c r="H85" s="43"/>
      <c r="I85" s="154" t="s">
        <v>33</v>
      </c>
      <c r="J85" s="39" t="str">
        <f>E23</f>
        <v>"Sdružení Kutřín 2016" Šindlar + HG partner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31</v>
      </c>
      <c r="D86" s="43"/>
      <c r="E86" s="43"/>
      <c r="F86" s="30" t="str">
        <f>IF(E20="","",E20)</f>
        <v>Vyplň údaj</v>
      </c>
      <c r="G86" s="43"/>
      <c r="H86" s="43"/>
      <c r="I86" s="154" t="s">
        <v>36</v>
      </c>
      <c r="J86" s="39" t="str">
        <f>E26</f>
        <v xml:space="preserve"> 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203"/>
      <c r="B88" s="204"/>
      <c r="C88" s="205" t="s">
        <v>461</v>
      </c>
      <c r="D88" s="206" t="s">
        <v>59</v>
      </c>
      <c r="E88" s="206" t="s">
        <v>55</v>
      </c>
      <c r="F88" s="206" t="s">
        <v>56</v>
      </c>
      <c r="G88" s="206" t="s">
        <v>462</v>
      </c>
      <c r="H88" s="206" t="s">
        <v>463</v>
      </c>
      <c r="I88" s="207" t="s">
        <v>464</v>
      </c>
      <c r="J88" s="206" t="s">
        <v>444</v>
      </c>
      <c r="K88" s="208" t="s">
        <v>465</v>
      </c>
      <c r="L88" s="209"/>
      <c r="M88" s="95" t="s">
        <v>28</v>
      </c>
      <c r="N88" s="96" t="s">
        <v>44</v>
      </c>
      <c r="O88" s="96" t="s">
        <v>466</v>
      </c>
      <c r="P88" s="96" t="s">
        <v>467</v>
      </c>
      <c r="Q88" s="96" t="s">
        <v>468</v>
      </c>
      <c r="R88" s="96" t="s">
        <v>469</v>
      </c>
      <c r="S88" s="96" t="s">
        <v>470</v>
      </c>
      <c r="T88" s="97" t="s">
        <v>471</v>
      </c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</row>
    <row r="89" s="2" customFormat="1" ht="22.8" customHeight="1">
      <c r="A89" s="41"/>
      <c r="B89" s="42"/>
      <c r="C89" s="102" t="s">
        <v>472</v>
      </c>
      <c r="D89" s="43"/>
      <c r="E89" s="43"/>
      <c r="F89" s="43"/>
      <c r="G89" s="43"/>
      <c r="H89" s="43"/>
      <c r="I89" s="151"/>
      <c r="J89" s="210">
        <f>BK89</f>
        <v>0</v>
      </c>
      <c r="K89" s="43"/>
      <c r="L89" s="47"/>
      <c r="M89" s="98"/>
      <c r="N89" s="211"/>
      <c r="O89" s="99"/>
      <c r="P89" s="212">
        <f>P90</f>
        <v>0</v>
      </c>
      <c r="Q89" s="99"/>
      <c r="R89" s="212">
        <f>R90</f>
        <v>0.0044000000000000003</v>
      </c>
      <c r="S89" s="99"/>
      <c r="T89" s="213">
        <f>T90</f>
        <v>260.81970000000001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73</v>
      </c>
      <c r="AU89" s="20" t="s">
        <v>445</v>
      </c>
      <c r="BK89" s="214">
        <f>BK90</f>
        <v>0</v>
      </c>
    </row>
    <row r="90" s="12" customFormat="1" ht="25.92" customHeight="1">
      <c r="A90" s="12"/>
      <c r="B90" s="215"/>
      <c r="C90" s="216"/>
      <c r="D90" s="217" t="s">
        <v>73</v>
      </c>
      <c r="E90" s="218" t="s">
        <v>473</v>
      </c>
      <c r="F90" s="218" t="s">
        <v>474</v>
      </c>
      <c r="G90" s="216"/>
      <c r="H90" s="216"/>
      <c r="I90" s="219"/>
      <c r="J90" s="220">
        <f>BK90</f>
        <v>0</v>
      </c>
      <c r="K90" s="216"/>
      <c r="L90" s="221"/>
      <c r="M90" s="222"/>
      <c r="N90" s="223"/>
      <c r="O90" s="223"/>
      <c r="P90" s="224">
        <f>P91+P110+P122</f>
        <v>0</v>
      </c>
      <c r="Q90" s="223"/>
      <c r="R90" s="224">
        <f>R91+R110+R122</f>
        <v>0.0044000000000000003</v>
      </c>
      <c r="S90" s="223"/>
      <c r="T90" s="225">
        <f>T91+T110+T122</f>
        <v>260.81970000000001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74</v>
      </c>
      <c r="AY90" s="226" t="s">
        <v>475</v>
      </c>
      <c r="BK90" s="228">
        <f>BK91+BK110+BK122</f>
        <v>0</v>
      </c>
    </row>
    <row r="91" s="12" customFormat="1" ht="22.8" customHeight="1">
      <c r="A91" s="12"/>
      <c r="B91" s="215"/>
      <c r="C91" s="216"/>
      <c r="D91" s="217" t="s">
        <v>73</v>
      </c>
      <c r="E91" s="229" t="s">
        <v>78</v>
      </c>
      <c r="F91" s="229" t="s">
        <v>393</v>
      </c>
      <c r="G91" s="216"/>
      <c r="H91" s="216"/>
      <c r="I91" s="219"/>
      <c r="J91" s="230">
        <f>BK91</f>
        <v>0</v>
      </c>
      <c r="K91" s="216"/>
      <c r="L91" s="221"/>
      <c r="M91" s="222"/>
      <c r="N91" s="223"/>
      <c r="O91" s="223"/>
      <c r="P91" s="224">
        <f>SUM(P92:P109)</f>
        <v>0</v>
      </c>
      <c r="Q91" s="223"/>
      <c r="R91" s="224">
        <f>SUM(R92:R109)</f>
        <v>0.0044000000000000003</v>
      </c>
      <c r="S91" s="223"/>
      <c r="T91" s="225">
        <f>SUM(T92:T109)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78</v>
      </c>
      <c r="AY91" s="226" t="s">
        <v>475</v>
      </c>
      <c r="BK91" s="228">
        <f>SUM(BK92:BK109)</f>
        <v>0</v>
      </c>
    </row>
    <row r="92" s="2" customFormat="1" ht="44.25" customHeight="1">
      <c r="A92" s="41"/>
      <c r="B92" s="42"/>
      <c r="C92" s="231" t="s">
        <v>78</v>
      </c>
      <c r="D92" s="231" t="s">
        <v>477</v>
      </c>
      <c r="E92" s="232" t="s">
        <v>4045</v>
      </c>
      <c r="F92" s="233" t="s">
        <v>4046</v>
      </c>
      <c r="G92" s="234" t="s">
        <v>480</v>
      </c>
      <c r="H92" s="235">
        <v>58.659999999999997</v>
      </c>
      <c r="I92" s="236"/>
      <c r="J92" s="237">
        <f>ROUND(I92*H92,2)</f>
        <v>0</v>
      </c>
      <c r="K92" s="233" t="s">
        <v>481</v>
      </c>
      <c r="L92" s="47"/>
      <c r="M92" s="238" t="s">
        <v>28</v>
      </c>
      <c r="N92" s="239" t="s">
        <v>45</v>
      </c>
      <c r="O92" s="87"/>
      <c r="P92" s="240">
        <f>O92*H92</f>
        <v>0</v>
      </c>
      <c r="Q92" s="240">
        <v>0</v>
      </c>
      <c r="R92" s="240">
        <f>Q92*H92</f>
        <v>0</v>
      </c>
      <c r="S92" s="240">
        <v>0</v>
      </c>
      <c r="T92" s="241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42" t="s">
        <v>482</v>
      </c>
      <c r="AT92" s="242" t="s">
        <v>477</v>
      </c>
      <c r="AU92" s="242" t="s">
        <v>82</v>
      </c>
      <c r="AY92" s="20" t="s">
        <v>475</v>
      </c>
      <c r="BE92" s="243">
        <f>IF(N92="základní",J92,0)</f>
        <v>0</v>
      </c>
      <c r="BF92" s="243">
        <f>IF(N92="snížená",J92,0)</f>
        <v>0</v>
      </c>
      <c r="BG92" s="243">
        <f>IF(N92="zákl. přenesená",J92,0)</f>
        <v>0</v>
      </c>
      <c r="BH92" s="243">
        <f>IF(N92="sníž. přenesená",J92,0)</f>
        <v>0</v>
      </c>
      <c r="BI92" s="243">
        <f>IF(N92="nulová",J92,0)</f>
        <v>0</v>
      </c>
      <c r="BJ92" s="20" t="s">
        <v>78</v>
      </c>
      <c r="BK92" s="243">
        <f>ROUND(I92*H92,2)</f>
        <v>0</v>
      </c>
      <c r="BL92" s="20" t="s">
        <v>482</v>
      </c>
      <c r="BM92" s="242" t="s">
        <v>5583</v>
      </c>
    </row>
    <row r="93" s="2" customFormat="1">
      <c r="A93" s="41"/>
      <c r="B93" s="42"/>
      <c r="C93" s="43"/>
      <c r="D93" s="244" t="s">
        <v>484</v>
      </c>
      <c r="E93" s="43"/>
      <c r="F93" s="245" t="s">
        <v>4048</v>
      </c>
      <c r="G93" s="43"/>
      <c r="H93" s="43"/>
      <c r="I93" s="151"/>
      <c r="J93" s="43"/>
      <c r="K93" s="43"/>
      <c r="L93" s="47"/>
      <c r="M93" s="246"/>
      <c r="N93" s="24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484</v>
      </c>
      <c r="AU93" s="20" t="s">
        <v>82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5584</v>
      </c>
      <c r="G94" s="250"/>
      <c r="H94" s="253">
        <v>58.659999999999997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33" customHeight="1">
      <c r="A95" s="41"/>
      <c r="B95" s="42"/>
      <c r="C95" s="231" t="s">
        <v>82</v>
      </c>
      <c r="D95" s="231" t="s">
        <v>477</v>
      </c>
      <c r="E95" s="232" t="s">
        <v>5424</v>
      </c>
      <c r="F95" s="233" t="s">
        <v>5425</v>
      </c>
      <c r="G95" s="234" t="s">
        <v>480</v>
      </c>
      <c r="H95" s="235">
        <v>58.659999999999997</v>
      </c>
      <c r="I95" s="236"/>
      <c r="J95" s="237">
        <f>ROUND(I95*H95,2)</f>
        <v>0</v>
      </c>
      <c r="K95" s="233" t="s">
        <v>481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5585</v>
      </c>
    </row>
    <row r="96" s="2" customFormat="1">
      <c r="A96" s="41"/>
      <c r="B96" s="42"/>
      <c r="C96" s="43"/>
      <c r="D96" s="244" t="s">
        <v>484</v>
      </c>
      <c r="E96" s="43"/>
      <c r="F96" s="245" t="s">
        <v>5427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13" customFormat="1">
      <c r="A97" s="13"/>
      <c r="B97" s="249"/>
      <c r="C97" s="250"/>
      <c r="D97" s="244" t="s">
        <v>487</v>
      </c>
      <c r="E97" s="251" t="s">
        <v>28</v>
      </c>
      <c r="F97" s="252" t="s">
        <v>5584</v>
      </c>
      <c r="G97" s="250"/>
      <c r="H97" s="253">
        <v>58.659999999999997</v>
      </c>
      <c r="I97" s="254"/>
      <c r="J97" s="250"/>
      <c r="K97" s="250"/>
      <c r="L97" s="255"/>
      <c r="M97" s="256"/>
      <c r="N97" s="257"/>
      <c r="O97" s="257"/>
      <c r="P97" s="257"/>
      <c r="Q97" s="257"/>
      <c r="R97" s="257"/>
      <c r="S97" s="257"/>
      <c r="T97" s="25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59" t="s">
        <v>487</v>
      </c>
      <c r="AU97" s="259" t="s">
        <v>82</v>
      </c>
      <c r="AV97" s="13" t="s">
        <v>82</v>
      </c>
      <c r="AW97" s="13" t="s">
        <v>35</v>
      </c>
      <c r="AX97" s="13" t="s">
        <v>78</v>
      </c>
      <c r="AY97" s="259" t="s">
        <v>475</v>
      </c>
    </row>
    <row r="98" s="2" customFormat="1" ht="33" customHeight="1">
      <c r="A98" s="41"/>
      <c r="B98" s="42"/>
      <c r="C98" s="231" t="s">
        <v>90</v>
      </c>
      <c r="D98" s="231" t="s">
        <v>477</v>
      </c>
      <c r="E98" s="232" t="s">
        <v>3419</v>
      </c>
      <c r="F98" s="233" t="s">
        <v>3420</v>
      </c>
      <c r="G98" s="234" t="s">
        <v>496</v>
      </c>
      <c r="H98" s="235">
        <v>293.30000000000001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5586</v>
      </c>
    </row>
    <row r="99" s="2" customFormat="1">
      <c r="A99" s="41"/>
      <c r="B99" s="42"/>
      <c r="C99" s="43"/>
      <c r="D99" s="244" t="s">
        <v>484</v>
      </c>
      <c r="E99" s="43"/>
      <c r="F99" s="245" t="s">
        <v>3420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5587</v>
      </c>
      <c r="G100" s="250"/>
      <c r="H100" s="253">
        <v>293.30000000000001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2" customFormat="1" ht="33" customHeight="1">
      <c r="A101" s="41"/>
      <c r="B101" s="42"/>
      <c r="C101" s="231" t="s">
        <v>482</v>
      </c>
      <c r="D101" s="231" t="s">
        <v>477</v>
      </c>
      <c r="E101" s="232" t="s">
        <v>3423</v>
      </c>
      <c r="F101" s="233" t="s">
        <v>3424</v>
      </c>
      <c r="G101" s="234" t="s">
        <v>496</v>
      </c>
      <c r="H101" s="235">
        <v>293.30000000000001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5588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3424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5587</v>
      </c>
      <c r="G103" s="250"/>
      <c r="H103" s="253">
        <v>293.30000000000001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16.5" customHeight="1">
      <c r="A104" s="41"/>
      <c r="B104" s="42"/>
      <c r="C104" s="282" t="s">
        <v>186</v>
      </c>
      <c r="D104" s="282" t="s">
        <v>516</v>
      </c>
      <c r="E104" s="283" t="s">
        <v>4991</v>
      </c>
      <c r="F104" s="284" t="s">
        <v>4992</v>
      </c>
      <c r="G104" s="285" t="s">
        <v>720</v>
      </c>
      <c r="H104" s="286">
        <v>4.4000000000000004</v>
      </c>
      <c r="I104" s="287"/>
      <c r="J104" s="288">
        <f>ROUND(I104*H104,2)</f>
        <v>0</v>
      </c>
      <c r="K104" s="284" t="s">
        <v>481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0.001</v>
      </c>
      <c r="R104" s="240">
        <f>Q104*H104</f>
        <v>0.0044000000000000003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519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5589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4992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5587</v>
      </c>
      <c r="G106" s="250"/>
      <c r="H106" s="253">
        <v>293.30000000000001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5590</v>
      </c>
      <c r="G107" s="250"/>
      <c r="H107" s="253">
        <v>4.4000000000000004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16.5" customHeight="1">
      <c r="A108" s="41"/>
      <c r="B108" s="42"/>
      <c r="C108" s="231" t="s">
        <v>204</v>
      </c>
      <c r="D108" s="231" t="s">
        <v>477</v>
      </c>
      <c r="E108" s="232" t="s">
        <v>5479</v>
      </c>
      <c r="F108" s="233" t="s">
        <v>5480</v>
      </c>
      <c r="G108" s="234" t="s">
        <v>3898</v>
      </c>
      <c r="H108" s="235">
        <v>1</v>
      </c>
      <c r="I108" s="236"/>
      <c r="J108" s="237">
        <f>ROUND(I108*H108,2)</f>
        <v>0</v>
      </c>
      <c r="K108" s="233" t="s">
        <v>28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5591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5480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2" customFormat="1" ht="22.8" customHeight="1">
      <c r="A110" s="12"/>
      <c r="B110" s="215"/>
      <c r="C110" s="216"/>
      <c r="D110" s="217" t="s">
        <v>73</v>
      </c>
      <c r="E110" s="229" t="s">
        <v>292</v>
      </c>
      <c r="F110" s="229" t="s">
        <v>648</v>
      </c>
      <c r="G110" s="216"/>
      <c r="H110" s="216"/>
      <c r="I110" s="219"/>
      <c r="J110" s="230">
        <f>BK110</f>
        <v>0</v>
      </c>
      <c r="K110" s="216"/>
      <c r="L110" s="221"/>
      <c r="M110" s="222"/>
      <c r="N110" s="223"/>
      <c r="O110" s="223"/>
      <c r="P110" s="224">
        <f>SUM(P111:P121)</f>
        <v>0</v>
      </c>
      <c r="Q110" s="223"/>
      <c r="R110" s="224">
        <f>SUM(R111:R121)</f>
        <v>0</v>
      </c>
      <c r="S110" s="223"/>
      <c r="T110" s="225">
        <f>SUM(T111:T121)</f>
        <v>260.81970000000001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26" t="s">
        <v>78</v>
      </c>
      <c r="AT110" s="227" t="s">
        <v>73</v>
      </c>
      <c r="AU110" s="227" t="s">
        <v>78</v>
      </c>
      <c r="AY110" s="226" t="s">
        <v>475</v>
      </c>
      <c r="BK110" s="228">
        <f>SUM(BK111:BK121)</f>
        <v>0</v>
      </c>
    </row>
    <row r="111" s="2" customFormat="1" ht="16.5" customHeight="1">
      <c r="A111" s="41"/>
      <c r="B111" s="42"/>
      <c r="C111" s="231" t="s">
        <v>522</v>
      </c>
      <c r="D111" s="231" t="s">
        <v>477</v>
      </c>
      <c r="E111" s="232" t="s">
        <v>5440</v>
      </c>
      <c r="F111" s="233" t="s">
        <v>5441</v>
      </c>
      <c r="G111" s="234" t="s">
        <v>3898</v>
      </c>
      <c r="H111" s="235">
        <v>1</v>
      </c>
      <c r="I111" s="236"/>
      <c r="J111" s="237">
        <f>ROUND(I111*H111,2)</f>
        <v>0</v>
      </c>
      <c r="K111" s="233" t="s">
        <v>28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5592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5441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 ht="21.75" customHeight="1">
      <c r="A113" s="41"/>
      <c r="B113" s="42"/>
      <c r="C113" s="231" t="s">
        <v>519</v>
      </c>
      <c r="D113" s="231" t="s">
        <v>477</v>
      </c>
      <c r="E113" s="232" t="s">
        <v>5444</v>
      </c>
      <c r="F113" s="233" t="s">
        <v>5445</v>
      </c>
      <c r="G113" s="234" t="s">
        <v>480</v>
      </c>
      <c r="H113" s="235">
        <v>999.82000000000005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0.222</v>
      </c>
      <c r="T113" s="241">
        <f>S113*H113</f>
        <v>221.96004000000002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5593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5447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5594</v>
      </c>
      <c r="G115" s="250"/>
      <c r="H115" s="253">
        <v>999.82000000000005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78</v>
      </c>
      <c r="AY115" s="259" t="s">
        <v>475</v>
      </c>
    </row>
    <row r="116" s="2" customFormat="1" ht="44.25" customHeight="1">
      <c r="A116" s="41"/>
      <c r="B116" s="42"/>
      <c r="C116" s="231" t="s">
        <v>292</v>
      </c>
      <c r="D116" s="231" t="s">
        <v>477</v>
      </c>
      <c r="E116" s="232" t="s">
        <v>5499</v>
      </c>
      <c r="F116" s="233" t="s">
        <v>5500</v>
      </c>
      <c r="G116" s="234" t="s">
        <v>480</v>
      </c>
      <c r="H116" s="235">
        <v>92.522999999999996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0.41999999999999998</v>
      </c>
      <c r="T116" s="241">
        <f>S116*H116</f>
        <v>38.859659999999998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5595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5502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5596</v>
      </c>
      <c r="G118" s="250"/>
      <c r="H118" s="253">
        <v>92.522999999999996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21.75" customHeight="1">
      <c r="A119" s="41"/>
      <c r="B119" s="42"/>
      <c r="C119" s="231" t="s">
        <v>332</v>
      </c>
      <c r="D119" s="231" t="s">
        <v>477</v>
      </c>
      <c r="E119" s="232" t="s">
        <v>4797</v>
      </c>
      <c r="F119" s="233" t="s">
        <v>4798</v>
      </c>
      <c r="G119" s="234" t="s">
        <v>496</v>
      </c>
      <c r="H119" s="235">
        <v>56.5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5597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4798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5598</v>
      </c>
      <c r="G121" s="250"/>
      <c r="H121" s="253">
        <v>56.5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12" customFormat="1" ht="22.8" customHeight="1">
      <c r="A122" s="12"/>
      <c r="B122" s="215"/>
      <c r="C122" s="216"/>
      <c r="D122" s="217" t="s">
        <v>73</v>
      </c>
      <c r="E122" s="229" t="s">
        <v>2236</v>
      </c>
      <c r="F122" s="229" t="s">
        <v>2237</v>
      </c>
      <c r="G122" s="216"/>
      <c r="H122" s="216"/>
      <c r="I122" s="219"/>
      <c r="J122" s="230">
        <f>BK122</f>
        <v>0</v>
      </c>
      <c r="K122" s="216"/>
      <c r="L122" s="221"/>
      <c r="M122" s="222"/>
      <c r="N122" s="223"/>
      <c r="O122" s="223"/>
      <c r="P122" s="224">
        <f>SUM(P123:P127)</f>
        <v>0</v>
      </c>
      <c r="Q122" s="223"/>
      <c r="R122" s="224">
        <f>SUM(R123:R127)</f>
        <v>0</v>
      </c>
      <c r="S122" s="223"/>
      <c r="T122" s="225">
        <f>SUM(T123:T127)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6" t="s">
        <v>78</v>
      </c>
      <c r="AT122" s="227" t="s">
        <v>73</v>
      </c>
      <c r="AU122" s="227" t="s">
        <v>78</v>
      </c>
      <c r="AY122" s="226" t="s">
        <v>475</v>
      </c>
      <c r="BK122" s="228">
        <f>SUM(BK123:BK127)</f>
        <v>0</v>
      </c>
    </row>
    <row r="123" s="2" customFormat="1" ht="33" customHeight="1">
      <c r="A123" s="41"/>
      <c r="B123" s="42"/>
      <c r="C123" s="231" t="s">
        <v>341</v>
      </c>
      <c r="D123" s="231" t="s">
        <v>477</v>
      </c>
      <c r="E123" s="232" t="s">
        <v>5458</v>
      </c>
      <c r="F123" s="233" t="s">
        <v>5459</v>
      </c>
      <c r="G123" s="234" t="s">
        <v>508</v>
      </c>
      <c r="H123" s="235">
        <v>260.81999999999999</v>
      </c>
      <c r="I123" s="236"/>
      <c r="J123" s="237">
        <f>ROUND(I123*H123,2)</f>
        <v>0</v>
      </c>
      <c r="K123" s="233" t="s">
        <v>28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5599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5461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5600</v>
      </c>
      <c r="G125" s="250"/>
      <c r="H125" s="253">
        <v>260.81999999999999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78</v>
      </c>
      <c r="AY125" s="259" t="s">
        <v>475</v>
      </c>
    </row>
    <row r="126" s="2" customFormat="1" ht="33" customHeight="1">
      <c r="A126" s="41"/>
      <c r="B126" s="42"/>
      <c r="C126" s="231" t="s">
        <v>350</v>
      </c>
      <c r="D126" s="231" t="s">
        <v>477</v>
      </c>
      <c r="E126" s="232" t="s">
        <v>5462</v>
      </c>
      <c r="F126" s="233" t="s">
        <v>5463</v>
      </c>
      <c r="G126" s="234" t="s">
        <v>508</v>
      </c>
      <c r="H126" s="235">
        <v>260.81999999999999</v>
      </c>
      <c r="I126" s="236"/>
      <c r="J126" s="237">
        <f>ROUND(I126*H126,2)</f>
        <v>0</v>
      </c>
      <c r="K126" s="233" t="s">
        <v>481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5601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5465</v>
      </c>
      <c r="G127" s="43"/>
      <c r="H127" s="43"/>
      <c r="I127" s="151"/>
      <c r="J127" s="43"/>
      <c r="K127" s="43"/>
      <c r="L127" s="47"/>
      <c r="M127" s="295"/>
      <c r="N127" s="296"/>
      <c r="O127" s="297"/>
      <c r="P127" s="297"/>
      <c r="Q127" s="297"/>
      <c r="R127" s="297"/>
      <c r="S127" s="297"/>
      <c r="T127" s="29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2" customFormat="1" ht="6.96" customHeight="1">
      <c r="A128" s="41"/>
      <c r="B128" s="62"/>
      <c r="C128" s="63"/>
      <c r="D128" s="63"/>
      <c r="E128" s="63"/>
      <c r="F128" s="63"/>
      <c r="G128" s="63"/>
      <c r="H128" s="63"/>
      <c r="I128" s="179"/>
      <c r="J128" s="63"/>
      <c r="K128" s="63"/>
      <c r="L128" s="47"/>
      <c r="M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</row>
  </sheetData>
  <sheetProtection sheet="1" autoFilter="0" formatColumns="0" formatRows="0" objects="1" scenarios="1" spinCount="100000" saltValue="o1/Q2ehQdJWSnQKDYuI62IQd7jLyVUVt6ENpl0PAKDYwmSZ+NIz73M95msgZzOzgIJRgUXWH6ZHSUNlyQB9+VA==" hashValue="TJ/PCTBEDku8yJKtMADTLXkuQlf0Qgwj7W9I3cDHy+KDi+pWaVvTloGX9nEVDNwaNRR6M19xngI3haB8hwTqtw==" algorithmName="SHA-512" password="C429"/>
  <autoFilter ref="C88:K12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5602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5603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ROUND(J90,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ROUND((SUM(BE90:BE192)),  2)</f>
        <v>0</v>
      </c>
      <c r="G35" s="41"/>
      <c r="H35" s="41"/>
      <c r="I35" s="168">
        <v>0.20999999999999999</v>
      </c>
      <c r="J35" s="167">
        <f>ROUND(((SUM(BE90:BE192))*I35),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ROUND((SUM(BF90:BF192)),  2)</f>
        <v>0</v>
      </c>
      <c r="G36" s="41"/>
      <c r="H36" s="41"/>
      <c r="I36" s="168">
        <v>0.14999999999999999</v>
      </c>
      <c r="J36" s="167">
        <f>ROUND(((SUM(BF90:BF192))*I36),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ROUND((SUM(BG90:BG192)),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ROUND((SUM(BH90:BH192)),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ROUND((SUM(BI90:BI192)),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5602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6.1 - SO 06.1 Ústí do Krounky - hospodářský přejezd 1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J90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J91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J92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924</v>
      </c>
      <c r="E66" s="199"/>
      <c r="F66" s="199"/>
      <c r="G66" s="199"/>
      <c r="H66" s="199"/>
      <c r="I66" s="200"/>
      <c r="J66" s="201">
        <f>J146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448</v>
      </c>
      <c r="E67" s="199"/>
      <c r="F67" s="199"/>
      <c r="G67" s="199"/>
      <c r="H67" s="199"/>
      <c r="I67" s="200"/>
      <c r="J67" s="201">
        <f>J154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451</v>
      </c>
      <c r="E68" s="199"/>
      <c r="F68" s="199"/>
      <c r="G68" s="199"/>
      <c r="H68" s="199"/>
      <c r="I68" s="200"/>
      <c r="J68" s="201">
        <f>J190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151"/>
      <c r="J69" s="43"/>
      <c r="K69" s="4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179"/>
      <c r="J70" s="63"/>
      <c r="K70" s="6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182"/>
      <c r="J74" s="65"/>
      <c r="K74" s="65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460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83" t="str">
        <f>E7</f>
        <v>Krounka Kutřín, výstavba poldru</v>
      </c>
      <c r="F78" s="35"/>
      <c r="G78" s="35"/>
      <c r="H78" s="35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435</v>
      </c>
      <c r="D79" s="25"/>
      <c r="E79" s="25"/>
      <c r="F79" s="25"/>
      <c r="G79" s="25"/>
      <c r="H79" s="25"/>
      <c r="I79" s="142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83" t="s">
        <v>5602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437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6.1 - SO 06.1 Ústí do Krounky - hospodářský přejezd 1</v>
      </c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k.ú. Perálec,Hněvětice,Miřetín,Č.Rybná</v>
      </c>
      <c r="G84" s="43"/>
      <c r="H84" s="43"/>
      <c r="I84" s="154" t="s">
        <v>24</v>
      </c>
      <c r="J84" s="75" t="str">
        <f>IF(J14="","",J14)</f>
        <v>27.8.2019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26</v>
      </c>
      <c r="D86" s="43"/>
      <c r="E86" s="43"/>
      <c r="F86" s="30" t="str">
        <f>E17</f>
        <v>Povodí Labe,státní podnik,Víta Nejedlého 951, HK3</v>
      </c>
      <c r="G86" s="43"/>
      <c r="H86" s="43"/>
      <c r="I86" s="154" t="s">
        <v>33</v>
      </c>
      <c r="J86" s="39" t="str">
        <f>E23</f>
        <v>"Sdružení Kutřín 2016" Šindlar + HG partner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31</v>
      </c>
      <c r="D87" s="43"/>
      <c r="E87" s="43"/>
      <c r="F87" s="30" t="str">
        <f>IF(E20="","",E20)</f>
        <v>Vyplň údaj</v>
      </c>
      <c r="G87" s="43"/>
      <c r="H87" s="43"/>
      <c r="I87" s="154" t="s">
        <v>36</v>
      </c>
      <c r="J87" s="39" t="str">
        <f>E26</f>
        <v xml:space="preserve"> 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203"/>
      <c r="B89" s="204"/>
      <c r="C89" s="205" t="s">
        <v>461</v>
      </c>
      <c r="D89" s="206" t="s">
        <v>59</v>
      </c>
      <c r="E89" s="206" t="s">
        <v>55</v>
      </c>
      <c r="F89" s="206" t="s">
        <v>56</v>
      </c>
      <c r="G89" s="206" t="s">
        <v>462</v>
      </c>
      <c r="H89" s="206" t="s">
        <v>463</v>
      </c>
      <c r="I89" s="207" t="s">
        <v>464</v>
      </c>
      <c r="J89" s="206" t="s">
        <v>444</v>
      </c>
      <c r="K89" s="208" t="s">
        <v>465</v>
      </c>
      <c r="L89" s="209"/>
      <c r="M89" s="95" t="s">
        <v>28</v>
      </c>
      <c r="N89" s="96" t="s">
        <v>44</v>
      </c>
      <c r="O89" s="96" t="s">
        <v>466</v>
      </c>
      <c r="P89" s="96" t="s">
        <v>467</v>
      </c>
      <c r="Q89" s="96" t="s">
        <v>468</v>
      </c>
      <c r="R89" s="96" t="s">
        <v>469</v>
      </c>
      <c r="S89" s="96" t="s">
        <v>470</v>
      </c>
      <c r="T89" s="97" t="s">
        <v>471</v>
      </c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</row>
    <row r="90" s="2" customFormat="1" ht="22.8" customHeight="1">
      <c r="A90" s="41"/>
      <c r="B90" s="42"/>
      <c r="C90" s="102" t="s">
        <v>472</v>
      </c>
      <c r="D90" s="43"/>
      <c r="E90" s="43"/>
      <c r="F90" s="43"/>
      <c r="G90" s="43"/>
      <c r="H90" s="43"/>
      <c r="I90" s="151"/>
      <c r="J90" s="210">
        <f>BK90</f>
        <v>0</v>
      </c>
      <c r="K90" s="43"/>
      <c r="L90" s="47"/>
      <c r="M90" s="98"/>
      <c r="N90" s="211"/>
      <c r="O90" s="99"/>
      <c r="P90" s="212">
        <f>P91</f>
        <v>0</v>
      </c>
      <c r="Q90" s="99"/>
      <c r="R90" s="212">
        <f>R91</f>
        <v>48.501300000000001</v>
      </c>
      <c r="S90" s="99"/>
      <c r="T90" s="213">
        <f>T91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73</v>
      </c>
      <c r="AU90" s="20" t="s">
        <v>445</v>
      </c>
      <c r="BK90" s="214">
        <f>BK91</f>
        <v>0</v>
      </c>
    </row>
    <row r="91" s="12" customFormat="1" ht="25.92" customHeight="1">
      <c r="A91" s="12"/>
      <c r="B91" s="215"/>
      <c r="C91" s="216"/>
      <c r="D91" s="217" t="s">
        <v>73</v>
      </c>
      <c r="E91" s="218" t="s">
        <v>473</v>
      </c>
      <c r="F91" s="218" t="s">
        <v>474</v>
      </c>
      <c r="G91" s="216"/>
      <c r="H91" s="216"/>
      <c r="I91" s="219"/>
      <c r="J91" s="220">
        <f>BK91</f>
        <v>0</v>
      </c>
      <c r="K91" s="216"/>
      <c r="L91" s="221"/>
      <c r="M91" s="222"/>
      <c r="N91" s="223"/>
      <c r="O91" s="223"/>
      <c r="P91" s="224">
        <f>P92+P146+P154+P190</f>
        <v>0</v>
      </c>
      <c r="Q91" s="223"/>
      <c r="R91" s="224">
        <f>R92+R146+R154+R190</f>
        <v>48.501300000000001</v>
      </c>
      <c r="S91" s="223"/>
      <c r="T91" s="225">
        <f>T92+T146+T154+T190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74</v>
      </c>
      <c r="AY91" s="226" t="s">
        <v>475</v>
      </c>
      <c r="BK91" s="228">
        <f>BK92+BK146+BK154+BK190</f>
        <v>0</v>
      </c>
    </row>
    <row r="92" s="12" customFormat="1" ht="22.8" customHeight="1">
      <c r="A92" s="12"/>
      <c r="B92" s="215"/>
      <c r="C92" s="216"/>
      <c r="D92" s="217" t="s">
        <v>73</v>
      </c>
      <c r="E92" s="229" t="s">
        <v>78</v>
      </c>
      <c r="F92" s="229" t="s">
        <v>393</v>
      </c>
      <c r="G92" s="216"/>
      <c r="H92" s="216"/>
      <c r="I92" s="219"/>
      <c r="J92" s="230">
        <f>BK92</f>
        <v>0</v>
      </c>
      <c r="K92" s="216"/>
      <c r="L92" s="221"/>
      <c r="M92" s="222"/>
      <c r="N92" s="223"/>
      <c r="O92" s="223"/>
      <c r="P92" s="224">
        <f>SUM(P93:P145)</f>
        <v>0</v>
      </c>
      <c r="Q92" s="223"/>
      <c r="R92" s="224">
        <f>SUM(R93:R145)</f>
        <v>0.1578</v>
      </c>
      <c r="S92" s="223"/>
      <c r="T92" s="225">
        <f>SUM(T93:T145)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26" t="s">
        <v>78</v>
      </c>
      <c r="AT92" s="227" t="s">
        <v>73</v>
      </c>
      <c r="AU92" s="227" t="s">
        <v>78</v>
      </c>
      <c r="AY92" s="226" t="s">
        <v>475</v>
      </c>
      <c r="BK92" s="228">
        <f>SUM(BK93:BK145)</f>
        <v>0</v>
      </c>
    </row>
    <row r="93" s="2" customFormat="1" ht="16.5" customHeight="1">
      <c r="A93" s="41"/>
      <c r="B93" s="42"/>
      <c r="C93" s="231" t="s">
        <v>78</v>
      </c>
      <c r="D93" s="231" t="s">
        <v>477</v>
      </c>
      <c r="E93" s="232" t="s">
        <v>5604</v>
      </c>
      <c r="F93" s="233" t="s">
        <v>5605</v>
      </c>
      <c r="G93" s="234" t="s">
        <v>639</v>
      </c>
      <c r="H93" s="235">
        <v>20</v>
      </c>
      <c r="I93" s="236"/>
      <c r="J93" s="237">
        <f>ROUND(I93*H93,2)</f>
        <v>0</v>
      </c>
      <c r="K93" s="233" t="s">
        <v>481</v>
      </c>
      <c r="L93" s="47"/>
      <c r="M93" s="238" t="s">
        <v>28</v>
      </c>
      <c r="N93" s="239" t="s">
        <v>45</v>
      </c>
      <c r="O93" s="87"/>
      <c r="P93" s="240">
        <f>O93*H93</f>
        <v>0</v>
      </c>
      <c r="Q93" s="240">
        <v>0.0078899999999999994</v>
      </c>
      <c r="R93" s="240">
        <f>Q93*H93</f>
        <v>0.1578</v>
      </c>
      <c r="S93" s="240">
        <v>0</v>
      </c>
      <c r="T93" s="241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482</v>
      </c>
      <c r="AT93" s="242" t="s">
        <v>477</v>
      </c>
      <c r="AU93" s="242" t="s">
        <v>82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482</v>
      </c>
      <c r="BM93" s="242" t="s">
        <v>5606</v>
      </c>
    </row>
    <row r="94" s="2" customFormat="1">
      <c r="A94" s="41"/>
      <c r="B94" s="42"/>
      <c r="C94" s="43"/>
      <c r="D94" s="244" t="s">
        <v>484</v>
      </c>
      <c r="E94" s="43"/>
      <c r="F94" s="245" t="s">
        <v>5605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82</v>
      </c>
    </row>
    <row r="95" s="13" customFormat="1">
      <c r="A95" s="13"/>
      <c r="B95" s="249"/>
      <c r="C95" s="250"/>
      <c r="D95" s="244" t="s">
        <v>487</v>
      </c>
      <c r="E95" s="251" t="s">
        <v>28</v>
      </c>
      <c r="F95" s="252" t="s">
        <v>5607</v>
      </c>
      <c r="G95" s="250"/>
      <c r="H95" s="253">
        <v>20</v>
      </c>
      <c r="I95" s="254"/>
      <c r="J95" s="250"/>
      <c r="K95" s="250"/>
      <c r="L95" s="255"/>
      <c r="M95" s="256"/>
      <c r="N95" s="257"/>
      <c r="O95" s="257"/>
      <c r="P95" s="257"/>
      <c r="Q95" s="257"/>
      <c r="R95" s="257"/>
      <c r="S95" s="257"/>
      <c r="T95" s="258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59" t="s">
        <v>487</v>
      </c>
      <c r="AU95" s="259" t="s">
        <v>82</v>
      </c>
      <c r="AV95" s="13" t="s">
        <v>82</v>
      </c>
      <c r="AW95" s="13" t="s">
        <v>35</v>
      </c>
      <c r="AX95" s="13" t="s">
        <v>78</v>
      </c>
      <c r="AY95" s="259" t="s">
        <v>475</v>
      </c>
    </row>
    <row r="96" s="2" customFormat="1" ht="21.75" customHeight="1">
      <c r="A96" s="41"/>
      <c r="B96" s="42"/>
      <c r="C96" s="231" t="s">
        <v>82</v>
      </c>
      <c r="D96" s="231" t="s">
        <v>477</v>
      </c>
      <c r="E96" s="232" t="s">
        <v>3629</v>
      </c>
      <c r="F96" s="233" t="s">
        <v>3630</v>
      </c>
      <c r="G96" s="234" t="s">
        <v>3147</v>
      </c>
      <c r="H96" s="235">
        <v>192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5608</v>
      </c>
    </row>
    <row r="97" s="2" customFormat="1">
      <c r="A97" s="41"/>
      <c r="B97" s="42"/>
      <c r="C97" s="43"/>
      <c r="D97" s="244" t="s">
        <v>484</v>
      </c>
      <c r="E97" s="43"/>
      <c r="F97" s="245" t="s">
        <v>3630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5609</v>
      </c>
      <c r="G98" s="250"/>
      <c r="H98" s="253">
        <v>192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33" customHeight="1">
      <c r="A99" s="41"/>
      <c r="B99" s="42"/>
      <c r="C99" s="231" t="s">
        <v>90</v>
      </c>
      <c r="D99" s="231" t="s">
        <v>477</v>
      </c>
      <c r="E99" s="232" t="s">
        <v>1484</v>
      </c>
      <c r="F99" s="233" t="s">
        <v>1485</v>
      </c>
      <c r="G99" s="234" t="s">
        <v>480</v>
      </c>
      <c r="H99" s="235">
        <v>115.77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5610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1487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5611</v>
      </c>
      <c r="G101" s="250"/>
      <c r="H101" s="253">
        <v>6.8399999999999999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74</v>
      </c>
      <c r="AY101" s="259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5612</v>
      </c>
      <c r="G102" s="250"/>
      <c r="H102" s="253">
        <v>70.930000000000007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74</v>
      </c>
      <c r="AY102" s="259" t="s">
        <v>475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5613</v>
      </c>
      <c r="G103" s="250"/>
      <c r="H103" s="253">
        <v>36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5614</v>
      </c>
      <c r="G104" s="250"/>
      <c r="H104" s="253">
        <v>2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5" customFormat="1">
      <c r="A105" s="15"/>
      <c r="B105" s="271"/>
      <c r="C105" s="272"/>
      <c r="D105" s="244" t="s">
        <v>487</v>
      </c>
      <c r="E105" s="273" t="s">
        <v>28</v>
      </c>
      <c r="F105" s="274" t="s">
        <v>493</v>
      </c>
      <c r="G105" s="272"/>
      <c r="H105" s="275">
        <v>115.77000000000001</v>
      </c>
      <c r="I105" s="276"/>
      <c r="J105" s="272"/>
      <c r="K105" s="272"/>
      <c r="L105" s="277"/>
      <c r="M105" s="278"/>
      <c r="N105" s="279"/>
      <c r="O105" s="279"/>
      <c r="P105" s="279"/>
      <c r="Q105" s="279"/>
      <c r="R105" s="279"/>
      <c r="S105" s="279"/>
      <c r="T105" s="280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81" t="s">
        <v>487</v>
      </c>
      <c r="AU105" s="281" t="s">
        <v>82</v>
      </c>
      <c r="AV105" s="15" t="s">
        <v>482</v>
      </c>
      <c r="AW105" s="15" t="s">
        <v>35</v>
      </c>
      <c r="AX105" s="15" t="s">
        <v>78</v>
      </c>
      <c r="AY105" s="281" t="s">
        <v>475</v>
      </c>
    </row>
    <row r="106" s="2" customFormat="1" ht="44.25" customHeight="1">
      <c r="A106" s="41"/>
      <c r="B106" s="42"/>
      <c r="C106" s="231" t="s">
        <v>482</v>
      </c>
      <c r="D106" s="231" t="s">
        <v>477</v>
      </c>
      <c r="E106" s="232" t="s">
        <v>1488</v>
      </c>
      <c r="F106" s="233" t="s">
        <v>1489</v>
      </c>
      <c r="G106" s="234" t="s">
        <v>480</v>
      </c>
      <c r="H106" s="235">
        <v>34.731000000000002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5615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1491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5616</v>
      </c>
      <c r="G108" s="250"/>
      <c r="H108" s="253">
        <v>34.731000000000002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186</v>
      </c>
      <c r="D109" s="231" t="s">
        <v>477</v>
      </c>
      <c r="E109" s="232" t="s">
        <v>5073</v>
      </c>
      <c r="F109" s="233" t="s">
        <v>5074</v>
      </c>
      <c r="G109" s="234" t="s">
        <v>480</v>
      </c>
      <c r="H109" s="235">
        <v>18.420000000000002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5617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5076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5618</v>
      </c>
      <c r="G111" s="250"/>
      <c r="H111" s="253">
        <v>4.4400000000000004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74</v>
      </c>
      <c r="AY111" s="259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5619</v>
      </c>
      <c r="G112" s="250"/>
      <c r="H112" s="253">
        <v>4.0199999999999996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5620</v>
      </c>
      <c r="G113" s="250"/>
      <c r="H113" s="253">
        <v>4.7999999999999998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5621</v>
      </c>
      <c r="G114" s="250"/>
      <c r="H114" s="253">
        <v>5.1600000000000001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18.420000000000002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2" customFormat="1" ht="44.25" customHeight="1">
      <c r="A116" s="41"/>
      <c r="B116" s="42"/>
      <c r="C116" s="231" t="s">
        <v>204</v>
      </c>
      <c r="D116" s="231" t="s">
        <v>477</v>
      </c>
      <c r="E116" s="232" t="s">
        <v>5622</v>
      </c>
      <c r="F116" s="233" t="s">
        <v>5623</v>
      </c>
      <c r="G116" s="234" t="s">
        <v>480</v>
      </c>
      <c r="H116" s="235">
        <v>5.5259999999999998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5624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5625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5626</v>
      </c>
      <c r="G118" s="250"/>
      <c r="H118" s="253">
        <v>5.5259999999999998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44.25" customHeight="1">
      <c r="A119" s="41"/>
      <c r="B119" s="42"/>
      <c r="C119" s="231" t="s">
        <v>522</v>
      </c>
      <c r="D119" s="231" t="s">
        <v>477</v>
      </c>
      <c r="E119" s="232" t="s">
        <v>3663</v>
      </c>
      <c r="F119" s="233" t="s">
        <v>3664</v>
      </c>
      <c r="G119" s="234" t="s">
        <v>480</v>
      </c>
      <c r="H119" s="235">
        <v>122.37000000000001</v>
      </c>
      <c r="I119" s="236"/>
      <c r="J119" s="237">
        <f>ROUND(I119*H119,2)</f>
        <v>0</v>
      </c>
      <c r="K119" s="233" t="s">
        <v>28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5627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3664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5628</v>
      </c>
      <c r="G121" s="250"/>
      <c r="H121" s="253">
        <v>122.37000000000001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44.25" customHeight="1">
      <c r="A122" s="41"/>
      <c r="B122" s="42"/>
      <c r="C122" s="231" t="s">
        <v>519</v>
      </c>
      <c r="D122" s="231" t="s">
        <v>477</v>
      </c>
      <c r="E122" s="232" t="s">
        <v>5629</v>
      </c>
      <c r="F122" s="233" t="s">
        <v>5630</v>
      </c>
      <c r="G122" s="234" t="s">
        <v>480</v>
      </c>
      <c r="H122" s="235">
        <v>127.36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5631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5632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5633</v>
      </c>
      <c r="G124" s="250"/>
      <c r="H124" s="253">
        <v>127.36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78</v>
      </c>
      <c r="AY124" s="259" t="s">
        <v>475</v>
      </c>
    </row>
    <row r="125" s="2" customFormat="1" ht="33" customHeight="1">
      <c r="A125" s="41"/>
      <c r="B125" s="42"/>
      <c r="C125" s="231" t="s">
        <v>292</v>
      </c>
      <c r="D125" s="231" t="s">
        <v>477</v>
      </c>
      <c r="E125" s="232" t="s">
        <v>1528</v>
      </c>
      <c r="F125" s="233" t="s">
        <v>1529</v>
      </c>
      <c r="G125" s="234" t="s">
        <v>480</v>
      </c>
      <c r="H125" s="235">
        <v>127.36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5634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1531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5635</v>
      </c>
      <c r="G127" s="250"/>
      <c r="H127" s="253">
        <v>127.36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2" customFormat="1" ht="44.25" customHeight="1">
      <c r="A128" s="41"/>
      <c r="B128" s="42"/>
      <c r="C128" s="231" t="s">
        <v>332</v>
      </c>
      <c r="D128" s="231" t="s">
        <v>477</v>
      </c>
      <c r="E128" s="232" t="s">
        <v>3678</v>
      </c>
      <c r="F128" s="233" t="s">
        <v>3679</v>
      </c>
      <c r="G128" s="234" t="s">
        <v>480</v>
      </c>
      <c r="H128" s="235">
        <v>3.6000000000000001</v>
      </c>
      <c r="I128" s="236"/>
      <c r="J128" s="237">
        <f>ROUND(I128*H128,2)</f>
        <v>0</v>
      </c>
      <c r="K128" s="233" t="s">
        <v>481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5636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3681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5637</v>
      </c>
      <c r="G130" s="250"/>
      <c r="H130" s="253">
        <v>3.6000000000000001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44.25" customHeight="1">
      <c r="A131" s="41"/>
      <c r="B131" s="42"/>
      <c r="C131" s="231" t="s">
        <v>341</v>
      </c>
      <c r="D131" s="231" t="s">
        <v>477</v>
      </c>
      <c r="E131" s="232" t="s">
        <v>5638</v>
      </c>
      <c r="F131" s="233" t="s">
        <v>5639</v>
      </c>
      <c r="G131" s="234" t="s">
        <v>480</v>
      </c>
      <c r="H131" s="235">
        <v>2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5640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5641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5642</v>
      </c>
      <c r="G133" s="250"/>
      <c r="H133" s="253">
        <v>2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33" customHeight="1">
      <c r="A134" s="41"/>
      <c r="B134" s="42"/>
      <c r="C134" s="231" t="s">
        <v>350</v>
      </c>
      <c r="D134" s="231" t="s">
        <v>477</v>
      </c>
      <c r="E134" s="232" t="s">
        <v>3114</v>
      </c>
      <c r="F134" s="233" t="s">
        <v>3115</v>
      </c>
      <c r="G134" s="234" t="s">
        <v>480</v>
      </c>
      <c r="H134" s="235">
        <v>8.2200000000000006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5643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3117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5644</v>
      </c>
      <c r="G136" s="250"/>
      <c r="H136" s="253">
        <v>2.2799999999999998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74</v>
      </c>
      <c r="AY136" s="259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5645</v>
      </c>
      <c r="G137" s="250"/>
      <c r="H137" s="253">
        <v>1.74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5646</v>
      </c>
      <c r="G138" s="250"/>
      <c r="H138" s="253">
        <v>1.9199999999999999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5647</v>
      </c>
      <c r="G139" s="250"/>
      <c r="H139" s="253">
        <v>2.2799999999999998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74</v>
      </c>
      <c r="AY139" s="259" t="s">
        <v>475</v>
      </c>
    </row>
    <row r="140" s="15" customFormat="1">
      <c r="A140" s="15"/>
      <c r="B140" s="271"/>
      <c r="C140" s="272"/>
      <c r="D140" s="244" t="s">
        <v>487</v>
      </c>
      <c r="E140" s="273" t="s">
        <v>28</v>
      </c>
      <c r="F140" s="274" t="s">
        <v>493</v>
      </c>
      <c r="G140" s="272"/>
      <c r="H140" s="275">
        <v>8.2199999999999989</v>
      </c>
      <c r="I140" s="276"/>
      <c r="J140" s="272"/>
      <c r="K140" s="272"/>
      <c r="L140" s="277"/>
      <c r="M140" s="278"/>
      <c r="N140" s="279"/>
      <c r="O140" s="279"/>
      <c r="P140" s="279"/>
      <c r="Q140" s="279"/>
      <c r="R140" s="279"/>
      <c r="S140" s="279"/>
      <c r="T140" s="280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81" t="s">
        <v>487</v>
      </c>
      <c r="AU140" s="281" t="s">
        <v>82</v>
      </c>
      <c r="AV140" s="15" t="s">
        <v>482</v>
      </c>
      <c r="AW140" s="15" t="s">
        <v>35</v>
      </c>
      <c r="AX140" s="15" t="s">
        <v>78</v>
      </c>
      <c r="AY140" s="281" t="s">
        <v>475</v>
      </c>
    </row>
    <row r="141" s="2" customFormat="1" ht="33" customHeight="1">
      <c r="A141" s="41"/>
      <c r="B141" s="42"/>
      <c r="C141" s="231" t="s">
        <v>359</v>
      </c>
      <c r="D141" s="231" t="s">
        <v>477</v>
      </c>
      <c r="E141" s="232" t="s">
        <v>5648</v>
      </c>
      <c r="F141" s="233" t="s">
        <v>5649</v>
      </c>
      <c r="G141" s="234" t="s">
        <v>496</v>
      </c>
      <c r="H141" s="235">
        <v>480</v>
      </c>
      <c r="I141" s="236"/>
      <c r="J141" s="237">
        <f>ROUND(I141*H141,2)</f>
        <v>0</v>
      </c>
      <c r="K141" s="233" t="s">
        <v>481</v>
      </c>
      <c r="L141" s="47"/>
      <c r="M141" s="238" t="s">
        <v>28</v>
      </c>
      <c r="N141" s="239" t="s">
        <v>45</v>
      </c>
      <c r="O141" s="87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482</v>
      </c>
      <c r="AT141" s="242" t="s">
        <v>477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5650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5651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5652</v>
      </c>
      <c r="G143" s="250"/>
      <c r="H143" s="253">
        <v>280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5653</v>
      </c>
      <c r="G144" s="250"/>
      <c r="H144" s="253">
        <v>200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74</v>
      </c>
      <c r="AY144" s="259" t="s">
        <v>475</v>
      </c>
    </row>
    <row r="145" s="15" customFormat="1">
      <c r="A145" s="15"/>
      <c r="B145" s="271"/>
      <c r="C145" s="272"/>
      <c r="D145" s="244" t="s">
        <v>487</v>
      </c>
      <c r="E145" s="273" t="s">
        <v>28</v>
      </c>
      <c r="F145" s="274" t="s">
        <v>493</v>
      </c>
      <c r="G145" s="272"/>
      <c r="H145" s="275">
        <v>480</v>
      </c>
      <c r="I145" s="276"/>
      <c r="J145" s="272"/>
      <c r="K145" s="272"/>
      <c r="L145" s="277"/>
      <c r="M145" s="278"/>
      <c r="N145" s="279"/>
      <c r="O145" s="279"/>
      <c r="P145" s="279"/>
      <c r="Q145" s="279"/>
      <c r="R145" s="279"/>
      <c r="S145" s="279"/>
      <c r="T145" s="280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81" t="s">
        <v>487</v>
      </c>
      <c r="AU145" s="281" t="s">
        <v>82</v>
      </c>
      <c r="AV145" s="15" t="s">
        <v>482</v>
      </c>
      <c r="AW145" s="15" t="s">
        <v>35</v>
      </c>
      <c r="AX145" s="15" t="s">
        <v>78</v>
      </c>
      <c r="AY145" s="281" t="s">
        <v>475</v>
      </c>
    </row>
    <row r="146" s="12" customFormat="1" ht="22.8" customHeight="1">
      <c r="A146" s="12"/>
      <c r="B146" s="215"/>
      <c r="C146" s="216"/>
      <c r="D146" s="217" t="s">
        <v>73</v>
      </c>
      <c r="E146" s="229" t="s">
        <v>82</v>
      </c>
      <c r="F146" s="229" t="s">
        <v>925</v>
      </c>
      <c r="G146" s="216"/>
      <c r="H146" s="216"/>
      <c r="I146" s="219"/>
      <c r="J146" s="230">
        <f>BK146</f>
        <v>0</v>
      </c>
      <c r="K146" s="216"/>
      <c r="L146" s="221"/>
      <c r="M146" s="222"/>
      <c r="N146" s="223"/>
      <c r="O146" s="223"/>
      <c r="P146" s="224">
        <f>SUM(P147:P153)</f>
        <v>0</v>
      </c>
      <c r="Q146" s="223"/>
      <c r="R146" s="224">
        <f>SUM(R147:R153)</f>
        <v>3.3804000000000003</v>
      </c>
      <c r="S146" s="223"/>
      <c r="T146" s="225">
        <f>SUM(T147:T153)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6" t="s">
        <v>78</v>
      </c>
      <c r="AT146" s="227" t="s">
        <v>73</v>
      </c>
      <c r="AU146" s="227" t="s">
        <v>78</v>
      </c>
      <c r="AY146" s="226" t="s">
        <v>475</v>
      </c>
      <c r="BK146" s="228">
        <f>SUM(BK147:BK153)</f>
        <v>0</v>
      </c>
    </row>
    <row r="147" s="2" customFormat="1" ht="21.75" customHeight="1">
      <c r="A147" s="41"/>
      <c r="B147" s="42"/>
      <c r="C147" s="231" t="s">
        <v>557</v>
      </c>
      <c r="D147" s="231" t="s">
        <v>477</v>
      </c>
      <c r="E147" s="232" t="s">
        <v>5654</v>
      </c>
      <c r="F147" s="233" t="s">
        <v>5655</v>
      </c>
      <c r="G147" s="234" t="s">
        <v>480</v>
      </c>
      <c r="H147" s="235">
        <v>1.565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2.1600000000000001</v>
      </c>
      <c r="R147" s="240">
        <f>Q147*H147</f>
        <v>3.3804000000000003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5656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5657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5658</v>
      </c>
      <c r="G149" s="250"/>
      <c r="H149" s="253">
        <v>0.32000000000000001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5659</v>
      </c>
      <c r="G150" s="250"/>
      <c r="H150" s="253">
        <v>0.34499999999999997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74</v>
      </c>
      <c r="AY150" s="259" t="s">
        <v>475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5660</v>
      </c>
      <c r="G151" s="250"/>
      <c r="H151" s="253">
        <v>0.40500000000000003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74</v>
      </c>
      <c r="AY151" s="259" t="s">
        <v>475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5661</v>
      </c>
      <c r="G152" s="250"/>
      <c r="H152" s="253">
        <v>0.495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74</v>
      </c>
      <c r="AY152" s="259" t="s">
        <v>475</v>
      </c>
    </row>
    <row r="153" s="15" customFormat="1">
      <c r="A153" s="15"/>
      <c r="B153" s="271"/>
      <c r="C153" s="272"/>
      <c r="D153" s="244" t="s">
        <v>487</v>
      </c>
      <c r="E153" s="273" t="s">
        <v>28</v>
      </c>
      <c r="F153" s="274" t="s">
        <v>493</v>
      </c>
      <c r="G153" s="272"/>
      <c r="H153" s="275">
        <v>1.565</v>
      </c>
      <c r="I153" s="276"/>
      <c r="J153" s="272"/>
      <c r="K153" s="272"/>
      <c r="L153" s="277"/>
      <c r="M153" s="278"/>
      <c r="N153" s="279"/>
      <c r="O153" s="279"/>
      <c r="P153" s="279"/>
      <c r="Q153" s="279"/>
      <c r="R153" s="279"/>
      <c r="S153" s="279"/>
      <c r="T153" s="280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81" t="s">
        <v>487</v>
      </c>
      <c r="AU153" s="281" t="s">
        <v>82</v>
      </c>
      <c r="AV153" s="15" t="s">
        <v>482</v>
      </c>
      <c r="AW153" s="15" t="s">
        <v>35</v>
      </c>
      <c r="AX153" s="15" t="s">
        <v>78</v>
      </c>
      <c r="AY153" s="281" t="s">
        <v>475</v>
      </c>
    </row>
    <row r="154" s="12" customFormat="1" ht="22.8" customHeight="1">
      <c r="A154" s="12"/>
      <c r="B154" s="215"/>
      <c r="C154" s="216"/>
      <c r="D154" s="217" t="s">
        <v>73</v>
      </c>
      <c r="E154" s="229" t="s">
        <v>482</v>
      </c>
      <c r="F154" s="229" t="s">
        <v>547</v>
      </c>
      <c r="G154" s="216"/>
      <c r="H154" s="216"/>
      <c r="I154" s="219"/>
      <c r="J154" s="230">
        <f>BK154</f>
        <v>0</v>
      </c>
      <c r="K154" s="216"/>
      <c r="L154" s="221"/>
      <c r="M154" s="222"/>
      <c r="N154" s="223"/>
      <c r="O154" s="223"/>
      <c r="P154" s="224">
        <f>SUM(P155:P189)</f>
        <v>0</v>
      </c>
      <c r="Q154" s="223"/>
      <c r="R154" s="224">
        <f>SUM(R155:R189)</f>
        <v>44.963099999999997</v>
      </c>
      <c r="S154" s="223"/>
      <c r="T154" s="225">
        <f>SUM(T155:T189)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6" t="s">
        <v>78</v>
      </c>
      <c r="AT154" s="227" t="s">
        <v>73</v>
      </c>
      <c r="AU154" s="227" t="s">
        <v>78</v>
      </c>
      <c r="AY154" s="226" t="s">
        <v>475</v>
      </c>
      <c r="BK154" s="228">
        <f>SUM(BK155:BK189)</f>
        <v>0</v>
      </c>
    </row>
    <row r="155" s="2" customFormat="1" ht="16.5" customHeight="1">
      <c r="A155" s="41"/>
      <c r="B155" s="42"/>
      <c r="C155" s="231" t="s">
        <v>8</v>
      </c>
      <c r="D155" s="231" t="s">
        <v>477</v>
      </c>
      <c r="E155" s="232" t="s">
        <v>5662</v>
      </c>
      <c r="F155" s="233" t="s">
        <v>5663</v>
      </c>
      <c r="G155" s="234" t="s">
        <v>496</v>
      </c>
      <c r="H155" s="235">
        <v>157.5</v>
      </c>
      <c r="I155" s="236"/>
      <c r="J155" s="237">
        <f>ROUND(I155*H155,2)</f>
        <v>0</v>
      </c>
      <c r="K155" s="233" t="s">
        <v>481</v>
      </c>
      <c r="L155" s="47"/>
      <c r="M155" s="238" t="s">
        <v>28</v>
      </c>
      <c r="N155" s="239" t="s">
        <v>45</v>
      </c>
      <c r="O155" s="87"/>
      <c r="P155" s="240">
        <f>O155*H155</f>
        <v>0</v>
      </c>
      <c r="Q155" s="240">
        <v>0.21251999999999999</v>
      </c>
      <c r="R155" s="240">
        <f>Q155*H155</f>
        <v>33.471899999999998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482</v>
      </c>
      <c r="AT155" s="242" t="s">
        <v>477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482</v>
      </c>
      <c r="BM155" s="242" t="s">
        <v>5664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5665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5666</v>
      </c>
      <c r="G157" s="250"/>
      <c r="H157" s="253">
        <v>157.5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78</v>
      </c>
      <c r="AY157" s="259" t="s">
        <v>475</v>
      </c>
    </row>
    <row r="158" s="2" customFormat="1" ht="33" customHeight="1">
      <c r="A158" s="41"/>
      <c r="B158" s="42"/>
      <c r="C158" s="231" t="s">
        <v>567</v>
      </c>
      <c r="D158" s="231" t="s">
        <v>477</v>
      </c>
      <c r="E158" s="232" t="s">
        <v>5667</v>
      </c>
      <c r="F158" s="233" t="s">
        <v>5668</v>
      </c>
      <c r="G158" s="234" t="s">
        <v>480</v>
      </c>
      <c r="H158" s="235">
        <v>8.9049999999999994</v>
      </c>
      <c r="I158" s="236"/>
      <c r="J158" s="237">
        <f>ROUND(I158*H158,2)</f>
        <v>0</v>
      </c>
      <c r="K158" s="233" t="s">
        <v>481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482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5669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5668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5670</v>
      </c>
      <c r="G160" s="250"/>
      <c r="H160" s="253">
        <v>1.45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74</v>
      </c>
      <c r="AY160" s="259" t="s">
        <v>475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5671</v>
      </c>
      <c r="G161" s="250"/>
      <c r="H161" s="253">
        <v>1.575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74</v>
      </c>
      <c r="AY161" s="259" t="s">
        <v>475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5672</v>
      </c>
      <c r="G162" s="250"/>
      <c r="H162" s="253">
        <v>2.625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74</v>
      </c>
      <c r="AY162" s="259" t="s">
        <v>475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5673</v>
      </c>
      <c r="G163" s="250"/>
      <c r="H163" s="253">
        <v>3.2549999999999999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74</v>
      </c>
      <c r="AY163" s="259" t="s">
        <v>475</v>
      </c>
    </row>
    <row r="164" s="15" customFormat="1">
      <c r="A164" s="15"/>
      <c r="B164" s="271"/>
      <c r="C164" s="272"/>
      <c r="D164" s="244" t="s">
        <v>487</v>
      </c>
      <c r="E164" s="273" t="s">
        <v>28</v>
      </c>
      <c r="F164" s="274" t="s">
        <v>493</v>
      </c>
      <c r="G164" s="272"/>
      <c r="H164" s="275">
        <v>8.9050000000000011</v>
      </c>
      <c r="I164" s="276"/>
      <c r="J164" s="272"/>
      <c r="K164" s="272"/>
      <c r="L164" s="277"/>
      <c r="M164" s="278"/>
      <c r="N164" s="279"/>
      <c r="O164" s="279"/>
      <c r="P164" s="279"/>
      <c r="Q164" s="279"/>
      <c r="R164" s="279"/>
      <c r="S164" s="279"/>
      <c r="T164" s="280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81" t="s">
        <v>487</v>
      </c>
      <c r="AU164" s="281" t="s">
        <v>82</v>
      </c>
      <c r="AV164" s="15" t="s">
        <v>482</v>
      </c>
      <c r="AW164" s="15" t="s">
        <v>35</v>
      </c>
      <c r="AX164" s="15" t="s">
        <v>78</v>
      </c>
      <c r="AY164" s="281" t="s">
        <v>475</v>
      </c>
    </row>
    <row r="165" s="2" customFormat="1" ht="33" customHeight="1">
      <c r="A165" s="41"/>
      <c r="B165" s="42"/>
      <c r="C165" s="231" t="s">
        <v>571</v>
      </c>
      <c r="D165" s="231" t="s">
        <v>477</v>
      </c>
      <c r="E165" s="232" t="s">
        <v>5674</v>
      </c>
      <c r="F165" s="233" t="s">
        <v>5675</v>
      </c>
      <c r="G165" s="234" t="s">
        <v>480</v>
      </c>
      <c r="H165" s="235">
        <v>26.600000000000001</v>
      </c>
      <c r="I165" s="236"/>
      <c r="J165" s="237">
        <f>ROUND(I165*H165,2)</f>
        <v>0</v>
      </c>
      <c r="K165" s="233" t="s">
        <v>28</v>
      </c>
      <c r="L165" s="47"/>
      <c r="M165" s="238" t="s">
        <v>28</v>
      </c>
      <c r="N165" s="239" t="s">
        <v>45</v>
      </c>
      <c r="O165" s="87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482</v>
      </c>
      <c r="AT165" s="242" t="s">
        <v>477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482</v>
      </c>
      <c r="BM165" s="242" t="s">
        <v>5676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5677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2" customFormat="1">
      <c r="A167" s="41"/>
      <c r="B167" s="42"/>
      <c r="C167" s="43"/>
      <c r="D167" s="244" t="s">
        <v>485</v>
      </c>
      <c r="E167" s="43"/>
      <c r="F167" s="248" t="s">
        <v>5678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485</v>
      </c>
      <c r="AU167" s="20" t="s">
        <v>82</v>
      </c>
    </row>
    <row r="168" s="16" customFormat="1">
      <c r="A168" s="16"/>
      <c r="B168" s="299"/>
      <c r="C168" s="300"/>
      <c r="D168" s="244" t="s">
        <v>487</v>
      </c>
      <c r="E168" s="301" t="s">
        <v>28</v>
      </c>
      <c r="F168" s="302" t="s">
        <v>5679</v>
      </c>
      <c r="G168" s="300"/>
      <c r="H168" s="301" t="s">
        <v>28</v>
      </c>
      <c r="I168" s="303"/>
      <c r="J168" s="300"/>
      <c r="K168" s="300"/>
      <c r="L168" s="304"/>
      <c r="M168" s="305"/>
      <c r="N168" s="306"/>
      <c r="O168" s="306"/>
      <c r="P168" s="306"/>
      <c r="Q168" s="306"/>
      <c r="R168" s="306"/>
      <c r="S168" s="306"/>
      <c r="T168" s="307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T168" s="308" t="s">
        <v>487</v>
      </c>
      <c r="AU168" s="308" t="s">
        <v>82</v>
      </c>
      <c r="AV168" s="16" t="s">
        <v>78</v>
      </c>
      <c r="AW168" s="16" t="s">
        <v>35</v>
      </c>
      <c r="AX168" s="16" t="s">
        <v>74</v>
      </c>
      <c r="AY168" s="308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5680</v>
      </c>
      <c r="G169" s="250"/>
      <c r="H169" s="253">
        <v>24.600000000000001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3" customFormat="1">
      <c r="A170" s="13"/>
      <c r="B170" s="249"/>
      <c r="C170" s="250"/>
      <c r="D170" s="244" t="s">
        <v>487</v>
      </c>
      <c r="E170" s="251" t="s">
        <v>28</v>
      </c>
      <c r="F170" s="252" t="s">
        <v>5681</v>
      </c>
      <c r="G170" s="250"/>
      <c r="H170" s="253">
        <v>2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9" t="s">
        <v>487</v>
      </c>
      <c r="AU170" s="259" t="s">
        <v>82</v>
      </c>
      <c r="AV170" s="13" t="s">
        <v>82</v>
      </c>
      <c r="AW170" s="13" t="s">
        <v>35</v>
      </c>
      <c r="AX170" s="13" t="s">
        <v>74</v>
      </c>
      <c r="AY170" s="259" t="s">
        <v>475</v>
      </c>
    </row>
    <row r="171" s="15" customFormat="1">
      <c r="A171" s="15"/>
      <c r="B171" s="271"/>
      <c r="C171" s="272"/>
      <c r="D171" s="244" t="s">
        <v>487</v>
      </c>
      <c r="E171" s="273" t="s">
        <v>28</v>
      </c>
      <c r="F171" s="274" t="s">
        <v>493</v>
      </c>
      <c r="G171" s="272"/>
      <c r="H171" s="275">
        <v>26.600000000000001</v>
      </c>
      <c r="I171" s="276"/>
      <c r="J171" s="272"/>
      <c r="K171" s="272"/>
      <c r="L171" s="277"/>
      <c r="M171" s="278"/>
      <c r="N171" s="279"/>
      <c r="O171" s="279"/>
      <c r="P171" s="279"/>
      <c r="Q171" s="279"/>
      <c r="R171" s="279"/>
      <c r="S171" s="279"/>
      <c r="T171" s="280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81" t="s">
        <v>487</v>
      </c>
      <c r="AU171" s="281" t="s">
        <v>82</v>
      </c>
      <c r="AV171" s="15" t="s">
        <v>482</v>
      </c>
      <c r="AW171" s="15" t="s">
        <v>35</v>
      </c>
      <c r="AX171" s="15" t="s">
        <v>78</v>
      </c>
      <c r="AY171" s="281" t="s">
        <v>475</v>
      </c>
    </row>
    <row r="172" s="2" customFormat="1" ht="33" customHeight="1">
      <c r="A172" s="41"/>
      <c r="B172" s="42"/>
      <c r="C172" s="231" t="s">
        <v>575</v>
      </c>
      <c r="D172" s="231" t="s">
        <v>477</v>
      </c>
      <c r="E172" s="232" t="s">
        <v>5682</v>
      </c>
      <c r="F172" s="233" t="s">
        <v>5683</v>
      </c>
      <c r="G172" s="234" t="s">
        <v>480</v>
      </c>
      <c r="H172" s="235">
        <v>100.76000000000001</v>
      </c>
      <c r="I172" s="236"/>
      <c r="J172" s="237">
        <f>ROUND(I172*H172,2)</f>
        <v>0</v>
      </c>
      <c r="K172" s="233" t="s">
        <v>28</v>
      </c>
      <c r="L172" s="47"/>
      <c r="M172" s="238" t="s">
        <v>28</v>
      </c>
      <c r="N172" s="239" t="s">
        <v>45</v>
      </c>
      <c r="O172" s="87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482</v>
      </c>
      <c r="AT172" s="242" t="s">
        <v>477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482</v>
      </c>
      <c r="BM172" s="242" t="s">
        <v>5684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5685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2" customFormat="1">
      <c r="A174" s="41"/>
      <c r="B174" s="42"/>
      <c r="C174" s="43"/>
      <c r="D174" s="244" t="s">
        <v>485</v>
      </c>
      <c r="E174" s="43"/>
      <c r="F174" s="248" t="s">
        <v>5678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485</v>
      </c>
      <c r="AU174" s="20" t="s">
        <v>82</v>
      </c>
    </row>
    <row r="175" s="16" customFormat="1">
      <c r="A175" s="16"/>
      <c r="B175" s="299"/>
      <c r="C175" s="300"/>
      <c r="D175" s="244" t="s">
        <v>487</v>
      </c>
      <c r="E175" s="301" t="s">
        <v>28</v>
      </c>
      <c r="F175" s="302" t="s">
        <v>5679</v>
      </c>
      <c r="G175" s="300"/>
      <c r="H175" s="301" t="s">
        <v>28</v>
      </c>
      <c r="I175" s="303"/>
      <c r="J175" s="300"/>
      <c r="K175" s="300"/>
      <c r="L175" s="304"/>
      <c r="M175" s="305"/>
      <c r="N175" s="306"/>
      <c r="O175" s="306"/>
      <c r="P175" s="306"/>
      <c r="Q175" s="306"/>
      <c r="R175" s="306"/>
      <c r="S175" s="306"/>
      <c r="T175" s="307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308" t="s">
        <v>487</v>
      </c>
      <c r="AU175" s="308" t="s">
        <v>82</v>
      </c>
      <c r="AV175" s="16" t="s">
        <v>78</v>
      </c>
      <c r="AW175" s="16" t="s">
        <v>35</v>
      </c>
      <c r="AX175" s="16" t="s">
        <v>74</v>
      </c>
      <c r="AY175" s="308" t="s">
        <v>475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5686</v>
      </c>
      <c r="G176" s="250"/>
      <c r="H176" s="253">
        <v>100.76000000000001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78</v>
      </c>
      <c r="AY176" s="259" t="s">
        <v>475</v>
      </c>
    </row>
    <row r="177" s="2" customFormat="1" ht="33" customHeight="1">
      <c r="A177" s="41"/>
      <c r="B177" s="42"/>
      <c r="C177" s="231" t="s">
        <v>579</v>
      </c>
      <c r="D177" s="231" t="s">
        <v>477</v>
      </c>
      <c r="E177" s="232" t="s">
        <v>5687</v>
      </c>
      <c r="F177" s="233" t="s">
        <v>5688</v>
      </c>
      <c r="G177" s="234" t="s">
        <v>496</v>
      </c>
      <c r="H177" s="235">
        <v>254.69999999999999</v>
      </c>
      <c r="I177" s="236"/>
      <c r="J177" s="237">
        <f>ROUND(I177*H177,2)</f>
        <v>0</v>
      </c>
      <c r="K177" s="233" t="s">
        <v>481</v>
      </c>
      <c r="L177" s="47"/>
      <c r="M177" s="238" t="s">
        <v>28</v>
      </c>
      <c r="N177" s="239" t="s">
        <v>45</v>
      </c>
      <c r="O177" s="87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482</v>
      </c>
      <c r="AT177" s="242" t="s">
        <v>477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482</v>
      </c>
      <c r="BM177" s="242" t="s">
        <v>5689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5690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5691</v>
      </c>
      <c r="G179" s="250"/>
      <c r="H179" s="253">
        <v>201.5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5692</v>
      </c>
      <c r="G180" s="250"/>
      <c r="H180" s="253">
        <v>49.200000000000003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5693</v>
      </c>
      <c r="G181" s="250"/>
      <c r="H181" s="253">
        <v>4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5" customFormat="1">
      <c r="A182" s="15"/>
      <c r="B182" s="271"/>
      <c r="C182" s="272"/>
      <c r="D182" s="244" t="s">
        <v>487</v>
      </c>
      <c r="E182" s="273" t="s">
        <v>28</v>
      </c>
      <c r="F182" s="274" t="s">
        <v>493</v>
      </c>
      <c r="G182" s="272"/>
      <c r="H182" s="275">
        <v>254.69999999999999</v>
      </c>
      <c r="I182" s="276"/>
      <c r="J182" s="272"/>
      <c r="K182" s="272"/>
      <c r="L182" s="277"/>
      <c r="M182" s="278"/>
      <c r="N182" s="279"/>
      <c r="O182" s="279"/>
      <c r="P182" s="279"/>
      <c r="Q182" s="279"/>
      <c r="R182" s="279"/>
      <c r="S182" s="279"/>
      <c r="T182" s="280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81" t="s">
        <v>487</v>
      </c>
      <c r="AU182" s="281" t="s">
        <v>82</v>
      </c>
      <c r="AV182" s="15" t="s">
        <v>482</v>
      </c>
      <c r="AW182" s="15" t="s">
        <v>35</v>
      </c>
      <c r="AX182" s="15" t="s">
        <v>78</v>
      </c>
      <c r="AY182" s="281" t="s">
        <v>475</v>
      </c>
    </row>
    <row r="183" s="2" customFormat="1" ht="21.75" customHeight="1">
      <c r="A183" s="41"/>
      <c r="B183" s="42"/>
      <c r="C183" s="231" t="s">
        <v>583</v>
      </c>
      <c r="D183" s="231" t="s">
        <v>477</v>
      </c>
      <c r="E183" s="232" t="s">
        <v>5694</v>
      </c>
      <c r="F183" s="233" t="s">
        <v>5695</v>
      </c>
      <c r="G183" s="234" t="s">
        <v>480</v>
      </c>
      <c r="H183" s="235">
        <v>5.3200000000000003</v>
      </c>
      <c r="I183" s="236"/>
      <c r="J183" s="237">
        <f>ROUND(I183*H183,2)</f>
        <v>0</v>
      </c>
      <c r="K183" s="233" t="s">
        <v>481</v>
      </c>
      <c r="L183" s="47"/>
      <c r="M183" s="238" t="s">
        <v>28</v>
      </c>
      <c r="N183" s="239" t="s">
        <v>45</v>
      </c>
      <c r="O183" s="87"/>
      <c r="P183" s="240">
        <f>O183*H183</f>
        <v>0</v>
      </c>
      <c r="Q183" s="240">
        <v>2.1600000000000001</v>
      </c>
      <c r="R183" s="240">
        <f>Q183*H183</f>
        <v>11.491200000000001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482</v>
      </c>
      <c r="AT183" s="242" t="s">
        <v>477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5696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5697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2" customFormat="1">
      <c r="A185" s="41"/>
      <c r="B185" s="42"/>
      <c r="C185" s="43"/>
      <c r="D185" s="244" t="s">
        <v>485</v>
      </c>
      <c r="E185" s="43"/>
      <c r="F185" s="248" t="s">
        <v>5698</v>
      </c>
      <c r="G185" s="43"/>
      <c r="H185" s="43"/>
      <c r="I185" s="151"/>
      <c r="J185" s="43"/>
      <c r="K185" s="43"/>
      <c r="L185" s="47"/>
      <c r="M185" s="246"/>
      <c r="N185" s="24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485</v>
      </c>
      <c r="AU185" s="20" t="s">
        <v>82</v>
      </c>
    </row>
    <row r="186" s="16" customFormat="1">
      <c r="A186" s="16"/>
      <c r="B186" s="299"/>
      <c r="C186" s="300"/>
      <c r="D186" s="244" t="s">
        <v>487</v>
      </c>
      <c r="E186" s="301" t="s">
        <v>28</v>
      </c>
      <c r="F186" s="302" t="s">
        <v>5699</v>
      </c>
      <c r="G186" s="300"/>
      <c r="H186" s="301" t="s">
        <v>28</v>
      </c>
      <c r="I186" s="303"/>
      <c r="J186" s="300"/>
      <c r="K186" s="300"/>
      <c r="L186" s="304"/>
      <c r="M186" s="305"/>
      <c r="N186" s="306"/>
      <c r="O186" s="306"/>
      <c r="P186" s="306"/>
      <c r="Q186" s="306"/>
      <c r="R186" s="306"/>
      <c r="S186" s="306"/>
      <c r="T186" s="307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T186" s="308" t="s">
        <v>487</v>
      </c>
      <c r="AU186" s="308" t="s">
        <v>82</v>
      </c>
      <c r="AV186" s="16" t="s">
        <v>78</v>
      </c>
      <c r="AW186" s="16" t="s">
        <v>35</v>
      </c>
      <c r="AX186" s="16" t="s">
        <v>74</v>
      </c>
      <c r="AY186" s="308" t="s">
        <v>475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5700</v>
      </c>
      <c r="G187" s="250"/>
      <c r="H187" s="253">
        <v>4.9199999999999999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5701</v>
      </c>
      <c r="G188" s="250"/>
      <c r="H188" s="253">
        <v>0.40000000000000002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74</v>
      </c>
      <c r="AY188" s="259" t="s">
        <v>475</v>
      </c>
    </row>
    <row r="189" s="15" customFormat="1">
      <c r="A189" s="15"/>
      <c r="B189" s="271"/>
      <c r="C189" s="272"/>
      <c r="D189" s="244" t="s">
        <v>487</v>
      </c>
      <c r="E189" s="273" t="s">
        <v>28</v>
      </c>
      <c r="F189" s="274" t="s">
        <v>493</v>
      </c>
      <c r="G189" s="272"/>
      <c r="H189" s="275">
        <v>5.3200000000000003</v>
      </c>
      <c r="I189" s="276"/>
      <c r="J189" s="272"/>
      <c r="K189" s="272"/>
      <c r="L189" s="277"/>
      <c r="M189" s="278"/>
      <c r="N189" s="279"/>
      <c r="O189" s="279"/>
      <c r="P189" s="279"/>
      <c r="Q189" s="279"/>
      <c r="R189" s="279"/>
      <c r="S189" s="279"/>
      <c r="T189" s="280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81" t="s">
        <v>487</v>
      </c>
      <c r="AU189" s="281" t="s">
        <v>82</v>
      </c>
      <c r="AV189" s="15" t="s">
        <v>482</v>
      </c>
      <c r="AW189" s="15" t="s">
        <v>35</v>
      </c>
      <c r="AX189" s="15" t="s">
        <v>78</v>
      </c>
      <c r="AY189" s="281" t="s">
        <v>475</v>
      </c>
    </row>
    <row r="190" s="12" customFormat="1" ht="22.8" customHeight="1">
      <c r="A190" s="12"/>
      <c r="B190" s="215"/>
      <c r="C190" s="216"/>
      <c r="D190" s="217" t="s">
        <v>73</v>
      </c>
      <c r="E190" s="229" t="s">
        <v>701</v>
      </c>
      <c r="F190" s="229" t="s">
        <v>702</v>
      </c>
      <c r="G190" s="216"/>
      <c r="H190" s="216"/>
      <c r="I190" s="219"/>
      <c r="J190" s="230">
        <f>BK190</f>
        <v>0</v>
      </c>
      <c r="K190" s="216"/>
      <c r="L190" s="221"/>
      <c r="M190" s="222"/>
      <c r="N190" s="223"/>
      <c r="O190" s="223"/>
      <c r="P190" s="224">
        <f>SUM(P191:P192)</f>
        <v>0</v>
      </c>
      <c r="Q190" s="223"/>
      <c r="R190" s="224">
        <f>SUM(R191:R192)</f>
        <v>0</v>
      </c>
      <c r="S190" s="223"/>
      <c r="T190" s="225">
        <f>SUM(T191:T192)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6" t="s">
        <v>78</v>
      </c>
      <c r="AT190" s="227" t="s">
        <v>73</v>
      </c>
      <c r="AU190" s="227" t="s">
        <v>78</v>
      </c>
      <c r="AY190" s="226" t="s">
        <v>475</v>
      </c>
      <c r="BK190" s="228">
        <f>SUM(BK191:BK192)</f>
        <v>0</v>
      </c>
    </row>
    <row r="191" s="2" customFormat="1" ht="21.75" customHeight="1">
      <c r="A191" s="41"/>
      <c r="B191" s="42"/>
      <c r="C191" s="231" t="s">
        <v>7</v>
      </c>
      <c r="D191" s="231" t="s">
        <v>477</v>
      </c>
      <c r="E191" s="232" t="s">
        <v>5702</v>
      </c>
      <c r="F191" s="233" t="s">
        <v>5703</v>
      </c>
      <c r="G191" s="234" t="s">
        <v>508</v>
      </c>
      <c r="H191" s="235">
        <v>48.500999999999998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5704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5705</v>
      </c>
      <c r="G192" s="43"/>
      <c r="H192" s="43"/>
      <c r="I192" s="151"/>
      <c r="J192" s="43"/>
      <c r="K192" s="43"/>
      <c r="L192" s="47"/>
      <c r="M192" s="295"/>
      <c r="N192" s="296"/>
      <c r="O192" s="297"/>
      <c r="P192" s="297"/>
      <c r="Q192" s="297"/>
      <c r="R192" s="297"/>
      <c r="S192" s="297"/>
      <c r="T192" s="29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2" customFormat="1" ht="6.96" customHeight="1">
      <c r="A193" s="41"/>
      <c r="B193" s="62"/>
      <c r="C193" s="63"/>
      <c r="D193" s="63"/>
      <c r="E193" s="63"/>
      <c r="F193" s="63"/>
      <c r="G193" s="63"/>
      <c r="H193" s="63"/>
      <c r="I193" s="179"/>
      <c r="J193" s="63"/>
      <c r="K193" s="63"/>
      <c r="L193" s="47"/>
      <c r="M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</row>
  </sheetData>
  <sheetProtection sheet="1" autoFilter="0" formatColumns="0" formatRows="0" objects="1" scenarios="1" spinCount="100000" saltValue="OBm7rlAj17WGrazt3syu5oo27PQTd2E6k37ZscP8fyXzwXKa9TfHosYnc8miB7jmfl4Gj7JhSkxftVx4PRd0ig==" hashValue="qKQHKreXXt5IRyxc7Nf/Rz9EOsO4aycFJtkoLtXmuWSr5wzLFMRyxActkDhfVXLkyrQvuRwry5VBQjCp18NbfQ==" algorithmName="SHA-512" password="C429"/>
  <autoFilter ref="C89:K19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5602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5706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ROUND(J89,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ROUND((SUM(BE89:BE111)),  2)</f>
        <v>0</v>
      </c>
      <c r="G35" s="41"/>
      <c r="H35" s="41"/>
      <c r="I35" s="168">
        <v>0.20999999999999999</v>
      </c>
      <c r="J35" s="167">
        <f>ROUND(((SUM(BE89:BE111))*I35),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ROUND((SUM(BF89:BF111)),  2)</f>
        <v>0</v>
      </c>
      <c r="G36" s="41"/>
      <c r="H36" s="41"/>
      <c r="I36" s="168">
        <v>0.14999999999999999</v>
      </c>
      <c r="J36" s="167">
        <f>ROUND(((SUM(BF89:BF111))*I36),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ROUND((SUM(BG89:BG111)),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ROUND((SUM(BH89:BH111)),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ROUND((SUM(BI89:BI111)),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5602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6.2 - SO 06.2 Hospodářský přejezd 1 - u Krchovky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J89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J90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J91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448</v>
      </c>
      <c r="E66" s="199"/>
      <c r="F66" s="199"/>
      <c r="G66" s="199"/>
      <c r="H66" s="199"/>
      <c r="I66" s="200"/>
      <c r="J66" s="201">
        <f>J104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451</v>
      </c>
      <c r="E67" s="199"/>
      <c r="F67" s="199"/>
      <c r="G67" s="199"/>
      <c r="H67" s="199"/>
      <c r="I67" s="200"/>
      <c r="J67" s="201">
        <f>J109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151"/>
      <c r="J68" s="43"/>
      <c r="K68" s="4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179"/>
      <c r="J69" s="63"/>
      <c r="K69" s="6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182"/>
      <c r="J73" s="65"/>
      <c r="K73" s="65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460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83" t="str">
        <f>E7</f>
        <v>Krounka Kutřín, výstavba poldru</v>
      </c>
      <c r="F77" s="35"/>
      <c r="G77" s="35"/>
      <c r="H77" s="35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435</v>
      </c>
      <c r="D78" s="25"/>
      <c r="E78" s="25"/>
      <c r="F78" s="25"/>
      <c r="G78" s="25"/>
      <c r="H78" s="25"/>
      <c r="I78" s="142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83" t="s">
        <v>5602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437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>6.2 - SO 06.2 Hospodářský přejezd 1 - u Krchovky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22</v>
      </c>
      <c r="D83" s="43"/>
      <c r="E83" s="43"/>
      <c r="F83" s="30" t="str">
        <f>F14</f>
        <v>k.ú. Perálec,Hněvětice,Miřetín,Č.Rybná</v>
      </c>
      <c r="G83" s="43"/>
      <c r="H83" s="43"/>
      <c r="I83" s="154" t="s">
        <v>24</v>
      </c>
      <c r="J83" s="75" t="str">
        <f>IF(J14="","",J14)</f>
        <v>27.8.2019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40.05" customHeight="1">
      <c r="A85" s="41"/>
      <c r="B85" s="42"/>
      <c r="C85" s="35" t="s">
        <v>26</v>
      </c>
      <c r="D85" s="43"/>
      <c r="E85" s="43"/>
      <c r="F85" s="30" t="str">
        <f>E17</f>
        <v>Povodí Labe,státní podnik,Víta Nejedlého 951, HK3</v>
      </c>
      <c r="G85" s="43"/>
      <c r="H85" s="43"/>
      <c r="I85" s="154" t="s">
        <v>33</v>
      </c>
      <c r="J85" s="39" t="str">
        <f>E23</f>
        <v>"Sdružení Kutřín 2016" Šindlar + HG partner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31</v>
      </c>
      <c r="D86" s="43"/>
      <c r="E86" s="43"/>
      <c r="F86" s="30" t="str">
        <f>IF(E20="","",E20)</f>
        <v>Vyplň údaj</v>
      </c>
      <c r="G86" s="43"/>
      <c r="H86" s="43"/>
      <c r="I86" s="154" t="s">
        <v>36</v>
      </c>
      <c r="J86" s="39" t="str">
        <f>E26</f>
        <v xml:space="preserve"> 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203"/>
      <c r="B88" s="204"/>
      <c r="C88" s="205" t="s">
        <v>461</v>
      </c>
      <c r="D88" s="206" t="s">
        <v>59</v>
      </c>
      <c r="E88" s="206" t="s">
        <v>55</v>
      </c>
      <c r="F88" s="206" t="s">
        <v>56</v>
      </c>
      <c r="G88" s="206" t="s">
        <v>462</v>
      </c>
      <c r="H88" s="206" t="s">
        <v>463</v>
      </c>
      <c r="I88" s="207" t="s">
        <v>464</v>
      </c>
      <c r="J88" s="206" t="s">
        <v>444</v>
      </c>
      <c r="K88" s="208" t="s">
        <v>465</v>
      </c>
      <c r="L88" s="209"/>
      <c r="M88" s="95" t="s">
        <v>28</v>
      </c>
      <c r="N88" s="96" t="s">
        <v>44</v>
      </c>
      <c r="O88" s="96" t="s">
        <v>466</v>
      </c>
      <c r="P88" s="96" t="s">
        <v>467</v>
      </c>
      <c r="Q88" s="96" t="s">
        <v>468</v>
      </c>
      <c r="R88" s="96" t="s">
        <v>469</v>
      </c>
      <c r="S88" s="96" t="s">
        <v>470</v>
      </c>
      <c r="T88" s="97" t="s">
        <v>471</v>
      </c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</row>
    <row r="89" s="2" customFormat="1" ht="22.8" customHeight="1">
      <c r="A89" s="41"/>
      <c r="B89" s="42"/>
      <c r="C89" s="102" t="s">
        <v>472</v>
      </c>
      <c r="D89" s="43"/>
      <c r="E89" s="43"/>
      <c r="F89" s="43"/>
      <c r="G89" s="43"/>
      <c r="H89" s="43"/>
      <c r="I89" s="151"/>
      <c r="J89" s="210">
        <f>BK89</f>
        <v>0</v>
      </c>
      <c r="K89" s="43"/>
      <c r="L89" s="47"/>
      <c r="M89" s="98"/>
      <c r="N89" s="211"/>
      <c r="O89" s="99"/>
      <c r="P89" s="212">
        <f>P90</f>
        <v>0</v>
      </c>
      <c r="Q89" s="99"/>
      <c r="R89" s="212">
        <f>R90</f>
        <v>234.46799999999999</v>
      </c>
      <c r="S89" s="99"/>
      <c r="T89" s="213">
        <f>T90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73</v>
      </c>
      <c r="AU89" s="20" t="s">
        <v>445</v>
      </c>
      <c r="BK89" s="214">
        <f>BK90</f>
        <v>0</v>
      </c>
    </row>
    <row r="90" s="12" customFormat="1" ht="25.92" customHeight="1">
      <c r="A90" s="12"/>
      <c r="B90" s="215"/>
      <c r="C90" s="216"/>
      <c r="D90" s="217" t="s">
        <v>73</v>
      </c>
      <c r="E90" s="218" t="s">
        <v>473</v>
      </c>
      <c r="F90" s="218" t="s">
        <v>474</v>
      </c>
      <c r="G90" s="216"/>
      <c r="H90" s="216"/>
      <c r="I90" s="219"/>
      <c r="J90" s="220">
        <f>BK90</f>
        <v>0</v>
      </c>
      <c r="K90" s="216"/>
      <c r="L90" s="221"/>
      <c r="M90" s="222"/>
      <c r="N90" s="223"/>
      <c r="O90" s="223"/>
      <c r="P90" s="224">
        <f>P91+P104+P109</f>
        <v>0</v>
      </c>
      <c r="Q90" s="223"/>
      <c r="R90" s="224">
        <f>R91+R104+R109</f>
        <v>234.46799999999999</v>
      </c>
      <c r="S90" s="223"/>
      <c r="T90" s="225">
        <f>T91+T104+T109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74</v>
      </c>
      <c r="AY90" s="226" t="s">
        <v>475</v>
      </c>
      <c r="BK90" s="228">
        <f>BK91+BK104+BK109</f>
        <v>0</v>
      </c>
    </row>
    <row r="91" s="12" customFormat="1" ht="22.8" customHeight="1">
      <c r="A91" s="12"/>
      <c r="B91" s="215"/>
      <c r="C91" s="216"/>
      <c r="D91" s="217" t="s">
        <v>73</v>
      </c>
      <c r="E91" s="229" t="s">
        <v>78</v>
      </c>
      <c r="F91" s="229" t="s">
        <v>393</v>
      </c>
      <c r="G91" s="216"/>
      <c r="H91" s="216"/>
      <c r="I91" s="219"/>
      <c r="J91" s="230">
        <f>BK91</f>
        <v>0</v>
      </c>
      <c r="K91" s="216"/>
      <c r="L91" s="221"/>
      <c r="M91" s="222"/>
      <c r="N91" s="223"/>
      <c r="O91" s="223"/>
      <c r="P91" s="224">
        <f>SUM(P92:P103)</f>
        <v>0</v>
      </c>
      <c r="Q91" s="223"/>
      <c r="R91" s="224">
        <f>SUM(R92:R103)</f>
        <v>0</v>
      </c>
      <c r="S91" s="223"/>
      <c r="T91" s="225">
        <f>SUM(T92:T103)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78</v>
      </c>
      <c r="AY91" s="226" t="s">
        <v>475</v>
      </c>
      <c r="BK91" s="228">
        <f>SUM(BK92:BK103)</f>
        <v>0</v>
      </c>
    </row>
    <row r="92" s="2" customFormat="1" ht="33" customHeight="1">
      <c r="A92" s="41"/>
      <c r="B92" s="42"/>
      <c r="C92" s="231" t="s">
        <v>78</v>
      </c>
      <c r="D92" s="231" t="s">
        <v>477</v>
      </c>
      <c r="E92" s="232" t="s">
        <v>1484</v>
      </c>
      <c r="F92" s="233" t="s">
        <v>1485</v>
      </c>
      <c r="G92" s="234" t="s">
        <v>480</v>
      </c>
      <c r="H92" s="235">
        <v>23</v>
      </c>
      <c r="I92" s="236"/>
      <c r="J92" s="237">
        <f>ROUND(I92*H92,2)</f>
        <v>0</v>
      </c>
      <c r="K92" s="233" t="s">
        <v>481</v>
      </c>
      <c r="L92" s="47"/>
      <c r="M92" s="238" t="s">
        <v>28</v>
      </c>
      <c r="N92" s="239" t="s">
        <v>45</v>
      </c>
      <c r="O92" s="87"/>
      <c r="P92" s="240">
        <f>O92*H92</f>
        <v>0</v>
      </c>
      <c r="Q92" s="240">
        <v>0</v>
      </c>
      <c r="R92" s="240">
        <f>Q92*H92</f>
        <v>0</v>
      </c>
      <c r="S92" s="240">
        <v>0</v>
      </c>
      <c r="T92" s="241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42" t="s">
        <v>482</v>
      </c>
      <c r="AT92" s="242" t="s">
        <v>477</v>
      </c>
      <c r="AU92" s="242" t="s">
        <v>82</v>
      </c>
      <c r="AY92" s="20" t="s">
        <v>475</v>
      </c>
      <c r="BE92" s="243">
        <f>IF(N92="základní",J92,0)</f>
        <v>0</v>
      </c>
      <c r="BF92" s="243">
        <f>IF(N92="snížená",J92,0)</f>
        <v>0</v>
      </c>
      <c r="BG92" s="243">
        <f>IF(N92="zákl. přenesená",J92,0)</f>
        <v>0</v>
      </c>
      <c r="BH92" s="243">
        <f>IF(N92="sníž. přenesená",J92,0)</f>
        <v>0</v>
      </c>
      <c r="BI92" s="243">
        <f>IF(N92="nulová",J92,0)</f>
        <v>0</v>
      </c>
      <c r="BJ92" s="20" t="s">
        <v>78</v>
      </c>
      <c r="BK92" s="243">
        <f>ROUND(I92*H92,2)</f>
        <v>0</v>
      </c>
      <c r="BL92" s="20" t="s">
        <v>482</v>
      </c>
      <c r="BM92" s="242" t="s">
        <v>5707</v>
      </c>
    </row>
    <row r="93" s="2" customFormat="1">
      <c r="A93" s="41"/>
      <c r="B93" s="42"/>
      <c r="C93" s="43"/>
      <c r="D93" s="244" t="s">
        <v>484</v>
      </c>
      <c r="E93" s="43"/>
      <c r="F93" s="245" t="s">
        <v>1487</v>
      </c>
      <c r="G93" s="43"/>
      <c r="H93" s="43"/>
      <c r="I93" s="151"/>
      <c r="J93" s="43"/>
      <c r="K93" s="43"/>
      <c r="L93" s="47"/>
      <c r="M93" s="246"/>
      <c r="N93" s="24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484</v>
      </c>
      <c r="AU93" s="20" t="s">
        <v>82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5708</v>
      </c>
      <c r="G94" s="250"/>
      <c r="H94" s="253">
        <v>23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44.25" customHeight="1">
      <c r="A95" s="41"/>
      <c r="B95" s="42"/>
      <c r="C95" s="231" t="s">
        <v>82</v>
      </c>
      <c r="D95" s="231" t="s">
        <v>477</v>
      </c>
      <c r="E95" s="232" t="s">
        <v>1488</v>
      </c>
      <c r="F95" s="233" t="s">
        <v>1489</v>
      </c>
      <c r="G95" s="234" t="s">
        <v>480</v>
      </c>
      <c r="H95" s="235">
        <v>6.9000000000000004</v>
      </c>
      <c r="I95" s="236"/>
      <c r="J95" s="237">
        <f>ROUND(I95*H95,2)</f>
        <v>0</v>
      </c>
      <c r="K95" s="233" t="s">
        <v>481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5709</v>
      </c>
    </row>
    <row r="96" s="2" customFormat="1">
      <c r="A96" s="41"/>
      <c r="B96" s="42"/>
      <c r="C96" s="43"/>
      <c r="D96" s="244" t="s">
        <v>484</v>
      </c>
      <c r="E96" s="43"/>
      <c r="F96" s="245" t="s">
        <v>1491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13" customFormat="1">
      <c r="A97" s="13"/>
      <c r="B97" s="249"/>
      <c r="C97" s="250"/>
      <c r="D97" s="244" t="s">
        <v>487</v>
      </c>
      <c r="E97" s="251" t="s">
        <v>28</v>
      </c>
      <c r="F97" s="252" t="s">
        <v>5710</v>
      </c>
      <c r="G97" s="250"/>
      <c r="H97" s="253">
        <v>6.9000000000000004</v>
      </c>
      <c r="I97" s="254"/>
      <c r="J97" s="250"/>
      <c r="K97" s="250"/>
      <c r="L97" s="255"/>
      <c r="M97" s="256"/>
      <c r="N97" s="257"/>
      <c r="O97" s="257"/>
      <c r="P97" s="257"/>
      <c r="Q97" s="257"/>
      <c r="R97" s="257"/>
      <c r="S97" s="257"/>
      <c r="T97" s="25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59" t="s">
        <v>487</v>
      </c>
      <c r="AU97" s="259" t="s">
        <v>82</v>
      </c>
      <c r="AV97" s="13" t="s">
        <v>82</v>
      </c>
      <c r="AW97" s="13" t="s">
        <v>35</v>
      </c>
      <c r="AX97" s="13" t="s">
        <v>78</v>
      </c>
      <c r="AY97" s="259" t="s">
        <v>475</v>
      </c>
    </row>
    <row r="98" s="2" customFormat="1" ht="44.25" customHeight="1">
      <c r="A98" s="41"/>
      <c r="B98" s="42"/>
      <c r="C98" s="231" t="s">
        <v>90</v>
      </c>
      <c r="D98" s="231" t="s">
        <v>477</v>
      </c>
      <c r="E98" s="232" t="s">
        <v>3663</v>
      </c>
      <c r="F98" s="233" t="s">
        <v>3664</v>
      </c>
      <c r="G98" s="234" t="s">
        <v>480</v>
      </c>
      <c r="H98" s="235">
        <v>23</v>
      </c>
      <c r="I98" s="236"/>
      <c r="J98" s="237">
        <f>ROUND(I98*H98,2)</f>
        <v>0</v>
      </c>
      <c r="K98" s="233" t="s">
        <v>28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5711</v>
      </c>
    </row>
    <row r="99" s="2" customFormat="1">
      <c r="A99" s="41"/>
      <c r="B99" s="42"/>
      <c r="C99" s="43"/>
      <c r="D99" s="244" t="s">
        <v>484</v>
      </c>
      <c r="E99" s="43"/>
      <c r="F99" s="245" t="s">
        <v>3664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5712</v>
      </c>
      <c r="G100" s="250"/>
      <c r="H100" s="253">
        <v>23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2" customFormat="1" ht="33" customHeight="1">
      <c r="A101" s="41"/>
      <c r="B101" s="42"/>
      <c r="C101" s="231" t="s">
        <v>482</v>
      </c>
      <c r="D101" s="231" t="s">
        <v>477</v>
      </c>
      <c r="E101" s="232" t="s">
        <v>5648</v>
      </c>
      <c r="F101" s="233" t="s">
        <v>5649</v>
      </c>
      <c r="G101" s="234" t="s">
        <v>496</v>
      </c>
      <c r="H101" s="235">
        <v>1480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5713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5651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5714</v>
      </c>
      <c r="G103" s="250"/>
      <c r="H103" s="253">
        <v>1480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12" customFormat="1" ht="22.8" customHeight="1">
      <c r="A104" s="12"/>
      <c r="B104" s="215"/>
      <c r="C104" s="216"/>
      <c r="D104" s="217" t="s">
        <v>73</v>
      </c>
      <c r="E104" s="229" t="s">
        <v>482</v>
      </c>
      <c r="F104" s="229" t="s">
        <v>547</v>
      </c>
      <c r="G104" s="216"/>
      <c r="H104" s="216"/>
      <c r="I104" s="219"/>
      <c r="J104" s="230">
        <f>BK104</f>
        <v>0</v>
      </c>
      <c r="K104" s="216"/>
      <c r="L104" s="221"/>
      <c r="M104" s="222"/>
      <c r="N104" s="223"/>
      <c r="O104" s="223"/>
      <c r="P104" s="224">
        <f>SUM(P105:P108)</f>
        <v>0</v>
      </c>
      <c r="Q104" s="223"/>
      <c r="R104" s="224">
        <f>SUM(R105:R108)</f>
        <v>234.46799999999999</v>
      </c>
      <c r="S104" s="223"/>
      <c r="T104" s="225">
        <f>SUM(T105:T108)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26" t="s">
        <v>78</v>
      </c>
      <c r="AT104" s="227" t="s">
        <v>73</v>
      </c>
      <c r="AU104" s="227" t="s">
        <v>78</v>
      </c>
      <c r="AY104" s="226" t="s">
        <v>475</v>
      </c>
      <c r="BK104" s="228">
        <f>SUM(BK105:BK108)</f>
        <v>0</v>
      </c>
    </row>
    <row r="105" s="2" customFormat="1" ht="21.75" customHeight="1">
      <c r="A105" s="41"/>
      <c r="B105" s="42"/>
      <c r="C105" s="231" t="s">
        <v>186</v>
      </c>
      <c r="D105" s="231" t="s">
        <v>477</v>
      </c>
      <c r="E105" s="232" t="s">
        <v>5715</v>
      </c>
      <c r="F105" s="233" t="s">
        <v>5716</v>
      </c>
      <c r="G105" s="234" t="s">
        <v>480</v>
      </c>
      <c r="H105" s="235">
        <v>117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2.004</v>
      </c>
      <c r="R105" s="240">
        <f>Q105*H105</f>
        <v>234.46799999999999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5717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5718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>
      <c r="A107" s="41"/>
      <c r="B107" s="42"/>
      <c r="C107" s="43"/>
      <c r="D107" s="244" t="s">
        <v>485</v>
      </c>
      <c r="E107" s="43"/>
      <c r="F107" s="248" t="s">
        <v>5698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485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5719</v>
      </c>
      <c r="G108" s="250"/>
      <c r="H108" s="253">
        <v>117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12" customFormat="1" ht="22.8" customHeight="1">
      <c r="A109" s="12"/>
      <c r="B109" s="215"/>
      <c r="C109" s="216"/>
      <c r="D109" s="217" t="s">
        <v>73</v>
      </c>
      <c r="E109" s="229" t="s">
        <v>701</v>
      </c>
      <c r="F109" s="229" t="s">
        <v>702</v>
      </c>
      <c r="G109" s="216"/>
      <c r="H109" s="216"/>
      <c r="I109" s="219"/>
      <c r="J109" s="230">
        <f>BK109</f>
        <v>0</v>
      </c>
      <c r="K109" s="216"/>
      <c r="L109" s="221"/>
      <c r="M109" s="222"/>
      <c r="N109" s="223"/>
      <c r="O109" s="223"/>
      <c r="P109" s="224">
        <f>SUM(P110:P111)</f>
        <v>0</v>
      </c>
      <c r="Q109" s="223"/>
      <c r="R109" s="224">
        <f>SUM(R110:R111)</f>
        <v>0</v>
      </c>
      <c r="S109" s="223"/>
      <c r="T109" s="225">
        <f>SUM(T110:T111)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26" t="s">
        <v>78</v>
      </c>
      <c r="AT109" s="227" t="s">
        <v>73</v>
      </c>
      <c r="AU109" s="227" t="s">
        <v>78</v>
      </c>
      <c r="AY109" s="226" t="s">
        <v>475</v>
      </c>
      <c r="BK109" s="228">
        <f>SUM(BK110:BK111)</f>
        <v>0</v>
      </c>
    </row>
    <row r="110" s="2" customFormat="1" ht="21.75" customHeight="1">
      <c r="A110" s="41"/>
      <c r="B110" s="42"/>
      <c r="C110" s="231" t="s">
        <v>204</v>
      </c>
      <c r="D110" s="231" t="s">
        <v>477</v>
      </c>
      <c r="E110" s="232" t="s">
        <v>5702</v>
      </c>
      <c r="F110" s="233" t="s">
        <v>5703</v>
      </c>
      <c r="G110" s="234" t="s">
        <v>508</v>
      </c>
      <c r="H110" s="235">
        <v>234.46799999999999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5720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5705</v>
      </c>
      <c r="G111" s="43"/>
      <c r="H111" s="43"/>
      <c r="I111" s="151"/>
      <c r="J111" s="43"/>
      <c r="K111" s="43"/>
      <c r="L111" s="47"/>
      <c r="M111" s="295"/>
      <c r="N111" s="296"/>
      <c r="O111" s="297"/>
      <c r="P111" s="297"/>
      <c r="Q111" s="297"/>
      <c r="R111" s="297"/>
      <c r="S111" s="297"/>
      <c r="T111" s="29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2" customFormat="1" ht="6.96" customHeight="1">
      <c r="A112" s="41"/>
      <c r="B112" s="62"/>
      <c r="C112" s="63"/>
      <c r="D112" s="63"/>
      <c r="E112" s="63"/>
      <c r="F112" s="63"/>
      <c r="G112" s="63"/>
      <c r="H112" s="63"/>
      <c r="I112" s="179"/>
      <c r="J112" s="63"/>
      <c r="K112" s="63"/>
      <c r="L112" s="47"/>
      <c r="M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</sheetData>
  <sheetProtection sheet="1" autoFilter="0" formatColumns="0" formatRows="0" objects="1" scenarios="1" spinCount="100000" saltValue="A7s82Dy0+oY7HpRMi5blQvO+brxH6S6sA9a10IdJ7uMYZcZT/4UoF0Byij9ccPb+hT1ifgebLetvlmwCQ4+j4w==" hashValue="KMKK49WmOcFa+gsQXQnn9cvi9uRKx+XkXM7Trp3tUXeUAu32sygTvF+HgyKVHlrRpZl8SXNu6vbfPbDA91KnWQ==" algorithmName="SHA-512" password="C429"/>
  <autoFilter ref="C88:K11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5602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5721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ROUND(J90,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ROUND((SUM(BE90:BE285)),  2)</f>
        <v>0</v>
      </c>
      <c r="G35" s="41"/>
      <c r="H35" s="41"/>
      <c r="I35" s="168">
        <v>0.20999999999999999</v>
      </c>
      <c r="J35" s="167">
        <f>ROUND(((SUM(BE90:BE285))*I35),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ROUND((SUM(BF90:BF285)),  2)</f>
        <v>0</v>
      </c>
      <c r="G36" s="41"/>
      <c r="H36" s="41"/>
      <c r="I36" s="168">
        <v>0.14999999999999999</v>
      </c>
      <c r="J36" s="167">
        <f>ROUND(((SUM(BF90:BF285))*I36),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ROUND((SUM(BG90:BG285)),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ROUND((SUM(BH90:BH285)),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ROUND((SUM(BI90:BI285)),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5602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6.3 - SO 06.3 U Krchovky - silniční most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J90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J91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J92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448</v>
      </c>
      <c r="E66" s="199"/>
      <c r="F66" s="199"/>
      <c r="G66" s="199"/>
      <c r="H66" s="199"/>
      <c r="I66" s="200"/>
      <c r="J66" s="201">
        <f>J230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1909</v>
      </c>
      <c r="E67" s="199"/>
      <c r="F67" s="199"/>
      <c r="G67" s="199"/>
      <c r="H67" s="199"/>
      <c r="I67" s="200"/>
      <c r="J67" s="201">
        <f>J280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451</v>
      </c>
      <c r="E68" s="199"/>
      <c r="F68" s="199"/>
      <c r="G68" s="199"/>
      <c r="H68" s="199"/>
      <c r="I68" s="200"/>
      <c r="J68" s="201">
        <f>J283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151"/>
      <c r="J69" s="43"/>
      <c r="K69" s="4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179"/>
      <c r="J70" s="63"/>
      <c r="K70" s="6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182"/>
      <c r="J74" s="65"/>
      <c r="K74" s="65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460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83" t="str">
        <f>E7</f>
        <v>Krounka Kutřín, výstavba poldru</v>
      </c>
      <c r="F78" s="35"/>
      <c r="G78" s="35"/>
      <c r="H78" s="35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435</v>
      </c>
      <c r="D79" s="25"/>
      <c r="E79" s="25"/>
      <c r="F79" s="25"/>
      <c r="G79" s="25"/>
      <c r="H79" s="25"/>
      <c r="I79" s="142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83" t="s">
        <v>5602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437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6.3 - SO 06.3 U Krchovky - silniční most</v>
      </c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k.ú. Perálec,Hněvětice,Miřetín,Č.Rybná</v>
      </c>
      <c r="G84" s="43"/>
      <c r="H84" s="43"/>
      <c r="I84" s="154" t="s">
        <v>24</v>
      </c>
      <c r="J84" s="75" t="str">
        <f>IF(J14="","",J14)</f>
        <v>27.8.2019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26</v>
      </c>
      <c r="D86" s="43"/>
      <c r="E86" s="43"/>
      <c r="F86" s="30" t="str">
        <f>E17</f>
        <v>Povodí Labe,státní podnik,Víta Nejedlého 951, HK3</v>
      </c>
      <c r="G86" s="43"/>
      <c r="H86" s="43"/>
      <c r="I86" s="154" t="s">
        <v>33</v>
      </c>
      <c r="J86" s="39" t="str">
        <f>E23</f>
        <v>"Sdružení Kutřín 2016" Šindlar + HG partner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31</v>
      </c>
      <c r="D87" s="43"/>
      <c r="E87" s="43"/>
      <c r="F87" s="30" t="str">
        <f>IF(E20="","",E20)</f>
        <v>Vyplň údaj</v>
      </c>
      <c r="G87" s="43"/>
      <c r="H87" s="43"/>
      <c r="I87" s="154" t="s">
        <v>36</v>
      </c>
      <c r="J87" s="39" t="str">
        <f>E26</f>
        <v xml:space="preserve"> 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203"/>
      <c r="B89" s="204"/>
      <c r="C89" s="205" t="s">
        <v>461</v>
      </c>
      <c r="D89" s="206" t="s">
        <v>59</v>
      </c>
      <c r="E89" s="206" t="s">
        <v>55</v>
      </c>
      <c r="F89" s="206" t="s">
        <v>56</v>
      </c>
      <c r="G89" s="206" t="s">
        <v>462</v>
      </c>
      <c r="H89" s="206" t="s">
        <v>463</v>
      </c>
      <c r="I89" s="207" t="s">
        <v>464</v>
      </c>
      <c r="J89" s="206" t="s">
        <v>444</v>
      </c>
      <c r="K89" s="208" t="s">
        <v>465</v>
      </c>
      <c r="L89" s="209"/>
      <c r="M89" s="95" t="s">
        <v>28</v>
      </c>
      <c r="N89" s="96" t="s">
        <v>44</v>
      </c>
      <c r="O89" s="96" t="s">
        <v>466</v>
      </c>
      <c r="P89" s="96" t="s">
        <v>467</v>
      </c>
      <c r="Q89" s="96" t="s">
        <v>468</v>
      </c>
      <c r="R89" s="96" t="s">
        <v>469</v>
      </c>
      <c r="S89" s="96" t="s">
        <v>470</v>
      </c>
      <c r="T89" s="97" t="s">
        <v>471</v>
      </c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</row>
    <row r="90" s="2" customFormat="1" ht="22.8" customHeight="1">
      <c r="A90" s="41"/>
      <c r="B90" s="42"/>
      <c r="C90" s="102" t="s">
        <v>472</v>
      </c>
      <c r="D90" s="43"/>
      <c r="E90" s="43"/>
      <c r="F90" s="43"/>
      <c r="G90" s="43"/>
      <c r="H90" s="43"/>
      <c r="I90" s="151"/>
      <c r="J90" s="210">
        <f>BK90</f>
        <v>0</v>
      </c>
      <c r="K90" s="43"/>
      <c r="L90" s="47"/>
      <c r="M90" s="98"/>
      <c r="N90" s="211"/>
      <c r="O90" s="99"/>
      <c r="P90" s="212">
        <f>P91</f>
        <v>0</v>
      </c>
      <c r="Q90" s="99"/>
      <c r="R90" s="212">
        <f>R91</f>
        <v>1224.9844499999999</v>
      </c>
      <c r="S90" s="99"/>
      <c r="T90" s="213">
        <f>T91</f>
        <v>562.5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73</v>
      </c>
      <c r="AU90" s="20" t="s">
        <v>445</v>
      </c>
      <c r="BK90" s="214">
        <f>BK91</f>
        <v>0</v>
      </c>
    </row>
    <row r="91" s="12" customFormat="1" ht="25.92" customHeight="1">
      <c r="A91" s="12"/>
      <c r="B91" s="215"/>
      <c r="C91" s="216"/>
      <c r="D91" s="217" t="s">
        <v>73</v>
      </c>
      <c r="E91" s="218" t="s">
        <v>473</v>
      </c>
      <c r="F91" s="218" t="s">
        <v>474</v>
      </c>
      <c r="G91" s="216"/>
      <c r="H91" s="216"/>
      <c r="I91" s="219"/>
      <c r="J91" s="220">
        <f>BK91</f>
        <v>0</v>
      </c>
      <c r="K91" s="216"/>
      <c r="L91" s="221"/>
      <c r="M91" s="222"/>
      <c r="N91" s="223"/>
      <c r="O91" s="223"/>
      <c r="P91" s="224">
        <f>P92+P230+P280+P283</f>
        <v>0</v>
      </c>
      <c r="Q91" s="223"/>
      <c r="R91" s="224">
        <f>R92+R230+R280+R283</f>
        <v>1224.9844499999999</v>
      </c>
      <c r="S91" s="223"/>
      <c r="T91" s="225">
        <f>T92+T230+T280+T283</f>
        <v>562.5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74</v>
      </c>
      <c r="AY91" s="226" t="s">
        <v>475</v>
      </c>
      <c r="BK91" s="228">
        <f>BK92+BK230+BK280+BK283</f>
        <v>0</v>
      </c>
    </row>
    <row r="92" s="12" customFormat="1" ht="22.8" customHeight="1">
      <c r="A92" s="12"/>
      <c r="B92" s="215"/>
      <c r="C92" s="216"/>
      <c r="D92" s="217" t="s">
        <v>73</v>
      </c>
      <c r="E92" s="229" t="s">
        <v>78</v>
      </c>
      <c r="F92" s="229" t="s">
        <v>393</v>
      </c>
      <c r="G92" s="216"/>
      <c r="H92" s="216"/>
      <c r="I92" s="219"/>
      <c r="J92" s="230">
        <f>BK92</f>
        <v>0</v>
      </c>
      <c r="K92" s="216"/>
      <c r="L92" s="221"/>
      <c r="M92" s="222"/>
      <c r="N92" s="223"/>
      <c r="O92" s="223"/>
      <c r="P92" s="224">
        <f>SUM(P93:P229)</f>
        <v>0</v>
      </c>
      <c r="Q92" s="223"/>
      <c r="R92" s="224">
        <f>SUM(R93:R229)</f>
        <v>0.039449999999999999</v>
      </c>
      <c r="S92" s="223"/>
      <c r="T92" s="225">
        <f>SUM(T93:T229)</f>
        <v>562.5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26" t="s">
        <v>78</v>
      </c>
      <c r="AT92" s="227" t="s">
        <v>73</v>
      </c>
      <c r="AU92" s="227" t="s">
        <v>78</v>
      </c>
      <c r="AY92" s="226" t="s">
        <v>475</v>
      </c>
      <c r="BK92" s="228">
        <f>SUM(BK93:BK229)</f>
        <v>0</v>
      </c>
    </row>
    <row r="93" s="2" customFormat="1" ht="44.25" customHeight="1">
      <c r="A93" s="41"/>
      <c r="B93" s="42"/>
      <c r="C93" s="231" t="s">
        <v>78</v>
      </c>
      <c r="D93" s="231" t="s">
        <v>477</v>
      </c>
      <c r="E93" s="232" t="s">
        <v>5722</v>
      </c>
      <c r="F93" s="233" t="s">
        <v>5723</v>
      </c>
      <c r="G93" s="234" t="s">
        <v>480</v>
      </c>
      <c r="H93" s="235">
        <v>312.5</v>
      </c>
      <c r="I93" s="236"/>
      <c r="J93" s="237">
        <f>ROUND(I93*H93,2)</f>
        <v>0</v>
      </c>
      <c r="K93" s="233" t="s">
        <v>481</v>
      </c>
      <c r="L93" s="47"/>
      <c r="M93" s="238" t="s">
        <v>28</v>
      </c>
      <c r="N93" s="239" t="s">
        <v>45</v>
      </c>
      <c r="O93" s="87"/>
      <c r="P93" s="240">
        <f>O93*H93</f>
        <v>0</v>
      </c>
      <c r="Q93" s="240">
        <v>0</v>
      </c>
      <c r="R93" s="240">
        <f>Q93*H93</f>
        <v>0</v>
      </c>
      <c r="S93" s="240">
        <v>1.8</v>
      </c>
      <c r="T93" s="241">
        <f>S93*H93</f>
        <v>562.5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482</v>
      </c>
      <c r="AT93" s="242" t="s">
        <v>477</v>
      </c>
      <c r="AU93" s="242" t="s">
        <v>82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482</v>
      </c>
      <c r="BM93" s="242" t="s">
        <v>5724</v>
      </c>
    </row>
    <row r="94" s="2" customFormat="1">
      <c r="A94" s="41"/>
      <c r="B94" s="42"/>
      <c r="C94" s="43"/>
      <c r="D94" s="244" t="s">
        <v>484</v>
      </c>
      <c r="E94" s="43"/>
      <c r="F94" s="245" t="s">
        <v>5723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82</v>
      </c>
    </row>
    <row r="95" s="13" customFormat="1">
      <c r="A95" s="13"/>
      <c r="B95" s="249"/>
      <c r="C95" s="250"/>
      <c r="D95" s="244" t="s">
        <v>487</v>
      </c>
      <c r="E95" s="251" t="s">
        <v>28</v>
      </c>
      <c r="F95" s="252" t="s">
        <v>5725</v>
      </c>
      <c r="G95" s="250"/>
      <c r="H95" s="253">
        <v>312.5</v>
      </c>
      <c r="I95" s="254"/>
      <c r="J95" s="250"/>
      <c r="K95" s="250"/>
      <c r="L95" s="255"/>
      <c r="M95" s="256"/>
      <c r="N95" s="257"/>
      <c r="O95" s="257"/>
      <c r="P95" s="257"/>
      <c r="Q95" s="257"/>
      <c r="R95" s="257"/>
      <c r="S95" s="257"/>
      <c r="T95" s="258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59" t="s">
        <v>487</v>
      </c>
      <c r="AU95" s="259" t="s">
        <v>82</v>
      </c>
      <c r="AV95" s="13" t="s">
        <v>82</v>
      </c>
      <c r="AW95" s="13" t="s">
        <v>35</v>
      </c>
      <c r="AX95" s="13" t="s">
        <v>78</v>
      </c>
      <c r="AY95" s="259" t="s">
        <v>475</v>
      </c>
    </row>
    <row r="96" s="2" customFormat="1" ht="16.5" customHeight="1">
      <c r="A96" s="41"/>
      <c r="B96" s="42"/>
      <c r="C96" s="231" t="s">
        <v>82</v>
      </c>
      <c r="D96" s="231" t="s">
        <v>477</v>
      </c>
      <c r="E96" s="232" t="s">
        <v>5604</v>
      </c>
      <c r="F96" s="233" t="s">
        <v>5605</v>
      </c>
      <c r="G96" s="234" t="s">
        <v>639</v>
      </c>
      <c r="H96" s="235">
        <v>5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0.0078899999999999994</v>
      </c>
      <c r="R96" s="240">
        <f>Q96*H96</f>
        <v>0.039449999999999999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5726</v>
      </c>
    </row>
    <row r="97" s="2" customFormat="1">
      <c r="A97" s="41"/>
      <c r="B97" s="42"/>
      <c r="C97" s="43"/>
      <c r="D97" s="244" t="s">
        <v>484</v>
      </c>
      <c r="E97" s="43"/>
      <c r="F97" s="245" t="s">
        <v>5605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5727</v>
      </c>
      <c r="G98" s="250"/>
      <c r="H98" s="253">
        <v>5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90</v>
      </c>
      <c r="D99" s="231" t="s">
        <v>477</v>
      </c>
      <c r="E99" s="232" t="s">
        <v>3629</v>
      </c>
      <c r="F99" s="233" t="s">
        <v>3630</v>
      </c>
      <c r="G99" s="234" t="s">
        <v>3147</v>
      </c>
      <c r="H99" s="235">
        <v>48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5728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3630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5729</v>
      </c>
      <c r="G101" s="250"/>
      <c r="H101" s="253">
        <v>48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44.25" customHeight="1">
      <c r="A102" s="41"/>
      <c r="B102" s="42"/>
      <c r="C102" s="231" t="s">
        <v>482</v>
      </c>
      <c r="D102" s="231" t="s">
        <v>477</v>
      </c>
      <c r="E102" s="232" t="s">
        <v>5730</v>
      </c>
      <c r="F102" s="233" t="s">
        <v>5731</v>
      </c>
      <c r="G102" s="234" t="s">
        <v>480</v>
      </c>
      <c r="H102" s="235">
        <v>19.5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5732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5731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5733</v>
      </c>
      <c r="G104" s="250"/>
      <c r="H104" s="253">
        <v>13.5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5734</v>
      </c>
      <c r="G105" s="250"/>
      <c r="H105" s="253">
        <v>6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5" customFormat="1">
      <c r="A106" s="15"/>
      <c r="B106" s="271"/>
      <c r="C106" s="272"/>
      <c r="D106" s="244" t="s">
        <v>487</v>
      </c>
      <c r="E106" s="273" t="s">
        <v>28</v>
      </c>
      <c r="F106" s="274" t="s">
        <v>493</v>
      </c>
      <c r="G106" s="272"/>
      <c r="H106" s="275">
        <v>19.5</v>
      </c>
      <c r="I106" s="276"/>
      <c r="J106" s="272"/>
      <c r="K106" s="272"/>
      <c r="L106" s="277"/>
      <c r="M106" s="278"/>
      <c r="N106" s="279"/>
      <c r="O106" s="279"/>
      <c r="P106" s="279"/>
      <c r="Q106" s="279"/>
      <c r="R106" s="279"/>
      <c r="S106" s="279"/>
      <c r="T106" s="280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81" t="s">
        <v>487</v>
      </c>
      <c r="AU106" s="281" t="s">
        <v>82</v>
      </c>
      <c r="AV106" s="15" t="s">
        <v>482</v>
      </c>
      <c r="AW106" s="15" t="s">
        <v>35</v>
      </c>
      <c r="AX106" s="15" t="s">
        <v>78</v>
      </c>
      <c r="AY106" s="281" t="s">
        <v>475</v>
      </c>
    </row>
    <row r="107" s="2" customFormat="1" ht="44.25" customHeight="1">
      <c r="A107" s="41"/>
      <c r="B107" s="42"/>
      <c r="C107" s="231" t="s">
        <v>186</v>
      </c>
      <c r="D107" s="231" t="s">
        <v>477</v>
      </c>
      <c r="E107" s="232" t="s">
        <v>1454</v>
      </c>
      <c r="F107" s="233" t="s">
        <v>1455</v>
      </c>
      <c r="G107" s="234" t="s">
        <v>480</v>
      </c>
      <c r="H107" s="235">
        <v>3433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5735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1457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5736</v>
      </c>
      <c r="G109" s="250"/>
      <c r="H109" s="253">
        <v>3433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33" customHeight="1">
      <c r="A110" s="41"/>
      <c r="B110" s="42"/>
      <c r="C110" s="231" t="s">
        <v>204</v>
      </c>
      <c r="D110" s="231" t="s">
        <v>477</v>
      </c>
      <c r="E110" s="232" t="s">
        <v>5737</v>
      </c>
      <c r="F110" s="233" t="s">
        <v>5738</v>
      </c>
      <c r="G110" s="234" t="s">
        <v>480</v>
      </c>
      <c r="H110" s="235">
        <v>8799.9099999999999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5739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5740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5741</v>
      </c>
      <c r="G112" s="250"/>
      <c r="H112" s="253">
        <v>6108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5742</v>
      </c>
      <c r="G113" s="250"/>
      <c r="H113" s="253">
        <v>560.50999999999999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5743</v>
      </c>
      <c r="G114" s="250"/>
      <c r="H114" s="253">
        <v>2131.4000000000001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8799.9099999999999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2" customFormat="1" ht="44.25" customHeight="1">
      <c r="A116" s="41"/>
      <c r="B116" s="42"/>
      <c r="C116" s="231" t="s">
        <v>522</v>
      </c>
      <c r="D116" s="231" t="s">
        <v>477</v>
      </c>
      <c r="E116" s="232" t="s">
        <v>4952</v>
      </c>
      <c r="F116" s="233" t="s">
        <v>4953</v>
      </c>
      <c r="G116" s="234" t="s">
        <v>480</v>
      </c>
      <c r="H116" s="235">
        <v>2639.973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5744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4955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5745</v>
      </c>
      <c r="G118" s="250"/>
      <c r="H118" s="253">
        <v>2639.973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33" customHeight="1">
      <c r="A119" s="41"/>
      <c r="B119" s="42"/>
      <c r="C119" s="231" t="s">
        <v>519</v>
      </c>
      <c r="D119" s="231" t="s">
        <v>477</v>
      </c>
      <c r="E119" s="232" t="s">
        <v>1484</v>
      </c>
      <c r="F119" s="233" t="s">
        <v>1485</v>
      </c>
      <c r="G119" s="234" t="s">
        <v>480</v>
      </c>
      <c r="H119" s="235">
        <v>1831.5999999999999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5746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1487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5747</v>
      </c>
      <c r="G121" s="250"/>
      <c r="H121" s="253">
        <v>722.5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5748</v>
      </c>
      <c r="G122" s="250"/>
      <c r="H122" s="253">
        <v>531.25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5749</v>
      </c>
      <c r="G123" s="250"/>
      <c r="H123" s="253">
        <v>154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74</v>
      </c>
      <c r="AY123" s="259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5750</v>
      </c>
      <c r="G124" s="250"/>
      <c r="H124" s="253">
        <v>17.5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5751</v>
      </c>
      <c r="G125" s="250"/>
      <c r="H125" s="253">
        <v>18.5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5752</v>
      </c>
      <c r="G126" s="250"/>
      <c r="H126" s="253">
        <v>30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5753</v>
      </c>
      <c r="G127" s="250"/>
      <c r="H127" s="253">
        <v>40.5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5754</v>
      </c>
      <c r="G128" s="250"/>
      <c r="H128" s="253">
        <v>109.2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5755</v>
      </c>
      <c r="G129" s="250"/>
      <c r="H129" s="253">
        <v>20.25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74</v>
      </c>
      <c r="AY129" s="259" t="s">
        <v>475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5756</v>
      </c>
      <c r="G130" s="250"/>
      <c r="H130" s="253">
        <v>37.5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74</v>
      </c>
      <c r="AY130" s="259" t="s">
        <v>475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5757</v>
      </c>
      <c r="G131" s="250"/>
      <c r="H131" s="253">
        <v>36.5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74</v>
      </c>
      <c r="AY131" s="259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5758</v>
      </c>
      <c r="G132" s="250"/>
      <c r="H132" s="253">
        <v>20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5759</v>
      </c>
      <c r="G133" s="250"/>
      <c r="H133" s="253">
        <v>14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74</v>
      </c>
      <c r="AY133" s="259" t="s">
        <v>475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5760</v>
      </c>
      <c r="G134" s="250"/>
      <c r="H134" s="253">
        <v>25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74</v>
      </c>
      <c r="AY134" s="259" t="s">
        <v>475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5761</v>
      </c>
      <c r="G135" s="250"/>
      <c r="H135" s="253">
        <v>10.5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74</v>
      </c>
      <c r="AY135" s="259" t="s">
        <v>475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5762</v>
      </c>
      <c r="G136" s="250"/>
      <c r="H136" s="253">
        <v>1.2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74</v>
      </c>
      <c r="AY136" s="259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5763</v>
      </c>
      <c r="G137" s="250"/>
      <c r="H137" s="253">
        <v>1.2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5764</v>
      </c>
      <c r="G138" s="250"/>
      <c r="H138" s="253">
        <v>42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5" customFormat="1">
      <c r="A139" s="15"/>
      <c r="B139" s="271"/>
      <c r="C139" s="272"/>
      <c r="D139" s="244" t="s">
        <v>487</v>
      </c>
      <c r="E139" s="273" t="s">
        <v>28</v>
      </c>
      <c r="F139" s="274" t="s">
        <v>493</v>
      </c>
      <c r="G139" s="272"/>
      <c r="H139" s="275">
        <v>1831.6000000000001</v>
      </c>
      <c r="I139" s="276"/>
      <c r="J139" s="272"/>
      <c r="K139" s="272"/>
      <c r="L139" s="277"/>
      <c r="M139" s="278"/>
      <c r="N139" s="279"/>
      <c r="O139" s="279"/>
      <c r="P139" s="279"/>
      <c r="Q139" s="279"/>
      <c r="R139" s="279"/>
      <c r="S139" s="279"/>
      <c r="T139" s="280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81" t="s">
        <v>487</v>
      </c>
      <c r="AU139" s="281" t="s">
        <v>82</v>
      </c>
      <c r="AV139" s="15" t="s">
        <v>482</v>
      </c>
      <c r="AW139" s="15" t="s">
        <v>35</v>
      </c>
      <c r="AX139" s="15" t="s">
        <v>78</v>
      </c>
      <c r="AY139" s="281" t="s">
        <v>475</v>
      </c>
    </row>
    <row r="140" s="2" customFormat="1" ht="44.25" customHeight="1">
      <c r="A140" s="41"/>
      <c r="B140" s="42"/>
      <c r="C140" s="231" t="s">
        <v>292</v>
      </c>
      <c r="D140" s="231" t="s">
        <v>477</v>
      </c>
      <c r="E140" s="232" t="s">
        <v>1488</v>
      </c>
      <c r="F140" s="233" t="s">
        <v>1489</v>
      </c>
      <c r="G140" s="234" t="s">
        <v>480</v>
      </c>
      <c r="H140" s="235">
        <v>549.48000000000002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5765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1491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5766</v>
      </c>
      <c r="G142" s="250"/>
      <c r="H142" s="253">
        <v>549.48000000000002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33" customHeight="1">
      <c r="A143" s="41"/>
      <c r="B143" s="42"/>
      <c r="C143" s="231" t="s">
        <v>332</v>
      </c>
      <c r="D143" s="231" t="s">
        <v>477</v>
      </c>
      <c r="E143" s="232" t="s">
        <v>5073</v>
      </c>
      <c r="F143" s="233" t="s">
        <v>5074</v>
      </c>
      <c r="G143" s="234" t="s">
        <v>480</v>
      </c>
      <c r="H143" s="235">
        <v>2.2799999999999998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5767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5076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5768</v>
      </c>
      <c r="G145" s="250"/>
      <c r="H145" s="253">
        <v>2.2799999999999998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2" customFormat="1" ht="44.25" customHeight="1">
      <c r="A146" s="41"/>
      <c r="B146" s="42"/>
      <c r="C146" s="231" t="s">
        <v>341</v>
      </c>
      <c r="D146" s="231" t="s">
        <v>477</v>
      </c>
      <c r="E146" s="232" t="s">
        <v>5622</v>
      </c>
      <c r="F146" s="233" t="s">
        <v>5623</v>
      </c>
      <c r="G146" s="234" t="s">
        <v>480</v>
      </c>
      <c r="H146" s="235">
        <v>0.68400000000000005</v>
      </c>
      <c r="I146" s="236"/>
      <c r="J146" s="237">
        <f>ROUND(I146*H146,2)</f>
        <v>0</v>
      </c>
      <c r="K146" s="233" t="s">
        <v>481</v>
      </c>
      <c r="L146" s="47"/>
      <c r="M146" s="238" t="s">
        <v>28</v>
      </c>
      <c r="N146" s="239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482</v>
      </c>
      <c r="AT146" s="242" t="s">
        <v>477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5769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5625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5770</v>
      </c>
      <c r="G148" s="250"/>
      <c r="H148" s="253">
        <v>0.68400000000000005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78</v>
      </c>
      <c r="AY148" s="259" t="s">
        <v>475</v>
      </c>
    </row>
    <row r="149" s="2" customFormat="1" ht="21.75" customHeight="1">
      <c r="A149" s="41"/>
      <c r="B149" s="42"/>
      <c r="C149" s="231" t="s">
        <v>350</v>
      </c>
      <c r="D149" s="231" t="s">
        <v>477</v>
      </c>
      <c r="E149" s="232" t="s">
        <v>3663</v>
      </c>
      <c r="F149" s="233" t="s">
        <v>5771</v>
      </c>
      <c r="G149" s="234" t="s">
        <v>480</v>
      </c>
      <c r="H149" s="235">
        <v>7775.1599999999999</v>
      </c>
      <c r="I149" s="236"/>
      <c r="J149" s="237">
        <f>ROUND(I149*H149,2)</f>
        <v>0</v>
      </c>
      <c r="K149" s="233" t="s">
        <v>28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482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482</v>
      </c>
      <c r="BM149" s="242" t="s">
        <v>5772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5771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5773</v>
      </c>
      <c r="G151" s="250"/>
      <c r="H151" s="253">
        <v>7775.1599999999999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78</v>
      </c>
      <c r="AY151" s="259" t="s">
        <v>475</v>
      </c>
    </row>
    <row r="152" s="2" customFormat="1" ht="44.25" customHeight="1">
      <c r="A152" s="41"/>
      <c r="B152" s="42"/>
      <c r="C152" s="231" t="s">
        <v>359</v>
      </c>
      <c r="D152" s="231" t="s">
        <v>477</v>
      </c>
      <c r="E152" s="232" t="s">
        <v>1505</v>
      </c>
      <c r="F152" s="233" t="s">
        <v>1506</v>
      </c>
      <c r="G152" s="234" t="s">
        <v>480</v>
      </c>
      <c r="H152" s="235">
        <v>2139.9000000000001</v>
      </c>
      <c r="I152" s="236"/>
      <c r="J152" s="237">
        <f>ROUND(I152*H152,2)</f>
        <v>0</v>
      </c>
      <c r="K152" s="233" t="s">
        <v>481</v>
      </c>
      <c r="L152" s="47"/>
      <c r="M152" s="238" t="s">
        <v>28</v>
      </c>
      <c r="N152" s="239" t="s">
        <v>45</v>
      </c>
      <c r="O152" s="87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482</v>
      </c>
      <c r="AT152" s="242" t="s">
        <v>477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482</v>
      </c>
      <c r="BM152" s="242" t="s">
        <v>5774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1508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5775</v>
      </c>
      <c r="G154" s="250"/>
      <c r="H154" s="253">
        <v>2139.9000000000001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78</v>
      </c>
      <c r="AY154" s="259" t="s">
        <v>475</v>
      </c>
    </row>
    <row r="155" s="2" customFormat="1" ht="44.25" customHeight="1">
      <c r="A155" s="41"/>
      <c r="B155" s="42"/>
      <c r="C155" s="231" t="s">
        <v>557</v>
      </c>
      <c r="D155" s="231" t="s">
        <v>477</v>
      </c>
      <c r="E155" s="232" t="s">
        <v>1505</v>
      </c>
      <c r="F155" s="233" t="s">
        <v>1506</v>
      </c>
      <c r="G155" s="234" t="s">
        <v>480</v>
      </c>
      <c r="H155" s="235">
        <v>5228.0600000000004</v>
      </c>
      <c r="I155" s="236"/>
      <c r="J155" s="237">
        <f>ROUND(I155*H155,2)</f>
        <v>0</v>
      </c>
      <c r="K155" s="233" t="s">
        <v>481</v>
      </c>
      <c r="L155" s="47"/>
      <c r="M155" s="238" t="s">
        <v>28</v>
      </c>
      <c r="N155" s="239" t="s">
        <v>45</v>
      </c>
      <c r="O155" s="87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482</v>
      </c>
      <c r="AT155" s="242" t="s">
        <v>477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482</v>
      </c>
      <c r="BM155" s="242" t="s">
        <v>5776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1508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5777</v>
      </c>
      <c r="G157" s="250"/>
      <c r="H157" s="253">
        <v>5228.0600000000004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78</v>
      </c>
      <c r="AY157" s="259" t="s">
        <v>475</v>
      </c>
    </row>
    <row r="158" s="2" customFormat="1" ht="44.25" customHeight="1">
      <c r="A158" s="41"/>
      <c r="B158" s="42"/>
      <c r="C158" s="231" t="s">
        <v>8</v>
      </c>
      <c r="D158" s="231" t="s">
        <v>477</v>
      </c>
      <c r="E158" s="232" t="s">
        <v>5778</v>
      </c>
      <c r="F158" s="233" t="s">
        <v>5779</v>
      </c>
      <c r="G158" s="234" t="s">
        <v>480</v>
      </c>
      <c r="H158" s="235">
        <v>1293.4000000000001</v>
      </c>
      <c r="I158" s="236"/>
      <c r="J158" s="237">
        <f>ROUND(I158*H158,2)</f>
        <v>0</v>
      </c>
      <c r="K158" s="233" t="s">
        <v>481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482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5780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5781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5782</v>
      </c>
      <c r="G160" s="250"/>
      <c r="H160" s="253">
        <v>1293.4000000000001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78</v>
      </c>
      <c r="AY160" s="259" t="s">
        <v>475</v>
      </c>
    </row>
    <row r="161" s="2" customFormat="1" ht="44.25" customHeight="1">
      <c r="A161" s="41"/>
      <c r="B161" s="42"/>
      <c r="C161" s="231" t="s">
        <v>567</v>
      </c>
      <c r="D161" s="231" t="s">
        <v>477</v>
      </c>
      <c r="E161" s="232" t="s">
        <v>5629</v>
      </c>
      <c r="F161" s="233" t="s">
        <v>5630</v>
      </c>
      <c r="G161" s="234" t="s">
        <v>480</v>
      </c>
      <c r="H161" s="235">
        <v>931.86000000000001</v>
      </c>
      <c r="I161" s="236"/>
      <c r="J161" s="237">
        <f>ROUND(I161*H161,2)</f>
        <v>0</v>
      </c>
      <c r="K161" s="233" t="s">
        <v>481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482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5783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5632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5784</v>
      </c>
      <c r="G163" s="250"/>
      <c r="H163" s="253">
        <v>931.86000000000001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44.25" customHeight="1">
      <c r="A164" s="41"/>
      <c r="B164" s="42"/>
      <c r="C164" s="231" t="s">
        <v>571</v>
      </c>
      <c r="D164" s="231" t="s">
        <v>477</v>
      </c>
      <c r="E164" s="232" t="s">
        <v>5785</v>
      </c>
      <c r="F164" s="233" t="s">
        <v>5786</v>
      </c>
      <c r="G164" s="234" t="s">
        <v>480</v>
      </c>
      <c r="H164" s="235">
        <v>332</v>
      </c>
      <c r="I164" s="236"/>
      <c r="J164" s="237">
        <f>ROUND(I164*H164,2)</f>
        <v>0</v>
      </c>
      <c r="K164" s="233" t="s">
        <v>481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5787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5788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16" customFormat="1">
      <c r="A166" s="16"/>
      <c r="B166" s="299"/>
      <c r="C166" s="300"/>
      <c r="D166" s="244" t="s">
        <v>487</v>
      </c>
      <c r="E166" s="301" t="s">
        <v>28</v>
      </c>
      <c r="F166" s="302" t="s">
        <v>5789</v>
      </c>
      <c r="G166" s="300"/>
      <c r="H166" s="301" t="s">
        <v>28</v>
      </c>
      <c r="I166" s="303"/>
      <c r="J166" s="300"/>
      <c r="K166" s="300"/>
      <c r="L166" s="304"/>
      <c r="M166" s="305"/>
      <c r="N166" s="306"/>
      <c r="O166" s="306"/>
      <c r="P166" s="306"/>
      <c r="Q166" s="306"/>
      <c r="R166" s="306"/>
      <c r="S166" s="306"/>
      <c r="T166" s="307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T166" s="308" t="s">
        <v>487</v>
      </c>
      <c r="AU166" s="308" t="s">
        <v>82</v>
      </c>
      <c r="AV166" s="16" t="s">
        <v>78</v>
      </c>
      <c r="AW166" s="16" t="s">
        <v>35</v>
      </c>
      <c r="AX166" s="16" t="s">
        <v>74</v>
      </c>
      <c r="AY166" s="308" t="s">
        <v>475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5790</v>
      </c>
      <c r="G167" s="250"/>
      <c r="H167" s="253">
        <v>312.5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74</v>
      </c>
      <c r="AY167" s="259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5791</v>
      </c>
      <c r="G168" s="250"/>
      <c r="H168" s="253">
        <v>19.5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5" customFormat="1">
      <c r="A169" s="15"/>
      <c r="B169" s="271"/>
      <c r="C169" s="272"/>
      <c r="D169" s="244" t="s">
        <v>487</v>
      </c>
      <c r="E169" s="273" t="s">
        <v>28</v>
      </c>
      <c r="F169" s="274" t="s">
        <v>493</v>
      </c>
      <c r="G169" s="272"/>
      <c r="H169" s="275">
        <v>332</v>
      </c>
      <c r="I169" s="276"/>
      <c r="J169" s="272"/>
      <c r="K169" s="272"/>
      <c r="L169" s="277"/>
      <c r="M169" s="278"/>
      <c r="N169" s="279"/>
      <c r="O169" s="279"/>
      <c r="P169" s="279"/>
      <c r="Q169" s="279"/>
      <c r="R169" s="279"/>
      <c r="S169" s="279"/>
      <c r="T169" s="280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81" t="s">
        <v>487</v>
      </c>
      <c r="AU169" s="281" t="s">
        <v>82</v>
      </c>
      <c r="AV169" s="15" t="s">
        <v>482</v>
      </c>
      <c r="AW169" s="15" t="s">
        <v>35</v>
      </c>
      <c r="AX169" s="15" t="s">
        <v>78</v>
      </c>
      <c r="AY169" s="281" t="s">
        <v>475</v>
      </c>
    </row>
    <row r="170" s="2" customFormat="1" ht="33" customHeight="1">
      <c r="A170" s="41"/>
      <c r="B170" s="42"/>
      <c r="C170" s="231" t="s">
        <v>575</v>
      </c>
      <c r="D170" s="231" t="s">
        <v>477</v>
      </c>
      <c r="E170" s="232" t="s">
        <v>1522</v>
      </c>
      <c r="F170" s="233" t="s">
        <v>1523</v>
      </c>
      <c r="G170" s="234" t="s">
        <v>480</v>
      </c>
      <c r="H170" s="235">
        <v>3433</v>
      </c>
      <c r="I170" s="236"/>
      <c r="J170" s="237">
        <f>ROUND(I170*H170,2)</f>
        <v>0</v>
      </c>
      <c r="K170" s="233" t="s">
        <v>481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482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5792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1525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5793</v>
      </c>
      <c r="G172" s="250"/>
      <c r="H172" s="253">
        <v>3433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78</v>
      </c>
      <c r="AY172" s="259" t="s">
        <v>475</v>
      </c>
    </row>
    <row r="173" s="2" customFormat="1" ht="33" customHeight="1">
      <c r="A173" s="41"/>
      <c r="B173" s="42"/>
      <c r="C173" s="231" t="s">
        <v>579</v>
      </c>
      <c r="D173" s="231" t="s">
        <v>477</v>
      </c>
      <c r="E173" s="232" t="s">
        <v>1522</v>
      </c>
      <c r="F173" s="233" t="s">
        <v>1523</v>
      </c>
      <c r="G173" s="234" t="s">
        <v>480</v>
      </c>
      <c r="H173" s="235">
        <v>2614.0300000000002</v>
      </c>
      <c r="I173" s="236"/>
      <c r="J173" s="237">
        <f>ROUND(I173*H173,2)</f>
        <v>0</v>
      </c>
      <c r="K173" s="233" t="s">
        <v>481</v>
      </c>
      <c r="L173" s="47"/>
      <c r="M173" s="238" t="s">
        <v>28</v>
      </c>
      <c r="N173" s="239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482</v>
      </c>
      <c r="AT173" s="242" t="s">
        <v>477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482</v>
      </c>
      <c r="BM173" s="242" t="s">
        <v>5794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1525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5795</v>
      </c>
      <c r="G175" s="250"/>
      <c r="H175" s="253">
        <v>2614.0300000000002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78</v>
      </c>
      <c r="AY175" s="259" t="s">
        <v>475</v>
      </c>
    </row>
    <row r="176" s="2" customFormat="1" ht="33" customHeight="1">
      <c r="A176" s="41"/>
      <c r="B176" s="42"/>
      <c r="C176" s="231" t="s">
        <v>583</v>
      </c>
      <c r="D176" s="231" t="s">
        <v>477</v>
      </c>
      <c r="E176" s="232" t="s">
        <v>1528</v>
      </c>
      <c r="F176" s="233" t="s">
        <v>1529</v>
      </c>
      <c r="G176" s="234" t="s">
        <v>480</v>
      </c>
      <c r="H176" s="235">
        <v>931.86000000000001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5796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1531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5797</v>
      </c>
      <c r="G178" s="250"/>
      <c r="H178" s="253">
        <v>931.86000000000001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78</v>
      </c>
      <c r="AY178" s="259" t="s">
        <v>475</v>
      </c>
    </row>
    <row r="179" s="2" customFormat="1" ht="44.25" customHeight="1">
      <c r="A179" s="41"/>
      <c r="B179" s="42"/>
      <c r="C179" s="231" t="s">
        <v>7</v>
      </c>
      <c r="D179" s="231" t="s">
        <v>477</v>
      </c>
      <c r="E179" s="232" t="s">
        <v>3678</v>
      </c>
      <c r="F179" s="233" t="s">
        <v>3679</v>
      </c>
      <c r="G179" s="234" t="s">
        <v>480</v>
      </c>
      <c r="H179" s="235">
        <v>2614.0300000000002</v>
      </c>
      <c r="I179" s="236"/>
      <c r="J179" s="237">
        <f>ROUND(I179*H179,2)</f>
        <v>0</v>
      </c>
      <c r="K179" s="233" t="s">
        <v>481</v>
      </c>
      <c r="L179" s="47"/>
      <c r="M179" s="238" t="s">
        <v>28</v>
      </c>
      <c r="N179" s="239" t="s">
        <v>45</v>
      </c>
      <c r="O179" s="87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482</v>
      </c>
      <c r="AT179" s="242" t="s">
        <v>477</v>
      </c>
      <c r="AU179" s="242" t="s">
        <v>82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482</v>
      </c>
      <c r="BM179" s="242" t="s">
        <v>5798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3681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82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5799</v>
      </c>
      <c r="G181" s="250"/>
      <c r="H181" s="253">
        <v>312.5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5800</v>
      </c>
      <c r="G182" s="250"/>
      <c r="H182" s="253">
        <v>509.73000000000002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74</v>
      </c>
      <c r="AY182" s="259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5801</v>
      </c>
      <c r="G183" s="250"/>
      <c r="H183" s="253">
        <v>1379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5802</v>
      </c>
      <c r="G184" s="250"/>
      <c r="H184" s="253">
        <v>185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74</v>
      </c>
      <c r="AY184" s="259" t="s">
        <v>475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5803</v>
      </c>
      <c r="G185" s="250"/>
      <c r="H185" s="253">
        <v>57.799999999999997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74</v>
      </c>
      <c r="AY185" s="259" t="s">
        <v>475</v>
      </c>
    </row>
    <row r="186" s="13" customFormat="1">
      <c r="A186" s="13"/>
      <c r="B186" s="249"/>
      <c r="C186" s="250"/>
      <c r="D186" s="244" t="s">
        <v>487</v>
      </c>
      <c r="E186" s="251" t="s">
        <v>28</v>
      </c>
      <c r="F186" s="252" t="s">
        <v>5804</v>
      </c>
      <c r="G186" s="250"/>
      <c r="H186" s="253">
        <v>170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9" t="s">
        <v>487</v>
      </c>
      <c r="AU186" s="259" t="s">
        <v>82</v>
      </c>
      <c r="AV186" s="13" t="s">
        <v>82</v>
      </c>
      <c r="AW186" s="13" t="s">
        <v>35</v>
      </c>
      <c r="AX186" s="13" t="s">
        <v>74</v>
      </c>
      <c r="AY186" s="259" t="s">
        <v>475</v>
      </c>
    </row>
    <row r="187" s="15" customFormat="1">
      <c r="A187" s="15"/>
      <c r="B187" s="271"/>
      <c r="C187" s="272"/>
      <c r="D187" s="244" t="s">
        <v>487</v>
      </c>
      <c r="E187" s="273" t="s">
        <v>28</v>
      </c>
      <c r="F187" s="274" t="s">
        <v>493</v>
      </c>
      <c r="G187" s="272"/>
      <c r="H187" s="275">
        <v>2614.0300000000002</v>
      </c>
      <c r="I187" s="276"/>
      <c r="J187" s="272"/>
      <c r="K187" s="272"/>
      <c r="L187" s="277"/>
      <c r="M187" s="278"/>
      <c r="N187" s="279"/>
      <c r="O187" s="279"/>
      <c r="P187" s="279"/>
      <c r="Q187" s="279"/>
      <c r="R187" s="279"/>
      <c r="S187" s="279"/>
      <c r="T187" s="280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81" t="s">
        <v>487</v>
      </c>
      <c r="AU187" s="281" t="s">
        <v>82</v>
      </c>
      <c r="AV187" s="15" t="s">
        <v>482</v>
      </c>
      <c r="AW187" s="15" t="s">
        <v>35</v>
      </c>
      <c r="AX187" s="15" t="s">
        <v>78</v>
      </c>
      <c r="AY187" s="281" t="s">
        <v>475</v>
      </c>
    </row>
    <row r="188" s="2" customFormat="1" ht="44.25" customHeight="1">
      <c r="A188" s="41"/>
      <c r="B188" s="42"/>
      <c r="C188" s="231" t="s">
        <v>594</v>
      </c>
      <c r="D188" s="231" t="s">
        <v>477</v>
      </c>
      <c r="E188" s="232" t="s">
        <v>5805</v>
      </c>
      <c r="F188" s="233" t="s">
        <v>5806</v>
      </c>
      <c r="G188" s="234" t="s">
        <v>480</v>
      </c>
      <c r="H188" s="235">
        <v>111.65000000000001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5807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5808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5809</v>
      </c>
      <c r="G190" s="250"/>
      <c r="H190" s="253">
        <v>12.375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74</v>
      </c>
      <c r="AY190" s="259" t="s">
        <v>475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5810</v>
      </c>
      <c r="G191" s="250"/>
      <c r="H191" s="253">
        <v>21.850000000000001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74</v>
      </c>
      <c r="AY191" s="259" t="s">
        <v>475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5811</v>
      </c>
      <c r="G192" s="250"/>
      <c r="H192" s="253">
        <v>24.699999999999999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74</v>
      </c>
      <c r="AY192" s="259" t="s">
        <v>475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5812</v>
      </c>
      <c r="G193" s="250"/>
      <c r="H193" s="253">
        <v>31.824999999999999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5813</v>
      </c>
      <c r="G194" s="250"/>
      <c r="H194" s="253">
        <v>20.899999999999999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74</v>
      </c>
      <c r="AY194" s="259" t="s">
        <v>475</v>
      </c>
    </row>
    <row r="195" s="15" customFormat="1">
      <c r="A195" s="15"/>
      <c r="B195" s="271"/>
      <c r="C195" s="272"/>
      <c r="D195" s="244" t="s">
        <v>487</v>
      </c>
      <c r="E195" s="273" t="s">
        <v>28</v>
      </c>
      <c r="F195" s="274" t="s">
        <v>493</v>
      </c>
      <c r="G195" s="272"/>
      <c r="H195" s="275">
        <v>111.65000000000001</v>
      </c>
      <c r="I195" s="276"/>
      <c r="J195" s="272"/>
      <c r="K195" s="272"/>
      <c r="L195" s="277"/>
      <c r="M195" s="278"/>
      <c r="N195" s="279"/>
      <c r="O195" s="279"/>
      <c r="P195" s="279"/>
      <c r="Q195" s="279"/>
      <c r="R195" s="279"/>
      <c r="S195" s="279"/>
      <c r="T195" s="280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81" t="s">
        <v>487</v>
      </c>
      <c r="AU195" s="281" t="s">
        <v>82</v>
      </c>
      <c r="AV195" s="15" t="s">
        <v>482</v>
      </c>
      <c r="AW195" s="15" t="s">
        <v>35</v>
      </c>
      <c r="AX195" s="15" t="s">
        <v>78</v>
      </c>
      <c r="AY195" s="281" t="s">
        <v>475</v>
      </c>
    </row>
    <row r="196" s="2" customFormat="1" ht="16.5" customHeight="1">
      <c r="A196" s="41"/>
      <c r="B196" s="42"/>
      <c r="C196" s="282" t="s">
        <v>599</v>
      </c>
      <c r="D196" s="282" t="s">
        <v>516</v>
      </c>
      <c r="E196" s="283" t="s">
        <v>5814</v>
      </c>
      <c r="F196" s="284" t="s">
        <v>5815</v>
      </c>
      <c r="G196" s="285" t="s">
        <v>508</v>
      </c>
      <c r="H196" s="286">
        <v>200.97</v>
      </c>
      <c r="I196" s="287"/>
      <c r="J196" s="288">
        <f>ROUND(I196*H196,2)</f>
        <v>0</v>
      </c>
      <c r="K196" s="284" t="s">
        <v>28</v>
      </c>
      <c r="L196" s="289"/>
      <c r="M196" s="290" t="s">
        <v>28</v>
      </c>
      <c r="N196" s="291" t="s">
        <v>45</v>
      </c>
      <c r="O196" s="87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519</v>
      </c>
      <c r="AT196" s="242" t="s">
        <v>516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5816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5815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6" customFormat="1">
      <c r="A198" s="16"/>
      <c r="B198" s="299"/>
      <c r="C198" s="300"/>
      <c r="D198" s="244" t="s">
        <v>487</v>
      </c>
      <c r="E198" s="301" t="s">
        <v>28</v>
      </c>
      <c r="F198" s="302" t="s">
        <v>5817</v>
      </c>
      <c r="G198" s="300"/>
      <c r="H198" s="301" t="s">
        <v>28</v>
      </c>
      <c r="I198" s="303"/>
      <c r="J198" s="300"/>
      <c r="K198" s="300"/>
      <c r="L198" s="304"/>
      <c r="M198" s="305"/>
      <c r="N198" s="306"/>
      <c r="O198" s="306"/>
      <c r="P198" s="306"/>
      <c r="Q198" s="306"/>
      <c r="R198" s="306"/>
      <c r="S198" s="306"/>
      <c r="T198" s="307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308" t="s">
        <v>487</v>
      </c>
      <c r="AU198" s="308" t="s">
        <v>82</v>
      </c>
      <c r="AV198" s="16" t="s">
        <v>78</v>
      </c>
      <c r="AW198" s="16" t="s">
        <v>35</v>
      </c>
      <c r="AX198" s="16" t="s">
        <v>74</v>
      </c>
      <c r="AY198" s="308" t="s">
        <v>475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5818</v>
      </c>
      <c r="G199" s="250"/>
      <c r="H199" s="253">
        <v>200.97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2" customFormat="1" ht="33" customHeight="1">
      <c r="A200" s="41"/>
      <c r="B200" s="42"/>
      <c r="C200" s="231" t="s">
        <v>603</v>
      </c>
      <c r="D200" s="231" t="s">
        <v>477</v>
      </c>
      <c r="E200" s="232" t="s">
        <v>3114</v>
      </c>
      <c r="F200" s="233" t="s">
        <v>3115</v>
      </c>
      <c r="G200" s="234" t="s">
        <v>480</v>
      </c>
      <c r="H200" s="235">
        <v>0.56999999999999995</v>
      </c>
      <c r="I200" s="236"/>
      <c r="J200" s="237">
        <f>ROUND(I200*H200,2)</f>
        <v>0</v>
      </c>
      <c r="K200" s="233" t="s">
        <v>481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5819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3117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5820</v>
      </c>
      <c r="G202" s="250"/>
      <c r="H202" s="253">
        <v>0.56999999999999995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78</v>
      </c>
      <c r="AY202" s="259" t="s">
        <v>475</v>
      </c>
    </row>
    <row r="203" s="2" customFormat="1" ht="33" customHeight="1">
      <c r="A203" s="41"/>
      <c r="B203" s="42"/>
      <c r="C203" s="231" t="s">
        <v>607</v>
      </c>
      <c r="D203" s="231" t="s">
        <v>477</v>
      </c>
      <c r="E203" s="232" t="s">
        <v>5821</v>
      </c>
      <c r="F203" s="233" t="s">
        <v>5822</v>
      </c>
      <c r="G203" s="234" t="s">
        <v>496</v>
      </c>
      <c r="H203" s="235">
        <v>17100</v>
      </c>
      <c r="I203" s="236"/>
      <c r="J203" s="237">
        <f>ROUND(I203*H203,2)</f>
        <v>0</v>
      </c>
      <c r="K203" s="233" t="s">
        <v>481</v>
      </c>
      <c r="L203" s="47"/>
      <c r="M203" s="238" t="s">
        <v>28</v>
      </c>
      <c r="N203" s="239" t="s">
        <v>45</v>
      </c>
      <c r="O203" s="87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42" t="s">
        <v>482</v>
      </c>
      <c r="AT203" s="242" t="s">
        <v>477</v>
      </c>
      <c r="AU203" s="242" t="s">
        <v>82</v>
      </c>
      <c r="AY203" s="20" t="s">
        <v>475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20" t="s">
        <v>78</v>
      </c>
      <c r="BK203" s="243">
        <f>ROUND(I203*H203,2)</f>
        <v>0</v>
      </c>
      <c r="BL203" s="20" t="s">
        <v>482</v>
      </c>
      <c r="BM203" s="242" t="s">
        <v>5823</v>
      </c>
    </row>
    <row r="204" s="2" customFormat="1">
      <c r="A204" s="41"/>
      <c r="B204" s="42"/>
      <c r="C204" s="43"/>
      <c r="D204" s="244" t="s">
        <v>484</v>
      </c>
      <c r="E204" s="43"/>
      <c r="F204" s="245" t="s">
        <v>5822</v>
      </c>
      <c r="G204" s="43"/>
      <c r="H204" s="43"/>
      <c r="I204" s="151"/>
      <c r="J204" s="43"/>
      <c r="K204" s="43"/>
      <c r="L204" s="47"/>
      <c r="M204" s="246"/>
      <c r="N204" s="24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484</v>
      </c>
      <c r="AU204" s="20" t="s">
        <v>82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5824</v>
      </c>
      <c r="G205" s="250"/>
      <c r="H205" s="253">
        <v>14206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74</v>
      </c>
      <c r="AY205" s="259" t="s">
        <v>475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5825</v>
      </c>
      <c r="G206" s="250"/>
      <c r="H206" s="253">
        <v>950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74</v>
      </c>
      <c r="AY206" s="259" t="s">
        <v>475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5826</v>
      </c>
      <c r="G207" s="250"/>
      <c r="H207" s="253">
        <v>1944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74</v>
      </c>
      <c r="AY207" s="259" t="s">
        <v>475</v>
      </c>
    </row>
    <row r="208" s="15" customFormat="1">
      <c r="A208" s="15"/>
      <c r="B208" s="271"/>
      <c r="C208" s="272"/>
      <c r="D208" s="244" t="s">
        <v>487</v>
      </c>
      <c r="E208" s="273" t="s">
        <v>28</v>
      </c>
      <c r="F208" s="274" t="s">
        <v>493</v>
      </c>
      <c r="G208" s="272"/>
      <c r="H208" s="275">
        <v>17100</v>
      </c>
      <c r="I208" s="276"/>
      <c r="J208" s="272"/>
      <c r="K208" s="272"/>
      <c r="L208" s="277"/>
      <c r="M208" s="278"/>
      <c r="N208" s="279"/>
      <c r="O208" s="279"/>
      <c r="P208" s="279"/>
      <c r="Q208" s="279"/>
      <c r="R208" s="279"/>
      <c r="S208" s="279"/>
      <c r="T208" s="280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81" t="s">
        <v>487</v>
      </c>
      <c r="AU208" s="281" t="s">
        <v>82</v>
      </c>
      <c r="AV208" s="15" t="s">
        <v>482</v>
      </c>
      <c r="AW208" s="15" t="s">
        <v>35</v>
      </c>
      <c r="AX208" s="15" t="s">
        <v>78</v>
      </c>
      <c r="AY208" s="281" t="s">
        <v>475</v>
      </c>
    </row>
    <row r="209" s="2" customFormat="1" ht="21.75" customHeight="1">
      <c r="A209" s="41"/>
      <c r="B209" s="42"/>
      <c r="C209" s="231" t="s">
        <v>614</v>
      </c>
      <c r="D209" s="231" t="s">
        <v>477</v>
      </c>
      <c r="E209" s="232" t="s">
        <v>5001</v>
      </c>
      <c r="F209" s="233" t="s">
        <v>5002</v>
      </c>
      <c r="G209" s="234" t="s">
        <v>496</v>
      </c>
      <c r="H209" s="235">
        <v>21112</v>
      </c>
      <c r="I209" s="236"/>
      <c r="J209" s="237">
        <f>ROUND(I209*H209,2)</f>
        <v>0</v>
      </c>
      <c r="K209" s="233" t="s">
        <v>481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482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482</v>
      </c>
      <c r="BM209" s="242" t="s">
        <v>5827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5004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5828</v>
      </c>
      <c r="G211" s="250"/>
      <c r="H211" s="253">
        <v>17990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74</v>
      </c>
      <c r="AY211" s="259" t="s">
        <v>475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5829</v>
      </c>
      <c r="G212" s="250"/>
      <c r="H212" s="253">
        <v>100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5830</v>
      </c>
      <c r="G213" s="250"/>
      <c r="H213" s="253">
        <v>987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74</v>
      </c>
      <c r="AY213" s="259" t="s">
        <v>475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5831</v>
      </c>
      <c r="G214" s="250"/>
      <c r="H214" s="253">
        <v>2035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5" customFormat="1">
      <c r="A215" s="15"/>
      <c r="B215" s="271"/>
      <c r="C215" s="272"/>
      <c r="D215" s="244" t="s">
        <v>487</v>
      </c>
      <c r="E215" s="273" t="s">
        <v>28</v>
      </c>
      <c r="F215" s="274" t="s">
        <v>493</v>
      </c>
      <c r="G215" s="272"/>
      <c r="H215" s="275">
        <v>21112</v>
      </c>
      <c r="I215" s="276"/>
      <c r="J215" s="272"/>
      <c r="K215" s="272"/>
      <c r="L215" s="277"/>
      <c r="M215" s="278"/>
      <c r="N215" s="279"/>
      <c r="O215" s="279"/>
      <c r="P215" s="279"/>
      <c r="Q215" s="279"/>
      <c r="R215" s="279"/>
      <c r="S215" s="279"/>
      <c r="T215" s="280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81" t="s">
        <v>487</v>
      </c>
      <c r="AU215" s="281" t="s">
        <v>82</v>
      </c>
      <c r="AV215" s="15" t="s">
        <v>482</v>
      </c>
      <c r="AW215" s="15" t="s">
        <v>35</v>
      </c>
      <c r="AX215" s="15" t="s">
        <v>78</v>
      </c>
      <c r="AY215" s="281" t="s">
        <v>475</v>
      </c>
    </row>
    <row r="216" s="2" customFormat="1" ht="33" customHeight="1">
      <c r="A216" s="41"/>
      <c r="B216" s="42"/>
      <c r="C216" s="231" t="s">
        <v>620</v>
      </c>
      <c r="D216" s="231" t="s">
        <v>477</v>
      </c>
      <c r="E216" s="232" t="s">
        <v>5648</v>
      </c>
      <c r="F216" s="233" t="s">
        <v>5649</v>
      </c>
      <c r="G216" s="234" t="s">
        <v>496</v>
      </c>
      <c r="H216" s="235">
        <v>4686</v>
      </c>
      <c r="I216" s="236"/>
      <c r="J216" s="237">
        <f>ROUND(I216*H216,2)</f>
        <v>0</v>
      </c>
      <c r="K216" s="233" t="s">
        <v>481</v>
      </c>
      <c r="L216" s="47"/>
      <c r="M216" s="238" t="s">
        <v>28</v>
      </c>
      <c r="N216" s="239" t="s">
        <v>45</v>
      </c>
      <c r="O216" s="87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42" t="s">
        <v>482</v>
      </c>
      <c r="AT216" s="242" t="s">
        <v>477</v>
      </c>
      <c r="AU216" s="242" t="s">
        <v>82</v>
      </c>
      <c r="AY216" s="20" t="s">
        <v>475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20" t="s">
        <v>78</v>
      </c>
      <c r="BK216" s="243">
        <f>ROUND(I216*H216,2)</f>
        <v>0</v>
      </c>
      <c r="BL216" s="20" t="s">
        <v>482</v>
      </c>
      <c r="BM216" s="242" t="s">
        <v>5832</v>
      </c>
    </row>
    <row r="217" s="2" customFormat="1">
      <c r="A217" s="41"/>
      <c r="B217" s="42"/>
      <c r="C217" s="43"/>
      <c r="D217" s="244" t="s">
        <v>484</v>
      </c>
      <c r="E217" s="43"/>
      <c r="F217" s="245" t="s">
        <v>5651</v>
      </c>
      <c r="G217" s="43"/>
      <c r="H217" s="43"/>
      <c r="I217" s="151"/>
      <c r="J217" s="43"/>
      <c r="K217" s="43"/>
      <c r="L217" s="47"/>
      <c r="M217" s="246"/>
      <c r="N217" s="247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484</v>
      </c>
      <c r="AU217" s="20" t="s">
        <v>82</v>
      </c>
    </row>
    <row r="218" s="13" customFormat="1">
      <c r="A218" s="13"/>
      <c r="B218" s="249"/>
      <c r="C218" s="250"/>
      <c r="D218" s="244" t="s">
        <v>487</v>
      </c>
      <c r="E218" s="251" t="s">
        <v>28</v>
      </c>
      <c r="F218" s="252" t="s">
        <v>5833</v>
      </c>
      <c r="G218" s="250"/>
      <c r="H218" s="253">
        <v>1088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9" t="s">
        <v>487</v>
      </c>
      <c r="AU218" s="259" t="s">
        <v>82</v>
      </c>
      <c r="AV218" s="13" t="s">
        <v>82</v>
      </c>
      <c r="AW218" s="13" t="s">
        <v>35</v>
      </c>
      <c r="AX218" s="13" t="s">
        <v>74</v>
      </c>
      <c r="AY218" s="259" t="s">
        <v>475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5834</v>
      </c>
      <c r="G219" s="250"/>
      <c r="H219" s="253">
        <v>2805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74</v>
      </c>
      <c r="AY219" s="259" t="s">
        <v>475</v>
      </c>
    </row>
    <row r="220" s="13" customFormat="1">
      <c r="A220" s="13"/>
      <c r="B220" s="249"/>
      <c r="C220" s="250"/>
      <c r="D220" s="244" t="s">
        <v>487</v>
      </c>
      <c r="E220" s="251" t="s">
        <v>28</v>
      </c>
      <c r="F220" s="252" t="s">
        <v>5835</v>
      </c>
      <c r="G220" s="250"/>
      <c r="H220" s="253">
        <v>385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9" t="s">
        <v>487</v>
      </c>
      <c r="AU220" s="259" t="s">
        <v>82</v>
      </c>
      <c r="AV220" s="13" t="s">
        <v>82</v>
      </c>
      <c r="AW220" s="13" t="s">
        <v>35</v>
      </c>
      <c r="AX220" s="13" t="s">
        <v>74</v>
      </c>
      <c r="AY220" s="259" t="s">
        <v>475</v>
      </c>
    </row>
    <row r="221" s="13" customFormat="1">
      <c r="A221" s="13"/>
      <c r="B221" s="249"/>
      <c r="C221" s="250"/>
      <c r="D221" s="244" t="s">
        <v>487</v>
      </c>
      <c r="E221" s="251" t="s">
        <v>28</v>
      </c>
      <c r="F221" s="252" t="s">
        <v>5836</v>
      </c>
      <c r="G221" s="250"/>
      <c r="H221" s="253">
        <v>400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9" t="s">
        <v>487</v>
      </c>
      <c r="AU221" s="259" t="s">
        <v>82</v>
      </c>
      <c r="AV221" s="13" t="s">
        <v>82</v>
      </c>
      <c r="AW221" s="13" t="s">
        <v>35</v>
      </c>
      <c r="AX221" s="13" t="s">
        <v>74</v>
      </c>
      <c r="AY221" s="259" t="s">
        <v>475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5837</v>
      </c>
      <c r="G222" s="250"/>
      <c r="H222" s="253">
        <v>8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5" customFormat="1">
      <c r="A223" s="15"/>
      <c r="B223" s="271"/>
      <c r="C223" s="272"/>
      <c r="D223" s="244" t="s">
        <v>487</v>
      </c>
      <c r="E223" s="273" t="s">
        <v>28</v>
      </c>
      <c r="F223" s="274" t="s">
        <v>493</v>
      </c>
      <c r="G223" s="272"/>
      <c r="H223" s="275">
        <v>4686</v>
      </c>
      <c r="I223" s="276"/>
      <c r="J223" s="272"/>
      <c r="K223" s="272"/>
      <c r="L223" s="277"/>
      <c r="M223" s="278"/>
      <c r="N223" s="279"/>
      <c r="O223" s="279"/>
      <c r="P223" s="279"/>
      <c r="Q223" s="279"/>
      <c r="R223" s="279"/>
      <c r="S223" s="279"/>
      <c r="T223" s="280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81" t="s">
        <v>487</v>
      </c>
      <c r="AU223" s="281" t="s">
        <v>82</v>
      </c>
      <c r="AV223" s="15" t="s">
        <v>482</v>
      </c>
      <c r="AW223" s="15" t="s">
        <v>35</v>
      </c>
      <c r="AX223" s="15" t="s">
        <v>78</v>
      </c>
      <c r="AY223" s="281" t="s">
        <v>475</v>
      </c>
    </row>
    <row r="224" s="2" customFormat="1" ht="33" customHeight="1">
      <c r="A224" s="41"/>
      <c r="B224" s="42"/>
      <c r="C224" s="231" t="s">
        <v>625</v>
      </c>
      <c r="D224" s="231" t="s">
        <v>477</v>
      </c>
      <c r="E224" s="232" t="s">
        <v>5005</v>
      </c>
      <c r="F224" s="233" t="s">
        <v>5006</v>
      </c>
      <c r="G224" s="234" t="s">
        <v>496</v>
      </c>
      <c r="H224" s="235">
        <v>60</v>
      </c>
      <c r="I224" s="236"/>
      <c r="J224" s="237">
        <f>ROUND(I224*H224,2)</f>
        <v>0</v>
      </c>
      <c r="K224" s="233" t="s">
        <v>481</v>
      </c>
      <c r="L224" s="47"/>
      <c r="M224" s="238" t="s">
        <v>28</v>
      </c>
      <c r="N224" s="239" t="s">
        <v>45</v>
      </c>
      <c r="O224" s="87"/>
      <c r="P224" s="240">
        <f>O224*H224</f>
        <v>0</v>
      </c>
      <c r="Q224" s="240">
        <v>0</v>
      </c>
      <c r="R224" s="240">
        <f>Q224*H224</f>
        <v>0</v>
      </c>
      <c r="S224" s="240">
        <v>0</v>
      </c>
      <c r="T224" s="24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42" t="s">
        <v>482</v>
      </c>
      <c r="AT224" s="242" t="s">
        <v>477</v>
      </c>
      <c r="AU224" s="242" t="s">
        <v>82</v>
      </c>
      <c r="AY224" s="20" t="s">
        <v>475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20" t="s">
        <v>78</v>
      </c>
      <c r="BK224" s="243">
        <f>ROUND(I224*H224,2)</f>
        <v>0</v>
      </c>
      <c r="BL224" s="20" t="s">
        <v>482</v>
      </c>
      <c r="BM224" s="242" t="s">
        <v>5838</v>
      </c>
    </row>
    <row r="225" s="2" customFormat="1">
      <c r="A225" s="41"/>
      <c r="B225" s="42"/>
      <c r="C225" s="43"/>
      <c r="D225" s="244" t="s">
        <v>484</v>
      </c>
      <c r="E225" s="43"/>
      <c r="F225" s="245" t="s">
        <v>5008</v>
      </c>
      <c r="G225" s="43"/>
      <c r="H225" s="43"/>
      <c r="I225" s="151"/>
      <c r="J225" s="43"/>
      <c r="K225" s="43"/>
      <c r="L225" s="47"/>
      <c r="M225" s="246"/>
      <c r="N225" s="24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484</v>
      </c>
      <c r="AU225" s="20" t="s">
        <v>82</v>
      </c>
    </row>
    <row r="226" s="13" customFormat="1">
      <c r="A226" s="13"/>
      <c r="B226" s="249"/>
      <c r="C226" s="250"/>
      <c r="D226" s="244" t="s">
        <v>487</v>
      </c>
      <c r="E226" s="251" t="s">
        <v>28</v>
      </c>
      <c r="F226" s="252" t="s">
        <v>5839</v>
      </c>
      <c r="G226" s="250"/>
      <c r="H226" s="253">
        <v>60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9" t="s">
        <v>487</v>
      </c>
      <c r="AU226" s="259" t="s">
        <v>82</v>
      </c>
      <c r="AV226" s="13" t="s">
        <v>82</v>
      </c>
      <c r="AW226" s="13" t="s">
        <v>35</v>
      </c>
      <c r="AX226" s="13" t="s">
        <v>78</v>
      </c>
      <c r="AY226" s="259" t="s">
        <v>475</v>
      </c>
    </row>
    <row r="227" s="2" customFormat="1" ht="33" customHeight="1">
      <c r="A227" s="41"/>
      <c r="B227" s="42"/>
      <c r="C227" s="231" t="s">
        <v>630</v>
      </c>
      <c r="D227" s="231" t="s">
        <v>477</v>
      </c>
      <c r="E227" s="232" t="s">
        <v>4081</v>
      </c>
      <c r="F227" s="233" t="s">
        <v>4082</v>
      </c>
      <c r="G227" s="234" t="s">
        <v>496</v>
      </c>
      <c r="H227" s="235">
        <v>60</v>
      </c>
      <c r="I227" s="236"/>
      <c r="J227" s="237">
        <f>ROUND(I227*H227,2)</f>
        <v>0</v>
      </c>
      <c r="K227" s="233" t="s">
        <v>481</v>
      </c>
      <c r="L227" s="47"/>
      <c r="M227" s="238" t="s">
        <v>28</v>
      </c>
      <c r="N227" s="239" t="s">
        <v>45</v>
      </c>
      <c r="O227" s="87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42" t="s">
        <v>482</v>
      </c>
      <c r="AT227" s="242" t="s">
        <v>477</v>
      </c>
      <c r="AU227" s="242" t="s">
        <v>82</v>
      </c>
      <c r="AY227" s="20" t="s">
        <v>475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20" t="s">
        <v>78</v>
      </c>
      <c r="BK227" s="243">
        <f>ROUND(I227*H227,2)</f>
        <v>0</v>
      </c>
      <c r="BL227" s="20" t="s">
        <v>482</v>
      </c>
      <c r="BM227" s="242" t="s">
        <v>5840</v>
      </c>
    </row>
    <row r="228" s="2" customFormat="1">
      <c r="A228" s="41"/>
      <c r="B228" s="42"/>
      <c r="C228" s="43"/>
      <c r="D228" s="244" t="s">
        <v>484</v>
      </c>
      <c r="E228" s="43"/>
      <c r="F228" s="245" t="s">
        <v>4082</v>
      </c>
      <c r="G228" s="43"/>
      <c r="H228" s="43"/>
      <c r="I228" s="151"/>
      <c r="J228" s="43"/>
      <c r="K228" s="43"/>
      <c r="L228" s="47"/>
      <c r="M228" s="246"/>
      <c r="N228" s="24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484</v>
      </c>
      <c r="AU228" s="20" t="s">
        <v>82</v>
      </c>
    </row>
    <row r="229" s="13" customFormat="1">
      <c r="A229" s="13"/>
      <c r="B229" s="249"/>
      <c r="C229" s="250"/>
      <c r="D229" s="244" t="s">
        <v>487</v>
      </c>
      <c r="E229" s="251" t="s">
        <v>28</v>
      </c>
      <c r="F229" s="252" t="s">
        <v>5841</v>
      </c>
      <c r="G229" s="250"/>
      <c r="H229" s="253">
        <v>60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9" t="s">
        <v>487</v>
      </c>
      <c r="AU229" s="259" t="s">
        <v>82</v>
      </c>
      <c r="AV229" s="13" t="s">
        <v>82</v>
      </c>
      <c r="AW229" s="13" t="s">
        <v>35</v>
      </c>
      <c r="AX229" s="13" t="s">
        <v>78</v>
      </c>
      <c r="AY229" s="259" t="s">
        <v>475</v>
      </c>
    </row>
    <row r="230" s="12" customFormat="1" ht="22.8" customHeight="1">
      <c r="A230" s="12"/>
      <c r="B230" s="215"/>
      <c r="C230" s="216"/>
      <c r="D230" s="217" t="s">
        <v>73</v>
      </c>
      <c r="E230" s="229" t="s">
        <v>482</v>
      </c>
      <c r="F230" s="229" t="s">
        <v>547</v>
      </c>
      <c r="G230" s="216"/>
      <c r="H230" s="216"/>
      <c r="I230" s="219"/>
      <c r="J230" s="230">
        <f>BK230</f>
        <v>0</v>
      </c>
      <c r="K230" s="216"/>
      <c r="L230" s="221"/>
      <c r="M230" s="222"/>
      <c r="N230" s="223"/>
      <c r="O230" s="223"/>
      <c r="P230" s="224">
        <f>SUM(P231:P279)</f>
        <v>0</v>
      </c>
      <c r="Q230" s="223"/>
      <c r="R230" s="224">
        <f>SUM(R231:R279)</f>
        <v>1224.9449999999999</v>
      </c>
      <c r="S230" s="223"/>
      <c r="T230" s="225">
        <f>SUM(T231:T279)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6" t="s">
        <v>78</v>
      </c>
      <c r="AT230" s="227" t="s">
        <v>73</v>
      </c>
      <c r="AU230" s="227" t="s">
        <v>78</v>
      </c>
      <c r="AY230" s="226" t="s">
        <v>475</v>
      </c>
      <c r="BK230" s="228">
        <f>SUM(BK231:BK279)</f>
        <v>0</v>
      </c>
    </row>
    <row r="231" s="2" customFormat="1" ht="33" customHeight="1">
      <c r="A231" s="41"/>
      <c r="B231" s="42"/>
      <c r="C231" s="231" t="s">
        <v>636</v>
      </c>
      <c r="D231" s="231" t="s">
        <v>477</v>
      </c>
      <c r="E231" s="232" t="s">
        <v>5667</v>
      </c>
      <c r="F231" s="233" t="s">
        <v>5668</v>
      </c>
      <c r="G231" s="234" t="s">
        <v>480</v>
      </c>
      <c r="H231" s="235">
        <v>1.71</v>
      </c>
      <c r="I231" s="236"/>
      <c r="J231" s="237">
        <f>ROUND(I231*H231,2)</f>
        <v>0</v>
      </c>
      <c r="K231" s="233" t="s">
        <v>481</v>
      </c>
      <c r="L231" s="47"/>
      <c r="M231" s="238" t="s">
        <v>28</v>
      </c>
      <c r="N231" s="239" t="s">
        <v>45</v>
      </c>
      <c r="O231" s="87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482</v>
      </c>
      <c r="AT231" s="242" t="s">
        <v>477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5842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5668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5843</v>
      </c>
      <c r="G233" s="250"/>
      <c r="H233" s="253">
        <v>1.71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78</v>
      </c>
      <c r="AY233" s="259" t="s">
        <v>475</v>
      </c>
    </row>
    <row r="234" s="2" customFormat="1" ht="33" customHeight="1">
      <c r="A234" s="41"/>
      <c r="B234" s="42"/>
      <c r="C234" s="231" t="s">
        <v>644</v>
      </c>
      <c r="D234" s="231" t="s">
        <v>477</v>
      </c>
      <c r="E234" s="232" t="s">
        <v>5674</v>
      </c>
      <c r="F234" s="233" t="s">
        <v>5675</v>
      </c>
      <c r="G234" s="234" t="s">
        <v>480</v>
      </c>
      <c r="H234" s="235">
        <v>931.86000000000001</v>
      </c>
      <c r="I234" s="236"/>
      <c r="J234" s="237">
        <f>ROUND(I234*H234,2)</f>
        <v>0</v>
      </c>
      <c r="K234" s="233" t="s">
        <v>28</v>
      </c>
      <c r="L234" s="47"/>
      <c r="M234" s="238" t="s">
        <v>28</v>
      </c>
      <c r="N234" s="239" t="s">
        <v>45</v>
      </c>
      <c r="O234" s="87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482</v>
      </c>
      <c r="AT234" s="242" t="s">
        <v>477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482</v>
      </c>
      <c r="BM234" s="242" t="s">
        <v>5844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5677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2" customFormat="1">
      <c r="A236" s="41"/>
      <c r="B236" s="42"/>
      <c r="C236" s="43"/>
      <c r="D236" s="244" t="s">
        <v>485</v>
      </c>
      <c r="E236" s="43"/>
      <c r="F236" s="248" t="s">
        <v>5678</v>
      </c>
      <c r="G236" s="43"/>
      <c r="H236" s="43"/>
      <c r="I236" s="151"/>
      <c r="J236" s="43"/>
      <c r="K236" s="43"/>
      <c r="L236" s="47"/>
      <c r="M236" s="246"/>
      <c r="N236" s="24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485</v>
      </c>
      <c r="AU236" s="20" t="s">
        <v>82</v>
      </c>
    </row>
    <row r="237" s="16" customFormat="1">
      <c r="A237" s="16"/>
      <c r="B237" s="299"/>
      <c r="C237" s="300"/>
      <c r="D237" s="244" t="s">
        <v>487</v>
      </c>
      <c r="E237" s="301" t="s">
        <v>28</v>
      </c>
      <c r="F237" s="302" t="s">
        <v>5679</v>
      </c>
      <c r="G237" s="300"/>
      <c r="H237" s="301" t="s">
        <v>28</v>
      </c>
      <c r="I237" s="303"/>
      <c r="J237" s="300"/>
      <c r="K237" s="300"/>
      <c r="L237" s="304"/>
      <c r="M237" s="305"/>
      <c r="N237" s="306"/>
      <c r="O237" s="306"/>
      <c r="P237" s="306"/>
      <c r="Q237" s="306"/>
      <c r="R237" s="306"/>
      <c r="S237" s="306"/>
      <c r="T237" s="307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T237" s="308" t="s">
        <v>487</v>
      </c>
      <c r="AU237" s="308" t="s">
        <v>82</v>
      </c>
      <c r="AV237" s="16" t="s">
        <v>78</v>
      </c>
      <c r="AW237" s="16" t="s">
        <v>35</v>
      </c>
      <c r="AX237" s="16" t="s">
        <v>74</v>
      </c>
      <c r="AY237" s="308" t="s">
        <v>475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5845</v>
      </c>
      <c r="G238" s="250"/>
      <c r="H238" s="253">
        <v>560.50999999999999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74</v>
      </c>
      <c r="AY238" s="259" t="s">
        <v>475</v>
      </c>
    </row>
    <row r="239" s="13" customFormat="1">
      <c r="A239" s="13"/>
      <c r="B239" s="249"/>
      <c r="C239" s="250"/>
      <c r="D239" s="244" t="s">
        <v>487</v>
      </c>
      <c r="E239" s="251" t="s">
        <v>28</v>
      </c>
      <c r="F239" s="252" t="s">
        <v>5846</v>
      </c>
      <c r="G239" s="250"/>
      <c r="H239" s="253">
        <v>17.5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9" t="s">
        <v>487</v>
      </c>
      <c r="AU239" s="259" t="s">
        <v>82</v>
      </c>
      <c r="AV239" s="13" t="s">
        <v>82</v>
      </c>
      <c r="AW239" s="13" t="s">
        <v>35</v>
      </c>
      <c r="AX239" s="13" t="s">
        <v>74</v>
      </c>
      <c r="AY239" s="259" t="s">
        <v>475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5847</v>
      </c>
      <c r="G240" s="250"/>
      <c r="H240" s="253">
        <v>18.5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74</v>
      </c>
      <c r="AY240" s="259" t="s">
        <v>475</v>
      </c>
    </row>
    <row r="241" s="13" customFormat="1">
      <c r="A241" s="13"/>
      <c r="B241" s="249"/>
      <c r="C241" s="250"/>
      <c r="D241" s="244" t="s">
        <v>487</v>
      </c>
      <c r="E241" s="251" t="s">
        <v>28</v>
      </c>
      <c r="F241" s="252" t="s">
        <v>5848</v>
      </c>
      <c r="G241" s="250"/>
      <c r="H241" s="253">
        <v>30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9" t="s">
        <v>487</v>
      </c>
      <c r="AU241" s="259" t="s">
        <v>82</v>
      </c>
      <c r="AV241" s="13" t="s">
        <v>82</v>
      </c>
      <c r="AW241" s="13" t="s">
        <v>35</v>
      </c>
      <c r="AX241" s="13" t="s">
        <v>74</v>
      </c>
      <c r="AY241" s="259" t="s">
        <v>475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5849</v>
      </c>
      <c r="G242" s="250"/>
      <c r="H242" s="253">
        <v>40.5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74</v>
      </c>
      <c r="AY242" s="259" t="s">
        <v>475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5850</v>
      </c>
      <c r="G243" s="250"/>
      <c r="H243" s="253">
        <v>109.2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5851</v>
      </c>
      <c r="G244" s="250"/>
      <c r="H244" s="253">
        <v>20.25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74</v>
      </c>
      <c r="AY244" s="259" t="s">
        <v>475</v>
      </c>
    </row>
    <row r="245" s="13" customFormat="1">
      <c r="A245" s="13"/>
      <c r="B245" s="249"/>
      <c r="C245" s="250"/>
      <c r="D245" s="244" t="s">
        <v>487</v>
      </c>
      <c r="E245" s="251" t="s">
        <v>28</v>
      </c>
      <c r="F245" s="252" t="s">
        <v>5852</v>
      </c>
      <c r="G245" s="250"/>
      <c r="H245" s="253">
        <v>37.5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9" t="s">
        <v>487</v>
      </c>
      <c r="AU245" s="259" t="s">
        <v>82</v>
      </c>
      <c r="AV245" s="13" t="s">
        <v>82</v>
      </c>
      <c r="AW245" s="13" t="s">
        <v>35</v>
      </c>
      <c r="AX245" s="13" t="s">
        <v>74</v>
      </c>
      <c r="AY245" s="259" t="s">
        <v>475</v>
      </c>
    </row>
    <row r="246" s="13" customFormat="1">
      <c r="A246" s="13"/>
      <c r="B246" s="249"/>
      <c r="C246" s="250"/>
      <c r="D246" s="244" t="s">
        <v>487</v>
      </c>
      <c r="E246" s="251" t="s">
        <v>28</v>
      </c>
      <c r="F246" s="252" t="s">
        <v>5853</v>
      </c>
      <c r="G246" s="250"/>
      <c r="H246" s="253">
        <v>36.5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9" t="s">
        <v>487</v>
      </c>
      <c r="AU246" s="259" t="s">
        <v>82</v>
      </c>
      <c r="AV246" s="13" t="s">
        <v>82</v>
      </c>
      <c r="AW246" s="13" t="s">
        <v>35</v>
      </c>
      <c r="AX246" s="13" t="s">
        <v>74</v>
      </c>
      <c r="AY246" s="259" t="s">
        <v>475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5854</v>
      </c>
      <c r="G247" s="250"/>
      <c r="H247" s="253">
        <v>20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74</v>
      </c>
      <c r="AY247" s="259" t="s">
        <v>475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5855</v>
      </c>
      <c r="G248" s="250"/>
      <c r="H248" s="253">
        <v>14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74</v>
      </c>
      <c r="AY248" s="259" t="s">
        <v>475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5856</v>
      </c>
      <c r="G249" s="250"/>
      <c r="H249" s="253">
        <v>25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74</v>
      </c>
      <c r="AY249" s="259" t="s">
        <v>475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5857</v>
      </c>
      <c r="G250" s="250"/>
      <c r="H250" s="253">
        <v>1.2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74</v>
      </c>
      <c r="AY250" s="259" t="s">
        <v>475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5858</v>
      </c>
      <c r="G251" s="250"/>
      <c r="H251" s="253">
        <v>1.2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74</v>
      </c>
      <c r="AY251" s="259" t="s">
        <v>475</v>
      </c>
    </row>
    <row r="252" s="15" customFormat="1">
      <c r="A252" s="15"/>
      <c r="B252" s="271"/>
      <c r="C252" s="272"/>
      <c r="D252" s="244" t="s">
        <v>487</v>
      </c>
      <c r="E252" s="273" t="s">
        <v>28</v>
      </c>
      <c r="F252" s="274" t="s">
        <v>493</v>
      </c>
      <c r="G252" s="272"/>
      <c r="H252" s="275">
        <v>931.86000000000013</v>
      </c>
      <c r="I252" s="276"/>
      <c r="J252" s="272"/>
      <c r="K252" s="272"/>
      <c r="L252" s="277"/>
      <c r="M252" s="278"/>
      <c r="N252" s="279"/>
      <c r="O252" s="279"/>
      <c r="P252" s="279"/>
      <c r="Q252" s="279"/>
      <c r="R252" s="279"/>
      <c r="S252" s="279"/>
      <c r="T252" s="280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81" t="s">
        <v>487</v>
      </c>
      <c r="AU252" s="281" t="s">
        <v>82</v>
      </c>
      <c r="AV252" s="15" t="s">
        <v>482</v>
      </c>
      <c r="AW252" s="15" t="s">
        <v>35</v>
      </c>
      <c r="AX252" s="15" t="s">
        <v>78</v>
      </c>
      <c r="AY252" s="281" t="s">
        <v>475</v>
      </c>
    </row>
    <row r="253" s="2" customFormat="1" ht="33" customHeight="1">
      <c r="A253" s="41"/>
      <c r="B253" s="42"/>
      <c r="C253" s="231" t="s">
        <v>649</v>
      </c>
      <c r="D253" s="231" t="s">
        <v>477</v>
      </c>
      <c r="E253" s="232" t="s">
        <v>5687</v>
      </c>
      <c r="F253" s="233" t="s">
        <v>5688</v>
      </c>
      <c r="G253" s="234" t="s">
        <v>496</v>
      </c>
      <c r="H253" s="235">
        <v>1567.3</v>
      </c>
      <c r="I253" s="236"/>
      <c r="J253" s="237">
        <f>ROUND(I253*H253,2)</f>
        <v>0</v>
      </c>
      <c r="K253" s="233" t="s">
        <v>481</v>
      </c>
      <c r="L253" s="47"/>
      <c r="M253" s="238" t="s">
        <v>28</v>
      </c>
      <c r="N253" s="239" t="s">
        <v>45</v>
      </c>
      <c r="O253" s="87"/>
      <c r="P253" s="240">
        <f>O253*H253</f>
        <v>0</v>
      </c>
      <c r="Q253" s="240">
        <v>0</v>
      </c>
      <c r="R253" s="240">
        <f>Q253*H253</f>
        <v>0</v>
      </c>
      <c r="S253" s="240">
        <v>0</v>
      </c>
      <c r="T253" s="241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42" t="s">
        <v>482</v>
      </c>
      <c r="AT253" s="242" t="s">
        <v>477</v>
      </c>
      <c r="AU253" s="242" t="s">
        <v>82</v>
      </c>
      <c r="AY253" s="20" t="s">
        <v>475</v>
      </c>
      <c r="BE253" s="243">
        <f>IF(N253="základní",J253,0)</f>
        <v>0</v>
      </c>
      <c r="BF253" s="243">
        <f>IF(N253="snížená",J253,0)</f>
        <v>0</v>
      </c>
      <c r="BG253" s="243">
        <f>IF(N253="zákl. přenesená",J253,0)</f>
        <v>0</v>
      </c>
      <c r="BH253" s="243">
        <f>IF(N253="sníž. přenesená",J253,0)</f>
        <v>0</v>
      </c>
      <c r="BI253" s="243">
        <f>IF(N253="nulová",J253,0)</f>
        <v>0</v>
      </c>
      <c r="BJ253" s="20" t="s">
        <v>78</v>
      </c>
      <c r="BK253" s="243">
        <f>ROUND(I253*H253,2)</f>
        <v>0</v>
      </c>
      <c r="BL253" s="20" t="s">
        <v>482</v>
      </c>
      <c r="BM253" s="242" t="s">
        <v>5859</v>
      </c>
    </row>
    <row r="254" s="2" customFormat="1">
      <c r="A254" s="41"/>
      <c r="B254" s="42"/>
      <c r="C254" s="43"/>
      <c r="D254" s="244" t="s">
        <v>484</v>
      </c>
      <c r="E254" s="43"/>
      <c r="F254" s="245" t="s">
        <v>5690</v>
      </c>
      <c r="G254" s="43"/>
      <c r="H254" s="43"/>
      <c r="I254" s="151"/>
      <c r="J254" s="43"/>
      <c r="K254" s="43"/>
      <c r="L254" s="47"/>
      <c r="M254" s="246"/>
      <c r="N254" s="24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484</v>
      </c>
      <c r="AU254" s="20" t="s">
        <v>82</v>
      </c>
    </row>
    <row r="255" s="13" customFormat="1">
      <c r="A255" s="13"/>
      <c r="B255" s="249"/>
      <c r="C255" s="250"/>
      <c r="D255" s="244" t="s">
        <v>487</v>
      </c>
      <c r="E255" s="251" t="s">
        <v>28</v>
      </c>
      <c r="F255" s="252" t="s">
        <v>5860</v>
      </c>
      <c r="G255" s="250"/>
      <c r="H255" s="253">
        <v>875.79999999999995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9" t="s">
        <v>487</v>
      </c>
      <c r="AU255" s="259" t="s">
        <v>82</v>
      </c>
      <c r="AV255" s="13" t="s">
        <v>82</v>
      </c>
      <c r="AW255" s="13" t="s">
        <v>35</v>
      </c>
      <c r="AX255" s="13" t="s">
        <v>74</v>
      </c>
      <c r="AY255" s="259" t="s">
        <v>475</v>
      </c>
    </row>
    <row r="256" s="13" customFormat="1">
      <c r="A256" s="13"/>
      <c r="B256" s="249"/>
      <c r="C256" s="250"/>
      <c r="D256" s="244" t="s">
        <v>487</v>
      </c>
      <c r="E256" s="251" t="s">
        <v>28</v>
      </c>
      <c r="F256" s="252" t="s">
        <v>5861</v>
      </c>
      <c r="G256" s="250"/>
      <c r="H256" s="253">
        <v>35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9" t="s">
        <v>487</v>
      </c>
      <c r="AU256" s="259" t="s">
        <v>82</v>
      </c>
      <c r="AV256" s="13" t="s">
        <v>82</v>
      </c>
      <c r="AW256" s="13" t="s">
        <v>35</v>
      </c>
      <c r="AX256" s="13" t="s">
        <v>74</v>
      </c>
      <c r="AY256" s="259" t="s">
        <v>475</v>
      </c>
    </row>
    <row r="257" s="13" customFormat="1">
      <c r="A257" s="13"/>
      <c r="B257" s="249"/>
      <c r="C257" s="250"/>
      <c r="D257" s="244" t="s">
        <v>487</v>
      </c>
      <c r="E257" s="251" t="s">
        <v>28</v>
      </c>
      <c r="F257" s="252" t="s">
        <v>5862</v>
      </c>
      <c r="G257" s="250"/>
      <c r="H257" s="253">
        <v>37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9" t="s">
        <v>487</v>
      </c>
      <c r="AU257" s="259" t="s">
        <v>82</v>
      </c>
      <c r="AV257" s="13" t="s">
        <v>82</v>
      </c>
      <c r="AW257" s="13" t="s">
        <v>35</v>
      </c>
      <c r="AX257" s="13" t="s">
        <v>74</v>
      </c>
      <c r="AY257" s="259" t="s">
        <v>475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5863</v>
      </c>
      <c r="G258" s="250"/>
      <c r="H258" s="253">
        <v>60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74</v>
      </c>
      <c r="AY258" s="259" t="s">
        <v>475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5864</v>
      </c>
      <c r="G259" s="250"/>
      <c r="H259" s="253">
        <v>81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5865</v>
      </c>
      <c r="G260" s="250"/>
      <c r="H260" s="253">
        <v>156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74</v>
      </c>
      <c r="AY260" s="259" t="s">
        <v>475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5866</v>
      </c>
      <c r="G261" s="250"/>
      <c r="H261" s="253">
        <v>40.5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74</v>
      </c>
      <c r="AY261" s="259" t="s">
        <v>475</v>
      </c>
    </row>
    <row r="262" s="13" customFormat="1">
      <c r="A262" s="13"/>
      <c r="B262" s="249"/>
      <c r="C262" s="250"/>
      <c r="D262" s="244" t="s">
        <v>487</v>
      </c>
      <c r="E262" s="251" t="s">
        <v>28</v>
      </c>
      <c r="F262" s="252" t="s">
        <v>5867</v>
      </c>
      <c r="G262" s="250"/>
      <c r="H262" s="253">
        <v>75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9" t="s">
        <v>487</v>
      </c>
      <c r="AU262" s="259" t="s">
        <v>82</v>
      </c>
      <c r="AV262" s="13" t="s">
        <v>82</v>
      </c>
      <c r="AW262" s="13" t="s">
        <v>35</v>
      </c>
      <c r="AX262" s="13" t="s">
        <v>74</v>
      </c>
      <c r="AY262" s="259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5868</v>
      </c>
      <c r="G263" s="250"/>
      <c r="H263" s="253">
        <v>73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74</v>
      </c>
      <c r="AY263" s="259" t="s">
        <v>475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5869</v>
      </c>
      <c r="G264" s="250"/>
      <c r="H264" s="253">
        <v>40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74</v>
      </c>
      <c r="AY264" s="259" t="s">
        <v>475</v>
      </c>
    </row>
    <row r="265" s="13" customFormat="1">
      <c r="A265" s="13"/>
      <c r="B265" s="249"/>
      <c r="C265" s="250"/>
      <c r="D265" s="244" t="s">
        <v>487</v>
      </c>
      <c r="E265" s="251" t="s">
        <v>28</v>
      </c>
      <c r="F265" s="252" t="s">
        <v>5870</v>
      </c>
      <c r="G265" s="250"/>
      <c r="H265" s="253">
        <v>28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9" t="s">
        <v>487</v>
      </c>
      <c r="AU265" s="259" t="s">
        <v>82</v>
      </c>
      <c r="AV265" s="13" t="s">
        <v>82</v>
      </c>
      <c r="AW265" s="13" t="s">
        <v>35</v>
      </c>
      <c r="AX265" s="13" t="s">
        <v>74</v>
      </c>
      <c r="AY265" s="259" t="s">
        <v>475</v>
      </c>
    </row>
    <row r="266" s="13" customFormat="1">
      <c r="A266" s="13"/>
      <c r="B266" s="249"/>
      <c r="C266" s="250"/>
      <c r="D266" s="244" t="s">
        <v>487</v>
      </c>
      <c r="E266" s="251" t="s">
        <v>28</v>
      </c>
      <c r="F266" s="252" t="s">
        <v>5871</v>
      </c>
      <c r="G266" s="250"/>
      <c r="H266" s="253">
        <v>50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9" t="s">
        <v>487</v>
      </c>
      <c r="AU266" s="259" t="s">
        <v>82</v>
      </c>
      <c r="AV266" s="13" t="s">
        <v>82</v>
      </c>
      <c r="AW266" s="13" t="s">
        <v>35</v>
      </c>
      <c r="AX266" s="13" t="s">
        <v>74</v>
      </c>
      <c r="AY266" s="259" t="s">
        <v>475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5872</v>
      </c>
      <c r="G267" s="250"/>
      <c r="H267" s="253">
        <v>8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74</v>
      </c>
      <c r="AY267" s="259" t="s">
        <v>475</v>
      </c>
    </row>
    <row r="268" s="13" customFormat="1">
      <c r="A268" s="13"/>
      <c r="B268" s="249"/>
      <c r="C268" s="250"/>
      <c r="D268" s="244" t="s">
        <v>487</v>
      </c>
      <c r="E268" s="251" t="s">
        <v>28</v>
      </c>
      <c r="F268" s="252" t="s">
        <v>5873</v>
      </c>
      <c r="G268" s="250"/>
      <c r="H268" s="253">
        <v>8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9" t="s">
        <v>487</v>
      </c>
      <c r="AU268" s="259" t="s">
        <v>82</v>
      </c>
      <c r="AV268" s="13" t="s">
        <v>82</v>
      </c>
      <c r="AW268" s="13" t="s">
        <v>35</v>
      </c>
      <c r="AX268" s="13" t="s">
        <v>74</v>
      </c>
      <c r="AY268" s="259" t="s">
        <v>475</v>
      </c>
    </row>
    <row r="269" s="15" customFormat="1">
      <c r="A269" s="15"/>
      <c r="B269" s="271"/>
      <c r="C269" s="272"/>
      <c r="D269" s="244" t="s">
        <v>487</v>
      </c>
      <c r="E269" s="273" t="s">
        <v>28</v>
      </c>
      <c r="F269" s="274" t="s">
        <v>493</v>
      </c>
      <c r="G269" s="272"/>
      <c r="H269" s="275">
        <v>1567.3</v>
      </c>
      <c r="I269" s="276"/>
      <c r="J269" s="272"/>
      <c r="K269" s="272"/>
      <c r="L269" s="277"/>
      <c r="M269" s="278"/>
      <c r="N269" s="279"/>
      <c r="O269" s="279"/>
      <c r="P269" s="279"/>
      <c r="Q269" s="279"/>
      <c r="R269" s="279"/>
      <c r="S269" s="279"/>
      <c r="T269" s="280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81" t="s">
        <v>487</v>
      </c>
      <c r="AU269" s="281" t="s">
        <v>82</v>
      </c>
      <c r="AV269" s="15" t="s">
        <v>482</v>
      </c>
      <c r="AW269" s="15" t="s">
        <v>35</v>
      </c>
      <c r="AX269" s="15" t="s">
        <v>78</v>
      </c>
      <c r="AY269" s="281" t="s">
        <v>475</v>
      </c>
    </row>
    <row r="270" s="2" customFormat="1" ht="21.75" customHeight="1">
      <c r="A270" s="41"/>
      <c r="B270" s="42"/>
      <c r="C270" s="231" t="s">
        <v>655</v>
      </c>
      <c r="D270" s="231" t="s">
        <v>477</v>
      </c>
      <c r="E270" s="232" t="s">
        <v>5715</v>
      </c>
      <c r="F270" s="233" t="s">
        <v>5716</v>
      </c>
      <c r="G270" s="234" t="s">
        <v>480</v>
      </c>
      <c r="H270" s="235">
        <v>611.25</v>
      </c>
      <c r="I270" s="236"/>
      <c r="J270" s="237">
        <f>ROUND(I270*H270,2)</f>
        <v>0</v>
      </c>
      <c r="K270" s="233" t="s">
        <v>481</v>
      </c>
      <c r="L270" s="47"/>
      <c r="M270" s="238" t="s">
        <v>28</v>
      </c>
      <c r="N270" s="239" t="s">
        <v>45</v>
      </c>
      <c r="O270" s="87"/>
      <c r="P270" s="240">
        <f>O270*H270</f>
        <v>0</v>
      </c>
      <c r="Q270" s="240">
        <v>2.004</v>
      </c>
      <c r="R270" s="240">
        <f>Q270*H270</f>
        <v>1224.9449999999999</v>
      </c>
      <c r="S270" s="240">
        <v>0</v>
      </c>
      <c r="T270" s="241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42" t="s">
        <v>482</v>
      </c>
      <c r="AT270" s="242" t="s">
        <v>477</v>
      </c>
      <c r="AU270" s="242" t="s">
        <v>82</v>
      </c>
      <c r="AY270" s="20" t="s">
        <v>475</v>
      </c>
      <c r="BE270" s="243">
        <f>IF(N270="základní",J270,0)</f>
        <v>0</v>
      </c>
      <c r="BF270" s="243">
        <f>IF(N270="snížená",J270,0)</f>
        <v>0</v>
      </c>
      <c r="BG270" s="243">
        <f>IF(N270="zákl. přenesená",J270,0)</f>
        <v>0</v>
      </c>
      <c r="BH270" s="243">
        <f>IF(N270="sníž. přenesená",J270,0)</f>
        <v>0</v>
      </c>
      <c r="BI270" s="243">
        <f>IF(N270="nulová",J270,0)</f>
        <v>0</v>
      </c>
      <c r="BJ270" s="20" t="s">
        <v>78</v>
      </c>
      <c r="BK270" s="243">
        <f>ROUND(I270*H270,2)</f>
        <v>0</v>
      </c>
      <c r="BL270" s="20" t="s">
        <v>482</v>
      </c>
      <c r="BM270" s="242" t="s">
        <v>5874</v>
      </c>
    </row>
    <row r="271" s="2" customFormat="1">
      <c r="A271" s="41"/>
      <c r="B271" s="42"/>
      <c r="C271" s="43"/>
      <c r="D271" s="244" t="s">
        <v>484</v>
      </c>
      <c r="E271" s="43"/>
      <c r="F271" s="245" t="s">
        <v>5718</v>
      </c>
      <c r="G271" s="43"/>
      <c r="H271" s="43"/>
      <c r="I271" s="151"/>
      <c r="J271" s="43"/>
      <c r="K271" s="43"/>
      <c r="L271" s="47"/>
      <c r="M271" s="246"/>
      <c r="N271" s="247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484</v>
      </c>
      <c r="AU271" s="20" t="s">
        <v>82</v>
      </c>
    </row>
    <row r="272" s="2" customFormat="1">
      <c r="A272" s="41"/>
      <c r="B272" s="42"/>
      <c r="C272" s="43"/>
      <c r="D272" s="244" t="s">
        <v>485</v>
      </c>
      <c r="E272" s="43"/>
      <c r="F272" s="248" t="s">
        <v>5698</v>
      </c>
      <c r="G272" s="43"/>
      <c r="H272" s="43"/>
      <c r="I272" s="151"/>
      <c r="J272" s="43"/>
      <c r="K272" s="43"/>
      <c r="L272" s="47"/>
      <c r="M272" s="246"/>
      <c r="N272" s="247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485</v>
      </c>
      <c r="AU272" s="20" t="s">
        <v>82</v>
      </c>
    </row>
    <row r="273" s="13" customFormat="1">
      <c r="A273" s="13"/>
      <c r="B273" s="249"/>
      <c r="C273" s="250"/>
      <c r="D273" s="244" t="s">
        <v>487</v>
      </c>
      <c r="E273" s="251" t="s">
        <v>28</v>
      </c>
      <c r="F273" s="252" t="s">
        <v>5865</v>
      </c>
      <c r="G273" s="250"/>
      <c r="H273" s="253">
        <v>156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9" t="s">
        <v>487</v>
      </c>
      <c r="AU273" s="259" t="s">
        <v>82</v>
      </c>
      <c r="AV273" s="13" t="s">
        <v>82</v>
      </c>
      <c r="AW273" s="13" t="s">
        <v>35</v>
      </c>
      <c r="AX273" s="13" t="s">
        <v>74</v>
      </c>
      <c r="AY273" s="259" t="s">
        <v>475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5870</v>
      </c>
      <c r="G274" s="250"/>
      <c r="H274" s="253">
        <v>28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74</v>
      </c>
      <c r="AY274" s="259" t="s">
        <v>475</v>
      </c>
    </row>
    <row r="275" s="13" customFormat="1">
      <c r="A275" s="13"/>
      <c r="B275" s="249"/>
      <c r="C275" s="250"/>
      <c r="D275" s="244" t="s">
        <v>487</v>
      </c>
      <c r="E275" s="251" t="s">
        <v>28</v>
      </c>
      <c r="F275" s="252" t="s">
        <v>5871</v>
      </c>
      <c r="G275" s="250"/>
      <c r="H275" s="253">
        <v>50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9" t="s">
        <v>487</v>
      </c>
      <c r="AU275" s="259" t="s">
        <v>82</v>
      </c>
      <c r="AV275" s="13" t="s">
        <v>82</v>
      </c>
      <c r="AW275" s="13" t="s">
        <v>35</v>
      </c>
      <c r="AX275" s="13" t="s">
        <v>74</v>
      </c>
      <c r="AY275" s="259" t="s">
        <v>475</v>
      </c>
    </row>
    <row r="276" s="13" customFormat="1">
      <c r="A276" s="13"/>
      <c r="B276" s="249"/>
      <c r="C276" s="250"/>
      <c r="D276" s="244" t="s">
        <v>487</v>
      </c>
      <c r="E276" s="251" t="s">
        <v>28</v>
      </c>
      <c r="F276" s="252" t="s">
        <v>5872</v>
      </c>
      <c r="G276" s="250"/>
      <c r="H276" s="253">
        <v>8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9" t="s">
        <v>487</v>
      </c>
      <c r="AU276" s="259" t="s">
        <v>82</v>
      </c>
      <c r="AV276" s="13" t="s">
        <v>82</v>
      </c>
      <c r="AW276" s="13" t="s">
        <v>35</v>
      </c>
      <c r="AX276" s="13" t="s">
        <v>74</v>
      </c>
      <c r="AY276" s="259" t="s">
        <v>475</v>
      </c>
    </row>
    <row r="277" s="13" customFormat="1">
      <c r="A277" s="13"/>
      <c r="B277" s="249"/>
      <c r="C277" s="250"/>
      <c r="D277" s="244" t="s">
        <v>487</v>
      </c>
      <c r="E277" s="251" t="s">
        <v>28</v>
      </c>
      <c r="F277" s="252" t="s">
        <v>5873</v>
      </c>
      <c r="G277" s="250"/>
      <c r="H277" s="253">
        <v>8</v>
      </c>
      <c r="I277" s="254"/>
      <c r="J277" s="250"/>
      <c r="K277" s="250"/>
      <c r="L277" s="255"/>
      <c r="M277" s="256"/>
      <c r="N277" s="257"/>
      <c r="O277" s="257"/>
      <c r="P277" s="257"/>
      <c r="Q277" s="257"/>
      <c r="R277" s="257"/>
      <c r="S277" s="257"/>
      <c r="T277" s="258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9" t="s">
        <v>487</v>
      </c>
      <c r="AU277" s="259" t="s">
        <v>82</v>
      </c>
      <c r="AV277" s="13" t="s">
        <v>82</v>
      </c>
      <c r="AW277" s="13" t="s">
        <v>35</v>
      </c>
      <c r="AX277" s="13" t="s">
        <v>74</v>
      </c>
      <c r="AY277" s="259" t="s">
        <v>475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5875</v>
      </c>
      <c r="G278" s="250"/>
      <c r="H278" s="253">
        <v>361.25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74</v>
      </c>
      <c r="AY278" s="259" t="s">
        <v>475</v>
      </c>
    </row>
    <row r="279" s="15" customFormat="1">
      <c r="A279" s="15"/>
      <c r="B279" s="271"/>
      <c r="C279" s="272"/>
      <c r="D279" s="244" t="s">
        <v>487</v>
      </c>
      <c r="E279" s="273" t="s">
        <v>28</v>
      </c>
      <c r="F279" s="274" t="s">
        <v>493</v>
      </c>
      <c r="G279" s="272"/>
      <c r="H279" s="275">
        <v>611.25</v>
      </c>
      <c r="I279" s="276"/>
      <c r="J279" s="272"/>
      <c r="K279" s="272"/>
      <c r="L279" s="277"/>
      <c r="M279" s="278"/>
      <c r="N279" s="279"/>
      <c r="O279" s="279"/>
      <c r="P279" s="279"/>
      <c r="Q279" s="279"/>
      <c r="R279" s="279"/>
      <c r="S279" s="279"/>
      <c r="T279" s="280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81" t="s">
        <v>487</v>
      </c>
      <c r="AU279" s="281" t="s">
        <v>82</v>
      </c>
      <c r="AV279" s="15" t="s">
        <v>482</v>
      </c>
      <c r="AW279" s="15" t="s">
        <v>35</v>
      </c>
      <c r="AX279" s="15" t="s">
        <v>78</v>
      </c>
      <c r="AY279" s="281" t="s">
        <v>475</v>
      </c>
    </row>
    <row r="280" s="12" customFormat="1" ht="22.8" customHeight="1">
      <c r="A280" s="12"/>
      <c r="B280" s="215"/>
      <c r="C280" s="216"/>
      <c r="D280" s="217" t="s">
        <v>73</v>
      </c>
      <c r="E280" s="229" t="s">
        <v>2236</v>
      </c>
      <c r="F280" s="229" t="s">
        <v>2237</v>
      </c>
      <c r="G280" s="216"/>
      <c r="H280" s="216"/>
      <c r="I280" s="219"/>
      <c r="J280" s="230">
        <f>BK280</f>
        <v>0</v>
      </c>
      <c r="K280" s="216"/>
      <c r="L280" s="221"/>
      <c r="M280" s="222"/>
      <c r="N280" s="223"/>
      <c r="O280" s="223"/>
      <c r="P280" s="224">
        <f>SUM(P281:P282)</f>
        <v>0</v>
      </c>
      <c r="Q280" s="223"/>
      <c r="R280" s="224">
        <f>SUM(R281:R282)</f>
        <v>0</v>
      </c>
      <c r="S280" s="223"/>
      <c r="T280" s="225">
        <f>SUM(T281:T282)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6" t="s">
        <v>78</v>
      </c>
      <c r="AT280" s="227" t="s">
        <v>73</v>
      </c>
      <c r="AU280" s="227" t="s">
        <v>78</v>
      </c>
      <c r="AY280" s="226" t="s">
        <v>475</v>
      </c>
      <c r="BK280" s="228">
        <f>SUM(BK281:BK282)</f>
        <v>0</v>
      </c>
    </row>
    <row r="281" s="2" customFormat="1" ht="33" customHeight="1">
      <c r="A281" s="41"/>
      <c r="B281" s="42"/>
      <c r="C281" s="231" t="s">
        <v>662</v>
      </c>
      <c r="D281" s="231" t="s">
        <v>477</v>
      </c>
      <c r="E281" s="232" t="s">
        <v>5876</v>
      </c>
      <c r="F281" s="233" t="s">
        <v>5877</v>
      </c>
      <c r="G281" s="234" t="s">
        <v>508</v>
      </c>
      <c r="H281" s="235">
        <v>562.5</v>
      </c>
      <c r="I281" s="236"/>
      <c r="J281" s="237">
        <f>ROUND(I281*H281,2)</f>
        <v>0</v>
      </c>
      <c r="K281" s="233" t="s">
        <v>481</v>
      </c>
      <c r="L281" s="47"/>
      <c r="M281" s="238" t="s">
        <v>28</v>
      </c>
      <c r="N281" s="239" t="s">
        <v>45</v>
      </c>
      <c r="O281" s="87"/>
      <c r="P281" s="240">
        <f>O281*H281</f>
        <v>0</v>
      </c>
      <c r="Q281" s="240">
        <v>0</v>
      </c>
      <c r="R281" s="240">
        <f>Q281*H281</f>
        <v>0</v>
      </c>
      <c r="S281" s="240">
        <v>0</v>
      </c>
      <c r="T281" s="241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42" t="s">
        <v>482</v>
      </c>
      <c r="AT281" s="242" t="s">
        <v>477</v>
      </c>
      <c r="AU281" s="242" t="s">
        <v>82</v>
      </c>
      <c r="AY281" s="20" t="s">
        <v>475</v>
      </c>
      <c r="BE281" s="243">
        <f>IF(N281="základní",J281,0)</f>
        <v>0</v>
      </c>
      <c r="BF281" s="243">
        <f>IF(N281="snížená",J281,0)</f>
        <v>0</v>
      </c>
      <c r="BG281" s="243">
        <f>IF(N281="zákl. přenesená",J281,0)</f>
        <v>0</v>
      </c>
      <c r="BH281" s="243">
        <f>IF(N281="sníž. přenesená",J281,0)</f>
        <v>0</v>
      </c>
      <c r="BI281" s="243">
        <f>IF(N281="nulová",J281,0)</f>
        <v>0</v>
      </c>
      <c r="BJ281" s="20" t="s">
        <v>78</v>
      </c>
      <c r="BK281" s="243">
        <f>ROUND(I281*H281,2)</f>
        <v>0</v>
      </c>
      <c r="BL281" s="20" t="s">
        <v>482</v>
      </c>
      <c r="BM281" s="242" t="s">
        <v>5878</v>
      </c>
    </row>
    <row r="282" s="2" customFormat="1">
      <c r="A282" s="41"/>
      <c r="B282" s="42"/>
      <c r="C282" s="43"/>
      <c r="D282" s="244" t="s">
        <v>484</v>
      </c>
      <c r="E282" s="43"/>
      <c r="F282" s="245" t="s">
        <v>5879</v>
      </c>
      <c r="G282" s="43"/>
      <c r="H282" s="43"/>
      <c r="I282" s="151"/>
      <c r="J282" s="43"/>
      <c r="K282" s="43"/>
      <c r="L282" s="47"/>
      <c r="M282" s="246"/>
      <c r="N282" s="24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484</v>
      </c>
      <c r="AU282" s="20" t="s">
        <v>82</v>
      </c>
    </row>
    <row r="283" s="12" customFormat="1" ht="22.8" customHeight="1">
      <c r="A283" s="12"/>
      <c r="B283" s="215"/>
      <c r="C283" s="216"/>
      <c r="D283" s="217" t="s">
        <v>73</v>
      </c>
      <c r="E283" s="229" t="s">
        <v>701</v>
      </c>
      <c r="F283" s="229" t="s">
        <v>702</v>
      </c>
      <c r="G283" s="216"/>
      <c r="H283" s="216"/>
      <c r="I283" s="219"/>
      <c r="J283" s="230">
        <f>BK283</f>
        <v>0</v>
      </c>
      <c r="K283" s="216"/>
      <c r="L283" s="221"/>
      <c r="M283" s="222"/>
      <c r="N283" s="223"/>
      <c r="O283" s="223"/>
      <c r="P283" s="224">
        <f>SUM(P284:P285)</f>
        <v>0</v>
      </c>
      <c r="Q283" s="223"/>
      <c r="R283" s="224">
        <f>SUM(R284:R285)</f>
        <v>0</v>
      </c>
      <c r="S283" s="223"/>
      <c r="T283" s="225">
        <f>SUM(T284:T285)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26" t="s">
        <v>78</v>
      </c>
      <c r="AT283" s="227" t="s">
        <v>73</v>
      </c>
      <c r="AU283" s="227" t="s">
        <v>78</v>
      </c>
      <c r="AY283" s="226" t="s">
        <v>475</v>
      </c>
      <c r="BK283" s="228">
        <f>SUM(BK284:BK285)</f>
        <v>0</v>
      </c>
    </row>
    <row r="284" s="2" customFormat="1" ht="21.75" customHeight="1">
      <c r="A284" s="41"/>
      <c r="B284" s="42"/>
      <c r="C284" s="231" t="s">
        <v>668</v>
      </c>
      <c r="D284" s="231" t="s">
        <v>477</v>
      </c>
      <c r="E284" s="232" t="s">
        <v>5702</v>
      </c>
      <c r="F284" s="233" t="s">
        <v>5703</v>
      </c>
      <c r="G284" s="234" t="s">
        <v>508</v>
      </c>
      <c r="H284" s="235">
        <v>1224.9839999999999</v>
      </c>
      <c r="I284" s="236"/>
      <c r="J284" s="237">
        <f>ROUND(I284*H284,2)</f>
        <v>0</v>
      </c>
      <c r="K284" s="233" t="s">
        <v>481</v>
      </c>
      <c r="L284" s="47"/>
      <c r="M284" s="238" t="s">
        <v>28</v>
      </c>
      <c r="N284" s="239" t="s">
        <v>45</v>
      </c>
      <c r="O284" s="87"/>
      <c r="P284" s="240">
        <f>O284*H284</f>
        <v>0</v>
      </c>
      <c r="Q284" s="240">
        <v>0</v>
      </c>
      <c r="R284" s="240">
        <f>Q284*H284</f>
        <v>0</v>
      </c>
      <c r="S284" s="240">
        <v>0</v>
      </c>
      <c r="T284" s="241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42" t="s">
        <v>482</v>
      </c>
      <c r="AT284" s="242" t="s">
        <v>477</v>
      </c>
      <c r="AU284" s="242" t="s">
        <v>82</v>
      </c>
      <c r="AY284" s="20" t="s">
        <v>475</v>
      </c>
      <c r="BE284" s="243">
        <f>IF(N284="základní",J284,0)</f>
        <v>0</v>
      </c>
      <c r="BF284" s="243">
        <f>IF(N284="snížená",J284,0)</f>
        <v>0</v>
      </c>
      <c r="BG284" s="243">
        <f>IF(N284="zákl. přenesená",J284,0)</f>
        <v>0</v>
      </c>
      <c r="BH284" s="243">
        <f>IF(N284="sníž. přenesená",J284,0)</f>
        <v>0</v>
      </c>
      <c r="BI284" s="243">
        <f>IF(N284="nulová",J284,0)</f>
        <v>0</v>
      </c>
      <c r="BJ284" s="20" t="s">
        <v>78</v>
      </c>
      <c r="BK284" s="243">
        <f>ROUND(I284*H284,2)</f>
        <v>0</v>
      </c>
      <c r="BL284" s="20" t="s">
        <v>482</v>
      </c>
      <c r="BM284" s="242" t="s">
        <v>5880</v>
      </c>
    </row>
    <row r="285" s="2" customFormat="1">
      <c r="A285" s="41"/>
      <c r="B285" s="42"/>
      <c r="C285" s="43"/>
      <c r="D285" s="244" t="s">
        <v>484</v>
      </c>
      <c r="E285" s="43"/>
      <c r="F285" s="245" t="s">
        <v>5705</v>
      </c>
      <c r="G285" s="43"/>
      <c r="H285" s="43"/>
      <c r="I285" s="151"/>
      <c r="J285" s="43"/>
      <c r="K285" s="43"/>
      <c r="L285" s="47"/>
      <c r="M285" s="295"/>
      <c r="N285" s="296"/>
      <c r="O285" s="297"/>
      <c r="P285" s="297"/>
      <c r="Q285" s="297"/>
      <c r="R285" s="297"/>
      <c r="S285" s="297"/>
      <c r="T285" s="29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484</v>
      </c>
      <c r="AU285" s="20" t="s">
        <v>82</v>
      </c>
    </row>
    <row r="286" s="2" customFormat="1" ht="6.96" customHeight="1">
      <c r="A286" s="41"/>
      <c r="B286" s="62"/>
      <c r="C286" s="63"/>
      <c r="D286" s="63"/>
      <c r="E286" s="63"/>
      <c r="F286" s="63"/>
      <c r="G286" s="63"/>
      <c r="H286" s="63"/>
      <c r="I286" s="179"/>
      <c r="J286" s="63"/>
      <c r="K286" s="63"/>
      <c r="L286" s="47"/>
      <c r="M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</row>
  </sheetData>
  <sheetProtection sheet="1" autoFilter="0" formatColumns="0" formatRows="0" objects="1" scenarios="1" spinCount="100000" saltValue="jbrQLG92H2kVtbPBL6FkwYMbSTqlHPinib1JNBLjFujc2AzKHDh74YekrE5B9/Sm8dlIN4eRLrGLKNabfFJPaQ==" hashValue="ITWVr3Hoz+TkrNQ8Pa/ZwhX1NxEXKfCyOUSICpKCjqkntricoYVI8D/0HX6fZZ66t6zlwJzzMpDF4m+CiluoKg==" algorithmName="SHA-512" password="C429"/>
  <autoFilter ref="C89:K28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1117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ROUND((SUM(BE103:BE289)),  2)</f>
        <v>0</v>
      </c>
      <c r="G37" s="41"/>
      <c r="H37" s="41"/>
      <c r="I37" s="168">
        <v>0.20999999999999999</v>
      </c>
      <c r="J37" s="167">
        <f>ROUND(((SUM(BE103:BE289))*I37),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ROUND((SUM(BF103:BF289)),  2)</f>
        <v>0</v>
      </c>
      <c r="G38" s="41"/>
      <c r="H38" s="41"/>
      <c r="I38" s="168">
        <v>0.14999999999999999</v>
      </c>
      <c r="J38" s="167">
        <f>ROUND(((SUM(BF103:BF289))*I38),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ROUND((SUM(BG103:BG289)),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ROUND((SUM(BH103:BH289)),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ROUND((SUM(BI103:BI289)),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01.01.03 - Portál vstupu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924</v>
      </c>
      <c r="E69" s="199"/>
      <c r="F69" s="199"/>
      <c r="G69" s="199"/>
      <c r="H69" s="199"/>
      <c r="I69" s="200"/>
      <c r="J69" s="201">
        <f>J105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447</v>
      </c>
      <c r="E70" s="199"/>
      <c r="F70" s="199"/>
      <c r="G70" s="199"/>
      <c r="H70" s="199"/>
      <c r="I70" s="200"/>
      <c r="J70" s="201">
        <f>J120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J151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449</v>
      </c>
      <c r="E72" s="199"/>
      <c r="F72" s="199"/>
      <c r="G72" s="199"/>
      <c r="H72" s="199"/>
      <c r="I72" s="200"/>
      <c r="J72" s="201">
        <f>J177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J189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J226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90"/>
      <c r="C75" s="191"/>
      <c r="D75" s="192" t="s">
        <v>452</v>
      </c>
      <c r="E75" s="193"/>
      <c r="F75" s="193"/>
      <c r="G75" s="193"/>
      <c r="H75" s="193"/>
      <c r="I75" s="194"/>
      <c r="J75" s="195">
        <f>J229</f>
        <v>0</v>
      </c>
      <c r="K75" s="191"/>
      <c r="L75" s="19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97"/>
      <c r="C76" s="127"/>
      <c r="D76" s="198" t="s">
        <v>453</v>
      </c>
      <c r="E76" s="199"/>
      <c r="F76" s="199"/>
      <c r="G76" s="199"/>
      <c r="H76" s="199"/>
      <c r="I76" s="200"/>
      <c r="J76" s="201">
        <f>J230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97"/>
      <c r="C77" s="127"/>
      <c r="D77" s="198" t="s">
        <v>454</v>
      </c>
      <c r="E77" s="199"/>
      <c r="F77" s="199"/>
      <c r="G77" s="199"/>
      <c r="H77" s="199"/>
      <c r="I77" s="200"/>
      <c r="J77" s="201">
        <f>J239</f>
        <v>0</v>
      </c>
      <c r="K77" s="127"/>
      <c r="L77" s="20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97"/>
      <c r="C78" s="127"/>
      <c r="D78" s="198" t="s">
        <v>455</v>
      </c>
      <c r="E78" s="199"/>
      <c r="F78" s="199"/>
      <c r="G78" s="199"/>
      <c r="H78" s="199"/>
      <c r="I78" s="200"/>
      <c r="J78" s="201">
        <f>J256</f>
        <v>0</v>
      </c>
      <c r="K78" s="127"/>
      <c r="L78" s="202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97"/>
      <c r="C79" s="127"/>
      <c r="D79" s="198" t="s">
        <v>457</v>
      </c>
      <c r="E79" s="199"/>
      <c r="F79" s="199"/>
      <c r="G79" s="199"/>
      <c r="H79" s="199"/>
      <c r="I79" s="200"/>
      <c r="J79" s="201">
        <f>J264</f>
        <v>0</v>
      </c>
      <c r="K79" s="127"/>
      <c r="L79" s="202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2" customFormat="1" ht="21.84" customHeight="1">
      <c r="A80" s="41"/>
      <c r="B80" s="42"/>
      <c r="C80" s="43"/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62"/>
      <c r="C81" s="63"/>
      <c r="D81" s="63"/>
      <c r="E81" s="63"/>
      <c r="F81" s="63"/>
      <c r="G81" s="63"/>
      <c r="H81" s="63"/>
      <c r="I81" s="179"/>
      <c r="J81" s="63"/>
      <c r="K81" s="6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5" s="2" customFormat="1" ht="6.96" customHeight="1">
      <c r="A85" s="41"/>
      <c r="B85" s="64"/>
      <c r="C85" s="65"/>
      <c r="D85" s="65"/>
      <c r="E85" s="65"/>
      <c r="F85" s="65"/>
      <c r="G85" s="65"/>
      <c r="H85" s="65"/>
      <c r="I85" s="182"/>
      <c r="J85" s="65"/>
      <c r="K85" s="65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4.96" customHeight="1">
      <c r="A86" s="41"/>
      <c r="B86" s="42"/>
      <c r="C86" s="26" t="s">
        <v>460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</v>
      </c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183" t="str">
        <f>E7</f>
        <v>Krounka Kutřín, výstavba poldru</v>
      </c>
      <c r="F89" s="35"/>
      <c r="G89" s="35"/>
      <c r="H89" s="35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1" customFormat="1" ht="12" customHeight="1">
      <c r="B90" s="24"/>
      <c r="C90" s="35" t="s">
        <v>435</v>
      </c>
      <c r="D90" s="25"/>
      <c r="E90" s="25"/>
      <c r="F90" s="25"/>
      <c r="G90" s="25"/>
      <c r="H90" s="25"/>
      <c r="I90" s="142"/>
      <c r="J90" s="25"/>
      <c r="K90" s="25"/>
      <c r="L90" s="23"/>
    </row>
    <row r="91" s="1" customFormat="1" ht="16.5" customHeight="1">
      <c r="B91" s="24"/>
      <c r="C91" s="25"/>
      <c r="D91" s="25"/>
      <c r="E91" s="183" t="s">
        <v>436</v>
      </c>
      <c r="F91" s="25"/>
      <c r="G91" s="25"/>
      <c r="H91" s="25"/>
      <c r="I91" s="142"/>
      <c r="J91" s="25"/>
      <c r="K91" s="25"/>
      <c r="L91" s="23"/>
    </row>
    <row r="92" s="1" customFormat="1" ht="12" customHeight="1">
      <c r="B92" s="24"/>
      <c r="C92" s="35" t="s">
        <v>437</v>
      </c>
      <c r="D92" s="25"/>
      <c r="E92" s="25"/>
      <c r="F92" s="25"/>
      <c r="G92" s="25"/>
      <c r="H92" s="25"/>
      <c r="I92" s="142"/>
      <c r="J92" s="25"/>
      <c r="K92" s="25"/>
      <c r="L92" s="23"/>
    </row>
    <row r="93" s="2" customFormat="1" ht="16.5" customHeight="1">
      <c r="A93" s="41"/>
      <c r="B93" s="42"/>
      <c r="C93" s="43"/>
      <c r="D93" s="43"/>
      <c r="E93" s="184" t="s">
        <v>438</v>
      </c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439</v>
      </c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6.5" customHeight="1">
      <c r="A95" s="41"/>
      <c r="B95" s="42"/>
      <c r="C95" s="43"/>
      <c r="D95" s="43"/>
      <c r="E95" s="72" t="str">
        <f>E13</f>
        <v>SO 01.01.03 - Portál vstupu</v>
      </c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2" customHeight="1">
      <c r="A97" s="41"/>
      <c r="B97" s="42"/>
      <c r="C97" s="35" t="s">
        <v>22</v>
      </c>
      <c r="D97" s="43"/>
      <c r="E97" s="43"/>
      <c r="F97" s="30" t="str">
        <f>F16</f>
        <v>Skuteč</v>
      </c>
      <c r="G97" s="43"/>
      <c r="H97" s="43"/>
      <c r="I97" s="154" t="s">
        <v>24</v>
      </c>
      <c r="J97" s="75" t="str">
        <f>IF(J16="","",J16)</f>
        <v>27.8.2019</v>
      </c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151"/>
      <c r="J98" s="43"/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40.05" customHeight="1">
      <c r="A99" s="41"/>
      <c r="B99" s="42"/>
      <c r="C99" s="35" t="s">
        <v>26</v>
      </c>
      <c r="D99" s="43"/>
      <c r="E99" s="43"/>
      <c r="F99" s="30" t="str">
        <f>E19</f>
        <v>Povodí Labe,státní podnik,Víta Nejedlého 951, HK3</v>
      </c>
      <c r="G99" s="43"/>
      <c r="H99" s="43"/>
      <c r="I99" s="154" t="s">
        <v>33</v>
      </c>
      <c r="J99" s="39" t="str">
        <f>E25</f>
        <v>"Sdružení Kutřín 2016" Šindlar + HG partner</v>
      </c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5.15" customHeight="1">
      <c r="A100" s="41"/>
      <c r="B100" s="42"/>
      <c r="C100" s="35" t="s">
        <v>31</v>
      </c>
      <c r="D100" s="43"/>
      <c r="E100" s="43"/>
      <c r="F100" s="30" t="str">
        <f>IF(E22="","",E22)</f>
        <v>Vyplň údaj</v>
      </c>
      <c r="G100" s="43"/>
      <c r="H100" s="43"/>
      <c r="I100" s="154" t="s">
        <v>36</v>
      </c>
      <c r="J100" s="39" t="str">
        <f>E28</f>
        <v xml:space="preserve"> </v>
      </c>
      <c r="K100" s="43"/>
      <c r="L100" s="15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0.32" customHeight="1">
      <c r="A101" s="41"/>
      <c r="B101" s="42"/>
      <c r="C101" s="43"/>
      <c r="D101" s="43"/>
      <c r="E101" s="43"/>
      <c r="F101" s="43"/>
      <c r="G101" s="43"/>
      <c r="H101" s="43"/>
      <c r="I101" s="151"/>
      <c r="J101" s="43"/>
      <c r="K101" s="43"/>
      <c r="L101" s="152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11" customFormat="1" ht="29.28" customHeight="1">
      <c r="A102" s="203"/>
      <c r="B102" s="204"/>
      <c r="C102" s="205" t="s">
        <v>461</v>
      </c>
      <c r="D102" s="206" t="s">
        <v>59</v>
      </c>
      <c r="E102" s="206" t="s">
        <v>55</v>
      </c>
      <c r="F102" s="206" t="s">
        <v>56</v>
      </c>
      <c r="G102" s="206" t="s">
        <v>462</v>
      </c>
      <c r="H102" s="206" t="s">
        <v>463</v>
      </c>
      <c r="I102" s="207" t="s">
        <v>464</v>
      </c>
      <c r="J102" s="206" t="s">
        <v>444</v>
      </c>
      <c r="K102" s="208" t="s">
        <v>465</v>
      </c>
      <c r="L102" s="209"/>
      <c r="M102" s="95" t="s">
        <v>28</v>
      </c>
      <c r="N102" s="96" t="s">
        <v>44</v>
      </c>
      <c r="O102" s="96" t="s">
        <v>466</v>
      </c>
      <c r="P102" s="96" t="s">
        <v>467</v>
      </c>
      <c r="Q102" s="96" t="s">
        <v>468</v>
      </c>
      <c r="R102" s="96" t="s">
        <v>469</v>
      </c>
      <c r="S102" s="96" t="s">
        <v>470</v>
      </c>
      <c r="T102" s="97" t="s">
        <v>471</v>
      </c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</row>
    <row r="103" s="2" customFormat="1" ht="22.8" customHeight="1">
      <c r="A103" s="41"/>
      <c r="B103" s="42"/>
      <c r="C103" s="102" t="s">
        <v>472</v>
      </c>
      <c r="D103" s="43"/>
      <c r="E103" s="43"/>
      <c r="F103" s="43"/>
      <c r="G103" s="43"/>
      <c r="H103" s="43"/>
      <c r="I103" s="151"/>
      <c r="J103" s="210">
        <f>BK103</f>
        <v>0</v>
      </c>
      <c r="K103" s="43"/>
      <c r="L103" s="47"/>
      <c r="M103" s="98"/>
      <c r="N103" s="211"/>
      <c r="O103" s="99"/>
      <c r="P103" s="212">
        <f>P104+P229</f>
        <v>0</v>
      </c>
      <c r="Q103" s="99"/>
      <c r="R103" s="212">
        <f>R104+R229</f>
        <v>87.705059459999987</v>
      </c>
      <c r="S103" s="99"/>
      <c r="T103" s="213">
        <f>T104+T229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73</v>
      </c>
      <c r="AU103" s="20" t="s">
        <v>445</v>
      </c>
      <c r="BK103" s="214">
        <f>BK104+BK229</f>
        <v>0</v>
      </c>
    </row>
    <row r="104" s="12" customFormat="1" ht="25.92" customHeight="1">
      <c r="A104" s="12"/>
      <c r="B104" s="215"/>
      <c r="C104" s="216"/>
      <c r="D104" s="217" t="s">
        <v>73</v>
      </c>
      <c r="E104" s="218" t="s">
        <v>473</v>
      </c>
      <c r="F104" s="218" t="s">
        <v>474</v>
      </c>
      <c r="G104" s="216"/>
      <c r="H104" s="216"/>
      <c r="I104" s="219"/>
      <c r="J104" s="220">
        <f>BK104</f>
        <v>0</v>
      </c>
      <c r="K104" s="216"/>
      <c r="L104" s="221"/>
      <c r="M104" s="222"/>
      <c r="N104" s="223"/>
      <c r="O104" s="223"/>
      <c r="P104" s="224">
        <f>P105+P120+P151+P177+P189+P226</f>
        <v>0</v>
      </c>
      <c r="Q104" s="223"/>
      <c r="R104" s="224">
        <f>R105+R120+R151+R177+R189+R226</f>
        <v>66.626136259999996</v>
      </c>
      <c r="S104" s="223"/>
      <c r="T104" s="225">
        <f>T105+T120+T151+T177+T189+T226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26" t="s">
        <v>78</v>
      </c>
      <c r="AT104" s="227" t="s">
        <v>73</v>
      </c>
      <c r="AU104" s="227" t="s">
        <v>74</v>
      </c>
      <c r="AY104" s="226" t="s">
        <v>475</v>
      </c>
      <c r="BK104" s="228">
        <f>BK105+BK120+BK151+BK177+BK189+BK226</f>
        <v>0</v>
      </c>
    </row>
    <row r="105" s="12" customFormat="1" ht="22.8" customHeight="1">
      <c r="A105" s="12"/>
      <c r="B105" s="215"/>
      <c r="C105" s="216"/>
      <c r="D105" s="217" t="s">
        <v>73</v>
      </c>
      <c r="E105" s="229" t="s">
        <v>82</v>
      </c>
      <c r="F105" s="229" t="s">
        <v>925</v>
      </c>
      <c r="G105" s="216"/>
      <c r="H105" s="216"/>
      <c r="I105" s="219"/>
      <c r="J105" s="230">
        <f>BK105</f>
        <v>0</v>
      </c>
      <c r="K105" s="216"/>
      <c r="L105" s="221"/>
      <c r="M105" s="222"/>
      <c r="N105" s="223"/>
      <c r="O105" s="223"/>
      <c r="P105" s="224">
        <f>SUM(P106:P119)</f>
        <v>0</v>
      </c>
      <c r="Q105" s="223"/>
      <c r="R105" s="224">
        <f>SUM(R106:R119)</f>
        <v>20.788286410000001</v>
      </c>
      <c r="S105" s="223"/>
      <c r="T105" s="225">
        <f>SUM(T106:T119)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26" t="s">
        <v>78</v>
      </c>
      <c r="AT105" s="227" t="s">
        <v>73</v>
      </c>
      <c r="AU105" s="227" t="s">
        <v>78</v>
      </c>
      <c r="AY105" s="226" t="s">
        <v>475</v>
      </c>
      <c r="BK105" s="228">
        <f>SUM(BK106:BK119)</f>
        <v>0</v>
      </c>
    </row>
    <row r="106" s="2" customFormat="1" ht="21.75" customHeight="1">
      <c r="A106" s="41"/>
      <c r="B106" s="42"/>
      <c r="C106" s="231" t="s">
        <v>78</v>
      </c>
      <c r="D106" s="231" t="s">
        <v>477</v>
      </c>
      <c r="E106" s="232" t="s">
        <v>926</v>
      </c>
      <c r="F106" s="233" t="s">
        <v>927</v>
      </c>
      <c r="G106" s="234" t="s">
        <v>480</v>
      </c>
      <c r="H106" s="235">
        <v>7.9800000000000004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2.4746100000000002</v>
      </c>
      <c r="R106" s="240">
        <f>Q106*H106</f>
        <v>19.747387800000002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1118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927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>
      <c r="A108" s="41"/>
      <c r="B108" s="42"/>
      <c r="C108" s="43"/>
      <c r="D108" s="244" t="s">
        <v>485</v>
      </c>
      <c r="E108" s="43"/>
      <c r="F108" s="248" t="s">
        <v>486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485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1119</v>
      </c>
      <c r="G109" s="250"/>
      <c r="H109" s="253">
        <v>7.9800000000000004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5" customFormat="1">
      <c r="A110" s="15"/>
      <c r="B110" s="271"/>
      <c r="C110" s="272"/>
      <c r="D110" s="244" t="s">
        <v>487</v>
      </c>
      <c r="E110" s="273" t="s">
        <v>28</v>
      </c>
      <c r="F110" s="274" t="s">
        <v>493</v>
      </c>
      <c r="G110" s="272"/>
      <c r="H110" s="275">
        <v>7.9800000000000004</v>
      </c>
      <c r="I110" s="276"/>
      <c r="J110" s="272"/>
      <c r="K110" s="272"/>
      <c r="L110" s="277"/>
      <c r="M110" s="278"/>
      <c r="N110" s="279"/>
      <c r="O110" s="279"/>
      <c r="P110" s="279"/>
      <c r="Q110" s="279"/>
      <c r="R110" s="279"/>
      <c r="S110" s="279"/>
      <c r="T110" s="280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81" t="s">
        <v>487</v>
      </c>
      <c r="AU110" s="281" t="s">
        <v>82</v>
      </c>
      <c r="AV110" s="15" t="s">
        <v>482</v>
      </c>
      <c r="AW110" s="15" t="s">
        <v>35</v>
      </c>
      <c r="AX110" s="15" t="s">
        <v>78</v>
      </c>
      <c r="AY110" s="281" t="s">
        <v>475</v>
      </c>
    </row>
    <row r="111" s="2" customFormat="1" ht="16.5" customHeight="1">
      <c r="A111" s="41"/>
      <c r="B111" s="42"/>
      <c r="C111" s="231" t="s">
        <v>82</v>
      </c>
      <c r="D111" s="231" t="s">
        <v>477</v>
      </c>
      <c r="E111" s="232" t="s">
        <v>931</v>
      </c>
      <c r="F111" s="233" t="s">
        <v>932</v>
      </c>
      <c r="G111" s="234" t="s">
        <v>496</v>
      </c>
      <c r="H111" s="235">
        <v>10.225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0.00247</v>
      </c>
      <c r="R111" s="240">
        <f>Q111*H111</f>
        <v>0.02525575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1120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932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1121</v>
      </c>
      <c r="G113" s="250"/>
      <c r="H113" s="253">
        <v>10.225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5" customFormat="1">
      <c r="A114" s="15"/>
      <c r="B114" s="271"/>
      <c r="C114" s="272"/>
      <c r="D114" s="244" t="s">
        <v>487</v>
      </c>
      <c r="E114" s="273" t="s">
        <v>28</v>
      </c>
      <c r="F114" s="274" t="s">
        <v>493</v>
      </c>
      <c r="G114" s="272"/>
      <c r="H114" s="275">
        <v>10.225</v>
      </c>
      <c r="I114" s="276"/>
      <c r="J114" s="272"/>
      <c r="K114" s="272"/>
      <c r="L114" s="277"/>
      <c r="M114" s="278"/>
      <c r="N114" s="279"/>
      <c r="O114" s="279"/>
      <c r="P114" s="279"/>
      <c r="Q114" s="279"/>
      <c r="R114" s="279"/>
      <c r="S114" s="279"/>
      <c r="T114" s="280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81" t="s">
        <v>487</v>
      </c>
      <c r="AU114" s="281" t="s">
        <v>82</v>
      </c>
      <c r="AV114" s="15" t="s">
        <v>482</v>
      </c>
      <c r="AW114" s="15" t="s">
        <v>35</v>
      </c>
      <c r="AX114" s="15" t="s">
        <v>78</v>
      </c>
      <c r="AY114" s="281" t="s">
        <v>475</v>
      </c>
    </row>
    <row r="115" s="2" customFormat="1" ht="16.5" customHeight="1">
      <c r="A115" s="41"/>
      <c r="B115" s="42"/>
      <c r="C115" s="231" t="s">
        <v>90</v>
      </c>
      <c r="D115" s="231" t="s">
        <v>477</v>
      </c>
      <c r="E115" s="232" t="s">
        <v>936</v>
      </c>
      <c r="F115" s="233" t="s">
        <v>937</v>
      </c>
      <c r="G115" s="234" t="s">
        <v>496</v>
      </c>
      <c r="H115" s="235">
        <v>10.225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1122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937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 ht="21.75" customHeight="1">
      <c r="A117" s="41"/>
      <c r="B117" s="42"/>
      <c r="C117" s="231" t="s">
        <v>482</v>
      </c>
      <c r="D117" s="231" t="s">
        <v>477</v>
      </c>
      <c r="E117" s="232" t="s">
        <v>939</v>
      </c>
      <c r="F117" s="233" t="s">
        <v>940</v>
      </c>
      <c r="G117" s="234" t="s">
        <v>508</v>
      </c>
      <c r="H117" s="235">
        <v>0.95799999999999996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1.0601700000000001</v>
      </c>
      <c r="R117" s="240">
        <f>Q117*H117</f>
        <v>1.01564286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1123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940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1124</v>
      </c>
      <c r="G119" s="250"/>
      <c r="H119" s="253">
        <v>0.95799999999999996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12" customFormat="1" ht="22.8" customHeight="1">
      <c r="A120" s="12"/>
      <c r="B120" s="215"/>
      <c r="C120" s="216"/>
      <c r="D120" s="217" t="s">
        <v>73</v>
      </c>
      <c r="E120" s="229" t="s">
        <v>90</v>
      </c>
      <c r="F120" s="229" t="s">
        <v>476</v>
      </c>
      <c r="G120" s="216"/>
      <c r="H120" s="216"/>
      <c r="I120" s="219"/>
      <c r="J120" s="230">
        <f>BK120</f>
        <v>0</v>
      </c>
      <c r="K120" s="216"/>
      <c r="L120" s="221"/>
      <c r="M120" s="222"/>
      <c r="N120" s="223"/>
      <c r="O120" s="223"/>
      <c r="P120" s="224">
        <f>SUM(P121:P150)</f>
        <v>0</v>
      </c>
      <c r="Q120" s="223"/>
      <c r="R120" s="224">
        <f>SUM(R121:R150)</f>
        <v>32.651793419999997</v>
      </c>
      <c r="S120" s="223"/>
      <c r="T120" s="225">
        <f>SUM(T121:T150)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6" t="s">
        <v>78</v>
      </c>
      <c r="AT120" s="227" t="s">
        <v>73</v>
      </c>
      <c r="AU120" s="227" t="s">
        <v>78</v>
      </c>
      <c r="AY120" s="226" t="s">
        <v>475</v>
      </c>
      <c r="BK120" s="228">
        <f>SUM(BK121:BK150)</f>
        <v>0</v>
      </c>
    </row>
    <row r="121" s="2" customFormat="1" ht="33" customHeight="1">
      <c r="A121" s="41"/>
      <c r="B121" s="42"/>
      <c r="C121" s="231" t="s">
        <v>186</v>
      </c>
      <c r="D121" s="231" t="s">
        <v>477</v>
      </c>
      <c r="E121" s="232" t="s">
        <v>478</v>
      </c>
      <c r="F121" s="233" t="s">
        <v>479</v>
      </c>
      <c r="G121" s="234" t="s">
        <v>480</v>
      </c>
      <c r="H121" s="235">
        <v>12.337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2.45329</v>
      </c>
      <c r="R121" s="240">
        <f>Q121*H121</f>
        <v>30.266238729999998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1125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479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2" customFormat="1">
      <c r="A123" s="41"/>
      <c r="B123" s="42"/>
      <c r="C123" s="43"/>
      <c r="D123" s="244" t="s">
        <v>485</v>
      </c>
      <c r="E123" s="43"/>
      <c r="F123" s="248" t="s">
        <v>486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485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1126</v>
      </c>
      <c r="G124" s="250"/>
      <c r="H124" s="253">
        <v>4.8600000000000003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1127</v>
      </c>
      <c r="G125" s="250"/>
      <c r="H125" s="253">
        <v>2.2229999999999999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1128</v>
      </c>
      <c r="G126" s="250"/>
      <c r="H126" s="253">
        <v>6.4800000000000004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4" customFormat="1">
      <c r="A127" s="14"/>
      <c r="B127" s="260"/>
      <c r="C127" s="261"/>
      <c r="D127" s="244" t="s">
        <v>487</v>
      </c>
      <c r="E127" s="262" t="s">
        <v>28</v>
      </c>
      <c r="F127" s="263" t="s">
        <v>490</v>
      </c>
      <c r="G127" s="261"/>
      <c r="H127" s="264">
        <v>13.563000000000001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70" t="s">
        <v>487</v>
      </c>
      <c r="AU127" s="270" t="s">
        <v>82</v>
      </c>
      <c r="AV127" s="14" t="s">
        <v>90</v>
      </c>
      <c r="AW127" s="14" t="s">
        <v>35</v>
      </c>
      <c r="AX127" s="14" t="s">
        <v>74</v>
      </c>
      <c r="AY127" s="270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949</v>
      </c>
      <c r="G128" s="250"/>
      <c r="H128" s="253">
        <v>-1.226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5" customFormat="1">
      <c r="A129" s="15"/>
      <c r="B129" s="271"/>
      <c r="C129" s="272"/>
      <c r="D129" s="244" t="s">
        <v>487</v>
      </c>
      <c r="E129" s="273" t="s">
        <v>28</v>
      </c>
      <c r="F129" s="274" t="s">
        <v>493</v>
      </c>
      <c r="G129" s="272"/>
      <c r="H129" s="275">
        <v>12.337</v>
      </c>
      <c r="I129" s="276"/>
      <c r="J129" s="272"/>
      <c r="K129" s="272"/>
      <c r="L129" s="277"/>
      <c r="M129" s="278"/>
      <c r="N129" s="279"/>
      <c r="O129" s="279"/>
      <c r="P129" s="279"/>
      <c r="Q129" s="279"/>
      <c r="R129" s="279"/>
      <c r="S129" s="279"/>
      <c r="T129" s="280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81" t="s">
        <v>487</v>
      </c>
      <c r="AU129" s="281" t="s">
        <v>82</v>
      </c>
      <c r="AV129" s="15" t="s">
        <v>482</v>
      </c>
      <c r="AW129" s="15" t="s">
        <v>35</v>
      </c>
      <c r="AX129" s="15" t="s">
        <v>78</v>
      </c>
      <c r="AY129" s="281" t="s">
        <v>475</v>
      </c>
    </row>
    <row r="130" s="2" customFormat="1" ht="33" customHeight="1">
      <c r="A130" s="41"/>
      <c r="B130" s="42"/>
      <c r="C130" s="231" t="s">
        <v>204</v>
      </c>
      <c r="D130" s="231" t="s">
        <v>477</v>
      </c>
      <c r="E130" s="232" t="s">
        <v>494</v>
      </c>
      <c r="F130" s="233" t="s">
        <v>495</v>
      </c>
      <c r="G130" s="234" t="s">
        <v>496</v>
      </c>
      <c r="H130" s="235">
        <v>100.812</v>
      </c>
      <c r="I130" s="236"/>
      <c r="J130" s="237">
        <f>ROUND(I130*H130,2)</f>
        <v>0</v>
      </c>
      <c r="K130" s="233" t="s">
        <v>28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0.0027499999999999998</v>
      </c>
      <c r="R130" s="240">
        <f>Q130*H130</f>
        <v>0.27723299999999995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1129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495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1130</v>
      </c>
      <c r="G132" s="250"/>
      <c r="H132" s="253">
        <v>34.619999999999997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1131</v>
      </c>
      <c r="G133" s="250"/>
      <c r="H133" s="253">
        <v>14.82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74</v>
      </c>
      <c r="AY133" s="259" t="s">
        <v>475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1132</v>
      </c>
      <c r="G134" s="250"/>
      <c r="H134" s="253">
        <v>49.512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74</v>
      </c>
      <c r="AY134" s="259" t="s">
        <v>475</v>
      </c>
    </row>
    <row r="135" s="14" customFormat="1">
      <c r="A135" s="14"/>
      <c r="B135" s="260"/>
      <c r="C135" s="261"/>
      <c r="D135" s="244" t="s">
        <v>487</v>
      </c>
      <c r="E135" s="262" t="s">
        <v>28</v>
      </c>
      <c r="F135" s="263" t="s">
        <v>490</v>
      </c>
      <c r="G135" s="261"/>
      <c r="H135" s="264">
        <v>98.951999999999998</v>
      </c>
      <c r="I135" s="265"/>
      <c r="J135" s="261"/>
      <c r="K135" s="261"/>
      <c r="L135" s="266"/>
      <c r="M135" s="267"/>
      <c r="N135" s="268"/>
      <c r="O135" s="268"/>
      <c r="P135" s="268"/>
      <c r="Q135" s="268"/>
      <c r="R135" s="268"/>
      <c r="S135" s="268"/>
      <c r="T135" s="269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70" t="s">
        <v>487</v>
      </c>
      <c r="AU135" s="270" t="s">
        <v>82</v>
      </c>
      <c r="AV135" s="14" t="s">
        <v>90</v>
      </c>
      <c r="AW135" s="14" t="s">
        <v>35</v>
      </c>
      <c r="AX135" s="14" t="s">
        <v>74</v>
      </c>
      <c r="AY135" s="270" t="s">
        <v>475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1133</v>
      </c>
      <c r="G136" s="250"/>
      <c r="H136" s="253">
        <v>1.8600000000000001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74</v>
      </c>
      <c r="AY136" s="259" t="s">
        <v>475</v>
      </c>
    </row>
    <row r="137" s="15" customFormat="1">
      <c r="A137" s="15"/>
      <c r="B137" s="271"/>
      <c r="C137" s="272"/>
      <c r="D137" s="244" t="s">
        <v>487</v>
      </c>
      <c r="E137" s="273" t="s">
        <v>28</v>
      </c>
      <c r="F137" s="274" t="s">
        <v>493</v>
      </c>
      <c r="G137" s="272"/>
      <c r="H137" s="275">
        <v>100.812</v>
      </c>
      <c r="I137" s="276"/>
      <c r="J137" s="272"/>
      <c r="K137" s="272"/>
      <c r="L137" s="277"/>
      <c r="M137" s="278"/>
      <c r="N137" s="279"/>
      <c r="O137" s="279"/>
      <c r="P137" s="279"/>
      <c r="Q137" s="279"/>
      <c r="R137" s="279"/>
      <c r="S137" s="279"/>
      <c r="T137" s="280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81" t="s">
        <v>487</v>
      </c>
      <c r="AU137" s="281" t="s">
        <v>82</v>
      </c>
      <c r="AV137" s="15" t="s">
        <v>482</v>
      </c>
      <c r="AW137" s="15" t="s">
        <v>35</v>
      </c>
      <c r="AX137" s="15" t="s">
        <v>78</v>
      </c>
      <c r="AY137" s="281" t="s">
        <v>475</v>
      </c>
    </row>
    <row r="138" s="2" customFormat="1" ht="21.75" customHeight="1">
      <c r="A138" s="41"/>
      <c r="B138" s="42"/>
      <c r="C138" s="231" t="s">
        <v>522</v>
      </c>
      <c r="D138" s="231" t="s">
        <v>477</v>
      </c>
      <c r="E138" s="232" t="s">
        <v>503</v>
      </c>
      <c r="F138" s="233" t="s">
        <v>504</v>
      </c>
      <c r="G138" s="234" t="s">
        <v>496</v>
      </c>
      <c r="H138" s="235">
        <v>100.812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1134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504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2" customFormat="1" ht="33" customHeight="1">
      <c r="A140" s="41"/>
      <c r="B140" s="42"/>
      <c r="C140" s="231" t="s">
        <v>519</v>
      </c>
      <c r="D140" s="231" t="s">
        <v>477</v>
      </c>
      <c r="E140" s="232" t="s">
        <v>506</v>
      </c>
      <c r="F140" s="233" t="s">
        <v>507</v>
      </c>
      <c r="G140" s="234" t="s">
        <v>508</v>
      </c>
      <c r="H140" s="235">
        <v>1.0489999999999999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1.04881</v>
      </c>
      <c r="R140" s="240">
        <f>Q140*H140</f>
        <v>1.10020169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1135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507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1136</v>
      </c>
      <c r="G142" s="250"/>
      <c r="H142" s="253">
        <v>1.0489999999999999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21.75" customHeight="1">
      <c r="A143" s="41"/>
      <c r="B143" s="42"/>
      <c r="C143" s="231" t="s">
        <v>292</v>
      </c>
      <c r="D143" s="231" t="s">
        <v>477</v>
      </c>
      <c r="E143" s="232" t="s">
        <v>544</v>
      </c>
      <c r="F143" s="233" t="s">
        <v>545</v>
      </c>
      <c r="G143" s="234" t="s">
        <v>496</v>
      </c>
      <c r="H143" s="235">
        <v>100.812</v>
      </c>
      <c r="I143" s="236"/>
      <c r="J143" s="237">
        <f>ROUND(I143*H143,2)</f>
        <v>0</v>
      </c>
      <c r="K143" s="233" t="s">
        <v>28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0.01</v>
      </c>
      <c r="R143" s="240">
        <f>Q143*H143</f>
        <v>1.0081199999999999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1137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545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1130</v>
      </c>
      <c r="G145" s="250"/>
      <c r="H145" s="253">
        <v>34.619999999999997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1131</v>
      </c>
      <c r="G146" s="250"/>
      <c r="H146" s="253">
        <v>14.82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1132</v>
      </c>
      <c r="G147" s="250"/>
      <c r="H147" s="253">
        <v>49.512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74</v>
      </c>
      <c r="AY147" s="259" t="s">
        <v>475</v>
      </c>
    </row>
    <row r="148" s="14" customFormat="1">
      <c r="A148" s="14"/>
      <c r="B148" s="260"/>
      <c r="C148" s="261"/>
      <c r="D148" s="244" t="s">
        <v>487</v>
      </c>
      <c r="E148" s="262" t="s">
        <v>28</v>
      </c>
      <c r="F148" s="263" t="s">
        <v>490</v>
      </c>
      <c r="G148" s="261"/>
      <c r="H148" s="264">
        <v>98.951999999999998</v>
      </c>
      <c r="I148" s="265"/>
      <c r="J148" s="261"/>
      <c r="K148" s="261"/>
      <c r="L148" s="266"/>
      <c r="M148" s="267"/>
      <c r="N148" s="268"/>
      <c r="O148" s="268"/>
      <c r="P148" s="268"/>
      <c r="Q148" s="268"/>
      <c r="R148" s="268"/>
      <c r="S148" s="268"/>
      <c r="T148" s="269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70" t="s">
        <v>487</v>
      </c>
      <c r="AU148" s="270" t="s">
        <v>82</v>
      </c>
      <c r="AV148" s="14" t="s">
        <v>90</v>
      </c>
      <c r="AW148" s="14" t="s">
        <v>35</v>
      </c>
      <c r="AX148" s="14" t="s">
        <v>74</v>
      </c>
      <c r="AY148" s="270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1133</v>
      </c>
      <c r="G149" s="250"/>
      <c r="H149" s="253">
        <v>1.8600000000000001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5" customFormat="1">
      <c r="A150" s="15"/>
      <c r="B150" s="271"/>
      <c r="C150" s="272"/>
      <c r="D150" s="244" t="s">
        <v>487</v>
      </c>
      <c r="E150" s="273" t="s">
        <v>28</v>
      </c>
      <c r="F150" s="274" t="s">
        <v>493</v>
      </c>
      <c r="G150" s="272"/>
      <c r="H150" s="275">
        <v>100.812</v>
      </c>
      <c r="I150" s="276"/>
      <c r="J150" s="272"/>
      <c r="K150" s="272"/>
      <c r="L150" s="277"/>
      <c r="M150" s="278"/>
      <c r="N150" s="279"/>
      <c r="O150" s="279"/>
      <c r="P150" s="279"/>
      <c r="Q150" s="279"/>
      <c r="R150" s="279"/>
      <c r="S150" s="279"/>
      <c r="T150" s="280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81" t="s">
        <v>487</v>
      </c>
      <c r="AU150" s="281" t="s">
        <v>82</v>
      </c>
      <c r="AV150" s="15" t="s">
        <v>482</v>
      </c>
      <c r="AW150" s="15" t="s">
        <v>35</v>
      </c>
      <c r="AX150" s="15" t="s">
        <v>78</v>
      </c>
      <c r="AY150" s="281" t="s">
        <v>475</v>
      </c>
    </row>
    <row r="151" s="12" customFormat="1" ht="22.8" customHeight="1">
      <c r="A151" s="12"/>
      <c r="B151" s="215"/>
      <c r="C151" s="216"/>
      <c r="D151" s="217" t="s">
        <v>73</v>
      </c>
      <c r="E151" s="229" t="s">
        <v>482</v>
      </c>
      <c r="F151" s="229" t="s">
        <v>547</v>
      </c>
      <c r="G151" s="216"/>
      <c r="H151" s="216"/>
      <c r="I151" s="219"/>
      <c r="J151" s="230">
        <f>BK151</f>
        <v>0</v>
      </c>
      <c r="K151" s="216"/>
      <c r="L151" s="221"/>
      <c r="M151" s="222"/>
      <c r="N151" s="223"/>
      <c r="O151" s="223"/>
      <c r="P151" s="224">
        <f>SUM(P152:P176)</f>
        <v>0</v>
      </c>
      <c r="Q151" s="223"/>
      <c r="R151" s="224">
        <f>SUM(R152:R176)</f>
        <v>9.4580580699999999</v>
      </c>
      <c r="S151" s="223"/>
      <c r="T151" s="225">
        <f>SUM(T152:T176)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6" t="s">
        <v>78</v>
      </c>
      <c r="AT151" s="227" t="s">
        <v>73</v>
      </c>
      <c r="AU151" s="227" t="s">
        <v>78</v>
      </c>
      <c r="AY151" s="226" t="s">
        <v>475</v>
      </c>
      <c r="BK151" s="228">
        <f>SUM(BK152:BK176)</f>
        <v>0</v>
      </c>
    </row>
    <row r="152" s="2" customFormat="1" ht="33" customHeight="1">
      <c r="A152" s="41"/>
      <c r="B152" s="42"/>
      <c r="C152" s="231" t="s">
        <v>332</v>
      </c>
      <c r="D152" s="231" t="s">
        <v>477</v>
      </c>
      <c r="E152" s="232" t="s">
        <v>1138</v>
      </c>
      <c r="F152" s="233" t="s">
        <v>1139</v>
      </c>
      <c r="G152" s="234" t="s">
        <v>550</v>
      </c>
      <c r="H152" s="235">
        <v>4</v>
      </c>
      <c r="I152" s="236"/>
      <c r="J152" s="237">
        <f>ROUND(I152*H152,2)</f>
        <v>0</v>
      </c>
      <c r="K152" s="233" t="s">
        <v>481</v>
      </c>
      <c r="L152" s="47"/>
      <c r="M152" s="238" t="s">
        <v>28</v>
      </c>
      <c r="N152" s="239" t="s">
        <v>45</v>
      </c>
      <c r="O152" s="87"/>
      <c r="P152" s="240">
        <f>O152*H152</f>
        <v>0</v>
      </c>
      <c r="Q152" s="240">
        <v>0.18459</v>
      </c>
      <c r="R152" s="240">
        <f>Q152*H152</f>
        <v>0.73836000000000002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482</v>
      </c>
      <c r="AT152" s="242" t="s">
        <v>477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482</v>
      </c>
      <c r="BM152" s="242" t="s">
        <v>1140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1141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1142</v>
      </c>
      <c r="G154" s="250"/>
      <c r="H154" s="253">
        <v>4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78</v>
      </c>
      <c r="AY154" s="259" t="s">
        <v>475</v>
      </c>
    </row>
    <row r="155" s="2" customFormat="1" ht="16.5" customHeight="1">
      <c r="A155" s="41"/>
      <c r="B155" s="42"/>
      <c r="C155" s="282" t="s">
        <v>341</v>
      </c>
      <c r="D155" s="282" t="s">
        <v>516</v>
      </c>
      <c r="E155" s="283" t="s">
        <v>1143</v>
      </c>
      <c r="F155" s="284" t="s">
        <v>1144</v>
      </c>
      <c r="G155" s="285" t="s">
        <v>639</v>
      </c>
      <c r="H155" s="286">
        <v>4</v>
      </c>
      <c r="I155" s="287"/>
      <c r="J155" s="288">
        <f>ROUND(I155*H155,2)</f>
        <v>0</v>
      </c>
      <c r="K155" s="284" t="s">
        <v>28</v>
      </c>
      <c r="L155" s="289"/>
      <c r="M155" s="290" t="s">
        <v>28</v>
      </c>
      <c r="N155" s="291" t="s">
        <v>45</v>
      </c>
      <c r="O155" s="87"/>
      <c r="P155" s="240">
        <f>O155*H155</f>
        <v>0</v>
      </c>
      <c r="Q155" s="240">
        <v>0.46000000000000002</v>
      </c>
      <c r="R155" s="240">
        <f>Q155*H155</f>
        <v>1.8400000000000001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519</v>
      </c>
      <c r="AT155" s="242" t="s">
        <v>516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482</v>
      </c>
      <c r="BM155" s="242" t="s">
        <v>1145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1144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2" customFormat="1" ht="44.25" customHeight="1">
      <c r="A157" s="41"/>
      <c r="B157" s="42"/>
      <c r="C157" s="231" t="s">
        <v>350</v>
      </c>
      <c r="D157" s="231" t="s">
        <v>477</v>
      </c>
      <c r="E157" s="232" t="s">
        <v>558</v>
      </c>
      <c r="F157" s="233" t="s">
        <v>559</v>
      </c>
      <c r="G157" s="234" t="s">
        <v>480</v>
      </c>
      <c r="H157" s="235">
        <v>2.645</v>
      </c>
      <c r="I157" s="236"/>
      <c r="J157" s="237">
        <f>ROUND(I157*H157,2)</f>
        <v>0</v>
      </c>
      <c r="K157" s="233" t="s">
        <v>481</v>
      </c>
      <c r="L157" s="47"/>
      <c r="M157" s="238" t="s">
        <v>28</v>
      </c>
      <c r="N157" s="239" t="s">
        <v>45</v>
      </c>
      <c r="O157" s="87"/>
      <c r="P157" s="240">
        <f>O157*H157</f>
        <v>0</v>
      </c>
      <c r="Q157" s="240">
        <v>2.45343</v>
      </c>
      <c r="R157" s="240">
        <f>Q157*H157</f>
        <v>6.4893223500000001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482</v>
      </c>
      <c r="AT157" s="242" t="s">
        <v>477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1146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561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2" customFormat="1">
      <c r="A159" s="41"/>
      <c r="B159" s="42"/>
      <c r="C159" s="43"/>
      <c r="D159" s="244" t="s">
        <v>485</v>
      </c>
      <c r="E159" s="43"/>
      <c r="F159" s="248" t="s">
        <v>486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485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1147</v>
      </c>
      <c r="G160" s="250"/>
      <c r="H160" s="253">
        <v>2.645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78</v>
      </c>
      <c r="AY160" s="259" t="s">
        <v>475</v>
      </c>
    </row>
    <row r="161" s="2" customFormat="1" ht="33" customHeight="1">
      <c r="A161" s="41"/>
      <c r="B161" s="42"/>
      <c r="C161" s="231" t="s">
        <v>359</v>
      </c>
      <c r="D161" s="231" t="s">
        <v>477</v>
      </c>
      <c r="E161" s="232" t="s">
        <v>986</v>
      </c>
      <c r="F161" s="233" t="s">
        <v>987</v>
      </c>
      <c r="G161" s="234" t="s">
        <v>496</v>
      </c>
      <c r="H161" s="235">
        <v>5.75</v>
      </c>
      <c r="I161" s="236"/>
      <c r="J161" s="237">
        <f>ROUND(I161*H161,2)</f>
        <v>0</v>
      </c>
      <c r="K161" s="233" t="s">
        <v>481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0.0055199999999999997</v>
      </c>
      <c r="R161" s="240">
        <f>Q161*H161</f>
        <v>0.031739999999999997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482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1148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987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1149</v>
      </c>
      <c r="G163" s="250"/>
      <c r="H163" s="253">
        <v>5.75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33" customHeight="1">
      <c r="A164" s="41"/>
      <c r="B164" s="42"/>
      <c r="C164" s="231" t="s">
        <v>557</v>
      </c>
      <c r="D164" s="231" t="s">
        <v>477</v>
      </c>
      <c r="E164" s="232" t="s">
        <v>990</v>
      </c>
      <c r="F164" s="233" t="s">
        <v>991</v>
      </c>
      <c r="G164" s="234" t="s">
        <v>496</v>
      </c>
      <c r="H164" s="235">
        <v>5.75</v>
      </c>
      <c r="I164" s="236"/>
      <c r="J164" s="237">
        <f>ROUND(I164*H164,2)</f>
        <v>0</v>
      </c>
      <c r="K164" s="233" t="s">
        <v>481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1150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991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2" customFormat="1" ht="33" customHeight="1">
      <c r="A166" s="41"/>
      <c r="B166" s="42"/>
      <c r="C166" s="231" t="s">
        <v>8</v>
      </c>
      <c r="D166" s="231" t="s">
        <v>477</v>
      </c>
      <c r="E166" s="232" t="s">
        <v>993</v>
      </c>
      <c r="F166" s="233" t="s">
        <v>994</v>
      </c>
      <c r="G166" s="234" t="s">
        <v>496</v>
      </c>
      <c r="H166" s="235">
        <v>5.75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0.001</v>
      </c>
      <c r="R166" s="240">
        <f>Q166*H166</f>
        <v>0.0057499999999999999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1151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994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1149</v>
      </c>
      <c r="G168" s="250"/>
      <c r="H168" s="253">
        <v>5.75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2" customFormat="1" ht="33" customHeight="1">
      <c r="A169" s="41"/>
      <c r="B169" s="42"/>
      <c r="C169" s="231" t="s">
        <v>567</v>
      </c>
      <c r="D169" s="231" t="s">
        <v>477</v>
      </c>
      <c r="E169" s="232" t="s">
        <v>996</v>
      </c>
      <c r="F169" s="233" t="s">
        <v>997</v>
      </c>
      <c r="G169" s="234" t="s">
        <v>496</v>
      </c>
      <c r="H169" s="235">
        <v>5.75</v>
      </c>
      <c r="I169" s="236"/>
      <c r="J169" s="237">
        <f>ROUND(I169*H169,2)</f>
        <v>0</v>
      </c>
      <c r="K169" s="233" t="s">
        <v>481</v>
      </c>
      <c r="L169" s="47"/>
      <c r="M169" s="238" t="s">
        <v>28</v>
      </c>
      <c r="N169" s="239" t="s">
        <v>45</v>
      </c>
      <c r="O169" s="87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482</v>
      </c>
      <c r="AT169" s="242" t="s">
        <v>477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482</v>
      </c>
      <c r="BM169" s="242" t="s">
        <v>1152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997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2" customFormat="1" ht="21.75" customHeight="1">
      <c r="A171" s="41"/>
      <c r="B171" s="42"/>
      <c r="C171" s="231" t="s">
        <v>571</v>
      </c>
      <c r="D171" s="231" t="s">
        <v>477</v>
      </c>
      <c r="E171" s="232" t="s">
        <v>572</v>
      </c>
      <c r="F171" s="233" t="s">
        <v>573</v>
      </c>
      <c r="G171" s="234" t="s">
        <v>496</v>
      </c>
      <c r="H171" s="235">
        <v>5.75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0.0032000000000000002</v>
      </c>
      <c r="R171" s="240">
        <f>Q171*H171</f>
        <v>0.0184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1153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573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1149</v>
      </c>
      <c r="G173" s="250"/>
      <c r="H173" s="253">
        <v>5.75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78</v>
      </c>
      <c r="AY173" s="259" t="s">
        <v>475</v>
      </c>
    </row>
    <row r="174" s="2" customFormat="1" ht="55.5" customHeight="1">
      <c r="A174" s="41"/>
      <c r="B174" s="42"/>
      <c r="C174" s="231" t="s">
        <v>575</v>
      </c>
      <c r="D174" s="231" t="s">
        <v>477</v>
      </c>
      <c r="E174" s="232" t="s">
        <v>584</v>
      </c>
      <c r="F174" s="233" t="s">
        <v>585</v>
      </c>
      <c r="G174" s="234" t="s">
        <v>508</v>
      </c>
      <c r="H174" s="235">
        <v>0.317</v>
      </c>
      <c r="I174" s="236"/>
      <c r="J174" s="237">
        <f>ROUND(I174*H174,2)</f>
        <v>0</v>
      </c>
      <c r="K174" s="233" t="s">
        <v>481</v>
      </c>
      <c r="L174" s="47"/>
      <c r="M174" s="238" t="s">
        <v>28</v>
      </c>
      <c r="N174" s="239" t="s">
        <v>45</v>
      </c>
      <c r="O174" s="87"/>
      <c r="P174" s="240">
        <f>O174*H174</f>
        <v>0</v>
      </c>
      <c r="Q174" s="240">
        <v>1.0551600000000001</v>
      </c>
      <c r="R174" s="240">
        <f>Q174*H174</f>
        <v>0.33448572000000004</v>
      </c>
      <c r="S174" s="240">
        <v>0</v>
      </c>
      <c r="T174" s="24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42" t="s">
        <v>482</v>
      </c>
      <c r="AT174" s="242" t="s">
        <v>477</v>
      </c>
      <c r="AU174" s="242" t="s">
        <v>82</v>
      </c>
      <c r="AY174" s="20" t="s">
        <v>475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20" t="s">
        <v>78</v>
      </c>
      <c r="BK174" s="243">
        <f>ROUND(I174*H174,2)</f>
        <v>0</v>
      </c>
      <c r="BL174" s="20" t="s">
        <v>482</v>
      </c>
      <c r="BM174" s="242" t="s">
        <v>1154</v>
      </c>
    </row>
    <row r="175" s="2" customFormat="1">
      <c r="A175" s="41"/>
      <c r="B175" s="42"/>
      <c r="C175" s="43"/>
      <c r="D175" s="244" t="s">
        <v>484</v>
      </c>
      <c r="E175" s="43"/>
      <c r="F175" s="245" t="s">
        <v>587</v>
      </c>
      <c r="G175" s="43"/>
      <c r="H175" s="43"/>
      <c r="I175" s="151"/>
      <c r="J175" s="43"/>
      <c r="K175" s="43"/>
      <c r="L175" s="47"/>
      <c r="M175" s="246"/>
      <c r="N175" s="24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484</v>
      </c>
      <c r="AU175" s="20" t="s">
        <v>82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1155</v>
      </c>
      <c r="G176" s="250"/>
      <c r="H176" s="253">
        <v>0.317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78</v>
      </c>
      <c r="AY176" s="259" t="s">
        <v>475</v>
      </c>
    </row>
    <row r="177" s="12" customFormat="1" ht="22.8" customHeight="1">
      <c r="A177" s="12"/>
      <c r="B177" s="215"/>
      <c r="C177" s="216"/>
      <c r="D177" s="217" t="s">
        <v>73</v>
      </c>
      <c r="E177" s="229" t="s">
        <v>204</v>
      </c>
      <c r="F177" s="229" t="s">
        <v>613</v>
      </c>
      <c r="G177" s="216"/>
      <c r="H177" s="216"/>
      <c r="I177" s="219"/>
      <c r="J177" s="230">
        <f>BK177</f>
        <v>0</v>
      </c>
      <c r="K177" s="216"/>
      <c r="L177" s="221"/>
      <c r="M177" s="222"/>
      <c r="N177" s="223"/>
      <c r="O177" s="223"/>
      <c r="P177" s="224">
        <f>SUM(P178:P188)</f>
        <v>0</v>
      </c>
      <c r="Q177" s="223"/>
      <c r="R177" s="224">
        <f>SUM(R178:R188)</f>
        <v>3.6485342599999999</v>
      </c>
      <c r="S177" s="223"/>
      <c r="T177" s="225">
        <f>SUM(T178:T188)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6" t="s">
        <v>78</v>
      </c>
      <c r="AT177" s="227" t="s">
        <v>73</v>
      </c>
      <c r="AU177" s="227" t="s">
        <v>78</v>
      </c>
      <c r="AY177" s="226" t="s">
        <v>475</v>
      </c>
      <c r="BK177" s="228">
        <f>SUM(BK178:BK188)</f>
        <v>0</v>
      </c>
    </row>
    <row r="178" s="2" customFormat="1" ht="21.75" customHeight="1">
      <c r="A178" s="41"/>
      <c r="B178" s="42"/>
      <c r="C178" s="231" t="s">
        <v>579</v>
      </c>
      <c r="D178" s="231" t="s">
        <v>477</v>
      </c>
      <c r="E178" s="232" t="s">
        <v>1002</v>
      </c>
      <c r="F178" s="233" t="s">
        <v>1003</v>
      </c>
      <c r="G178" s="234" t="s">
        <v>480</v>
      </c>
      <c r="H178" s="235">
        <v>1.482</v>
      </c>
      <c r="I178" s="236"/>
      <c r="J178" s="237">
        <f>ROUND(I178*H178,2)</f>
        <v>0</v>
      </c>
      <c r="K178" s="233" t="s">
        <v>481</v>
      </c>
      <c r="L178" s="47"/>
      <c r="M178" s="238" t="s">
        <v>28</v>
      </c>
      <c r="N178" s="239" t="s">
        <v>45</v>
      </c>
      <c r="O178" s="87"/>
      <c r="P178" s="240">
        <f>O178*H178</f>
        <v>0</v>
      </c>
      <c r="Q178" s="240">
        <v>2.45329</v>
      </c>
      <c r="R178" s="240">
        <f>Q178*H178</f>
        <v>3.6357757799999999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482</v>
      </c>
      <c r="AT178" s="242" t="s">
        <v>477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482</v>
      </c>
      <c r="BM178" s="242" t="s">
        <v>1156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1005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1157</v>
      </c>
      <c r="G180" s="250"/>
      <c r="H180" s="253">
        <v>1.482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78</v>
      </c>
      <c r="AY180" s="259" t="s">
        <v>475</v>
      </c>
    </row>
    <row r="181" s="2" customFormat="1" ht="33" customHeight="1">
      <c r="A181" s="41"/>
      <c r="B181" s="42"/>
      <c r="C181" s="231" t="s">
        <v>583</v>
      </c>
      <c r="D181" s="231" t="s">
        <v>477</v>
      </c>
      <c r="E181" s="232" t="s">
        <v>1007</v>
      </c>
      <c r="F181" s="233" t="s">
        <v>1008</v>
      </c>
      <c r="G181" s="234" t="s">
        <v>480</v>
      </c>
      <c r="H181" s="235">
        <v>1.482</v>
      </c>
      <c r="I181" s="236"/>
      <c r="J181" s="237">
        <f>ROUND(I181*H181,2)</f>
        <v>0</v>
      </c>
      <c r="K181" s="233" t="s">
        <v>481</v>
      </c>
      <c r="L181" s="47"/>
      <c r="M181" s="238" t="s">
        <v>28</v>
      </c>
      <c r="N181" s="239" t="s">
        <v>45</v>
      </c>
      <c r="O181" s="87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482</v>
      </c>
      <c r="AT181" s="242" t="s">
        <v>477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1158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1010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2" customFormat="1" ht="33" customHeight="1">
      <c r="A183" s="41"/>
      <c r="B183" s="42"/>
      <c r="C183" s="231" t="s">
        <v>7</v>
      </c>
      <c r="D183" s="231" t="s">
        <v>477</v>
      </c>
      <c r="E183" s="232" t="s">
        <v>626</v>
      </c>
      <c r="F183" s="233" t="s">
        <v>627</v>
      </c>
      <c r="G183" s="234" t="s">
        <v>480</v>
      </c>
      <c r="H183" s="235">
        <v>1.482</v>
      </c>
      <c r="I183" s="236"/>
      <c r="J183" s="237">
        <f>ROUND(I183*H183,2)</f>
        <v>0</v>
      </c>
      <c r="K183" s="233" t="s">
        <v>481</v>
      </c>
      <c r="L183" s="47"/>
      <c r="M183" s="238" t="s">
        <v>28</v>
      </c>
      <c r="N183" s="239" t="s">
        <v>45</v>
      </c>
      <c r="O183" s="87"/>
      <c r="P183" s="240">
        <f>O183*H183</f>
        <v>0</v>
      </c>
      <c r="Q183" s="240">
        <v>0.0040400000000000002</v>
      </c>
      <c r="R183" s="240">
        <f>Q183*H183</f>
        <v>0.0059872800000000002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482</v>
      </c>
      <c r="AT183" s="242" t="s">
        <v>477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1159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629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1157</v>
      </c>
      <c r="G185" s="250"/>
      <c r="H185" s="253">
        <v>1.482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78</v>
      </c>
      <c r="AY185" s="259" t="s">
        <v>475</v>
      </c>
    </row>
    <row r="186" s="2" customFormat="1" ht="21.75" customHeight="1">
      <c r="A186" s="41"/>
      <c r="B186" s="42"/>
      <c r="C186" s="231" t="s">
        <v>594</v>
      </c>
      <c r="D186" s="231" t="s">
        <v>477</v>
      </c>
      <c r="E186" s="232" t="s">
        <v>631</v>
      </c>
      <c r="F186" s="233" t="s">
        <v>632</v>
      </c>
      <c r="G186" s="234" t="s">
        <v>496</v>
      </c>
      <c r="H186" s="235">
        <v>14.720000000000001</v>
      </c>
      <c r="I186" s="236"/>
      <c r="J186" s="237">
        <f>ROUND(I186*H186,2)</f>
        <v>0</v>
      </c>
      <c r="K186" s="233" t="s">
        <v>481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0.00046000000000000001</v>
      </c>
      <c r="R186" s="240">
        <f>Q186*H186</f>
        <v>0.0067712000000000007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482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482</v>
      </c>
      <c r="BM186" s="242" t="s">
        <v>1160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634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1161</v>
      </c>
      <c r="G188" s="250"/>
      <c r="H188" s="253">
        <v>14.720000000000001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78</v>
      </c>
      <c r="AY188" s="259" t="s">
        <v>475</v>
      </c>
    </row>
    <row r="189" s="12" customFormat="1" ht="22.8" customHeight="1">
      <c r="A189" s="12"/>
      <c r="B189" s="215"/>
      <c r="C189" s="216"/>
      <c r="D189" s="217" t="s">
        <v>73</v>
      </c>
      <c r="E189" s="229" t="s">
        <v>292</v>
      </c>
      <c r="F189" s="229" t="s">
        <v>648</v>
      </c>
      <c r="G189" s="216"/>
      <c r="H189" s="216"/>
      <c r="I189" s="219"/>
      <c r="J189" s="230">
        <f>BK189</f>
        <v>0</v>
      </c>
      <c r="K189" s="216"/>
      <c r="L189" s="221"/>
      <c r="M189" s="222"/>
      <c r="N189" s="223"/>
      <c r="O189" s="223"/>
      <c r="P189" s="224">
        <f>SUM(P190:P225)</f>
        <v>0</v>
      </c>
      <c r="Q189" s="223"/>
      <c r="R189" s="224">
        <f>SUM(R190:R225)</f>
        <v>0.07946410000000001</v>
      </c>
      <c r="S189" s="223"/>
      <c r="T189" s="225">
        <f>SUM(T190:T225)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6" t="s">
        <v>78</v>
      </c>
      <c r="AT189" s="227" t="s">
        <v>73</v>
      </c>
      <c r="AU189" s="227" t="s">
        <v>78</v>
      </c>
      <c r="AY189" s="226" t="s">
        <v>475</v>
      </c>
      <c r="BK189" s="228">
        <f>SUM(BK190:BK225)</f>
        <v>0</v>
      </c>
    </row>
    <row r="190" s="2" customFormat="1" ht="21.75" customHeight="1">
      <c r="A190" s="41"/>
      <c r="B190" s="42"/>
      <c r="C190" s="231" t="s">
        <v>599</v>
      </c>
      <c r="D190" s="231" t="s">
        <v>477</v>
      </c>
      <c r="E190" s="232" t="s">
        <v>650</v>
      </c>
      <c r="F190" s="233" t="s">
        <v>651</v>
      </c>
      <c r="G190" s="234" t="s">
        <v>496</v>
      </c>
      <c r="H190" s="235">
        <v>13.109999999999999</v>
      </c>
      <c r="I190" s="236"/>
      <c r="J190" s="237">
        <f>ROUND(I190*H190,2)</f>
        <v>0</v>
      </c>
      <c r="K190" s="233" t="s">
        <v>481</v>
      </c>
      <c r="L190" s="47"/>
      <c r="M190" s="238" t="s">
        <v>28</v>
      </c>
      <c r="N190" s="239" t="s">
        <v>45</v>
      </c>
      <c r="O190" s="87"/>
      <c r="P190" s="240">
        <f>O190*H190</f>
        <v>0</v>
      </c>
      <c r="Q190" s="240">
        <v>0.00046999999999999999</v>
      </c>
      <c r="R190" s="240">
        <f>Q190*H190</f>
        <v>0.0061616999999999991</v>
      </c>
      <c r="S190" s="240">
        <v>0</v>
      </c>
      <c r="T190" s="24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482</v>
      </c>
      <c r="AT190" s="242" t="s">
        <v>477</v>
      </c>
      <c r="AU190" s="242" t="s">
        <v>82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482</v>
      </c>
      <c r="BM190" s="242" t="s">
        <v>1162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651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82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1163</v>
      </c>
      <c r="G192" s="250"/>
      <c r="H192" s="253">
        <v>11.970000000000001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74</v>
      </c>
      <c r="AY192" s="259" t="s">
        <v>475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1164</v>
      </c>
      <c r="G193" s="250"/>
      <c r="H193" s="253">
        <v>1.1399999999999999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5" customFormat="1">
      <c r="A194" s="15"/>
      <c r="B194" s="271"/>
      <c r="C194" s="272"/>
      <c r="D194" s="244" t="s">
        <v>487</v>
      </c>
      <c r="E194" s="273" t="s">
        <v>28</v>
      </c>
      <c r="F194" s="274" t="s">
        <v>493</v>
      </c>
      <c r="G194" s="272"/>
      <c r="H194" s="275">
        <v>13.110000000000001</v>
      </c>
      <c r="I194" s="276"/>
      <c r="J194" s="272"/>
      <c r="K194" s="272"/>
      <c r="L194" s="277"/>
      <c r="M194" s="278"/>
      <c r="N194" s="279"/>
      <c r="O194" s="279"/>
      <c r="P194" s="279"/>
      <c r="Q194" s="279"/>
      <c r="R194" s="279"/>
      <c r="S194" s="279"/>
      <c r="T194" s="280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81" t="s">
        <v>487</v>
      </c>
      <c r="AU194" s="281" t="s">
        <v>82</v>
      </c>
      <c r="AV194" s="15" t="s">
        <v>482</v>
      </c>
      <c r="AW194" s="15" t="s">
        <v>35</v>
      </c>
      <c r="AX194" s="15" t="s">
        <v>78</v>
      </c>
      <c r="AY194" s="281" t="s">
        <v>475</v>
      </c>
    </row>
    <row r="195" s="2" customFormat="1" ht="33" customHeight="1">
      <c r="A195" s="41"/>
      <c r="B195" s="42"/>
      <c r="C195" s="231" t="s">
        <v>603</v>
      </c>
      <c r="D195" s="231" t="s">
        <v>477</v>
      </c>
      <c r="E195" s="232" t="s">
        <v>656</v>
      </c>
      <c r="F195" s="233" t="s">
        <v>657</v>
      </c>
      <c r="G195" s="234" t="s">
        <v>496</v>
      </c>
      <c r="H195" s="235">
        <v>139.08000000000001</v>
      </c>
      <c r="I195" s="236"/>
      <c r="J195" s="237">
        <f>ROUND(I195*H195,2)</f>
        <v>0</v>
      </c>
      <c r="K195" s="233" t="s">
        <v>481</v>
      </c>
      <c r="L195" s="47"/>
      <c r="M195" s="238" t="s">
        <v>28</v>
      </c>
      <c r="N195" s="239" t="s">
        <v>45</v>
      </c>
      <c r="O195" s="87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482</v>
      </c>
      <c r="AT195" s="242" t="s">
        <v>477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482</v>
      </c>
      <c r="BM195" s="242" t="s">
        <v>1165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659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1166</v>
      </c>
      <c r="G197" s="250"/>
      <c r="H197" s="253">
        <v>76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74</v>
      </c>
      <c r="AY197" s="259" t="s">
        <v>475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1167</v>
      </c>
      <c r="G198" s="250"/>
      <c r="H198" s="253">
        <v>63.079999999999998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74</v>
      </c>
      <c r="AY198" s="259" t="s">
        <v>475</v>
      </c>
    </row>
    <row r="199" s="15" customFormat="1">
      <c r="A199" s="15"/>
      <c r="B199" s="271"/>
      <c r="C199" s="272"/>
      <c r="D199" s="244" t="s">
        <v>487</v>
      </c>
      <c r="E199" s="273" t="s">
        <v>28</v>
      </c>
      <c r="F199" s="274" t="s">
        <v>493</v>
      </c>
      <c r="G199" s="272"/>
      <c r="H199" s="275">
        <v>139.07999999999998</v>
      </c>
      <c r="I199" s="276"/>
      <c r="J199" s="272"/>
      <c r="K199" s="272"/>
      <c r="L199" s="277"/>
      <c r="M199" s="278"/>
      <c r="N199" s="279"/>
      <c r="O199" s="279"/>
      <c r="P199" s="279"/>
      <c r="Q199" s="279"/>
      <c r="R199" s="279"/>
      <c r="S199" s="279"/>
      <c r="T199" s="280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81" t="s">
        <v>487</v>
      </c>
      <c r="AU199" s="281" t="s">
        <v>82</v>
      </c>
      <c r="AV199" s="15" t="s">
        <v>482</v>
      </c>
      <c r="AW199" s="15" t="s">
        <v>35</v>
      </c>
      <c r="AX199" s="15" t="s">
        <v>78</v>
      </c>
      <c r="AY199" s="281" t="s">
        <v>475</v>
      </c>
    </row>
    <row r="200" s="2" customFormat="1" ht="21.75" customHeight="1">
      <c r="A200" s="41"/>
      <c r="B200" s="42"/>
      <c r="C200" s="231" t="s">
        <v>607</v>
      </c>
      <c r="D200" s="231" t="s">
        <v>477</v>
      </c>
      <c r="E200" s="232" t="s">
        <v>669</v>
      </c>
      <c r="F200" s="233" t="s">
        <v>670</v>
      </c>
      <c r="G200" s="234" t="s">
        <v>496</v>
      </c>
      <c r="H200" s="235">
        <v>139.08000000000001</v>
      </c>
      <c r="I200" s="236"/>
      <c r="J200" s="237">
        <f>ROUND(I200*H200,2)</f>
        <v>0</v>
      </c>
      <c r="K200" s="233" t="s">
        <v>28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1168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670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1026</v>
      </c>
      <c r="G202" s="250"/>
      <c r="H202" s="253">
        <v>107.16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74</v>
      </c>
      <c r="AY202" s="259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1027</v>
      </c>
      <c r="G203" s="250"/>
      <c r="H203" s="253">
        <v>141.36000000000001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5" customFormat="1">
      <c r="A204" s="15"/>
      <c r="B204" s="271"/>
      <c r="C204" s="272"/>
      <c r="D204" s="244" t="s">
        <v>487</v>
      </c>
      <c r="E204" s="273" t="s">
        <v>28</v>
      </c>
      <c r="F204" s="274" t="s">
        <v>493</v>
      </c>
      <c r="G204" s="272"/>
      <c r="H204" s="275">
        <v>248.52000000000001</v>
      </c>
      <c r="I204" s="276"/>
      <c r="J204" s="272"/>
      <c r="K204" s="272"/>
      <c r="L204" s="277"/>
      <c r="M204" s="278"/>
      <c r="N204" s="279"/>
      <c r="O204" s="279"/>
      <c r="P204" s="279"/>
      <c r="Q204" s="279"/>
      <c r="R204" s="279"/>
      <c r="S204" s="279"/>
      <c r="T204" s="280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81" t="s">
        <v>487</v>
      </c>
      <c r="AU204" s="281" t="s">
        <v>82</v>
      </c>
      <c r="AV204" s="15" t="s">
        <v>482</v>
      </c>
      <c r="AW204" s="15" t="s">
        <v>35</v>
      </c>
      <c r="AX204" s="15" t="s">
        <v>74</v>
      </c>
      <c r="AY204" s="281" t="s">
        <v>475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1166</v>
      </c>
      <c r="G205" s="250"/>
      <c r="H205" s="253">
        <v>76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74</v>
      </c>
      <c r="AY205" s="259" t="s">
        <v>475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1167</v>
      </c>
      <c r="G206" s="250"/>
      <c r="H206" s="253">
        <v>63.079999999999998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74</v>
      </c>
      <c r="AY206" s="259" t="s">
        <v>475</v>
      </c>
    </row>
    <row r="207" s="15" customFormat="1">
      <c r="A207" s="15"/>
      <c r="B207" s="271"/>
      <c r="C207" s="272"/>
      <c r="D207" s="244" t="s">
        <v>487</v>
      </c>
      <c r="E207" s="273" t="s">
        <v>28</v>
      </c>
      <c r="F207" s="274" t="s">
        <v>493</v>
      </c>
      <c r="G207" s="272"/>
      <c r="H207" s="275">
        <v>139.07999999999998</v>
      </c>
      <c r="I207" s="276"/>
      <c r="J207" s="272"/>
      <c r="K207" s="272"/>
      <c r="L207" s="277"/>
      <c r="M207" s="278"/>
      <c r="N207" s="279"/>
      <c r="O207" s="279"/>
      <c r="P207" s="279"/>
      <c r="Q207" s="279"/>
      <c r="R207" s="279"/>
      <c r="S207" s="279"/>
      <c r="T207" s="280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81" t="s">
        <v>487</v>
      </c>
      <c r="AU207" s="281" t="s">
        <v>82</v>
      </c>
      <c r="AV207" s="15" t="s">
        <v>482</v>
      </c>
      <c r="AW207" s="15" t="s">
        <v>35</v>
      </c>
      <c r="AX207" s="15" t="s">
        <v>78</v>
      </c>
      <c r="AY207" s="281" t="s">
        <v>475</v>
      </c>
    </row>
    <row r="208" s="2" customFormat="1" ht="33" customHeight="1">
      <c r="A208" s="41"/>
      <c r="B208" s="42"/>
      <c r="C208" s="231" t="s">
        <v>614</v>
      </c>
      <c r="D208" s="231" t="s">
        <v>477</v>
      </c>
      <c r="E208" s="232" t="s">
        <v>673</v>
      </c>
      <c r="F208" s="233" t="s">
        <v>674</v>
      </c>
      <c r="G208" s="234" t="s">
        <v>496</v>
      </c>
      <c r="H208" s="235">
        <v>139.08000000000001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1169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676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2" customFormat="1" ht="44.25" customHeight="1">
      <c r="A210" s="41"/>
      <c r="B210" s="42"/>
      <c r="C210" s="231" t="s">
        <v>620</v>
      </c>
      <c r="D210" s="231" t="s">
        <v>477</v>
      </c>
      <c r="E210" s="232" t="s">
        <v>678</v>
      </c>
      <c r="F210" s="233" t="s">
        <v>679</v>
      </c>
      <c r="G210" s="234" t="s">
        <v>496</v>
      </c>
      <c r="H210" s="235">
        <v>19.879999999999999</v>
      </c>
      <c r="I210" s="236"/>
      <c r="J210" s="237">
        <f>ROUND(I210*H210,2)</f>
        <v>0</v>
      </c>
      <c r="K210" s="233" t="s">
        <v>481</v>
      </c>
      <c r="L210" s="47"/>
      <c r="M210" s="238" t="s">
        <v>28</v>
      </c>
      <c r="N210" s="239" t="s">
        <v>45</v>
      </c>
      <c r="O210" s="87"/>
      <c r="P210" s="240">
        <f>O210*H210</f>
        <v>0</v>
      </c>
      <c r="Q210" s="240">
        <v>4.0000000000000003E-05</v>
      </c>
      <c r="R210" s="240">
        <f>Q210*H210</f>
        <v>0.00079520000000000003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482</v>
      </c>
      <c r="AT210" s="242" t="s">
        <v>477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482</v>
      </c>
      <c r="BM210" s="242" t="s">
        <v>1170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681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1171</v>
      </c>
      <c r="G212" s="250"/>
      <c r="H212" s="253">
        <v>19.879999999999999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78</v>
      </c>
      <c r="AY212" s="259" t="s">
        <v>475</v>
      </c>
    </row>
    <row r="213" s="2" customFormat="1" ht="55.5" customHeight="1">
      <c r="A213" s="41"/>
      <c r="B213" s="42"/>
      <c r="C213" s="231" t="s">
        <v>625</v>
      </c>
      <c r="D213" s="231" t="s">
        <v>477</v>
      </c>
      <c r="E213" s="232" t="s">
        <v>684</v>
      </c>
      <c r="F213" s="233" t="s">
        <v>685</v>
      </c>
      <c r="G213" s="234" t="s">
        <v>639</v>
      </c>
      <c r="H213" s="235">
        <v>18.399999999999999</v>
      </c>
      <c r="I213" s="236"/>
      <c r="J213" s="237">
        <f>ROUND(I213*H213,2)</f>
        <v>0</v>
      </c>
      <c r="K213" s="233" t="s">
        <v>481</v>
      </c>
      <c r="L213" s="47"/>
      <c r="M213" s="238" t="s">
        <v>28</v>
      </c>
      <c r="N213" s="239" t="s">
        <v>45</v>
      </c>
      <c r="O213" s="87"/>
      <c r="P213" s="240">
        <f>O213*H213</f>
        <v>0</v>
      </c>
      <c r="Q213" s="240">
        <v>0.0012600000000000001</v>
      </c>
      <c r="R213" s="240">
        <f>Q213*H213</f>
        <v>0.023184</v>
      </c>
      <c r="S213" s="240">
        <v>0</v>
      </c>
      <c r="T213" s="24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42" t="s">
        <v>482</v>
      </c>
      <c r="AT213" s="242" t="s">
        <v>477</v>
      </c>
      <c r="AU213" s="242" t="s">
        <v>82</v>
      </c>
      <c r="AY213" s="20" t="s">
        <v>475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20" t="s">
        <v>78</v>
      </c>
      <c r="BK213" s="243">
        <f>ROUND(I213*H213,2)</f>
        <v>0</v>
      </c>
      <c r="BL213" s="20" t="s">
        <v>482</v>
      </c>
      <c r="BM213" s="242" t="s">
        <v>1172</v>
      </c>
    </row>
    <row r="214" s="2" customFormat="1">
      <c r="A214" s="41"/>
      <c r="B214" s="42"/>
      <c r="C214" s="43"/>
      <c r="D214" s="244" t="s">
        <v>484</v>
      </c>
      <c r="E214" s="43"/>
      <c r="F214" s="245" t="s">
        <v>685</v>
      </c>
      <c r="G214" s="43"/>
      <c r="H214" s="43"/>
      <c r="I214" s="151"/>
      <c r="J214" s="43"/>
      <c r="K214" s="43"/>
      <c r="L214" s="47"/>
      <c r="M214" s="246"/>
      <c r="N214" s="24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484</v>
      </c>
      <c r="AU214" s="20" t="s">
        <v>82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1173</v>
      </c>
      <c r="G215" s="250"/>
      <c r="H215" s="253">
        <v>7.7999999999999998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1174</v>
      </c>
      <c r="G216" s="250"/>
      <c r="H216" s="253">
        <v>7.7999999999999998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74</v>
      </c>
      <c r="AY216" s="259" t="s">
        <v>475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1175</v>
      </c>
      <c r="G217" s="250"/>
      <c r="H217" s="253">
        <v>2.7999999999999998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5" customFormat="1">
      <c r="A218" s="15"/>
      <c r="B218" s="271"/>
      <c r="C218" s="272"/>
      <c r="D218" s="244" t="s">
        <v>487</v>
      </c>
      <c r="E218" s="273" t="s">
        <v>28</v>
      </c>
      <c r="F218" s="274" t="s">
        <v>493</v>
      </c>
      <c r="G218" s="272"/>
      <c r="H218" s="275">
        <v>18.399999999999999</v>
      </c>
      <c r="I218" s="276"/>
      <c r="J218" s="272"/>
      <c r="K218" s="272"/>
      <c r="L218" s="277"/>
      <c r="M218" s="278"/>
      <c r="N218" s="279"/>
      <c r="O218" s="279"/>
      <c r="P218" s="279"/>
      <c r="Q218" s="279"/>
      <c r="R218" s="279"/>
      <c r="S218" s="279"/>
      <c r="T218" s="280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81" t="s">
        <v>487</v>
      </c>
      <c r="AU218" s="281" t="s">
        <v>82</v>
      </c>
      <c r="AV218" s="15" t="s">
        <v>482</v>
      </c>
      <c r="AW218" s="15" t="s">
        <v>35</v>
      </c>
      <c r="AX218" s="15" t="s">
        <v>78</v>
      </c>
      <c r="AY218" s="281" t="s">
        <v>475</v>
      </c>
    </row>
    <row r="219" s="2" customFormat="1" ht="21.75" customHeight="1">
      <c r="A219" s="41"/>
      <c r="B219" s="42"/>
      <c r="C219" s="231" t="s">
        <v>630</v>
      </c>
      <c r="D219" s="231" t="s">
        <v>477</v>
      </c>
      <c r="E219" s="232" t="s">
        <v>690</v>
      </c>
      <c r="F219" s="233" t="s">
        <v>691</v>
      </c>
      <c r="G219" s="234" t="s">
        <v>496</v>
      </c>
      <c r="H219" s="235">
        <v>42.520000000000003</v>
      </c>
      <c r="I219" s="236"/>
      <c r="J219" s="237">
        <f>ROUND(I219*H219,2)</f>
        <v>0</v>
      </c>
      <c r="K219" s="233" t="s">
        <v>481</v>
      </c>
      <c r="L219" s="47"/>
      <c r="M219" s="238" t="s">
        <v>28</v>
      </c>
      <c r="N219" s="239" t="s">
        <v>45</v>
      </c>
      <c r="O219" s="87"/>
      <c r="P219" s="240">
        <f>O219*H219</f>
        <v>0</v>
      </c>
      <c r="Q219" s="240">
        <v>0.00116</v>
      </c>
      <c r="R219" s="240">
        <f>Q219*H219</f>
        <v>0.049323200000000005</v>
      </c>
      <c r="S219" s="240">
        <v>0</v>
      </c>
      <c r="T219" s="24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42" t="s">
        <v>482</v>
      </c>
      <c r="AT219" s="242" t="s">
        <v>477</v>
      </c>
      <c r="AU219" s="242" t="s">
        <v>82</v>
      </c>
      <c r="AY219" s="20" t="s">
        <v>475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20" t="s">
        <v>78</v>
      </c>
      <c r="BK219" s="243">
        <f>ROUND(I219*H219,2)</f>
        <v>0</v>
      </c>
      <c r="BL219" s="20" t="s">
        <v>482</v>
      </c>
      <c r="BM219" s="242" t="s">
        <v>1176</v>
      </c>
    </row>
    <row r="220" s="2" customFormat="1">
      <c r="A220" s="41"/>
      <c r="B220" s="42"/>
      <c r="C220" s="43"/>
      <c r="D220" s="244" t="s">
        <v>484</v>
      </c>
      <c r="E220" s="43"/>
      <c r="F220" s="245" t="s">
        <v>691</v>
      </c>
      <c r="G220" s="43"/>
      <c r="H220" s="43"/>
      <c r="I220" s="151"/>
      <c r="J220" s="43"/>
      <c r="K220" s="43"/>
      <c r="L220" s="47"/>
      <c r="M220" s="246"/>
      <c r="N220" s="24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484</v>
      </c>
      <c r="AU220" s="20" t="s">
        <v>82</v>
      </c>
    </row>
    <row r="221" s="2" customFormat="1">
      <c r="A221" s="41"/>
      <c r="B221" s="42"/>
      <c r="C221" s="43"/>
      <c r="D221" s="244" t="s">
        <v>485</v>
      </c>
      <c r="E221" s="43"/>
      <c r="F221" s="248" t="s">
        <v>693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485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1177</v>
      </c>
      <c r="G222" s="250"/>
      <c r="H222" s="253">
        <v>11.5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1178</v>
      </c>
      <c r="G223" s="250"/>
      <c r="H223" s="253">
        <v>16.199999999999999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74</v>
      </c>
      <c r="AY223" s="259" t="s">
        <v>475</v>
      </c>
    </row>
    <row r="224" s="13" customFormat="1">
      <c r="A224" s="13"/>
      <c r="B224" s="249"/>
      <c r="C224" s="250"/>
      <c r="D224" s="244" t="s">
        <v>487</v>
      </c>
      <c r="E224" s="251" t="s">
        <v>28</v>
      </c>
      <c r="F224" s="252" t="s">
        <v>1179</v>
      </c>
      <c r="G224" s="250"/>
      <c r="H224" s="253">
        <v>14.82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9" t="s">
        <v>487</v>
      </c>
      <c r="AU224" s="259" t="s">
        <v>82</v>
      </c>
      <c r="AV224" s="13" t="s">
        <v>82</v>
      </c>
      <c r="AW224" s="13" t="s">
        <v>35</v>
      </c>
      <c r="AX224" s="13" t="s">
        <v>74</v>
      </c>
      <c r="AY224" s="259" t="s">
        <v>475</v>
      </c>
    </row>
    <row r="225" s="15" customFormat="1">
      <c r="A225" s="15"/>
      <c r="B225" s="271"/>
      <c r="C225" s="272"/>
      <c r="D225" s="244" t="s">
        <v>487</v>
      </c>
      <c r="E225" s="273" t="s">
        <v>28</v>
      </c>
      <c r="F225" s="274" t="s">
        <v>493</v>
      </c>
      <c r="G225" s="272"/>
      <c r="H225" s="275">
        <v>42.519999999999996</v>
      </c>
      <c r="I225" s="276"/>
      <c r="J225" s="272"/>
      <c r="K225" s="272"/>
      <c r="L225" s="277"/>
      <c r="M225" s="278"/>
      <c r="N225" s="279"/>
      <c r="O225" s="279"/>
      <c r="P225" s="279"/>
      <c r="Q225" s="279"/>
      <c r="R225" s="279"/>
      <c r="S225" s="279"/>
      <c r="T225" s="280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81" t="s">
        <v>487</v>
      </c>
      <c r="AU225" s="281" t="s">
        <v>82</v>
      </c>
      <c r="AV225" s="15" t="s">
        <v>482</v>
      </c>
      <c r="AW225" s="15" t="s">
        <v>35</v>
      </c>
      <c r="AX225" s="15" t="s">
        <v>78</v>
      </c>
      <c r="AY225" s="281" t="s">
        <v>475</v>
      </c>
    </row>
    <row r="226" s="12" customFormat="1" ht="22.8" customHeight="1">
      <c r="A226" s="12"/>
      <c r="B226" s="215"/>
      <c r="C226" s="216"/>
      <c r="D226" s="217" t="s">
        <v>73</v>
      </c>
      <c r="E226" s="229" t="s">
        <v>701</v>
      </c>
      <c r="F226" s="229" t="s">
        <v>702</v>
      </c>
      <c r="G226" s="216"/>
      <c r="H226" s="216"/>
      <c r="I226" s="219"/>
      <c r="J226" s="230">
        <f>BK226</f>
        <v>0</v>
      </c>
      <c r="K226" s="216"/>
      <c r="L226" s="221"/>
      <c r="M226" s="222"/>
      <c r="N226" s="223"/>
      <c r="O226" s="223"/>
      <c r="P226" s="224">
        <f>SUM(P227:P228)</f>
        <v>0</v>
      </c>
      <c r="Q226" s="223"/>
      <c r="R226" s="224">
        <f>SUM(R227:R228)</f>
        <v>0</v>
      </c>
      <c r="S226" s="223"/>
      <c r="T226" s="225">
        <f>SUM(T227:T228)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6" t="s">
        <v>78</v>
      </c>
      <c r="AT226" s="227" t="s">
        <v>73</v>
      </c>
      <c r="AU226" s="227" t="s">
        <v>78</v>
      </c>
      <c r="AY226" s="226" t="s">
        <v>475</v>
      </c>
      <c r="BK226" s="228">
        <f>SUM(BK227:BK228)</f>
        <v>0</v>
      </c>
    </row>
    <row r="227" s="2" customFormat="1" ht="66.75" customHeight="1">
      <c r="A227" s="41"/>
      <c r="B227" s="42"/>
      <c r="C227" s="231" t="s">
        <v>636</v>
      </c>
      <c r="D227" s="231" t="s">
        <v>477</v>
      </c>
      <c r="E227" s="232" t="s">
        <v>704</v>
      </c>
      <c r="F227" s="233" t="s">
        <v>705</v>
      </c>
      <c r="G227" s="234" t="s">
        <v>508</v>
      </c>
      <c r="H227" s="235">
        <v>66.626000000000005</v>
      </c>
      <c r="I227" s="236"/>
      <c r="J227" s="237">
        <f>ROUND(I227*H227,2)</f>
        <v>0</v>
      </c>
      <c r="K227" s="233" t="s">
        <v>481</v>
      </c>
      <c r="L227" s="47"/>
      <c r="M227" s="238" t="s">
        <v>28</v>
      </c>
      <c r="N227" s="239" t="s">
        <v>45</v>
      </c>
      <c r="O227" s="87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42" t="s">
        <v>482</v>
      </c>
      <c r="AT227" s="242" t="s">
        <v>477</v>
      </c>
      <c r="AU227" s="242" t="s">
        <v>82</v>
      </c>
      <c r="AY227" s="20" t="s">
        <v>475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20" t="s">
        <v>78</v>
      </c>
      <c r="BK227" s="243">
        <f>ROUND(I227*H227,2)</f>
        <v>0</v>
      </c>
      <c r="BL227" s="20" t="s">
        <v>482</v>
      </c>
      <c r="BM227" s="242" t="s">
        <v>1180</v>
      </c>
    </row>
    <row r="228" s="2" customFormat="1">
      <c r="A228" s="41"/>
      <c r="B228" s="42"/>
      <c r="C228" s="43"/>
      <c r="D228" s="244" t="s">
        <v>484</v>
      </c>
      <c r="E228" s="43"/>
      <c r="F228" s="245" t="s">
        <v>707</v>
      </c>
      <c r="G228" s="43"/>
      <c r="H228" s="43"/>
      <c r="I228" s="151"/>
      <c r="J228" s="43"/>
      <c r="K228" s="43"/>
      <c r="L228" s="47"/>
      <c r="M228" s="246"/>
      <c r="N228" s="24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484</v>
      </c>
      <c r="AU228" s="20" t="s">
        <v>82</v>
      </c>
    </row>
    <row r="229" s="12" customFormat="1" ht="25.92" customHeight="1">
      <c r="A229" s="12"/>
      <c r="B229" s="215"/>
      <c r="C229" s="216"/>
      <c r="D229" s="217" t="s">
        <v>73</v>
      </c>
      <c r="E229" s="218" t="s">
        <v>708</v>
      </c>
      <c r="F229" s="218" t="s">
        <v>709</v>
      </c>
      <c r="G229" s="216"/>
      <c r="H229" s="216"/>
      <c r="I229" s="219"/>
      <c r="J229" s="220">
        <f>BK229</f>
        <v>0</v>
      </c>
      <c r="K229" s="216"/>
      <c r="L229" s="221"/>
      <c r="M229" s="222"/>
      <c r="N229" s="223"/>
      <c r="O229" s="223"/>
      <c r="P229" s="224">
        <f>P230+P239+P256+P264</f>
        <v>0</v>
      </c>
      <c r="Q229" s="223"/>
      <c r="R229" s="224">
        <f>R230+R239+R256+R264</f>
        <v>21.078923199999995</v>
      </c>
      <c r="S229" s="223"/>
      <c r="T229" s="225">
        <f>T230+T239+T256+T264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6" t="s">
        <v>82</v>
      </c>
      <c r="AT229" s="227" t="s">
        <v>73</v>
      </c>
      <c r="AU229" s="227" t="s">
        <v>74</v>
      </c>
      <c r="AY229" s="226" t="s">
        <v>475</v>
      </c>
      <c r="BK229" s="228">
        <f>BK230+BK239+BK256+BK264</f>
        <v>0</v>
      </c>
    </row>
    <row r="230" s="12" customFormat="1" ht="22.8" customHeight="1">
      <c r="A230" s="12"/>
      <c r="B230" s="215"/>
      <c r="C230" s="216"/>
      <c r="D230" s="217" t="s">
        <v>73</v>
      </c>
      <c r="E230" s="229" t="s">
        <v>710</v>
      </c>
      <c r="F230" s="229" t="s">
        <v>711</v>
      </c>
      <c r="G230" s="216"/>
      <c r="H230" s="216"/>
      <c r="I230" s="219"/>
      <c r="J230" s="230">
        <f>BK230</f>
        <v>0</v>
      </c>
      <c r="K230" s="216"/>
      <c r="L230" s="221"/>
      <c r="M230" s="222"/>
      <c r="N230" s="223"/>
      <c r="O230" s="223"/>
      <c r="P230" s="224">
        <f>SUM(P231:P238)</f>
        <v>0</v>
      </c>
      <c r="Q230" s="223"/>
      <c r="R230" s="224">
        <f>SUM(R231:R238)</f>
        <v>0.0022799999999999999</v>
      </c>
      <c r="S230" s="223"/>
      <c r="T230" s="225">
        <f>SUM(T231:T238)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6" t="s">
        <v>82</v>
      </c>
      <c r="AT230" s="227" t="s">
        <v>73</v>
      </c>
      <c r="AU230" s="227" t="s">
        <v>78</v>
      </c>
      <c r="AY230" s="226" t="s">
        <v>475</v>
      </c>
      <c r="BK230" s="228">
        <f>SUM(BK231:BK238)</f>
        <v>0</v>
      </c>
    </row>
    <row r="231" s="2" customFormat="1" ht="21.75" customHeight="1">
      <c r="A231" s="41"/>
      <c r="B231" s="42"/>
      <c r="C231" s="231" t="s">
        <v>644</v>
      </c>
      <c r="D231" s="231" t="s">
        <v>477</v>
      </c>
      <c r="E231" s="232" t="s">
        <v>713</v>
      </c>
      <c r="F231" s="233" t="s">
        <v>714</v>
      </c>
      <c r="G231" s="234" t="s">
        <v>496</v>
      </c>
      <c r="H231" s="235">
        <v>11.4</v>
      </c>
      <c r="I231" s="236"/>
      <c r="J231" s="237">
        <f>ROUND(I231*H231,2)</f>
        <v>0</v>
      </c>
      <c r="K231" s="233" t="s">
        <v>481</v>
      </c>
      <c r="L231" s="47"/>
      <c r="M231" s="238" t="s">
        <v>28</v>
      </c>
      <c r="N231" s="239" t="s">
        <v>45</v>
      </c>
      <c r="O231" s="87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567</v>
      </c>
      <c r="AT231" s="242" t="s">
        <v>477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567</v>
      </c>
      <c r="BM231" s="242" t="s">
        <v>1181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714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1182</v>
      </c>
      <c r="G233" s="250"/>
      <c r="H233" s="253">
        <v>11.4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78</v>
      </c>
      <c r="AY233" s="259" t="s">
        <v>475</v>
      </c>
    </row>
    <row r="234" s="2" customFormat="1" ht="16.5" customHeight="1">
      <c r="A234" s="41"/>
      <c r="B234" s="42"/>
      <c r="C234" s="282" t="s">
        <v>649</v>
      </c>
      <c r="D234" s="282" t="s">
        <v>516</v>
      </c>
      <c r="E234" s="283" t="s">
        <v>718</v>
      </c>
      <c r="F234" s="284" t="s">
        <v>719</v>
      </c>
      <c r="G234" s="285" t="s">
        <v>720</v>
      </c>
      <c r="H234" s="286">
        <v>2.2799999999999998</v>
      </c>
      <c r="I234" s="287"/>
      <c r="J234" s="288">
        <f>ROUND(I234*H234,2)</f>
        <v>0</v>
      </c>
      <c r="K234" s="284" t="s">
        <v>481</v>
      </c>
      <c r="L234" s="289"/>
      <c r="M234" s="290" t="s">
        <v>28</v>
      </c>
      <c r="N234" s="291" t="s">
        <v>45</v>
      </c>
      <c r="O234" s="87"/>
      <c r="P234" s="240">
        <f>O234*H234</f>
        <v>0</v>
      </c>
      <c r="Q234" s="240">
        <v>0.001</v>
      </c>
      <c r="R234" s="240">
        <f>Q234*H234</f>
        <v>0.0022799999999999999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649</v>
      </c>
      <c r="AT234" s="242" t="s">
        <v>516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567</v>
      </c>
      <c r="BM234" s="242" t="s">
        <v>1183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719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1184</v>
      </c>
      <c r="G236" s="250"/>
      <c r="H236" s="253">
        <v>2.2799999999999998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78</v>
      </c>
      <c r="AY236" s="259" t="s">
        <v>475</v>
      </c>
    </row>
    <row r="237" s="2" customFormat="1" ht="44.25" customHeight="1">
      <c r="A237" s="41"/>
      <c r="B237" s="42"/>
      <c r="C237" s="231" t="s">
        <v>655</v>
      </c>
      <c r="D237" s="231" t="s">
        <v>477</v>
      </c>
      <c r="E237" s="232" t="s">
        <v>724</v>
      </c>
      <c r="F237" s="233" t="s">
        <v>725</v>
      </c>
      <c r="G237" s="234" t="s">
        <v>508</v>
      </c>
      <c r="H237" s="235">
        <v>0.002</v>
      </c>
      <c r="I237" s="236"/>
      <c r="J237" s="237">
        <f>ROUND(I237*H237,2)</f>
        <v>0</v>
      </c>
      <c r="K237" s="233" t="s">
        <v>481</v>
      </c>
      <c r="L237" s="47"/>
      <c r="M237" s="238" t="s">
        <v>28</v>
      </c>
      <c r="N237" s="239" t="s">
        <v>45</v>
      </c>
      <c r="O237" s="87"/>
      <c r="P237" s="240">
        <f>O237*H237</f>
        <v>0</v>
      </c>
      <c r="Q237" s="240">
        <v>0</v>
      </c>
      <c r="R237" s="240">
        <f>Q237*H237</f>
        <v>0</v>
      </c>
      <c r="S237" s="240">
        <v>0</v>
      </c>
      <c r="T237" s="24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42" t="s">
        <v>567</v>
      </c>
      <c r="AT237" s="242" t="s">
        <v>477</v>
      </c>
      <c r="AU237" s="242" t="s">
        <v>82</v>
      </c>
      <c r="AY237" s="20" t="s">
        <v>475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20" t="s">
        <v>78</v>
      </c>
      <c r="BK237" s="243">
        <f>ROUND(I237*H237,2)</f>
        <v>0</v>
      </c>
      <c r="BL237" s="20" t="s">
        <v>567</v>
      </c>
      <c r="BM237" s="242" t="s">
        <v>1185</v>
      </c>
    </row>
    <row r="238" s="2" customFormat="1">
      <c r="A238" s="41"/>
      <c r="B238" s="42"/>
      <c r="C238" s="43"/>
      <c r="D238" s="244" t="s">
        <v>484</v>
      </c>
      <c r="E238" s="43"/>
      <c r="F238" s="245" t="s">
        <v>727</v>
      </c>
      <c r="G238" s="43"/>
      <c r="H238" s="43"/>
      <c r="I238" s="151"/>
      <c r="J238" s="43"/>
      <c r="K238" s="43"/>
      <c r="L238" s="47"/>
      <c r="M238" s="246"/>
      <c r="N238" s="24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484</v>
      </c>
      <c r="AU238" s="20" t="s">
        <v>82</v>
      </c>
    </row>
    <row r="239" s="12" customFormat="1" ht="22.8" customHeight="1">
      <c r="A239" s="12"/>
      <c r="B239" s="215"/>
      <c r="C239" s="216"/>
      <c r="D239" s="217" t="s">
        <v>73</v>
      </c>
      <c r="E239" s="229" t="s">
        <v>728</v>
      </c>
      <c r="F239" s="229" t="s">
        <v>729</v>
      </c>
      <c r="G239" s="216"/>
      <c r="H239" s="216"/>
      <c r="I239" s="219"/>
      <c r="J239" s="230">
        <f>BK239</f>
        <v>0</v>
      </c>
      <c r="K239" s="216"/>
      <c r="L239" s="221"/>
      <c r="M239" s="222"/>
      <c r="N239" s="223"/>
      <c r="O239" s="223"/>
      <c r="P239" s="224">
        <f>SUM(P240:P255)</f>
        <v>0</v>
      </c>
      <c r="Q239" s="223"/>
      <c r="R239" s="224">
        <f>SUM(R240:R255)</f>
        <v>20.549104199999999</v>
      </c>
      <c r="S239" s="223"/>
      <c r="T239" s="225">
        <f>SUM(T240:T255)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26" t="s">
        <v>82</v>
      </c>
      <c r="AT239" s="227" t="s">
        <v>73</v>
      </c>
      <c r="AU239" s="227" t="s">
        <v>78</v>
      </c>
      <c r="AY239" s="226" t="s">
        <v>475</v>
      </c>
      <c r="BK239" s="228">
        <f>SUM(BK240:BK255)</f>
        <v>0</v>
      </c>
    </row>
    <row r="240" s="2" customFormat="1" ht="44.25" customHeight="1">
      <c r="A240" s="41"/>
      <c r="B240" s="42"/>
      <c r="C240" s="231" t="s">
        <v>662</v>
      </c>
      <c r="D240" s="231" t="s">
        <v>477</v>
      </c>
      <c r="E240" s="232" t="s">
        <v>731</v>
      </c>
      <c r="F240" s="233" t="s">
        <v>732</v>
      </c>
      <c r="G240" s="234" t="s">
        <v>496</v>
      </c>
      <c r="H240" s="235">
        <v>13.109999999999999</v>
      </c>
      <c r="I240" s="236"/>
      <c r="J240" s="237">
        <f>ROUND(I240*H240,2)</f>
        <v>0</v>
      </c>
      <c r="K240" s="233" t="s">
        <v>481</v>
      </c>
      <c r="L240" s="47"/>
      <c r="M240" s="238" t="s">
        <v>28</v>
      </c>
      <c r="N240" s="239" t="s">
        <v>45</v>
      </c>
      <c r="O240" s="87"/>
      <c r="P240" s="240">
        <f>O240*H240</f>
        <v>0</v>
      </c>
      <c r="Q240" s="240">
        <v>0.00022000000000000001</v>
      </c>
      <c r="R240" s="240">
        <f>Q240*H240</f>
        <v>0.0028842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567</v>
      </c>
      <c r="AT240" s="242" t="s">
        <v>477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567</v>
      </c>
      <c r="BM240" s="242" t="s">
        <v>1186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734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1187</v>
      </c>
      <c r="G242" s="250"/>
      <c r="H242" s="253">
        <v>11.970000000000001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74</v>
      </c>
      <c r="AY242" s="259" t="s">
        <v>475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1188</v>
      </c>
      <c r="G243" s="250"/>
      <c r="H243" s="253">
        <v>1.1399999999999999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5" customFormat="1">
      <c r="A244" s="15"/>
      <c r="B244" s="271"/>
      <c r="C244" s="272"/>
      <c r="D244" s="244" t="s">
        <v>487</v>
      </c>
      <c r="E244" s="273" t="s">
        <v>28</v>
      </c>
      <c r="F244" s="274" t="s">
        <v>493</v>
      </c>
      <c r="G244" s="272"/>
      <c r="H244" s="275">
        <v>13.110000000000001</v>
      </c>
      <c r="I244" s="276"/>
      <c r="J244" s="272"/>
      <c r="K244" s="272"/>
      <c r="L244" s="277"/>
      <c r="M244" s="278"/>
      <c r="N244" s="279"/>
      <c r="O244" s="279"/>
      <c r="P244" s="279"/>
      <c r="Q244" s="279"/>
      <c r="R244" s="279"/>
      <c r="S244" s="279"/>
      <c r="T244" s="280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81" t="s">
        <v>487</v>
      </c>
      <c r="AU244" s="281" t="s">
        <v>82</v>
      </c>
      <c r="AV244" s="15" t="s">
        <v>482</v>
      </c>
      <c r="AW244" s="15" t="s">
        <v>35</v>
      </c>
      <c r="AX244" s="15" t="s">
        <v>78</v>
      </c>
      <c r="AY244" s="281" t="s">
        <v>475</v>
      </c>
    </row>
    <row r="245" s="2" customFormat="1" ht="21.75" customHeight="1">
      <c r="A245" s="41"/>
      <c r="B245" s="42"/>
      <c r="C245" s="282" t="s">
        <v>668</v>
      </c>
      <c r="D245" s="282" t="s">
        <v>516</v>
      </c>
      <c r="E245" s="283" t="s">
        <v>738</v>
      </c>
      <c r="F245" s="284" t="s">
        <v>739</v>
      </c>
      <c r="G245" s="285" t="s">
        <v>720</v>
      </c>
      <c r="H245" s="286">
        <v>26.219999999999999</v>
      </c>
      <c r="I245" s="287"/>
      <c r="J245" s="288">
        <f>ROUND(I245*H245,2)</f>
        <v>0</v>
      </c>
      <c r="K245" s="284" t="s">
        <v>481</v>
      </c>
      <c r="L245" s="289"/>
      <c r="M245" s="290" t="s">
        <v>28</v>
      </c>
      <c r="N245" s="291" t="s">
        <v>45</v>
      </c>
      <c r="O245" s="87"/>
      <c r="P245" s="240">
        <f>O245*H245</f>
        <v>0</v>
      </c>
      <c r="Q245" s="240">
        <v>0.001</v>
      </c>
      <c r="R245" s="240">
        <f>Q245*H245</f>
        <v>0.02622</v>
      </c>
      <c r="S245" s="240">
        <v>0</v>
      </c>
      <c r="T245" s="24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42" t="s">
        <v>649</v>
      </c>
      <c r="AT245" s="242" t="s">
        <v>516</v>
      </c>
      <c r="AU245" s="242" t="s">
        <v>82</v>
      </c>
      <c r="AY245" s="20" t="s">
        <v>475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20" t="s">
        <v>78</v>
      </c>
      <c r="BK245" s="243">
        <f>ROUND(I245*H245,2)</f>
        <v>0</v>
      </c>
      <c r="BL245" s="20" t="s">
        <v>567</v>
      </c>
      <c r="BM245" s="242" t="s">
        <v>1189</v>
      </c>
    </row>
    <row r="246" s="2" customFormat="1">
      <c r="A246" s="41"/>
      <c r="B246" s="42"/>
      <c r="C246" s="43"/>
      <c r="D246" s="244" t="s">
        <v>484</v>
      </c>
      <c r="E246" s="43"/>
      <c r="F246" s="245" t="s">
        <v>739</v>
      </c>
      <c r="G246" s="43"/>
      <c r="H246" s="43"/>
      <c r="I246" s="151"/>
      <c r="J246" s="43"/>
      <c r="K246" s="43"/>
      <c r="L246" s="47"/>
      <c r="M246" s="246"/>
      <c r="N246" s="24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484</v>
      </c>
      <c r="AU246" s="20" t="s">
        <v>82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1190</v>
      </c>
      <c r="G247" s="250"/>
      <c r="H247" s="253">
        <v>26.219999999999999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78</v>
      </c>
      <c r="AY247" s="259" t="s">
        <v>475</v>
      </c>
    </row>
    <row r="248" s="2" customFormat="1" ht="21.75" customHeight="1">
      <c r="A248" s="41"/>
      <c r="B248" s="42"/>
      <c r="C248" s="231" t="s">
        <v>672</v>
      </c>
      <c r="D248" s="231" t="s">
        <v>477</v>
      </c>
      <c r="E248" s="232" t="s">
        <v>1061</v>
      </c>
      <c r="F248" s="233" t="s">
        <v>1062</v>
      </c>
      <c r="G248" s="234" t="s">
        <v>496</v>
      </c>
      <c r="H248" s="235">
        <v>11.4</v>
      </c>
      <c r="I248" s="236"/>
      <c r="J248" s="237">
        <f>ROUND(I248*H248,2)</f>
        <v>0</v>
      </c>
      <c r="K248" s="233" t="s">
        <v>481</v>
      </c>
      <c r="L248" s="47"/>
      <c r="M248" s="238" t="s">
        <v>28</v>
      </c>
      <c r="N248" s="239" t="s">
        <v>45</v>
      </c>
      <c r="O248" s="87"/>
      <c r="P248" s="240">
        <f>O248*H248</f>
        <v>0</v>
      </c>
      <c r="Q248" s="240">
        <v>0</v>
      </c>
      <c r="R248" s="240">
        <f>Q248*H248</f>
        <v>0</v>
      </c>
      <c r="S248" s="240">
        <v>0</v>
      </c>
      <c r="T248" s="241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42" t="s">
        <v>567</v>
      </c>
      <c r="AT248" s="242" t="s">
        <v>477</v>
      </c>
      <c r="AU248" s="242" t="s">
        <v>82</v>
      </c>
      <c r="AY248" s="20" t="s">
        <v>475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20" t="s">
        <v>78</v>
      </c>
      <c r="BK248" s="243">
        <f>ROUND(I248*H248,2)</f>
        <v>0</v>
      </c>
      <c r="BL248" s="20" t="s">
        <v>567</v>
      </c>
      <c r="BM248" s="242" t="s">
        <v>1191</v>
      </c>
    </row>
    <row r="249" s="2" customFormat="1">
      <c r="A249" s="41"/>
      <c r="B249" s="42"/>
      <c r="C249" s="43"/>
      <c r="D249" s="244" t="s">
        <v>484</v>
      </c>
      <c r="E249" s="43"/>
      <c r="F249" s="245" t="s">
        <v>1062</v>
      </c>
      <c r="G249" s="43"/>
      <c r="H249" s="43"/>
      <c r="I249" s="151"/>
      <c r="J249" s="43"/>
      <c r="K249" s="43"/>
      <c r="L249" s="47"/>
      <c r="M249" s="246"/>
      <c r="N249" s="24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484</v>
      </c>
      <c r="AU249" s="20" t="s">
        <v>82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1192</v>
      </c>
      <c r="G250" s="250"/>
      <c r="H250" s="253">
        <v>11.4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78</v>
      </c>
      <c r="AY250" s="259" t="s">
        <v>475</v>
      </c>
    </row>
    <row r="251" s="2" customFormat="1" ht="16.5" customHeight="1">
      <c r="A251" s="41"/>
      <c r="B251" s="42"/>
      <c r="C251" s="282" t="s">
        <v>677</v>
      </c>
      <c r="D251" s="282" t="s">
        <v>516</v>
      </c>
      <c r="E251" s="283" t="s">
        <v>748</v>
      </c>
      <c r="F251" s="284" t="s">
        <v>749</v>
      </c>
      <c r="G251" s="285" t="s">
        <v>508</v>
      </c>
      <c r="H251" s="286">
        <v>20.52</v>
      </c>
      <c r="I251" s="287"/>
      <c r="J251" s="288">
        <f>ROUND(I251*H251,2)</f>
        <v>0</v>
      </c>
      <c r="K251" s="284" t="s">
        <v>481</v>
      </c>
      <c r="L251" s="289"/>
      <c r="M251" s="290" t="s">
        <v>28</v>
      </c>
      <c r="N251" s="291" t="s">
        <v>45</v>
      </c>
      <c r="O251" s="87"/>
      <c r="P251" s="240">
        <f>O251*H251</f>
        <v>0</v>
      </c>
      <c r="Q251" s="240">
        <v>1</v>
      </c>
      <c r="R251" s="240">
        <f>Q251*H251</f>
        <v>20.52</v>
      </c>
      <c r="S251" s="240">
        <v>0</v>
      </c>
      <c r="T251" s="241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42" t="s">
        <v>649</v>
      </c>
      <c r="AT251" s="242" t="s">
        <v>516</v>
      </c>
      <c r="AU251" s="242" t="s">
        <v>82</v>
      </c>
      <c r="AY251" s="20" t="s">
        <v>475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20" t="s">
        <v>78</v>
      </c>
      <c r="BK251" s="243">
        <f>ROUND(I251*H251,2)</f>
        <v>0</v>
      </c>
      <c r="BL251" s="20" t="s">
        <v>567</v>
      </c>
      <c r="BM251" s="242" t="s">
        <v>1193</v>
      </c>
    </row>
    <row r="252" s="2" customFormat="1">
      <c r="A252" s="41"/>
      <c r="B252" s="42"/>
      <c r="C252" s="43"/>
      <c r="D252" s="244" t="s">
        <v>484</v>
      </c>
      <c r="E252" s="43"/>
      <c r="F252" s="245" t="s">
        <v>749</v>
      </c>
      <c r="G252" s="43"/>
      <c r="H252" s="43"/>
      <c r="I252" s="151"/>
      <c r="J252" s="43"/>
      <c r="K252" s="43"/>
      <c r="L252" s="47"/>
      <c r="M252" s="246"/>
      <c r="N252" s="24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484</v>
      </c>
      <c r="AU252" s="20" t="s">
        <v>82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1194</v>
      </c>
      <c r="G253" s="250"/>
      <c r="H253" s="253">
        <v>20.52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78</v>
      </c>
      <c r="AY253" s="259" t="s">
        <v>475</v>
      </c>
    </row>
    <row r="254" s="2" customFormat="1" ht="33" customHeight="1">
      <c r="A254" s="41"/>
      <c r="B254" s="42"/>
      <c r="C254" s="231" t="s">
        <v>683</v>
      </c>
      <c r="D254" s="231" t="s">
        <v>477</v>
      </c>
      <c r="E254" s="232" t="s">
        <v>764</v>
      </c>
      <c r="F254" s="233" t="s">
        <v>765</v>
      </c>
      <c r="G254" s="234" t="s">
        <v>508</v>
      </c>
      <c r="H254" s="235">
        <v>20.548999999999999</v>
      </c>
      <c r="I254" s="236"/>
      <c r="J254" s="237">
        <f>ROUND(I254*H254,2)</f>
        <v>0</v>
      </c>
      <c r="K254" s="233" t="s">
        <v>481</v>
      </c>
      <c r="L254" s="47"/>
      <c r="M254" s="238" t="s">
        <v>28</v>
      </c>
      <c r="N254" s="239" t="s">
        <v>45</v>
      </c>
      <c r="O254" s="87"/>
      <c r="P254" s="240">
        <f>O254*H254</f>
        <v>0</v>
      </c>
      <c r="Q254" s="240">
        <v>0</v>
      </c>
      <c r="R254" s="240">
        <f>Q254*H254</f>
        <v>0</v>
      </c>
      <c r="S254" s="240">
        <v>0</v>
      </c>
      <c r="T254" s="241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42" t="s">
        <v>567</v>
      </c>
      <c r="AT254" s="242" t="s">
        <v>477</v>
      </c>
      <c r="AU254" s="242" t="s">
        <v>82</v>
      </c>
      <c r="AY254" s="20" t="s">
        <v>475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20" t="s">
        <v>78</v>
      </c>
      <c r="BK254" s="243">
        <f>ROUND(I254*H254,2)</f>
        <v>0</v>
      </c>
      <c r="BL254" s="20" t="s">
        <v>567</v>
      </c>
      <c r="BM254" s="242" t="s">
        <v>1195</v>
      </c>
    </row>
    <row r="255" s="2" customFormat="1">
      <c r="A255" s="41"/>
      <c r="B255" s="42"/>
      <c r="C255" s="43"/>
      <c r="D255" s="244" t="s">
        <v>484</v>
      </c>
      <c r="E255" s="43"/>
      <c r="F255" s="245" t="s">
        <v>765</v>
      </c>
      <c r="G255" s="43"/>
      <c r="H255" s="43"/>
      <c r="I255" s="151"/>
      <c r="J255" s="43"/>
      <c r="K255" s="43"/>
      <c r="L255" s="47"/>
      <c r="M255" s="246"/>
      <c r="N255" s="24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484</v>
      </c>
      <c r="AU255" s="20" t="s">
        <v>82</v>
      </c>
    </row>
    <row r="256" s="12" customFormat="1" ht="22.8" customHeight="1">
      <c r="A256" s="12"/>
      <c r="B256" s="215"/>
      <c r="C256" s="216"/>
      <c r="D256" s="217" t="s">
        <v>73</v>
      </c>
      <c r="E256" s="229" t="s">
        <v>767</v>
      </c>
      <c r="F256" s="229" t="s">
        <v>768</v>
      </c>
      <c r="G256" s="216"/>
      <c r="H256" s="216"/>
      <c r="I256" s="219"/>
      <c r="J256" s="230">
        <f>BK256</f>
        <v>0</v>
      </c>
      <c r="K256" s="216"/>
      <c r="L256" s="221"/>
      <c r="M256" s="222"/>
      <c r="N256" s="223"/>
      <c r="O256" s="223"/>
      <c r="P256" s="224">
        <f>SUM(P257:P263)</f>
        <v>0</v>
      </c>
      <c r="Q256" s="223"/>
      <c r="R256" s="224">
        <f>SUM(R257:R263)</f>
        <v>0.0035000000000000001</v>
      </c>
      <c r="S256" s="223"/>
      <c r="T256" s="225">
        <f>SUM(T257:T263)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26" t="s">
        <v>82</v>
      </c>
      <c r="AT256" s="227" t="s">
        <v>73</v>
      </c>
      <c r="AU256" s="227" t="s">
        <v>78</v>
      </c>
      <c r="AY256" s="226" t="s">
        <v>475</v>
      </c>
      <c r="BK256" s="228">
        <f>SUM(BK257:BK263)</f>
        <v>0</v>
      </c>
    </row>
    <row r="257" s="2" customFormat="1" ht="21.75" customHeight="1">
      <c r="A257" s="41"/>
      <c r="B257" s="42"/>
      <c r="C257" s="231" t="s">
        <v>689</v>
      </c>
      <c r="D257" s="231" t="s">
        <v>477</v>
      </c>
      <c r="E257" s="232" t="s">
        <v>1068</v>
      </c>
      <c r="F257" s="233" t="s">
        <v>1069</v>
      </c>
      <c r="G257" s="234" t="s">
        <v>550</v>
      </c>
      <c r="H257" s="235">
        <v>1</v>
      </c>
      <c r="I257" s="236"/>
      <c r="J257" s="237">
        <f>ROUND(I257*H257,2)</f>
        <v>0</v>
      </c>
      <c r="K257" s="233" t="s">
        <v>481</v>
      </c>
      <c r="L257" s="47"/>
      <c r="M257" s="238" t="s">
        <v>28</v>
      </c>
      <c r="N257" s="239" t="s">
        <v>45</v>
      </c>
      <c r="O257" s="87"/>
      <c r="P257" s="240">
        <f>O257*H257</f>
        <v>0</v>
      </c>
      <c r="Q257" s="240">
        <v>0</v>
      </c>
      <c r="R257" s="240">
        <f>Q257*H257</f>
        <v>0</v>
      </c>
      <c r="S257" s="240">
        <v>0</v>
      </c>
      <c r="T257" s="24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567</v>
      </c>
      <c r="AT257" s="242" t="s">
        <v>477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567</v>
      </c>
      <c r="BM257" s="242" t="s">
        <v>1196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1071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1072</v>
      </c>
      <c r="G259" s="250"/>
      <c r="H259" s="253">
        <v>1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78</v>
      </c>
      <c r="AY259" s="259" t="s">
        <v>475</v>
      </c>
    </row>
    <row r="260" s="2" customFormat="1" ht="16.5" customHeight="1">
      <c r="A260" s="41"/>
      <c r="B260" s="42"/>
      <c r="C260" s="282" t="s">
        <v>703</v>
      </c>
      <c r="D260" s="282" t="s">
        <v>516</v>
      </c>
      <c r="E260" s="283" t="s">
        <v>1073</v>
      </c>
      <c r="F260" s="284" t="s">
        <v>1074</v>
      </c>
      <c r="G260" s="285" t="s">
        <v>550</v>
      </c>
      <c r="H260" s="286">
        <v>1</v>
      </c>
      <c r="I260" s="287"/>
      <c r="J260" s="288">
        <f>ROUND(I260*H260,2)</f>
        <v>0</v>
      </c>
      <c r="K260" s="284" t="s">
        <v>481</v>
      </c>
      <c r="L260" s="289"/>
      <c r="M260" s="290" t="s">
        <v>28</v>
      </c>
      <c r="N260" s="291" t="s">
        <v>45</v>
      </c>
      <c r="O260" s="87"/>
      <c r="P260" s="240">
        <f>O260*H260</f>
        <v>0</v>
      </c>
      <c r="Q260" s="240">
        <v>0.0035000000000000001</v>
      </c>
      <c r="R260" s="240">
        <f>Q260*H260</f>
        <v>0.0035000000000000001</v>
      </c>
      <c r="S260" s="240">
        <v>0</v>
      </c>
      <c r="T260" s="241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42" t="s">
        <v>649</v>
      </c>
      <c r="AT260" s="242" t="s">
        <v>516</v>
      </c>
      <c r="AU260" s="242" t="s">
        <v>82</v>
      </c>
      <c r="AY260" s="20" t="s">
        <v>475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20" t="s">
        <v>78</v>
      </c>
      <c r="BK260" s="243">
        <f>ROUND(I260*H260,2)</f>
        <v>0</v>
      </c>
      <c r="BL260" s="20" t="s">
        <v>567</v>
      </c>
      <c r="BM260" s="242" t="s">
        <v>1197</v>
      </c>
    </row>
    <row r="261" s="2" customFormat="1">
      <c r="A261" s="41"/>
      <c r="B261" s="42"/>
      <c r="C261" s="43"/>
      <c r="D261" s="244" t="s">
        <v>484</v>
      </c>
      <c r="E261" s="43"/>
      <c r="F261" s="245" t="s">
        <v>1074</v>
      </c>
      <c r="G261" s="43"/>
      <c r="H261" s="43"/>
      <c r="I261" s="151"/>
      <c r="J261" s="43"/>
      <c r="K261" s="43"/>
      <c r="L261" s="47"/>
      <c r="M261" s="246"/>
      <c r="N261" s="24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484</v>
      </c>
      <c r="AU261" s="20" t="s">
        <v>82</v>
      </c>
    </row>
    <row r="262" s="2" customFormat="1" ht="44.25" customHeight="1">
      <c r="A262" s="41"/>
      <c r="B262" s="42"/>
      <c r="C262" s="231" t="s">
        <v>712</v>
      </c>
      <c r="D262" s="231" t="s">
        <v>477</v>
      </c>
      <c r="E262" s="232" t="s">
        <v>781</v>
      </c>
      <c r="F262" s="233" t="s">
        <v>782</v>
      </c>
      <c r="G262" s="234" t="s">
        <v>508</v>
      </c>
      <c r="H262" s="235">
        <v>0.0040000000000000001</v>
      </c>
      <c r="I262" s="236"/>
      <c r="J262" s="237">
        <f>ROUND(I262*H262,2)</f>
        <v>0</v>
      </c>
      <c r="K262" s="233" t="s">
        <v>481</v>
      </c>
      <c r="L262" s="47"/>
      <c r="M262" s="238" t="s">
        <v>28</v>
      </c>
      <c r="N262" s="239" t="s">
        <v>45</v>
      </c>
      <c r="O262" s="87"/>
      <c r="P262" s="240">
        <f>O262*H262</f>
        <v>0</v>
      </c>
      <c r="Q262" s="240">
        <v>0</v>
      </c>
      <c r="R262" s="240">
        <f>Q262*H262</f>
        <v>0</v>
      </c>
      <c r="S262" s="240">
        <v>0</v>
      </c>
      <c r="T262" s="24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42" t="s">
        <v>567</v>
      </c>
      <c r="AT262" s="242" t="s">
        <v>477</v>
      </c>
      <c r="AU262" s="242" t="s">
        <v>82</v>
      </c>
      <c r="AY262" s="20" t="s">
        <v>475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20" t="s">
        <v>78</v>
      </c>
      <c r="BK262" s="243">
        <f>ROUND(I262*H262,2)</f>
        <v>0</v>
      </c>
      <c r="BL262" s="20" t="s">
        <v>567</v>
      </c>
      <c r="BM262" s="242" t="s">
        <v>1198</v>
      </c>
    </row>
    <row r="263" s="2" customFormat="1">
      <c r="A263" s="41"/>
      <c r="B263" s="42"/>
      <c r="C263" s="43"/>
      <c r="D263" s="244" t="s">
        <v>484</v>
      </c>
      <c r="E263" s="43"/>
      <c r="F263" s="245" t="s">
        <v>782</v>
      </c>
      <c r="G263" s="43"/>
      <c r="H263" s="43"/>
      <c r="I263" s="151"/>
      <c r="J263" s="43"/>
      <c r="K263" s="43"/>
      <c r="L263" s="47"/>
      <c r="M263" s="246"/>
      <c r="N263" s="24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484</v>
      </c>
      <c r="AU263" s="20" t="s">
        <v>82</v>
      </c>
    </row>
    <row r="264" s="12" customFormat="1" ht="22.8" customHeight="1">
      <c r="A264" s="12"/>
      <c r="B264" s="215"/>
      <c r="C264" s="216"/>
      <c r="D264" s="217" t="s">
        <v>73</v>
      </c>
      <c r="E264" s="229" t="s">
        <v>831</v>
      </c>
      <c r="F264" s="229" t="s">
        <v>832</v>
      </c>
      <c r="G264" s="216"/>
      <c r="H264" s="216"/>
      <c r="I264" s="219"/>
      <c r="J264" s="230">
        <f>BK264</f>
        <v>0</v>
      </c>
      <c r="K264" s="216"/>
      <c r="L264" s="221"/>
      <c r="M264" s="222"/>
      <c r="N264" s="223"/>
      <c r="O264" s="223"/>
      <c r="P264" s="224">
        <f>SUM(P265:P289)</f>
        <v>0</v>
      </c>
      <c r="Q264" s="223"/>
      <c r="R264" s="224">
        <f>SUM(R265:R289)</f>
        <v>0.52403900000000003</v>
      </c>
      <c r="S264" s="223"/>
      <c r="T264" s="225">
        <f>SUM(T265:T289)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6" t="s">
        <v>82</v>
      </c>
      <c r="AT264" s="227" t="s">
        <v>73</v>
      </c>
      <c r="AU264" s="227" t="s">
        <v>78</v>
      </c>
      <c r="AY264" s="226" t="s">
        <v>475</v>
      </c>
      <c r="BK264" s="228">
        <f>SUM(BK265:BK289)</f>
        <v>0</v>
      </c>
    </row>
    <row r="265" s="2" customFormat="1" ht="33" customHeight="1">
      <c r="A265" s="41"/>
      <c r="B265" s="42"/>
      <c r="C265" s="231" t="s">
        <v>717</v>
      </c>
      <c r="D265" s="231" t="s">
        <v>477</v>
      </c>
      <c r="E265" s="232" t="s">
        <v>1199</v>
      </c>
      <c r="F265" s="233" t="s">
        <v>1200</v>
      </c>
      <c r="G265" s="234" t="s">
        <v>639</v>
      </c>
      <c r="H265" s="235">
        <v>7.2999999999999998</v>
      </c>
      <c r="I265" s="236"/>
      <c r="J265" s="237">
        <f>ROUND(I265*H265,2)</f>
        <v>0</v>
      </c>
      <c r="K265" s="233" t="s">
        <v>481</v>
      </c>
      <c r="L265" s="47"/>
      <c r="M265" s="238" t="s">
        <v>28</v>
      </c>
      <c r="N265" s="239" t="s">
        <v>45</v>
      </c>
      <c r="O265" s="87"/>
      <c r="P265" s="240">
        <f>O265*H265</f>
        <v>0</v>
      </c>
      <c r="Q265" s="240">
        <v>0</v>
      </c>
      <c r="R265" s="240">
        <f>Q265*H265</f>
        <v>0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567</v>
      </c>
      <c r="AT265" s="242" t="s">
        <v>477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567</v>
      </c>
      <c r="BM265" s="242" t="s">
        <v>1201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1202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1203</v>
      </c>
      <c r="G267" s="250"/>
      <c r="H267" s="253">
        <v>7.2999999999999998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78</v>
      </c>
      <c r="AY267" s="259" t="s">
        <v>475</v>
      </c>
    </row>
    <row r="268" s="2" customFormat="1" ht="21.75" customHeight="1">
      <c r="A268" s="41"/>
      <c r="B268" s="42"/>
      <c r="C268" s="282" t="s">
        <v>723</v>
      </c>
      <c r="D268" s="282" t="s">
        <v>516</v>
      </c>
      <c r="E268" s="283" t="s">
        <v>1204</v>
      </c>
      <c r="F268" s="284" t="s">
        <v>1205</v>
      </c>
      <c r="G268" s="285" t="s">
        <v>639</v>
      </c>
      <c r="H268" s="286">
        <v>7.2999999999999998</v>
      </c>
      <c r="I268" s="287"/>
      <c r="J268" s="288">
        <f>ROUND(I268*H268,2)</f>
        <v>0</v>
      </c>
      <c r="K268" s="284" t="s">
        <v>28</v>
      </c>
      <c r="L268" s="289"/>
      <c r="M268" s="290" t="s">
        <v>28</v>
      </c>
      <c r="N268" s="291" t="s">
        <v>45</v>
      </c>
      <c r="O268" s="87"/>
      <c r="P268" s="240">
        <f>O268*H268</f>
        <v>0</v>
      </c>
      <c r="Q268" s="240">
        <v>0.0027299999999999998</v>
      </c>
      <c r="R268" s="240">
        <f>Q268*H268</f>
        <v>0.019928999999999999</v>
      </c>
      <c r="S268" s="240">
        <v>0</v>
      </c>
      <c r="T268" s="241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42" t="s">
        <v>649</v>
      </c>
      <c r="AT268" s="242" t="s">
        <v>516</v>
      </c>
      <c r="AU268" s="242" t="s">
        <v>82</v>
      </c>
      <c r="AY268" s="20" t="s">
        <v>475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20" t="s">
        <v>78</v>
      </c>
      <c r="BK268" s="243">
        <f>ROUND(I268*H268,2)</f>
        <v>0</v>
      </c>
      <c r="BL268" s="20" t="s">
        <v>567</v>
      </c>
      <c r="BM268" s="242" t="s">
        <v>1206</v>
      </c>
    </row>
    <row r="269" s="2" customFormat="1">
      <c r="A269" s="41"/>
      <c r="B269" s="42"/>
      <c r="C269" s="43"/>
      <c r="D269" s="244" t="s">
        <v>484</v>
      </c>
      <c r="E269" s="43"/>
      <c r="F269" s="245" t="s">
        <v>1205</v>
      </c>
      <c r="G269" s="43"/>
      <c r="H269" s="43"/>
      <c r="I269" s="151"/>
      <c r="J269" s="43"/>
      <c r="K269" s="43"/>
      <c r="L269" s="47"/>
      <c r="M269" s="246"/>
      <c r="N269" s="24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484</v>
      </c>
      <c r="AU269" s="20" t="s">
        <v>82</v>
      </c>
    </row>
    <row r="270" s="2" customFormat="1" ht="21.75" customHeight="1">
      <c r="A270" s="41"/>
      <c r="B270" s="42"/>
      <c r="C270" s="231" t="s">
        <v>730</v>
      </c>
      <c r="D270" s="231" t="s">
        <v>477</v>
      </c>
      <c r="E270" s="232" t="s">
        <v>1099</v>
      </c>
      <c r="F270" s="233" t="s">
        <v>1100</v>
      </c>
      <c r="G270" s="234" t="s">
        <v>550</v>
      </c>
      <c r="H270" s="235">
        <v>1</v>
      </c>
      <c r="I270" s="236"/>
      <c r="J270" s="237">
        <f>ROUND(I270*H270,2)</f>
        <v>0</v>
      </c>
      <c r="K270" s="233" t="s">
        <v>481</v>
      </c>
      <c r="L270" s="47"/>
      <c r="M270" s="238" t="s">
        <v>28</v>
      </c>
      <c r="N270" s="239" t="s">
        <v>45</v>
      </c>
      <c r="O270" s="87"/>
      <c r="P270" s="240">
        <f>O270*H270</f>
        <v>0</v>
      </c>
      <c r="Q270" s="240">
        <v>0.00033</v>
      </c>
      <c r="R270" s="240">
        <f>Q270*H270</f>
        <v>0.00033</v>
      </c>
      <c r="S270" s="240">
        <v>0</v>
      </c>
      <c r="T270" s="241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42" t="s">
        <v>567</v>
      </c>
      <c r="AT270" s="242" t="s">
        <v>477</v>
      </c>
      <c r="AU270" s="242" t="s">
        <v>82</v>
      </c>
      <c r="AY270" s="20" t="s">
        <v>475</v>
      </c>
      <c r="BE270" s="243">
        <f>IF(N270="základní",J270,0)</f>
        <v>0</v>
      </c>
      <c r="BF270" s="243">
        <f>IF(N270="snížená",J270,0)</f>
        <v>0</v>
      </c>
      <c r="BG270" s="243">
        <f>IF(N270="zákl. přenesená",J270,0)</f>
        <v>0</v>
      </c>
      <c r="BH270" s="243">
        <f>IF(N270="sníž. přenesená",J270,0)</f>
        <v>0</v>
      </c>
      <c r="BI270" s="243">
        <f>IF(N270="nulová",J270,0)</f>
        <v>0</v>
      </c>
      <c r="BJ270" s="20" t="s">
        <v>78</v>
      </c>
      <c r="BK270" s="243">
        <f>ROUND(I270*H270,2)</f>
        <v>0</v>
      </c>
      <c r="BL270" s="20" t="s">
        <v>567</v>
      </c>
      <c r="BM270" s="242" t="s">
        <v>1207</v>
      </c>
    </row>
    <row r="271" s="2" customFormat="1">
      <c r="A271" s="41"/>
      <c r="B271" s="42"/>
      <c r="C271" s="43"/>
      <c r="D271" s="244" t="s">
        <v>484</v>
      </c>
      <c r="E271" s="43"/>
      <c r="F271" s="245" t="s">
        <v>1100</v>
      </c>
      <c r="G271" s="43"/>
      <c r="H271" s="43"/>
      <c r="I271" s="151"/>
      <c r="J271" s="43"/>
      <c r="K271" s="43"/>
      <c r="L271" s="47"/>
      <c r="M271" s="246"/>
      <c r="N271" s="247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484</v>
      </c>
      <c r="AU271" s="20" t="s">
        <v>82</v>
      </c>
    </row>
    <row r="272" s="13" customFormat="1">
      <c r="A272" s="13"/>
      <c r="B272" s="249"/>
      <c r="C272" s="250"/>
      <c r="D272" s="244" t="s">
        <v>487</v>
      </c>
      <c r="E272" s="251" t="s">
        <v>28</v>
      </c>
      <c r="F272" s="252" t="s">
        <v>1102</v>
      </c>
      <c r="G272" s="250"/>
      <c r="H272" s="253">
        <v>1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9" t="s">
        <v>487</v>
      </c>
      <c r="AU272" s="259" t="s">
        <v>82</v>
      </c>
      <c r="AV272" s="13" t="s">
        <v>82</v>
      </c>
      <c r="AW272" s="13" t="s">
        <v>35</v>
      </c>
      <c r="AX272" s="13" t="s">
        <v>78</v>
      </c>
      <c r="AY272" s="259" t="s">
        <v>475</v>
      </c>
    </row>
    <row r="273" s="2" customFormat="1" ht="33" customHeight="1">
      <c r="A273" s="41"/>
      <c r="B273" s="42"/>
      <c r="C273" s="282" t="s">
        <v>737</v>
      </c>
      <c r="D273" s="282" t="s">
        <v>516</v>
      </c>
      <c r="E273" s="283" t="s">
        <v>1103</v>
      </c>
      <c r="F273" s="284" t="s">
        <v>1104</v>
      </c>
      <c r="G273" s="285" t="s">
        <v>550</v>
      </c>
      <c r="H273" s="286">
        <v>1</v>
      </c>
      <c r="I273" s="287"/>
      <c r="J273" s="288">
        <f>ROUND(I273*H273,2)</f>
        <v>0</v>
      </c>
      <c r="K273" s="284" t="s">
        <v>28</v>
      </c>
      <c r="L273" s="289"/>
      <c r="M273" s="290" t="s">
        <v>28</v>
      </c>
      <c r="N273" s="291" t="s">
        <v>45</v>
      </c>
      <c r="O273" s="87"/>
      <c r="P273" s="240">
        <f>O273*H273</f>
        <v>0</v>
      </c>
      <c r="Q273" s="240">
        <v>0.5</v>
      </c>
      <c r="R273" s="240">
        <f>Q273*H273</f>
        <v>0.5</v>
      </c>
      <c r="S273" s="240">
        <v>0</v>
      </c>
      <c r="T273" s="241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42" t="s">
        <v>649</v>
      </c>
      <c r="AT273" s="242" t="s">
        <v>516</v>
      </c>
      <c r="AU273" s="242" t="s">
        <v>82</v>
      </c>
      <c r="AY273" s="20" t="s">
        <v>475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20" t="s">
        <v>78</v>
      </c>
      <c r="BK273" s="243">
        <f>ROUND(I273*H273,2)</f>
        <v>0</v>
      </c>
      <c r="BL273" s="20" t="s">
        <v>567</v>
      </c>
      <c r="BM273" s="242" t="s">
        <v>1208</v>
      </c>
    </row>
    <row r="274" s="2" customFormat="1">
      <c r="A274" s="41"/>
      <c r="B274" s="42"/>
      <c r="C274" s="43"/>
      <c r="D274" s="244" t="s">
        <v>484</v>
      </c>
      <c r="E274" s="43"/>
      <c r="F274" s="245" t="s">
        <v>1104</v>
      </c>
      <c r="G274" s="43"/>
      <c r="H274" s="43"/>
      <c r="I274" s="151"/>
      <c r="J274" s="43"/>
      <c r="K274" s="43"/>
      <c r="L274" s="47"/>
      <c r="M274" s="246"/>
      <c r="N274" s="24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484</v>
      </c>
      <c r="AU274" s="20" t="s">
        <v>82</v>
      </c>
    </row>
    <row r="275" s="2" customFormat="1">
      <c r="A275" s="41"/>
      <c r="B275" s="42"/>
      <c r="C275" s="43"/>
      <c r="D275" s="244" t="s">
        <v>485</v>
      </c>
      <c r="E275" s="43"/>
      <c r="F275" s="248" t="s">
        <v>864</v>
      </c>
      <c r="G275" s="43"/>
      <c r="H275" s="43"/>
      <c r="I275" s="151"/>
      <c r="J275" s="43"/>
      <c r="K275" s="43"/>
      <c r="L275" s="47"/>
      <c r="M275" s="246"/>
      <c r="N275" s="24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485</v>
      </c>
      <c r="AU275" s="20" t="s">
        <v>82</v>
      </c>
    </row>
    <row r="276" s="2" customFormat="1" ht="16.5" customHeight="1">
      <c r="A276" s="41"/>
      <c r="B276" s="42"/>
      <c r="C276" s="231" t="s">
        <v>742</v>
      </c>
      <c r="D276" s="231" t="s">
        <v>477</v>
      </c>
      <c r="E276" s="232" t="s">
        <v>866</v>
      </c>
      <c r="F276" s="233" t="s">
        <v>867</v>
      </c>
      <c r="G276" s="234" t="s">
        <v>639</v>
      </c>
      <c r="H276" s="235">
        <v>12</v>
      </c>
      <c r="I276" s="236"/>
      <c r="J276" s="237">
        <f>ROUND(I276*H276,2)</f>
        <v>0</v>
      </c>
      <c r="K276" s="233" t="s">
        <v>481</v>
      </c>
      <c r="L276" s="47"/>
      <c r="M276" s="238" t="s">
        <v>28</v>
      </c>
      <c r="N276" s="239" t="s">
        <v>45</v>
      </c>
      <c r="O276" s="87"/>
      <c r="P276" s="240">
        <f>O276*H276</f>
        <v>0</v>
      </c>
      <c r="Q276" s="240">
        <v>0</v>
      </c>
      <c r="R276" s="240">
        <f>Q276*H276</f>
        <v>0</v>
      </c>
      <c r="S276" s="240">
        <v>0</v>
      </c>
      <c r="T276" s="241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42" t="s">
        <v>567</v>
      </c>
      <c r="AT276" s="242" t="s">
        <v>477</v>
      </c>
      <c r="AU276" s="242" t="s">
        <v>82</v>
      </c>
      <c r="AY276" s="20" t="s">
        <v>475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20" t="s">
        <v>78</v>
      </c>
      <c r="BK276" s="243">
        <f>ROUND(I276*H276,2)</f>
        <v>0</v>
      </c>
      <c r="BL276" s="20" t="s">
        <v>567</v>
      </c>
      <c r="BM276" s="242" t="s">
        <v>1209</v>
      </c>
    </row>
    <row r="277" s="2" customFormat="1">
      <c r="A277" s="41"/>
      <c r="B277" s="42"/>
      <c r="C277" s="43"/>
      <c r="D277" s="244" t="s">
        <v>484</v>
      </c>
      <c r="E277" s="43"/>
      <c r="F277" s="245" t="s">
        <v>869</v>
      </c>
      <c r="G277" s="43"/>
      <c r="H277" s="43"/>
      <c r="I277" s="151"/>
      <c r="J277" s="43"/>
      <c r="K277" s="43"/>
      <c r="L277" s="47"/>
      <c r="M277" s="246"/>
      <c r="N277" s="247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484</v>
      </c>
      <c r="AU277" s="20" t="s">
        <v>82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1112</v>
      </c>
      <c r="G278" s="250"/>
      <c r="H278" s="253">
        <v>6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74</v>
      </c>
      <c r="AY278" s="259" t="s">
        <v>475</v>
      </c>
    </row>
    <row r="279" s="14" customFormat="1">
      <c r="A279" s="14"/>
      <c r="B279" s="260"/>
      <c r="C279" s="261"/>
      <c r="D279" s="244" t="s">
        <v>487</v>
      </c>
      <c r="E279" s="262" t="s">
        <v>28</v>
      </c>
      <c r="F279" s="263" t="s">
        <v>490</v>
      </c>
      <c r="G279" s="261"/>
      <c r="H279" s="264">
        <v>6</v>
      </c>
      <c r="I279" s="265"/>
      <c r="J279" s="261"/>
      <c r="K279" s="261"/>
      <c r="L279" s="266"/>
      <c r="M279" s="267"/>
      <c r="N279" s="268"/>
      <c r="O279" s="268"/>
      <c r="P279" s="268"/>
      <c r="Q279" s="268"/>
      <c r="R279" s="268"/>
      <c r="S279" s="268"/>
      <c r="T279" s="269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70" t="s">
        <v>487</v>
      </c>
      <c r="AU279" s="270" t="s">
        <v>82</v>
      </c>
      <c r="AV279" s="14" t="s">
        <v>90</v>
      </c>
      <c r="AW279" s="14" t="s">
        <v>35</v>
      </c>
      <c r="AX279" s="14" t="s">
        <v>74</v>
      </c>
      <c r="AY279" s="270" t="s">
        <v>475</v>
      </c>
    </row>
    <row r="280" s="13" customFormat="1">
      <c r="A280" s="13"/>
      <c r="B280" s="249"/>
      <c r="C280" s="250"/>
      <c r="D280" s="244" t="s">
        <v>487</v>
      </c>
      <c r="E280" s="251" t="s">
        <v>28</v>
      </c>
      <c r="F280" s="252" t="s">
        <v>1112</v>
      </c>
      <c r="G280" s="250"/>
      <c r="H280" s="253">
        <v>6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9" t="s">
        <v>487</v>
      </c>
      <c r="AU280" s="259" t="s">
        <v>82</v>
      </c>
      <c r="AV280" s="13" t="s">
        <v>82</v>
      </c>
      <c r="AW280" s="13" t="s">
        <v>35</v>
      </c>
      <c r="AX280" s="13" t="s">
        <v>74</v>
      </c>
      <c r="AY280" s="259" t="s">
        <v>475</v>
      </c>
    </row>
    <row r="281" s="15" customFormat="1">
      <c r="A281" s="15"/>
      <c r="B281" s="271"/>
      <c r="C281" s="272"/>
      <c r="D281" s="244" t="s">
        <v>487</v>
      </c>
      <c r="E281" s="273" t="s">
        <v>28</v>
      </c>
      <c r="F281" s="274" t="s">
        <v>493</v>
      </c>
      <c r="G281" s="272"/>
      <c r="H281" s="275">
        <v>12</v>
      </c>
      <c r="I281" s="276"/>
      <c r="J281" s="272"/>
      <c r="K281" s="272"/>
      <c r="L281" s="277"/>
      <c r="M281" s="278"/>
      <c r="N281" s="279"/>
      <c r="O281" s="279"/>
      <c r="P281" s="279"/>
      <c r="Q281" s="279"/>
      <c r="R281" s="279"/>
      <c r="S281" s="279"/>
      <c r="T281" s="280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81" t="s">
        <v>487</v>
      </c>
      <c r="AU281" s="281" t="s">
        <v>82</v>
      </c>
      <c r="AV281" s="15" t="s">
        <v>482</v>
      </c>
      <c r="AW281" s="15" t="s">
        <v>35</v>
      </c>
      <c r="AX281" s="15" t="s">
        <v>78</v>
      </c>
      <c r="AY281" s="281" t="s">
        <v>475</v>
      </c>
    </row>
    <row r="282" s="2" customFormat="1" ht="21.75" customHeight="1">
      <c r="A282" s="41"/>
      <c r="B282" s="42"/>
      <c r="C282" s="282" t="s">
        <v>747</v>
      </c>
      <c r="D282" s="282" t="s">
        <v>516</v>
      </c>
      <c r="E282" s="283" t="s">
        <v>877</v>
      </c>
      <c r="F282" s="284" t="s">
        <v>878</v>
      </c>
      <c r="G282" s="285" t="s">
        <v>639</v>
      </c>
      <c r="H282" s="286">
        <v>6</v>
      </c>
      <c r="I282" s="287"/>
      <c r="J282" s="288">
        <f>ROUND(I282*H282,2)</f>
        <v>0</v>
      </c>
      <c r="K282" s="284" t="s">
        <v>481</v>
      </c>
      <c r="L282" s="289"/>
      <c r="M282" s="290" t="s">
        <v>28</v>
      </c>
      <c r="N282" s="291" t="s">
        <v>45</v>
      </c>
      <c r="O282" s="87"/>
      <c r="P282" s="240">
        <f>O282*H282</f>
        <v>0</v>
      </c>
      <c r="Q282" s="240">
        <v>0.00027999999999999998</v>
      </c>
      <c r="R282" s="240">
        <f>Q282*H282</f>
        <v>0.0016799999999999999</v>
      </c>
      <c r="S282" s="240">
        <v>0</v>
      </c>
      <c r="T282" s="241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42" t="s">
        <v>649</v>
      </c>
      <c r="AT282" s="242" t="s">
        <v>516</v>
      </c>
      <c r="AU282" s="242" t="s">
        <v>82</v>
      </c>
      <c r="AY282" s="20" t="s">
        <v>475</v>
      </c>
      <c r="BE282" s="243">
        <f>IF(N282="základní",J282,0)</f>
        <v>0</v>
      </c>
      <c r="BF282" s="243">
        <f>IF(N282="snížená",J282,0)</f>
        <v>0</v>
      </c>
      <c r="BG282" s="243">
        <f>IF(N282="zákl. přenesená",J282,0)</f>
        <v>0</v>
      </c>
      <c r="BH282" s="243">
        <f>IF(N282="sníž. přenesená",J282,0)</f>
        <v>0</v>
      </c>
      <c r="BI282" s="243">
        <f>IF(N282="nulová",J282,0)</f>
        <v>0</v>
      </c>
      <c r="BJ282" s="20" t="s">
        <v>78</v>
      </c>
      <c r="BK282" s="243">
        <f>ROUND(I282*H282,2)</f>
        <v>0</v>
      </c>
      <c r="BL282" s="20" t="s">
        <v>567</v>
      </c>
      <c r="BM282" s="242" t="s">
        <v>1210</v>
      </c>
    </row>
    <row r="283" s="2" customFormat="1">
      <c r="A283" s="41"/>
      <c r="B283" s="42"/>
      <c r="C283" s="43"/>
      <c r="D283" s="244" t="s">
        <v>484</v>
      </c>
      <c r="E283" s="43"/>
      <c r="F283" s="245" t="s">
        <v>878</v>
      </c>
      <c r="G283" s="43"/>
      <c r="H283" s="43"/>
      <c r="I283" s="151"/>
      <c r="J283" s="43"/>
      <c r="K283" s="43"/>
      <c r="L283" s="47"/>
      <c r="M283" s="246"/>
      <c r="N283" s="247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484</v>
      </c>
      <c r="AU283" s="20" t="s">
        <v>82</v>
      </c>
    </row>
    <row r="284" s="13" customFormat="1">
      <c r="A284" s="13"/>
      <c r="B284" s="249"/>
      <c r="C284" s="250"/>
      <c r="D284" s="244" t="s">
        <v>487</v>
      </c>
      <c r="E284" s="251" t="s">
        <v>28</v>
      </c>
      <c r="F284" s="252" t="s">
        <v>1112</v>
      </c>
      <c r="G284" s="250"/>
      <c r="H284" s="253">
        <v>6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9" t="s">
        <v>487</v>
      </c>
      <c r="AU284" s="259" t="s">
        <v>82</v>
      </c>
      <c r="AV284" s="13" t="s">
        <v>82</v>
      </c>
      <c r="AW284" s="13" t="s">
        <v>35</v>
      </c>
      <c r="AX284" s="13" t="s">
        <v>78</v>
      </c>
      <c r="AY284" s="259" t="s">
        <v>475</v>
      </c>
    </row>
    <row r="285" s="2" customFormat="1" ht="21.75" customHeight="1">
      <c r="A285" s="41"/>
      <c r="B285" s="42"/>
      <c r="C285" s="282" t="s">
        <v>752</v>
      </c>
      <c r="D285" s="282" t="s">
        <v>516</v>
      </c>
      <c r="E285" s="283" t="s">
        <v>881</v>
      </c>
      <c r="F285" s="284" t="s">
        <v>882</v>
      </c>
      <c r="G285" s="285" t="s">
        <v>639</v>
      </c>
      <c r="H285" s="286">
        <v>6</v>
      </c>
      <c r="I285" s="287"/>
      <c r="J285" s="288">
        <f>ROUND(I285*H285,2)</f>
        <v>0</v>
      </c>
      <c r="K285" s="284" t="s">
        <v>481</v>
      </c>
      <c r="L285" s="289"/>
      <c r="M285" s="290" t="s">
        <v>28</v>
      </c>
      <c r="N285" s="291" t="s">
        <v>45</v>
      </c>
      <c r="O285" s="87"/>
      <c r="P285" s="240">
        <f>O285*H285</f>
        <v>0</v>
      </c>
      <c r="Q285" s="240">
        <v>0.00035</v>
      </c>
      <c r="R285" s="240">
        <f>Q285*H285</f>
        <v>0.0020999999999999999</v>
      </c>
      <c r="S285" s="240">
        <v>0</v>
      </c>
      <c r="T285" s="241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42" t="s">
        <v>649</v>
      </c>
      <c r="AT285" s="242" t="s">
        <v>516</v>
      </c>
      <c r="AU285" s="242" t="s">
        <v>82</v>
      </c>
      <c r="AY285" s="20" t="s">
        <v>475</v>
      </c>
      <c r="BE285" s="243">
        <f>IF(N285="základní",J285,0)</f>
        <v>0</v>
      </c>
      <c r="BF285" s="243">
        <f>IF(N285="snížená",J285,0)</f>
        <v>0</v>
      </c>
      <c r="BG285" s="243">
        <f>IF(N285="zákl. přenesená",J285,0)</f>
        <v>0</v>
      </c>
      <c r="BH285" s="243">
        <f>IF(N285="sníž. přenesená",J285,0)</f>
        <v>0</v>
      </c>
      <c r="BI285" s="243">
        <f>IF(N285="nulová",J285,0)</f>
        <v>0</v>
      </c>
      <c r="BJ285" s="20" t="s">
        <v>78</v>
      </c>
      <c r="BK285" s="243">
        <f>ROUND(I285*H285,2)</f>
        <v>0</v>
      </c>
      <c r="BL285" s="20" t="s">
        <v>567</v>
      </c>
      <c r="BM285" s="242" t="s">
        <v>1211</v>
      </c>
    </row>
    <row r="286" s="2" customFormat="1">
      <c r="A286" s="41"/>
      <c r="B286" s="42"/>
      <c r="C286" s="43"/>
      <c r="D286" s="244" t="s">
        <v>484</v>
      </c>
      <c r="E286" s="43"/>
      <c r="F286" s="245" t="s">
        <v>882</v>
      </c>
      <c r="G286" s="43"/>
      <c r="H286" s="43"/>
      <c r="I286" s="151"/>
      <c r="J286" s="43"/>
      <c r="K286" s="43"/>
      <c r="L286" s="47"/>
      <c r="M286" s="246"/>
      <c r="N286" s="247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484</v>
      </c>
      <c r="AU286" s="20" t="s">
        <v>82</v>
      </c>
    </row>
    <row r="287" s="13" customFormat="1">
      <c r="A287" s="13"/>
      <c r="B287" s="249"/>
      <c r="C287" s="250"/>
      <c r="D287" s="244" t="s">
        <v>487</v>
      </c>
      <c r="E287" s="251" t="s">
        <v>28</v>
      </c>
      <c r="F287" s="252" t="s">
        <v>1112</v>
      </c>
      <c r="G287" s="250"/>
      <c r="H287" s="253">
        <v>6</v>
      </c>
      <c r="I287" s="254"/>
      <c r="J287" s="250"/>
      <c r="K287" s="250"/>
      <c r="L287" s="255"/>
      <c r="M287" s="256"/>
      <c r="N287" s="257"/>
      <c r="O287" s="257"/>
      <c r="P287" s="257"/>
      <c r="Q287" s="257"/>
      <c r="R287" s="257"/>
      <c r="S287" s="257"/>
      <c r="T287" s="258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9" t="s">
        <v>487</v>
      </c>
      <c r="AU287" s="259" t="s">
        <v>82</v>
      </c>
      <c r="AV287" s="13" t="s">
        <v>82</v>
      </c>
      <c r="AW287" s="13" t="s">
        <v>35</v>
      </c>
      <c r="AX287" s="13" t="s">
        <v>78</v>
      </c>
      <c r="AY287" s="259" t="s">
        <v>475</v>
      </c>
    </row>
    <row r="288" s="2" customFormat="1" ht="33" customHeight="1">
      <c r="A288" s="41"/>
      <c r="B288" s="42"/>
      <c r="C288" s="231" t="s">
        <v>758</v>
      </c>
      <c r="D288" s="231" t="s">
        <v>477</v>
      </c>
      <c r="E288" s="232" t="s">
        <v>896</v>
      </c>
      <c r="F288" s="233" t="s">
        <v>897</v>
      </c>
      <c r="G288" s="234" t="s">
        <v>508</v>
      </c>
      <c r="H288" s="235">
        <v>0.52400000000000002</v>
      </c>
      <c r="I288" s="236"/>
      <c r="J288" s="237">
        <f>ROUND(I288*H288,2)</f>
        <v>0</v>
      </c>
      <c r="K288" s="233" t="s">
        <v>481</v>
      </c>
      <c r="L288" s="47"/>
      <c r="M288" s="238" t="s">
        <v>28</v>
      </c>
      <c r="N288" s="239" t="s">
        <v>45</v>
      </c>
      <c r="O288" s="87"/>
      <c r="P288" s="240">
        <f>O288*H288</f>
        <v>0</v>
      </c>
      <c r="Q288" s="240">
        <v>0</v>
      </c>
      <c r="R288" s="240">
        <f>Q288*H288</f>
        <v>0</v>
      </c>
      <c r="S288" s="240">
        <v>0</v>
      </c>
      <c r="T288" s="241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42" t="s">
        <v>567</v>
      </c>
      <c r="AT288" s="242" t="s">
        <v>477</v>
      </c>
      <c r="AU288" s="242" t="s">
        <v>82</v>
      </c>
      <c r="AY288" s="20" t="s">
        <v>475</v>
      </c>
      <c r="BE288" s="243">
        <f>IF(N288="základní",J288,0)</f>
        <v>0</v>
      </c>
      <c r="BF288" s="243">
        <f>IF(N288="snížená",J288,0)</f>
        <v>0</v>
      </c>
      <c r="BG288" s="243">
        <f>IF(N288="zákl. přenesená",J288,0)</f>
        <v>0</v>
      </c>
      <c r="BH288" s="243">
        <f>IF(N288="sníž. přenesená",J288,0)</f>
        <v>0</v>
      </c>
      <c r="BI288" s="243">
        <f>IF(N288="nulová",J288,0)</f>
        <v>0</v>
      </c>
      <c r="BJ288" s="20" t="s">
        <v>78</v>
      </c>
      <c r="BK288" s="243">
        <f>ROUND(I288*H288,2)</f>
        <v>0</v>
      </c>
      <c r="BL288" s="20" t="s">
        <v>567</v>
      </c>
      <c r="BM288" s="242" t="s">
        <v>1212</v>
      </c>
    </row>
    <row r="289" s="2" customFormat="1">
      <c r="A289" s="41"/>
      <c r="B289" s="42"/>
      <c r="C289" s="43"/>
      <c r="D289" s="244" t="s">
        <v>484</v>
      </c>
      <c r="E289" s="43"/>
      <c r="F289" s="245" t="s">
        <v>899</v>
      </c>
      <c r="G289" s="43"/>
      <c r="H289" s="43"/>
      <c r="I289" s="151"/>
      <c r="J289" s="43"/>
      <c r="K289" s="43"/>
      <c r="L289" s="47"/>
      <c r="M289" s="295"/>
      <c r="N289" s="296"/>
      <c r="O289" s="297"/>
      <c r="P289" s="297"/>
      <c r="Q289" s="297"/>
      <c r="R289" s="297"/>
      <c r="S289" s="297"/>
      <c r="T289" s="29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484</v>
      </c>
      <c r="AU289" s="20" t="s">
        <v>82</v>
      </c>
    </row>
    <row r="290" s="2" customFormat="1" ht="6.96" customHeight="1">
      <c r="A290" s="41"/>
      <c r="B290" s="62"/>
      <c r="C290" s="63"/>
      <c r="D290" s="63"/>
      <c r="E290" s="63"/>
      <c r="F290" s="63"/>
      <c r="G290" s="63"/>
      <c r="H290" s="63"/>
      <c r="I290" s="179"/>
      <c r="J290" s="63"/>
      <c r="K290" s="63"/>
      <c r="L290" s="47"/>
      <c r="M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</row>
  </sheetData>
  <sheetProtection sheet="1" autoFilter="0" formatColumns="0" formatRows="0" objects="1" scenarios="1" spinCount="100000" saltValue="suDO+MDAx1cm2XgzhfzhlmuBVPx6DEn1vkP/lLMcfxuUs1e/+2oh/OOCH0y8ru7vFMv6h+rb1eiDwKnRuHDmrQ==" hashValue="JNzYnS7GqfipPuvRNYySZ9qmBB9yg5NeSHwpRIILY3IAGkArqX81nYVaAtl27fsMkchC7+InM8KDtJtwp45/jQ==" algorithmName="SHA-512" password="C429"/>
  <autoFilter ref="C102:K28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5602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5881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ROUND(J90,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ROUND((SUM(BE90:BE192)),  2)</f>
        <v>0</v>
      </c>
      <c r="G35" s="41"/>
      <c r="H35" s="41"/>
      <c r="I35" s="168">
        <v>0.20999999999999999</v>
      </c>
      <c r="J35" s="167">
        <f>ROUND(((SUM(BE90:BE192))*I35),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ROUND((SUM(BF90:BF192)),  2)</f>
        <v>0</v>
      </c>
      <c r="G36" s="41"/>
      <c r="H36" s="41"/>
      <c r="I36" s="168">
        <v>0.14999999999999999</v>
      </c>
      <c r="J36" s="167">
        <f>ROUND(((SUM(BF90:BF192))*I36),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ROUND((SUM(BG90:BG192)),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ROUND((SUM(BH90:BH192)),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ROUND((SUM(BI90:BI192)),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5602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6.4 - SO 06.4 Silniční most - hospodářský přejezd 2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J90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J91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J92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448</v>
      </c>
      <c r="E66" s="199"/>
      <c r="F66" s="199"/>
      <c r="G66" s="199"/>
      <c r="H66" s="199"/>
      <c r="I66" s="200"/>
      <c r="J66" s="201">
        <f>J165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1909</v>
      </c>
      <c r="E67" s="199"/>
      <c r="F67" s="199"/>
      <c r="G67" s="199"/>
      <c r="H67" s="199"/>
      <c r="I67" s="200"/>
      <c r="J67" s="201">
        <f>J187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451</v>
      </c>
      <c r="E68" s="199"/>
      <c r="F68" s="199"/>
      <c r="G68" s="199"/>
      <c r="H68" s="199"/>
      <c r="I68" s="200"/>
      <c r="J68" s="201">
        <f>J190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151"/>
      <c r="J69" s="43"/>
      <c r="K69" s="4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179"/>
      <c r="J70" s="63"/>
      <c r="K70" s="6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182"/>
      <c r="J74" s="65"/>
      <c r="K74" s="65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460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83" t="str">
        <f>E7</f>
        <v>Krounka Kutřín, výstavba poldru</v>
      </c>
      <c r="F78" s="35"/>
      <c r="G78" s="35"/>
      <c r="H78" s="35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435</v>
      </c>
      <c r="D79" s="25"/>
      <c r="E79" s="25"/>
      <c r="F79" s="25"/>
      <c r="G79" s="25"/>
      <c r="H79" s="25"/>
      <c r="I79" s="142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83" t="s">
        <v>5602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437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6.4 - SO 06.4 Silniční most - hospodářský přejezd 2</v>
      </c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k.ú. Perálec,Hněvětice,Miřetín,Č.Rybná</v>
      </c>
      <c r="G84" s="43"/>
      <c r="H84" s="43"/>
      <c r="I84" s="154" t="s">
        <v>24</v>
      </c>
      <c r="J84" s="75" t="str">
        <f>IF(J14="","",J14)</f>
        <v>27.8.2019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26</v>
      </c>
      <c r="D86" s="43"/>
      <c r="E86" s="43"/>
      <c r="F86" s="30" t="str">
        <f>E17</f>
        <v>Povodí Labe,státní podnik,Víta Nejedlého 951, HK3</v>
      </c>
      <c r="G86" s="43"/>
      <c r="H86" s="43"/>
      <c r="I86" s="154" t="s">
        <v>33</v>
      </c>
      <c r="J86" s="39" t="str">
        <f>E23</f>
        <v>"Sdružení Kutřín 2016" Šindlar + HG partner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31</v>
      </c>
      <c r="D87" s="43"/>
      <c r="E87" s="43"/>
      <c r="F87" s="30" t="str">
        <f>IF(E20="","",E20)</f>
        <v>Vyplň údaj</v>
      </c>
      <c r="G87" s="43"/>
      <c r="H87" s="43"/>
      <c r="I87" s="154" t="s">
        <v>36</v>
      </c>
      <c r="J87" s="39" t="str">
        <f>E26</f>
        <v xml:space="preserve"> 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203"/>
      <c r="B89" s="204"/>
      <c r="C89" s="205" t="s">
        <v>461</v>
      </c>
      <c r="D89" s="206" t="s">
        <v>59</v>
      </c>
      <c r="E89" s="206" t="s">
        <v>55</v>
      </c>
      <c r="F89" s="206" t="s">
        <v>56</v>
      </c>
      <c r="G89" s="206" t="s">
        <v>462</v>
      </c>
      <c r="H89" s="206" t="s">
        <v>463</v>
      </c>
      <c r="I89" s="207" t="s">
        <v>464</v>
      </c>
      <c r="J89" s="206" t="s">
        <v>444</v>
      </c>
      <c r="K89" s="208" t="s">
        <v>465</v>
      </c>
      <c r="L89" s="209"/>
      <c r="M89" s="95" t="s">
        <v>28</v>
      </c>
      <c r="N89" s="96" t="s">
        <v>44</v>
      </c>
      <c r="O89" s="96" t="s">
        <v>466</v>
      </c>
      <c r="P89" s="96" t="s">
        <v>467</v>
      </c>
      <c r="Q89" s="96" t="s">
        <v>468</v>
      </c>
      <c r="R89" s="96" t="s">
        <v>469</v>
      </c>
      <c r="S89" s="96" t="s">
        <v>470</v>
      </c>
      <c r="T89" s="97" t="s">
        <v>471</v>
      </c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</row>
    <row r="90" s="2" customFormat="1" ht="22.8" customHeight="1">
      <c r="A90" s="41"/>
      <c r="B90" s="42"/>
      <c r="C90" s="102" t="s">
        <v>472</v>
      </c>
      <c r="D90" s="43"/>
      <c r="E90" s="43"/>
      <c r="F90" s="43"/>
      <c r="G90" s="43"/>
      <c r="H90" s="43"/>
      <c r="I90" s="151"/>
      <c r="J90" s="210">
        <f>BK90</f>
        <v>0</v>
      </c>
      <c r="K90" s="43"/>
      <c r="L90" s="47"/>
      <c r="M90" s="98"/>
      <c r="N90" s="211"/>
      <c r="O90" s="99"/>
      <c r="P90" s="212">
        <f>P91</f>
        <v>0</v>
      </c>
      <c r="Q90" s="99"/>
      <c r="R90" s="212">
        <f>R91</f>
        <v>232.72451999999998</v>
      </c>
      <c r="S90" s="99"/>
      <c r="T90" s="213">
        <f>T91</f>
        <v>247.5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73</v>
      </c>
      <c r="AU90" s="20" t="s">
        <v>445</v>
      </c>
      <c r="BK90" s="214">
        <f>BK91</f>
        <v>0</v>
      </c>
    </row>
    <row r="91" s="12" customFormat="1" ht="25.92" customHeight="1">
      <c r="A91" s="12"/>
      <c r="B91" s="215"/>
      <c r="C91" s="216"/>
      <c r="D91" s="217" t="s">
        <v>73</v>
      </c>
      <c r="E91" s="218" t="s">
        <v>473</v>
      </c>
      <c r="F91" s="218" t="s">
        <v>474</v>
      </c>
      <c r="G91" s="216"/>
      <c r="H91" s="216"/>
      <c r="I91" s="219"/>
      <c r="J91" s="220">
        <f>BK91</f>
        <v>0</v>
      </c>
      <c r="K91" s="216"/>
      <c r="L91" s="221"/>
      <c r="M91" s="222"/>
      <c r="N91" s="223"/>
      <c r="O91" s="223"/>
      <c r="P91" s="224">
        <f>P92+P165+P187+P190</f>
        <v>0</v>
      </c>
      <c r="Q91" s="223"/>
      <c r="R91" s="224">
        <f>R92+R165+R187+R190</f>
        <v>232.72451999999998</v>
      </c>
      <c r="S91" s="223"/>
      <c r="T91" s="225">
        <f>T92+T165+T187+T190</f>
        <v>247.5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74</v>
      </c>
      <c r="AY91" s="226" t="s">
        <v>475</v>
      </c>
      <c r="BK91" s="228">
        <f>BK92+BK165+BK187+BK190</f>
        <v>0</v>
      </c>
    </row>
    <row r="92" s="12" customFormat="1" ht="22.8" customHeight="1">
      <c r="A92" s="12"/>
      <c r="B92" s="215"/>
      <c r="C92" s="216"/>
      <c r="D92" s="217" t="s">
        <v>73</v>
      </c>
      <c r="E92" s="229" t="s">
        <v>78</v>
      </c>
      <c r="F92" s="229" t="s">
        <v>393</v>
      </c>
      <c r="G92" s="216"/>
      <c r="H92" s="216"/>
      <c r="I92" s="219"/>
      <c r="J92" s="230">
        <f>BK92</f>
        <v>0</v>
      </c>
      <c r="K92" s="216"/>
      <c r="L92" s="221"/>
      <c r="M92" s="222"/>
      <c r="N92" s="223"/>
      <c r="O92" s="223"/>
      <c r="P92" s="224">
        <f>SUM(P93:P164)</f>
        <v>0</v>
      </c>
      <c r="Q92" s="223"/>
      <c r="R92" s="224">
        <f>SUM(R93:R164)</f>
        <v>0</v>
      </c>
      <c r="S92" s="223"/>
      <c r="T92" s="225">
        <f>SUM(T93:T164)</f>
        <v>247.5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26" t="s">
        <v>78</v>
      </c>
      <c r="AT92" s="227" t="s">
        <v>73</v>
      </c>
      <c r="AU92" s="227" t="s">
        <v>78</v>
      </c>
      <c r="AY92" s="226" t="s">
        <v>475</v>
      </c>
      <c r="BK92" s="228">
        <f>SUM(BK93:BK164)</f>
        <v>0</v>
      </c>
    </row>
    <row r="93" s="2" customFormat="1" ht="44.25" customHeight="1">
      <c r="A93" s="41"/>
      <c r="B93" s="42"/>
      <c r="C93" s="231" t="s">
        <v>78</v>
      </c>
      <c r="D93" s="231" t="s">
        <v>477</v>
      </c>
      <c r="E93" s="232" t="s">
        <v>5722</v>
      </c>
      <c r="F93" s="233" t="s">
        <v>5723</v>
      </c>
      <c r="G93" s="234" t="s">
        <v>480</v>
      </c>
      <c r="H93" s="235">
        <v>137.5</v>
      </c>
      <c r="I93" s="236"/>
      <c r="J93" s="237">
        <f>ROUND(I93*H93,2)</f>
        <v>0</v>
      </c>
      <c r="K93" s="233" t="s">
        <v>481</v>
      </c>
      <c r="L93" s="47"/>
      <c r="M93" s="238" t="s">
        <v>28</v>
      </c>
      <c r="N93" s="239" t="s">
        <v>45</v>
      </c>
      <c r="O93" s="87"/>
      <c r="P93" s="240">
        <f>O93*H93</f>
        <v>0</v>
      </c>
      <c r="Q93" s="240">
        <v>0</v>
      </c>
      <c r="R93" s="240">
        <f>Q93*H93</f>
        <v>0</v>
      </c>
      <c r="S93" s="240">
        <v>1.8</v>
      </c>
      <c r="T93" s="241">
        <f>S93*H93</f>
        <v>247.5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482</v>
      </c>
      <c r="AT93" s="242" t="s">
        <v>477</v>
      </c>
      <c r="AU93" s="242" t="s">
        <v>82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482</v>
      </c>
      <c r="BM93" s="242" t="s">
        <v>5882</v>
      </c>
    </row>
    <row r="94" s="2" customFormat="1">
      <c r="A94" s="41"/>
      <c r="B94" s="42"/>
      <c r="C94" s="43"/>
      <c r="D94" s="244" t="s">
        <v>484</v>
      </c>
      <c r="E94" s="43"/>
      <c r="F94" s="245" t="s">
        <v>5723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82</v>
      </c>
    </row>
    <row r="95" s="13" customFormat="1">
      <c r="A95" s="13"/>
      <c r="B95" s="249"/>
      <c r="C95" s="250"/>
      <c r="D95" s="244" t="s">
        <v>487</v>
      </c>
      <c r="E95" s="251" t="s">
        <v>28</v>
      </c>
      <c r="F95" s="252" t="s">
        <v>5883</v>
      </c>
      <c r="G95" s="250"/>
      <c r="H95" s="253">
        <v>137.5</v>
      </c>
      <c r="I95" s="254"/>
      <c r="J95" s="250"/>
      <c r="K95" s="250"/>
      <c r="L95" s="255"/>
      <c r="M95" s="256"/>
      <c r="N95" s="257"/>
      <c r="O95" s="257"/>
      <c r="P95" s="257"/>
      <c r="Q95" s="257"/>
      <c r="R95" s="257"/>
      <c r="S95" s="257"/>
      <c r="T95" s="258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59" t="s">
        <v>487</v>
      </c>
      <c r="AU95" s="259" t="s">
        <v>82</v>
      </c>
      <c r="AV95" s="13" t="s">
        <v>82</v>
      </c>
      <c r="AW95" s="13" t="s">
        <v>35</v>
      </c>
      <c r="AX95" s="13" t="s">
        <v>78</v>
      </c>
      <c r="AY95" s="259" t="s">
        <v>475</v>
      </c>
    </row>
    <row r="96" s="2" customFormat="1" ht="44.25" customHeight="1">
      <c r="A96" s="41"/>
      <c r="B96" s="42"/>
      <c r="C96" s="231" t="s">
        <v>82</v>
      </c>
      <c r="D96" s="231" t="s">
        <v>477</v>
      </c>
      <c r="E96" s="232" t="s">
        <v>1454</v>
      </c>
      <c r="F96" s="233" t="s">
        <v>1455</v>
      </c>
      <c r="G96" s="234" t="s">
        <v>480</v>
      </c>
      <c r="H96" s="235">
        <v>490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5884</v>
      </c>
    </row>
    <row r="97" s="2" customFormat="1">
      <c r="A97" s="41"/>
      <c r="B97" s="42"/>
      <c r="C97" s="43"/>
      <c r="D97" s="244" t="s">
        <v>484</v>
      </c>
      <c r="E97" s="43"/>
      <c r="F97" s="245" t="s">
        <v>1457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5885</v>
      </c>
      <c r="G98" s="250"/>
      <c r="H98" s="253">
        <v>490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33" customHeight="1">
      <c r="A99" s="41"/>
      <c r="B99" s="42"/>
      <c r="C99" s="231" t="s">
        <v>90</v>
      </c>
      <c r="D99" s="231" t="s">
        <v>477</v>
      </c>
      <c r="E99" s="232" t="s">
        <v>5737</v>
      </c>
      <c r="F99" s="233" t="s">
        <v>5738</v>
      </c>
      <c r="G99" s="234" t="s">
        <v>480</v>
      </c>
      <c r="H99" s="235">
        <v>1107.8399999999999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5886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5740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5887</v>
      </c>
      <c r="G101" s="250"/>
      <c r="H101" s="253">
        <v>249.44999999999999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74</v>
      </c>
      <c r="AY101" s="259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5888</v>
      </c>
      <c r="G102" s="250"/>
      <c r="H102" s="253">
        <v>711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74</v>
      </c>
      <c r="AY102" s="259" t="s">
        <v>475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5889</v>
      </c>
      <c r="G103" s="250"/>
      <c r="H103" s="253">
        <v>147.38999999999999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5" customFormat="1">
      <c r="A104" s="15"/>
      <c r="B104" s="271"/>
      <c r="C104" s="272"/>
      <c r="D104" s="244" t="s">
        <v>487</v>
      </c>
      <c r="E104" s="273" t="s">
        <v>28</v>
      </c>
      <c r="F104" s="274" t="s">
        <v>493</v>
      </c>
      <c r="G104" s="272"/>
      <c r="H104" s="275">
        <v>1107.8400000000002</v>
      </c>
      <c r="I104" s="276"/>
      <c r="J104" s="272"/>
      <c r="K104" s="272"/>
      <c r="L104" s="277"/>
      <c r="M104" s="278"/>
      <c r="N104" s="279"/>
      <c r="O104" s="279"/>
      <c r="P104" s="279"/>
      <c r="Q104" s="279"/>
      <c r="R104" s="279"/>
      <c r="S104" s="279"/>
      <c r="T104" s="280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81" t="s">
        <v>487</v>
      </c>
      <c r="AU104" s="281" t="s">
        <v>82</v>
      </c>
      <c r="AV104" s="15" t="s">
        <v>482</v>
      </c>
      <c r="AW104" s="15" t="s">
        <v>35</v>
      </c>
      <c r="AX104" s="15" t="s">
        <v>78</v>
      </c>
      <c r="AY104" s="281" t="s">
        <v>475</v>
      </c>
    </row>
    <row r="105" s="2" customFormat="1" ht="44.25" customHeight="1">
      <c r="A105" s="41"/>
      <c r="B105" s="42"/>
      <c r="C105" s="231" t="s">
        <v>482</v>
      </c>
      <c r="D105" s="231" t="s">
        <v>477</v>
      </c>
      <c r="E105" s="232" t="s">
        <v>4952</v>
      </c>
      <c r="F105" s="233" t="s">
        <v>4953</v>
      </c>
      <c r="G105" s="234" t="s">
        <v>480</v>
      </c>
      <c r="H105" s="235">
        <v>332.35199999999998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5890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4955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5891</v>
      </c>
      <c r="G107" s="250"/>
      <c r="H107" s="253">
        <v>332.35199999999998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33" customHeight="1">
      <c r="A108" s="41"/>
      <c r="B108" s="42"/>
      <c r="C108" s="231" t="s">
        <v>186</v>
      </c>
      <c r="D108" s="231" t="s">
        <v>477</v>
      </c>
      <c r="E108" s="232" t="s">
        <v>1484</v>
      </c>
      <c r="F108" s="233" t="s">
        <v>1485</v>
      </c>
      <c r="G108" s="234" t="s">
        <v>480</v>
      </c>
      <c r="H108" s="235">
        <v>408.38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5892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1487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5893</v>
      </c>
      <c r="G110" s="250"/>
      <c r="H110" s="253">
        <v>225.25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74</v>
      </c>
      <c r="AY110" s="259" t="s">
        <v>475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5894</v>
      </c>
      <c r="G111" s="250"/>
      <c r="H111" s="253">
        <v>165.63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74</v>
      </c>
      <c r="AY111" s="259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5895</v>
      </c>
      <c r="G112" s="250"/>
      <c r="H112" s="253">
        <v>7.5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5896</v>
      </c>
      <c r="G113" s="250"/>
      <c r="H113" s="253">
        <v>10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5" customFormat="1">
      <c r="A114" s="15"/>
      <c r="B114" s="271"/>
      <c r="C114" s="272"/>
      <c r="D114" s="244" t="s">
        <v>487</v>
      </c>
      <c r="E114" s="273" t="s">
        <v>28</v>
      </c>
      <c r="F114" s="274" t="s">
        <v>493</v>
      </c>
      <c r="G114" s="272"/>
      <c r="H114" s="275">
        <v>408.38</v>
      </c>
      <c r="I114" s="276"/>
      <c r="J114" s="272"/>
      <c r="K114" s="272"/>
      <c r="L114" s="277"/>
      <c r="M114" s="278"/>
      <c r="N114" s="279"/>
      <c r="O114" s="279"/>
      <c r="P114" s="279"/>
      <c r="Q114" s="279"/>
      <c r="R114" s="279"/>
      <c r="S114" s="279"/>
      <c r="T114" s="280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81" t="s">
        <v>487</v>
      </c>
      <c r="AU114" s="281" t="s">
        <v>82</v>
      </c>
      <c r="AV114" s="15" t="s">
        <v>482</v>
      </c>
      <c r="AW114" s="15" t="s">
        <v>35</v>
      </c>
      <c r="AX114" s="15" t="s">
        <v>78</v>
      </c>
      <c r="AY114" s="281" t="s">
        <v>475</v>
      </c>
    </row>
    <row r="115" s="2" customFormat="1" ht="44.25" customHeight="1">
      <c r="A115" s="41"/>
      <c r="B115" s="42"/>
      <c r="C115" s="231" t="s">
        <v>204</v>
      </c>
      <c r="D115" s="231" t="s">
        <v>477</v>
      </c>
      <c r="E115" s="232" t="s">
        <v>1488</v>
      </c>
      <c r="F115" s="233" t="s">
        <v>1489</v>
      </c>
      <c r="G115" s="234" t="s">
        <v>480</v>
      </c>
      <c r="H115" s="235">
        <v>122.514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5897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1491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5898</v>
      </c>
      <c r="G117" s="250"/>
      <c r="H117" s="253">
        <v>122.514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44.25" customHeight="1">
      <c r="A118" s="41"/>
      <c r="B118" s="42"/>
      <c r="C118" s="231" t="s">
        <v>522</v>
      </c>
      <c r="D118" s="231" t="s">
        <v>477</v>
      </c>
      <c r="E118" s="232" t="s">
        <v>3663</v>
      </c>
      <c r="F118" s="233" t="s">
        <v>3664</v>
      </c>
      <c r="G118" s="234" t="s">
        <v>480</v>
      </c>
      <c r="H118" s="235">
        <v>1122.8199999999999</v>
      </c>
      <c r="I118" s="236"/>
      <c r="J118" s="237">
        <f>ROUND(I118*H118,2)</f>
        <v>0</v>
      </c>
      <c r="K118" s="233" t="s">
        <v>28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5899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3664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5900</v>
      </c>
      <c r="G120" s="250"/>
      <c r="H120" s="253">
        <v>1122.8199999999999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78</v>
      </c>
      <c r="AY120" s="259" t="s">
        <v>475</v>
      </c>
    </row>
    <row r="121" s="2" customFormat="1" ht="44.25" customHeight="1">
      <c r="A121" s="41"/>
      <c r="B121" s="42"/>
      <c r="C121" s="231" t="s">
        <v>519</v>
      </c>
      <c r="D121" s="231" t="s">
        <v>477</v>
      </c>
      <c r="E121" s="232" t="s">
        <v>5778</v>
      </c>
      <c r="F121" s="233" t="s">
        <v>5779</v>
      </c>
      <c r="G121" s="234" t="s">
        <v>480</v>
      </c>
      <c r="H121" s="235">
        <v>97.5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5901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5781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5902</v>
      </c>
      <c r="G123" s="250"/>
      <c r="H123" s="253">
        <v>97.5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78</v>
      </c>
      <c r="AY123" s="259" t="s">
        <v>475</v>
      </c>
    </row>
    <row r="124" s="2" customFormat="1" ht="44.25" customHeight="1">
      <c r="A124" s="41"/>
      <c r="B124" s="42"/>
      <c r="C124" s="231" t="s">
        <v>292</v>
      </c>
      <c r="D124" s="231" t="s">
        <v>477</v>
      </c>
      <c r="E124" s="232" t="s">
        <v>1512</v>
      </c>
      <c r="F124" s="233" t="s">
        <v>1513</v>
      </c>
      <c r="G124" s="234" t="s">
        <v>480</v>
      </c>
      <c r="H124" s="235">
        <v>392.55000000000001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5903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1515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5904</v>
      </c>
      <c r="G126" s="250"/>
      <c r="H126" s="253">
        <v>392.55000000000001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44.25" customHeight="1">
      <c r="A127" s="41"/>
      <c r="B127" s="42"/>
      <c r="C127" s="231" t="s">
        <v>332</v>
      </c>
      <c r="D127" s="231" t="s">
        <v>477</v>
      </c>
      <c r="E127" s="232" t="s">
        <v>1512</v>
      </c>
      <c r="F127" s="233" t="s">
        <v>1513</v>
      </c>
      <c r="G127" s="234" t="s">
        <v>480</v>
      </c>
      <c r="H127" s="235">
        <v>786.79999999999995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5905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1515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5906</v>
      </c>
      <c r="G129" s="250"/>
      <c r="H129" s="253">
        <v>786.79999999999995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78</v>
      </c>
      <c r="AY129" s="259" t="s">
        <v>475</v>
      </c>
    </row>
    <row r="130" s="2" customFormat="1" ht="44.25" customHeight="1">
      <c r="A130" s="41"/>
      <c r="B130" s="42"/>
      <c r="C130" s="231" t="s">
        <v>341</v>
      </c>
      <c r="D130" s="231" t="s">
        <v>477</v>
      </c>
      <c r="E130" s="232" t="s">
        <v>5629</v>
      </c>
      <c r="F130" s="233" t="s">
        <v>5630</v>
      </c>
      <c r="G130" s="234" t="s">
        <v>480</v>
      </c>
      <c r="H130" s="235">
        <v>164.88999999999999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5907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5632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5908</v>
      </c>
      <c r="G132" s="250"/>
      <c r="H132" s="253">
        <v>164.88999999999999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44.25" customHeight="1">
      <c r="A133" s="41"/>
      <c r="B133" s="42"/>
      <c r="C133" s="231" t="s">
        <v>350</v>
      </c>
      <c r="D133" s="231" t="s">
        <v>477</v>
      </c>
      <c r="E133" s="232" t="s">
        <v>5785</v>
      </c>
      <c r="F133" s="233" t="s">
        <v>5786</v>
      </c>
      <c r="G133" s="234" t="s">
        <v>480</v>
      </c>
      <c r="H133" s="235">
        <v>137.5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5909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5788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6" customFormat="1">
      <c r="A135" s="16"/>
      <c r="B135" s="299"/>
      <c r="C135" s="300"/>
      <c r="D135" s="244" t="s">
        <v>487</v>
      </c>
      <c r="E135" s="301" t="s">
        <v>28</v>
      </c>
      <c r="F135" s="302" t="s">
        <v>5910</v>
      </c>
      <c r="G135" s="300"/>
      <c r="H135" s="301" t="s">
        <v>28</v>
      </c>
      <c r="I135" s="303"/>
      <c r="J135" s="300"/>
      <c r="K135" s="300"/>
      <c r="L135" s="304"/>
      <c r="M135" s="305"/>
      <c r="N135" s="306"/>
      <c r="O135" s="306"/>
      <c r="P135" s="306"/>
      <c r="Q135" s="306"/>
      <c r="R135" s="306"/>
      <c r="S135" s="306"/>
      <c r="T135" s="307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T135" s="308" t="s">
        <v>487</v>
      </c>
      <c r="AU135" s="308" t="s">
        <v>82</v>
      </c>
      <c r="AV135" s="16" t="s">
        <v>78</v>
      </c>
      <c r="AW135" s="16" t="s">
        <v>35</v>
      </c>
      <c r="AX135" s="16" t="s">
        <v>74</v>
      </c>
      <c r="AY135" s="308" t="s">
        <v>475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5911</v>
      </c>
      <c r="G136" s="250"/>
      <c r="H136" s="253">
        <v>137.5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359</v>
      </c>
      <c r="D137" s="231" t="s">
        <v>477</v>
      </c>
      <c r="E137" s="232" t="s">
        <v>1522</v>
      </c>
      <c r="F137" s="233" t="s">
        <v>1523</v>
      </c>
      <c r="G137" s="234" t="s">
        <v>480</v>
      </c>
      <c r="H137" s="235">
        <v>490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5912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1525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5913</v>
      </c>
      <c r="G139" s="250"/>
      <c r="H139" s="253">
        <v>490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33" customHeight="1">
      <c r="A140" s="41"/>
      <c r="B140" s="42"/>
      <c r="C140" s="231" t="s">
        <v>557</v>
      </c>
      <c r="D140" s="231" t="s">
        <v>477</v>
      </c>
      <c r="E140" s="232" t="s">
        <v>1522</v>
      </c>
      <c r="F140" s="233" t="s">
        <v>1523</v>
      </c>
      <c r="G140" s="234" t="s">
        <v>480</v>
      </c>
      <c r="H140" s="235">
        <v>393.39999999999998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5914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1525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5915</v>
      </c>
      <c r="G142" s="250"/>
      <c r="H142" s="253">
        <v>393.39999999999998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33" customHeight="1">
      <c r="A143" s="41"/>
      <c r="B143" s="42"/>
      <c r="C143" s="231" t="s">
        <v>8</v>
      </c>
      <c r="D143" s="231" t="s">
        <v>477</v>
      </c>
      <c r="E143" s="232" t="s">
        <v>1528</v>
      </c>
      <c r="F143" s="233" t="s">
        <v>1529</v>
      </c>
      <c r="G143" s="234" t="s">
        <v>480</v>
      </c>
      <c r="H143" s="235">
        <v>164.88999999999999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5916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1531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5917</v>
      </c>
      <c r="G145" s="250"/>
      <c r="H145" s="253">
        <v>164.88999999999999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2" customFormat="1" ht="44.25" customHeight="1">
      <c r="A146" s="41"/>
      <c r="B146" s="42"/>
      <c r="C146" s="231" t="s">
        <v>567</v>
      </c>
      <c r="D146" s="231" t="s">
        <v>477</v>
      </c>
      <c r="E146" s="232" t="s">
        <v>3678</v>
      </c>
      <c r="F146" s="233" t="s">
        <v>3679</v>
      </c>
      <c r="G146" s="234" t="s">
        <v>480</v>
      </c>
      <c r="H146" s="235">
        <v>393.39999999999998</v>
      </c>
      <c r="I146" s="236"/>
      <c r="J146" s="237">
        <f>ROUND(I146*H146,2)</f>
        <v>0</v>
      </c>
      <c r="K146" s="233" t="s">
        <v>481</v>
      </c>
      <c r="L146" s="47"/>
      <c r="M146" s="238" t="s">
        <v>28</v>
      </c>
      <c r="N146" s="239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482</v>
      </c>
      <c r="AT146" s="242" t="s">
        <v>477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5918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3681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5919</v>
      </c>
      <c r="G148" s="250"/>
      <c r="H148" s="253">
        <v>137.5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74</v>
      </c>
      <c r="AY148" s="259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5920</v>
      </c>
      <c r="G149" s="250"/>
      <c r="H149" s="253">
        <v>53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5921</v>
      </c>
      <c r="G150" s="250"/>
      <c r="H150" s="253">
        <v>202.90000000000001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74</v>
      </c>
      <c r="AY150" s="259" t="s">
        <v>475</v>
      </c>
    </row>
    <row r="151" s="15" customFormat="1">
      <c r="A151" s="15"/>
      <c r="B151" s="271"/>
      <c r="C151" s="272"/>
      <c r="D151" s="244" t="s">
        <v>487</v>
      </c>
      <c r="E151" s="273" t="s">
        <v>28</v>
      </c>
      <c r="F151" s="274" t="s">
        <v>493</v>
      </c>
      <c r="G151" s="272"/>
      <c r="H151" s="275">
        <v>393.39999999999998</v>
      </c>
      <c r="I151" s="276"/>
      <c r="J151" s="272"/>
      <c r="K151" s="272"/>
      <c r="L151" s="277"/>
      <c r="M151" s="278"/>
      <c r="N151" s="279"/>
      <c r="O151" s="279"/>
      <c r="P151" s="279"/>
      <c r="Q151" s="279"/>
      <c r="R151" s="279"/>
      <c r="S151" s="279"/>
      <c r="T151" s="280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81" t="s">
        <v>487</v>
      </c>
      <c r="AU151" s="281" t="s">
        <v>82</v>
      </c>
      <c r="AV151" s="15" t="s">
        <v>482</v>
      </c>
      <c r="AW151" s="15" t="s">
        <v>35</v>
      </c>
      <c r="AX151" s="15" t="s">
        <v>78</v>
      </c>
      <c r="AY151" s="281" t="s">
        <v>475</v>
      </c>
    </row>
    <row r="152" s="2" customFormat="1" ht="33" customHeight="1">
      <c r="A152" s="41"/>
      <c r="B152" s="42"/>
      <c r="C152" s="231" t="s">
        <v>575</v>
      </c>
      <c r="D152" s="231" t="s">
        <v>477</v>
      </c>
      <c r="E152" s="232" t="s">
        <v>5821</v>
      </c>
      <c r="F152" s="233" t="s">
        <v>5822</v>
      </c>
      <c r="G152" s="234" t="s">
        <v>496</v>
      </c>
      <c r="H152" s="235">
        <v>2617</v>
      </c>
      <c r="I152" s="236"/>
      <c r="J152" s="237">
        <f>ROUND(I152*H152,2)</f>
        <v>0</v>
      </c>
      <c r="K152" s="233" t="s">
        <v>481</v>
      </c>
      <c r="L152" s="47"/>
      <c r="M152" s="238" t="s">
        <v>28</v>
      </c>
      <c r="N152" s="239" t="s">
        <v>45</v>
      </c>
      <c r="O152" s="87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482</v>
      </c>
      <c r="AT152" s="242" t="s">
        <v>477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482</v>
      </c>
      <c r="BM152" s="242" t="s">
        <v>5922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5822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5923</v>
      </c>
      <c r="G154" s="250"/>
      <c r="H154" s="253">
        <v>1663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5924</v>
      </c>
      <c r="G155" s="250"/>
      <c r="H155" s="253">
        <v>954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5" customFormat="1">
      <c r="A156" s="15"/>
      <c r="B156" s="271"/>
      <c r="C156" s="272"/>
      <c r="D156" s="244" t="s">
        <v>487</v>
      </c>
      <c r="E156" s="273" t="s">
        <v>28</v>
      </c>
      <c r="F156" s="274" t="s">
        <v>493</v>
      </c>
      <c r="G156" s="272"/>
      <c r="H156" s="275">
        <v>2617</v>
      </c>
      <c r="I156" s="276"/>
      <c r="J156" s="272"/>
      <c r="K156" s="272"/>
      <c r="L156" s="277"/>
      <c r="M156" s="278"/>
      <c r="N156" s="279"/>
      <c r="O156" s="279"/>
      <c r="P156" s="279"/>
      <c r="Q156" s="279"/>
      <c r="R156" s="279"/>
      <c r="S156" s="279"/>
      <c r="T156" s="280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81" t="s">
        <v>487</v>
      </c>
      <c r="AU156" s="281" t="s">
        <v>82</v>
      </c>
      <c r="AV156" s="15" t="s">
        <v>482</v>
      </c>
      <c r="AW156" s="15" t="s">
        <v>35</v>
      </c>
      <c r="AX156" s="15" t="s">
        <v>78</v>
      </c>
      <c r="AY156" s="281" t="s">
        <v>475</v>
      </c>
    </row>
    <row r="157" s="2" customFormat="1" ht="21.75" customHeight="1">
      <c r="A157" s="41"/>
      <c r="B157" s="42"/>
      <c r="C157" s="231" t="s">
        <v>579</v>
      </c>
      <c r="D157" s="231" t="s">
        <v>477</v>
      </c>
      <c r="E157" s="232" t="s">
        <v>5001</v>
      </c>
      <c r="F157" s="233" t="s">
        <v>5002</v>
      </c>
      <c r="G157" s="234" t="s">
        <v>496</v>
      </c>
      <c r="H157" s="235">
        <v>3187</v>
      </c>
      <c r="I157" s="236"/>
      <c r="J157" s="237">
        <f>ROUND(I157*H157,2)</f>
        <v>0</v>
      </c>
      <c r="K157" s="233" t="s">
        <v>481</v>
      </c>
      <c r="L157" s="47"/>
      <c r="M157" s="238" t="s">
        <v>28</v>
      </c>
      <c r="N157" s="239" t="s">
        <v>45</v>
      </c>
      <c r="O157" s="87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482</v>
      </c>
      <c r="AT157" s="242" t="s">
        <v>477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5925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5004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5926</v>
      </c>
      <c r="G159" s="250"/>
      <c r="H159" s="253">
        <v>3187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78</v>
      </c>
      <c r="AY159" s="259" t="s">
        <v>475</v>
      </c>
    </row>
    <row r="160" s="2" customFormat="1" ht="33" customHeight="1">
      <c r="A160" s="41"/>
      <c r="B160" s="42"/>
      <c r="C160" s="231" t="s">
        <v>583</v>
      </c>
      <c r="D160" s="231" t="s">
        <v>477</v>
      </c>
      <c r="E160" s="232" t="s">
        <v>5648</v>
      </c>
      <c r="F160" s="233" t="s">
        <v>5649</v>
      </c>
      <c r="G160" s="234" t="s">
        <v>496</v>
      </c>
      <c r="H160" s="235">
        <v>1282.5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5927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5651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5928</v>
      </c>
      <c r="G162" s="250"/>
      <c r="H162" s="253">
        <v>408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74</v>
      </c>
      <c r="AY162" s="259" t="s">
        <v>475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5929</v>
      </c>
      <c r="G163" s="250"/>
      <c r="H163" s="253">
        <v>874.5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74</v>
      </c>
      <c r="AY163" s="259" t="s">
        <v>475</v>
      </c>
    </row>
    <row r="164" s="15" customFormat="1">
      <c r="A164" s="15"/>
      <c r="B164" s="271"/>
      <c r="C164" s="272"/>
      <c r="D164" s="244" t="s">
        <v>487</v>
      </c>
      <c r="E164" s="273" t="s">
        <v>28</v>
      </c>
      <c r="F164" s="274" t="s">
        <v>493</v>
      </c>
      <c r="G164" s="272"/>
      <c r="H164" s="275">
        <v>1282.5</v>
      </c>
      <c r="I164" s="276"/>
      <c r="J164" s="272"/>
      <c r="K164" s="272"/>
      <c r="L164" s="277"/>
      <c r="M164" s="278"/>
      <c r="N164" s="279"/>
      <c r="O164" s="279"/>
      <c r="P164" s="279"/>
      <c r="Q164" s="279"/>
      <c r="R164" s="279"/>
      <c r="S164" s="279"/>
      <c r="T164" s="280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81" t="s">
        <v>487</v>
      </c>
      <c r="AU164" s="281" t="s">
        <v>82</v>
      </c>
      <c r="AV164" s="15" t="s">
        <v>482</v>
      </c>
      <c r="AW164" s="15" t="s">
        <v>35</v>
      </c>
      <c r="AX164" s="15" t="s">
        <v>78</v>
      </c>
      <c r="AY164" s="281" t="s">
        <v>475</v>
      </c>
    </row>
    <row r="165" s="12" customFormat="1" ht="22.8" customHeight="1">
      <c r="A165" s="12"/>
      <c r="B165" s="215"/>
      <c r="C165" s="216"/>
      <c r="D165" s="217" t="s">
        <v>73</v>
      </c>
      <c r="E165" s="229" t="s">
        <v>482</v>
      </c>
      <c r="F165" s="229" t="s">
        <v>547</v>
      </c>
      <c r="G165" s="216"/>
      <c r="H165" s="216"/>
      <c r="I165" s="219"/>
      <c r="J165" s="230">
        <f>BK165</f>
        <v>0</v>
      </c>
      <c r="K165" s="216"/>
      <c r="L165" s="221"/>
      <c r="M165" s="222"/>
      <c r="N165" s="223"/>
      <c r="O165" s="223"/>
      <c r="P165" s="224">
        <f>SUM(P166:P186)</f>
        <v>0</v>
      </c>
      <c r="Q165" s="223"/>
      <c r="R165" s="224">
        <f>SUM(R166:R186)</f>
        <v>232.72451999999998</v>
      </c>
      <c r="S165" s="223"/>
      <c r="T165" s="225">
        <f>SUM(T166:T186)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6" t="s">
        <v>78</v>
      </c>
      <c r="AT165" s="227" t="s">
        <v>73</v>
      </c>
      <c r="AU165" s="227" t="s">
        <v>78</v>
      </c>
      <c r="AY165" s="226" t="s">
        <v>475</v>
      </c>
      <c r="BK165" s="228">
        <f>SUM(BK166:BK186)</f>
        <v>0</v>
      </c>
    </row>
    <row r="166" s="2" customFormat="1" ht="33" customHeight="1">
      <c r="A166" s="41"/>
      <c r="B166" s="42"/>
      <c r="C166" s="231" t="s">
        <v>7</v>
      </c>
      <c r="D166" s="231" t="s">
        <v>477</v>
      </c>
      <c r="E166" s="232" t="s">
        <v>5674</v>
      </c>
      <c r="F166" s="233" t="s">
        <v>5675</v>
      </c>
      <c r="G166" s="234" t="s">
        <v>480</v>
      </c>
      <c r="H166" s="235">
        <v>164.88999999999999</v>
      </c>
      <c r="I166" s="236"/>
      <c r="J166" s="237">
        <f>ROUND(I166*H166,2)</f>
        <v>0</v>
      </c>
      <c r="K166" s="233" t="s">
        <v>28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5930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5677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2" customFormat="1">
      <c r="A168" s="41"/>
      <c r="B168" s="42"/>
      <c r="C168" s="43"/>
      <c r="D168" s="244" t="s">
        <v>485</v>
      </c>
      <c r="E168" s="43"/>
      <c r="F168" s="248" t="s">
        <v>5678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485</v>
      </c>
      <c r="AU168" s="20" t="s">
        <v>82</v>
      </c>
    </row>
    <row r="169" s="16" customFormat="1">
      <c r="A169" s="16"/>
      <c r="B169" s="299"/>
      <c r="C169" s="300"/>
      <c r="D169" s="244" t="s">
        <v>487</v>
      </c>
      <c r="E169" s="301" t="s">
        <v>28</v>
      </c>
      <c r="F169" s="302" t="s">
        <v>5679</v>
      </c>
      <c r="G169" s="300"/>
      <c r="H169" s="301" t="s">
        <v>28</v>
      </c>
      <c r="I169" s="303"/>
      <c r="J169" s="300"/>
      <c r="K169" s="300"/>
      <c r="L169" s="304"/>
      <c r="M169" s="305"/>
      <c r="N169" s="306"/>
      <c r="O169" s="306"/>
      <c r="P169" s="306"/>
      <c r="Q169" s="306"/>
      <c r="R169" s="306"/>
      <c r="S169" s="306"/>
      <c r="T169" s="307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T169" s="308" t="s">
        <v>487</v>
      </c>
      <c r="AU169" s="308" t="s">
        <v>82</v>
      </c>
      <c r="AV169" s="16" t="s">
        <v>78</v>
      </c>
      <c r="AW169" s="16" t="s">
        <v>35</v>
      </c>
      <c r="AX169" s="16" t="s">
        <v>74</v>
      </c>
      <c r="AY169" s="308" t="s">
        <v>475</v>
      </c>
    </row>
    <row r="170" s="13" customFormat="1">
      <c r="A170" s="13"/>
      <c r="B170" s="249"/>
      <c r="C170" s="250"/>
      <c r="D170" s="244" t="s">
        <v>487</v>
      </c>
      <c r="E170" s="251" t="s">
        <v>28</v>
      </c>
      <c r="F170" s="252" t="s">
        <v>5931</v>
      </c>
      <c r="G170" s="250"/>
      <c r="H170" s="253">
        <v>147.38999999999999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9" t="s">
        <v>487</v>
      </c>
      <c r="AU170" s="259" t="s">
        <v>82</v>
      </c>
      <c r="AV170" s="13" t="s">
        <v>82</v>
      </c>
      <c r="AW170" s="13" t="s">
        <v>35</v>
      </c>
      <c r="AX170" s="13" t="s">
        <v>74</v>
      </c>
      <c r="AY170" s="259" t="s">
        <v>475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5932</v>
      </c>
      <c r="G171" s="250"/>
      <c r="H171" s="253">
        <v>7.5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74</v>
      </c>
      <c r="AY171" s="259" t="s">
        <v>475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5933</v>
      </c>
      <c r="G172" s="250"/>
      <c r="H172" s="253">
        <v>10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74</v>
      </c>
      <c r="AY172" s="259" t="s">
        <v>475</v>
      </c>
    </row>
    <row r="173" s="15" customFormat="1">
      <c r="A173" s="15"/>
      <c r="B173" s="271"/>
      <c r="C173" s="272"/>
      <c r="D173" s="244" t="s">
        <v>487</v>
      </c>
      <c r="E173" s="273" t="s">
        <v>28</v>
      </c>
      <c r="F173" s="274" t="s">
        <v>493</v>
      </c>
      <c r="G173" s="272"/>
      <c r="H173" s="275">
        <v>164.88999999999999</v>
      </c>
      <c r="I173" s="276"/>
      <c r="J173" s="272"/>
      <c r="K173" s="272"/>
      <c r="L173" s="277"/>
      <c r="M173" s="278"/>
      <c r="N173" s="279"/>
      <c r="O173" s="279"/>
      <c r="P173" s="279"/>
      <c r="Q173" s="279"/>
      <c r="R173" s="279"/>
      <c r="S173" s="279"/>
      <c r="T173" s="280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81" t="s">
        <v>487</v>
      </c>
      <c r="AU173" s="281" t="s">
        <v>82</v>
      </c>
      <c r="AV173" s="15" t="s">
        <v>482</v>
      </c>
      <c r="AW173" s="15" t="s">
        <v>35</v>
      </c>
      <c r="AX173" s="15" t="s">
        <v>78</v>
      </c>
      <c r="AY173" s="281" t="s">
        <v>475</v>
      </c>
    </row>
    <row r="174" s="2" customFormat="1" ht="33" customHeight="1">
      <c r="A174" s="41"/>
      <c r="B174" s="42"/>
      <c r="C174" s="231" t="s">
        <v>594</v>
      </c>
      <c r="D174" s="231" t="s">
        <v>477</v>
      </c>
      <c r="E174" s="232" t="s">
        <v>5687</v>
      </c>
      <c r="F174" s="233" t="s">
        <v>5688</v>
      </c>
      <c r="G174" s="234" t="s">
        <v>496</v>
      </c>
      <c r="H174" s="235">
        <v>265.30000000000001</v>
      </c>
      <c r="I174" s="236"/>
      <c r="J174" s="237">
        <f>ROUND(I174*H174,2)</f>
        <v>0</v>
      </c>
      <c r="K174" s="233" t="s">
        <v>481</v>
      </c>
      <c r="L174" s="47"/>
      <c r="M174" s="238" t="s">
        <v>28</v>
      </c>
      <c r="N174" s="239" t="s">
        <v>45</v>
      </c>
      <c r="O174" s="87"/>
      <c r="P174" s="240">
        <f>O174*H174</f>
        <v>0</v>
      </c>
      <c r="Q174" s="240">
        <v>0</v>
      </c>
      <c r="R174" s="240">
        <f>Q174*H174</f>
        <v>0</v>
      </c>
      <c r="S174" s="240">
        <v>0</v>
      </c>
      <c r="T174" s="24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42" t="s">
        <v>482</v>
      </c>
      <c r="AT174" s="242" t="s">
        <v>477</v>
      </c>
      <c r="AU174" s="242" t="s">
        <v>82</v>
      </c>
      <c r="AY174" s="20" t="s">
        <v>475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20" t="s">
        <v>78</v>
      </c>
      <c r="BK174" s="243">
        <f>ROUND(I174*H174,2)</f>
        <v>0</v>
      </c>
      <c r="BL174" s="20" t="s">
        <v>482</v>
      </c>
      <c r="BM174" s="242" t="s">
        <v>5934</v>
      </c>
    </row>
    <row r="175" s="2" customFormat="1">
      <c r="A175" s="41"/>
      <c r="B175" s="42"/>
      <c r="C175" s="43"/>
      <c r="D175" s="244" t="s">
        <v>484</v>
      </c>
      <c r="E175" s="43"/>
      <c r="F175" s="245" t="s">
        <v>5690</v>
      </c>
      <c r="G175" s="43"/>
      <c r="H175" s="43"/>
      <c r="I175" s="151"/>
      <c r="J175" s="43"/>
      <c r="K175" s="43"/>
      <c r="L175" s="47"/>
      <c r="M175" s="246"/>
      <c r="N175" s="24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484</v>
      </c>
      <c r="AU175" s="20" t="s">
        <v>82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5935</v>
      </c>
      <c r="G176" s="250"/>
      <c r="H176" s="253">
        <v>230.30000000000001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74</v>
      </c>
      <c r="AY176" s="259" t="s">
        <v>475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5936</v>
      </c>
      <c r="G177" s="250"/>
      <c r="H177" s="253">
        <v>15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5937</v>
      </c>
      <c r="G178" s="250"/>
      <c r="H178" s="253">
        <v>20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5" customFormat="1">
      <c r="A179" s="15"/>
      <c r="B179" s="271"/>
      <c r="C179" s="272"/>
      <c r="D179" s="244" t="s">
        <v>487</v>
      </c>
      <c r="E179" s="273" t="s">
        <v>28</v>
      </c>
      <c r="F179" s="274" t="s">
        <v>493</v>
      </c>
      <c r="G179" s="272"/>
      <c r="H179" s="275">
        <v>265.30000000000001</v>
      </c>
      <c r="I179" s="276"/>
      <c r="J179" s="272"/>
      <c r="K179" s="272"/>
      <c r="L179" s="277"/>
      <c r="M179" s="278"/>
      <c r="N179" s="279"/>
      <c r="O179" s="279"/>
      <c r="P179" s="279"/>
      <c r="Q179" s="279"/>
      <c r="R179" s="279"/>
      <c r="S179" s="279"/>
      <c r="T179" s="280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81" t="s">
        <v>487</v>
      </c>
      <c r="AU179" s="281" t="s">
        <v>82</v>
      </c>
      <c r="AV179" s="15" t="s">
        <v>482</v>
      </c>
      <c r="AW179" s="15" t="s">
        <v>35</v>
      </c>
      <c r="AX179" s="15" t="s">
        <v>78</v>
      </c>
      <c r="AY179" s="281" t="s">
        <v>475</v>
      </c>
    </row>
    <row r="180" s="2" customFormat="1" ht="21.75" customHeight="1">
      <c r="A180" s="41"/>
      <c r="B180" s="42"/>
      <c r="C180" s="231" t="s">
        <v>599</v>
      </c>
      <c r="D180" s="231" t="s">
        <v>477</v>
      </c>
      <c r="E180" s="232" t="s">
        <v>5715</v>
      </c>
      <c r="F180" s="233" t="s">
        <v>5716</v>
      </c>
      <c r="G180" s="234" t="s">
        <v>480</v>
      </c>
      <c r="H180" s="235">
        <v>116.13</v>
      </c>
      <c r="I180" s="236"/>
      <c r="J180" s="237">
        <f>ROUND(I180*H180,2)</f>
        <v>0</v>
      </c>
      <c r="K180" s="233" t="s">
        <v>481</v>
      </c>
      <c r="L180" s="47"/>
      <c r="M180" s="238" t="s">
        <v>28</v>
      </c>
      <c r="N180" s="239" t="s">
        <v>45</v>
      </c>
      <c r="O180" s="87"/>
      <c r="P180" s="240">
        <f>O180*H180</f>
        <v>0</v>
      </c>
      <c r="Q180" s="240">
        <v>2.004</v>
      </c>
      <c r="R180" s="240">
        <f>Q180*H180</f>
        <v>232.72451999999998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482</v>
      </c>
      <c r="AT180" s="242" t="s">
        <v>477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482</v>
      </c>
      <c r="BM180" s="242" t="s">
        <v>5938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5718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2" customFormat="1">
      <c r="A182" s="41"/>
      <c r="B182" s="42"/>
      <c r="C182" s="43"/>
      <c r="D182" s="244" t="s">
        <v>485</v>
      </c>
      <c r="E182" s="43"/>
      <c r="F182" s="248" t="s">
        <v>5698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485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5939</v>
      </c>
      <c r="G183" s="250"/>
      <c r="H183" s="253">
        <v>1.5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5940</v>
      </c>
      <c r="G184" s="250"/>
      <c r="H184" s="253">
        <v>2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74</v>
      </c>
      <c r="AY184" s="259" t="s">
        <v>475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5941</v>
      </c>
      <c r="G185" s="250"/>
      <c r="H185" s="253">
        <v>112.63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74</v>
      </c>
      <c r="AY185" s="259" t="s">
        <v>475</v>
      </c>
    </row>
    <row r="186" s="15" customFormat="1">
      <c r="A186" s="15"/>
      <c r="B186" s="271"/>
      <c r="C186" s="272"/>
      <c r="D186" s="244" t="s">
        <v>487</v>
      </c>
      <c r="E186" s="273" t="s">
        <v>28</v>
      </c>
      <c r="F186" s="274" t="s">
        <v>493</v>
      </c>
      <c r="G186" s="272"/>
      <c r="H186" s="275">
        <v>116.13</v>
      </c>
      <c r="I186" s="276"/>
      <c r="J186" s="272"/>
      <c r="K186" s="272"/>
      <c r="L186" s="277"/>
      <c r="M186" s="278"/>
      <c r="N186" s="279"/>
      <c r="O186" s="279"/>
      <c r="P186" s="279"/>
      <c r="Q186" s="279"/>
      <c r="R186" s="279"/>
      <c r="S186" s="279"/>
      <c r="T186" s="280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81" t="s">
        <v>487</v>
      </c>
      <c r="AU186" s="281" t="s">
        <v>82</v>
      </c>
      <c r="AV186" s="15" t="s">
        <v>482</v>
      </c>
      <c r="AW186" s="15" t="s">
        <v>35</v>
      </c>
      <c r="AX186" s="15" t="s">
        <v>78</v>
      </c>
      <c r="AY186" s="281" t="s">
        <v>475</v>
      </c>
    </row>
    <row r="187" s="12" customFormat="1" ht="22.8" customHeight="1">
      <c r="A187" s="12"/>
      <c r="B187" s="215"/>
      <c r="C187" s="216"/>
      <c r="D187" s="217" t="s">
        <v>73</v>
      </c>
      <c r="E187" s="229" t="s">
        <v>2236</v>
      </c>
      <c r="F187" s="229" t="s">
        <v>2237</v>
      </c>
      <c r="G187" s="216"/>
      <c r="H187" s="216"/>
      <c r="I187" s="219"/>
      <c r="J187" s="230">
        <f>BK187</f>
        <v>0</v>
      </c>
      <c r="K187" s="216"/>
      <c r="L187" s="221"/>
      <c r="M187" s="222"/>
      <c r="N187" s="223"/>
      <c r="O187" s="223"/>
      <c r="P187" s="224">
        <f>SUM(P188:P189)</f>
        <v>0</v>
      </c>
      <c r="Q187" s="223"/>
      <c r="R187" s="224">
        <f>SUM(R188:R189)</f>
        <v>0</v>
      </c>
      <c r="S187" s="223"/>
      <c r="T187" s="225">
        <f>SUM(T188:T189)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6" t="s">
        <v>78</v>
      </c>
      <c r="AT187" s="227" t="s">
        <v>73</v>
      </c>
      <c r="AU187" s="227" t="s">
        <v>78</v>
      </c>
      <c r="AY187" s="226" t="s">
        <v>475</v>
      </c>
      <c r="BK187" s="228">
        <f>SUM(BK188:BK189)</f>
        <v>0</v>
      </c>
    </row>
    <row r="188" s="2" customFormat="1" ht="33" customHeight="1">
      <c r="A188" s="41"/>
      <c r="B188" s="42"/>
      <c r="C188" s="231" t="s">
        <v>603</v>
      </c>
      <c r="D188" s="231" t="s">
        <v>477</v>
      </c>
      <c r="E188" s="232" t="s">
        <v>5876</v>
      </c>
      <c r="F188" s="233" t="s">
        <v>5877</v>
      </c>
      <c r="G188" s="234" t="s">
        <v>508</v>
      </c>
      <c r="H188" s="235">
        <v>247.5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5942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5879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2" customFormat="1" ht="22.8" customHeight="1">
      <c r="A190" s="12"/>
      <c r="B190" s="215"/>
      <c r="C190" s="216"/>
      <c r="D190" s="217" t="s">
        <v>73</v>
      </c>
      <c r="E190" s="229" t="s">
        <v>701</v>
      </c>
      <c r="F190" s="229" t="s">
        <v>702</v>
      </c>
      <c r="G190" s="216"/>
      <c r="H190" s="216"/>
      <c r="I190" s="219"/>
      <c r="J190" s="230">
        <f>BK190</f>
        <v>0</v>
      </c>
      <c r="K190" s="216"/>
      <c r="L190" s="221"/>
      <c r="M190" s="222"/>
      <c r="N190" s="223"/>
      <c r="O190" s="223"/>
      <c r="P190" s="224">
        <f>SUM(P191:P192)</f>
        <v>0</v>
      </c>
      <c r="Q190" s="223"/>
      <c r="R190" s="224">
        <f>SUM(R191:R192)</f>
        <v>0</v>
      </c>
      <c r="S190" s="223"/>
      <c r="T190" s="225">
        <f>SUM(T191:T192)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6" t="s">
        <v>78</v>
      </c>
      <c r="AT190" s="227" t="s">
        <v>73</v>
      </c>
      <c r="AU190" s="227" t="s">
        <v>78</v>
      </c>
      <c r="AY190" s="226" t="s">
        <v>475</v>
      </c>
      <c r="BK190" s="228">
        <f>SUM(BK191:BK192)</f>
        <v>0</v>
      </c>
    </row>
    <row r="191" s="2" customFormat="1" ht="21.75" customHeight="1">
      <c r="A191" s="41"/>
      <c r="B191" s="42"/>
      <c r="C191" s="231" t="s">
        <v>607</v>
      </c>
      <c r="D191" s="231" t="s">
        <v>477</v>
      </c>
      <c r="E191" s="232" t="s">
        <v>5702</v>
      </c>
      <c r="F191" s="233" t="s">
        <v>5703</v>
      </c>
      <c r="G191" s="234" t="s">
        <v>508</v>
      </c>
      <c r="H191" s="235">
        <v>232.72499999999999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5943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5705</v>
      </c>
      <c r="G192" s="43"/>
      <c r="H192" s="43"/>
      <c r="I192" s="151"/>
      <c r="J192" s="43"/>
      <c r="K192" s="43"/>
      <c r="L192" s="47"/>
      <c r="M192" s="295"/>
      <c r="N192" s="296"/>
      <c r="O192" s="297"/>
      <c r="P192" s="297"/>
      <c r="Q192" s="297"/>
      <c r="R192" s="297"/>
      <c r="S192" s="297"/>
      <c r="T192" s="29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2" customFormat="1" ht="6.96" customHeight="1">
      <c r="A193" s="41"/>
      <c r="B193" s="62"/>
      <c r="C193" s="63"/>
      <c r="D193" s="63"/>
      <c r="E193" s="63"/>
      <c r="F193" s="63"/>
      <c r="G193" s="63"/>
      <c r="H193" s="63"/>
      <c r="I193" s="179"/>
      <c r="J193" s="63"/>
      <c r="K193" s="63"/>
      <c r="L193" s="47"/>
      <c r="M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</row>
  </sheetData>
  <sheetProtection sheet="1" autoFilter="0" formatColumns="0" formatRows="0" objects="1" scenarios="1" spinCount="100000" saltValue="reCd8ldG4xErubB8/+mos7ZfLX5tWCGDBFJ7mVdC4XD3VeGaWzFxMHAFc2XVh/FE+Tq7dvahbyb1s/zVbPaBMQ==" hashValue="ohg0c7HE62D04R6k6GiPW74KZ3uWpMpirN5k1kOGzV77ashZwDaaYN0+XbUKvw9LQjhLRlzl1iX+iH2X0Xg35w==" algorithmName="SHA-512" password="C429"/>
  <autoFilter ref="C89:K19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221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5602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24.75" customHeight="1">
      <c r="A11" s="41"/>
      <c r="B11" s="47"/>
      <c r="C11" s="41"/>
      <c r="D11" s="41"/>
      <c r="E11" s="153" t="s">
        <v>5944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ROUND(J90,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ROUND((SUM(BE90:BE214)),  2)</f>
        <v>0</v>
      </c>
      <c r="G35" s="41"/>
      <c r="H35" s="41"/>
      <c r="I35" s="168">
        <v>0.20999999999999999</v>
      </c>
      <c r="J35" s="167">
        <f>ROUND(((SUM(BE90:BE214))*I35),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ROUND((SUM(BF90:BF214)),  2)</f>
        <v>0</v>
      </c>
      <c r="G36" s="41"/>
      <c r="H36" s="41"/>
      <c r="I36" s="168">
        <v>0.14999999999999999</v>
      </c>
      <c r="J36" s="167">
        <f>ROUND(((SUM(BF90:BF214))*I36),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ROUND((SUM(BG90:BG214)),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ROUND((SUM(BH90:BH214)),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ROUND((SUM(BI90:BI214)),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5602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4.75" customHeight="1">
      <c r="A54" s="41"/>
      <c r="B54" s="42"/>
      <c r="C54" s="43"/>
      <c r="D54" s="43"/>
      <c r="E54" s="72" t="str">
        <f>E11</f>
        <v>6.5 - SO 06.5 Hospodářský přejezd 2 - odbočení z původního koryta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J90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J91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J92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448</v>
      </c>
      <c r="E66" s="199"/>
      <c r="F66" s="199"/>
      <c r="G66" s="199"/>
      <c r="H66" s="199"/>
      <c r="I66" s="200"/>
      <c r="J66" s="201">
        <f>J186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1909</v>
      </c>
      <c r="E67" s="199"/>
      <c r="F67" s="199"/>
      <c r="G67" s="199"/>
      <c r="H67" s="199"/>
      <c r="I67" s="200"/>
      <c r="J67" s="201">
        <f>J209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451</v>
      </c>
      <c r="E68" s="199"/>
      <c r="F68" s="199"/>
      <c r="G68" s="199"/>
      <c r="H68" s="199"/>
      <c r="I68" s="200"/>
      <c r="J68" s="201">
        <f>J212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151"/>
      <c r="J69" s="43"/>
      <c r="K69" s="4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179"/>
      <c r="J70" s="63"/>
      <c r="K70" s="6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182"/>
      <c r="J74" s="65"/>
      <c r="K74" s="65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460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83" t="str">
        <f>E7</f>
        <v>Krounka Kutřín, výstavba poldru</v>
      </c>
      <c r="F78" s="35"/>
      <c r="G78" s="35"/>
      <c r="H78" s="35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435</v>
      </c>
      <c r="D79" s="25"/>
      <c r="E79" s="25"/>
      <c r="F79" s="25"/>
      <c r="G79" s="25"/>
      <c r="H79" s="25"/>
      <c r="I79" s="142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83" t="s">
        <v>5602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437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75" customHeight="1">
      <c r="A82" s="41"/>
      <c r="B82" s="42"/>
      <c r="C82" s="43"/>
      <c r="D82" s="43"/>
      <c r="E82" s="72" t="str">
        <f>E11</f>
        <v>6.5 - SO 06.5 Hospodářský přejezd 2 - odbočení z původního koryta</v>
      </c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k.ú. Perálec,Hněvětice,Miřetín,Č.Rybná</v>
      </c>
      <c r="G84" s="43"/>
      <c r="H84" s="43"/>
      <c r="I84" s="154" t="s">
        <v>24</v>
      </c>
      <c r="J84" s="75" t="str">
        <f>IF(J14="","",J14)</f>
        <v>27.8.2019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26</v>
      </c>
      <c r="D86" s="43"/>
      <c r="E86" s="43"/>
      <c r="F86" s="30" t="str">
        <f>E17</f>
        <v>Povodí Labe,státní podnik,Víta Nejedlého 951, HK3</v>
      </c>
      <c r="G86" s="43"/>
      <c r="H86" s="43"/>
      <c r="I86" s="154" t="s">
        <v>33</v>
      </c>
      <c r="J86" s="39" t="str">
        <f>E23</f>
        <v>"Sdružení Kutřín 2016" Šindlar + HG partner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31</v>
      </c>
      <c r="D87" s="43"/>
      <c r="E87" s="43"/>
      <c r="F87" s="30" t="str">
        <f>IF(E20="","",E20)</f>
        <v>Vyplň údaj</v>
      </c>
      <c r="G87" s="43"/>
      <c r="H87" s="43"/>
      <c r="I87" s="154" t="s">
        <v>36</v>
      </c>
      <c r="J87" s="39" t="str">
        <f>E26</f>
        <v xml:space="preserve"> 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203"/>
      <c r="B89" s="204"/>
      <c r="C89" s="205" t="s">
        <v>461</v>
      </c>
      <c r="D89" s="206" t="s">
        <v>59</v>
      </c>
      <c r="E89" s="206" t="s">
        <v>55</v>
      </c>
      <c r="F89" s="206" t="s">
        <v>56</v>
      </c>
      <c r="G89" s="206" t="s">
        <v>462</v>
      </c>
      <c r="H89" s="206" t="s">
        <v>463</v>
      </c>
      <c r="I89" s="207" t="s">
        <v>464</v>
      </c>
      <c r="J89" s="206" t="s">
        <v>444</v>
      </c>
      <c r="K89" s="208" t="s">
        <v>465</v>
      </c>
      <c r="L89" s="209"/>
      <c r="M89" s="95" t="s">
        <v>28</v>
      </c>
      <c r="N89" s="96" t="s">
        <v>44</v>
      </c>
      <c r="O89" s="96" t="s">
        <v>466</v>
      </c>
      <c r="P89" s="96" t="s">
        <v>467</v>
      </c>
      <c r="Q89" s="96" t="s">
        <v>468</v>
      </c>
      <c r="R89" s="96" t="s">
        <v>469</v>
      </c>
      <c r="S89" s="96" t="s">
        <v>470</v>
      </c>
      <c r="T89" s="97" t="s">
        <v>471</v>
      </c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</row>
    <row r="90" s="2" customFormat="1" ht="22.8" customHeight="1">
      <c r="A90" s="41"/>
      <c r="B90" s="42"/>
      <c r="C90" s="102" t="s">
        <v>472</v>
      </c>
      <c r="D90" s="43"/>
      <c r="E90" s="43"/>
      <c r="F90" s="43"/>
      <c r="G90" s="43"/>
      <c r="H90" s="43"/>
      <c r="I90" s="151"/>
      <c r="J90" s="210">
        <f>BK90</f>
        <v>0</v>
      </c>
      <c r="K90" s="43"/>
      <c r="L90" s="47"/>
      <c r="M90" s="98"/>
      <c r="N90" s="211"/>
      <c r="O90" s="99"/>
      <c r="P90" s="212">
        <f>P91</f>
        <v>0</v>
      </c>
      <c r="Q90" s="99"/>
      <c r="R90" s="212">
        <f>R91</f>
        <v>859.3152</v>
      </c>
      <c r="S90" s="99"/>
      <c r="T90" s="213">
        <f>T91</f>
        <v>562.5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73</v>
      </c>
      <c r="AU90" s="20" t="s">
        <v>445</v>
      </c>
      <c r="BK90" s="214">
        <f>BK91</f>
        <v>0</v>
      </c>
    </row>
    <row r="91" s="12" customFormat="1" ht="25.92" customHeight="1">
      <c r="A91" s="12"/>
      <c r="B91" s="215"/>
      <c r="C91" s="216"/>
      <c r="D91" s="217" t="s">
        <v>73</v>
      </c>
      <c r="E91" s="218" t="s">
        <v>473</v>
      </c>
      <c r="F91" s="218" t="s">
        <v>474</v>
      </c>
      <c r="G91" s="216"/>
      <c r="H91" s="216"/>
      <c r="I91" s="219"/>
      <c r="J91" s="220">
        <f>BK91</f>
        <v>0</v>
      </c>
      <c r="K91" s="216"/>
      <c r="L91" s="221"/>
      <c r="M91" s="222"/>
      <c r="N91" s="223"/>
      <c r="O91" s="223"/>
      <c r="P91" s="224">
        <f>P92+P186+P209+P212</f>
        <v>0</v>
      </c>
      <c r="Q91" s="223"/>
      <c r="R91" s="224">
        <f>R92+R186+R209+R212</f>
        <v>859.3152</v>
      </c>
      <c r="S91" s="223"/>
      <c r="T91" s="225">
        <f>T92+T186+T209+T212</f>
        <v>562.5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74</v>
      </c>
      <c r="AY91" s="226" t="s">
        <v>475</v>
      </c>
      <c r="BK91" s="228">
        <f>BK92+BK186+BK209+BK212</f>
        <v>0</v>
      </c>
    </row>
    <row r="92" s="12" customFormat="1" ht="22.8" customHeight="1">
      <c r="A92" s="12"/>
      <c r="B92" s="215"/>
      <c r="C92" s="216"/>
      <c r="D92" s="217" t="s">
        <v>73</v>
      </c>
      <c r="E92" s="229" t="s">
        <v>78</v>
      </c>
      <c r="F92" s="229" t="s">
        <v>393</v>
      </c>
      <c r="G92" s="216"/>
      <c r="H92" s="216"/>
      <c r="I92" s="219"/>
      <c r="J92" s="230">
        <f>BK92</f>
        <v>0</v>
      </c>
      <c r="K92" s="216"/>
      <c r="L92" s="221"/>
      <c r="M92" s="222"/>
      <c r="N92" s="223"/>
      <c r="O92" s="223"/>
      <c r="P92" s="224">
        <f>SUM(P93:P185)</f>
        <v>0</v>
      </c>
      <c r="Q92" s="223"/>
      <c r="R92" s="224">
        <f>SUM(R93:R185)</f>
        <v>0</v>
      </c>
      <c r="S92" s="223"/>
      <c r="T92" s="225">
        <f>SUM(T93:T185)</f>
        <v>562.5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26" t="s">
        <v>78</v>
      </c>
      <c r="AT92" s="227" t="s">
        <v>73</v>
      </c>
      <c r="AU92" s="227" t="s">
        <v>78</v>
      </c>
      <c r="AY92" s="226" t="s">
        <v>475</v>
      </c>
      <c r="BK92" s="228">
        <f>SUM(BK93:BK185)</f>
        <v>0</v>
      </c>
    </row>
    <row r="93" s="2" customFormat="1" ht="44.25" customHeight="1">
      <c r="A93" s="41"/>
      <c r="B93" s="42"/>
      <c r="C93" s="231" t="s">
        <v>78</v>
      </c>
      <c r="D93" s="231" t="s">
        <v>477</v>
      </c>
      <c r="E93" s="232" t="s">
        <v>5722</v>
      </c>
      <c r="F93" s="233" t="s">
        <v>5723</v>
      </c>
      <c r="G93" s="234" t="s">
        <v>480</v>
      </c>
      <c r="H93" s="235">
        <v>312.5</v>
      </c>
      <c r="I93" s="236"/>
      <c r="J93" s="237">
        <f>ROUND(I93*H93,2)</f>
        <v>0</v>
      </c>
      <c r="K93" s="233" t="s">
        <v>481</v>
      </c>
      <c r="L93" s="47"/>
      <c r="M93" s="238" t="s">
        <v>28</v>
      </c>
      <c r="N93" s="239" t="s">
        <v>45</v>
      </c>
      <c r="O93" s="87"/>
      <c r="P93" s="240">
        <f>O93*H93</f>
        <v>0</v>
      </c>
      <c r="Q93" s="240">
        <v>0</v>
      </c>
      <c r="R93" s="240">
        <f>Q93*H93</f>
        <v>0</v>
      </c>
      <c r="S93" s="240">
        <v>1.8</v>
      </c>
      <c r="T93" s="241">
        <f>S93*H93</f>
        <v>562.5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482</v>
      </c>
      <c r="AT93" s="242" t="s">
        <v>477</v>
      </c>
      <c r="AU93" s="242" t="s">
        <v>82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482</v>
      </c>
      <c r="BM93" s="242" t="s">
        <v>5945</v>
      </c>
    </row>
    <row r="94" s="2" customFormat="1">
      <c r="A94" s="41"/>
      <c r="B94" s="42"/>
      <c r="C94" s="43"/>
      <c r="D94" s="244" t="s">
        <v>484</v>
      </c>
      <c r="E94" s="43"/>
      <c r="F94" s="245" t="s">
        <v>5723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82</v>
      </c>
    </row>
    <row r="95" s="13" customFormat="1">
      <c r="A95" s="13"/>
      <c r="B95" s="249"/>
      <c r="C95" s="250"/>
      <c r="D95" s="244" t="s">
        <v>487</v>
      </c>
      <c r="E95" s="251" t="s">
        <v>28</v>
      </c>
      <c r="F95" s="252" t="s">
        <v>5725</v>
      </c>
      <c r="G95" s="250"/>
      <c r="H95" s="253">
        <v>312.5</v>
      </c>
      <c r="I95" s="254"/>
      <c r="J95" s="250"/>
      <c r="K95" s="250"/>
      <c r="L95" s="255"/>
      <c r="M95" s="256"/>
      <c r="N95" s="257"/>
      <c r="O95" s="257"/>
      <c r="P95" s="257"/>
      <c r="Q95" s="257"/>
      <c r="R95" s="257"/>
      <c r="S95" s="257"/>
      <c r="T95" s="258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59" t="s">
        <v>487</v>
      </c>
      <c r="AU95" s="259" t="s">
        <v>82</v>
      </c>
      <c r="AV95" s="13" t="s">
        <v>82</v>
      </c>
      <c r="AW95" s="13" t="s">
        <v>35</v>
      </c>
      <c r="AX95" s="13" t="s">
        <v>78</v>
      </c>
      <c r="AY95" s="259" t="s">
        <v>475</v>
      </c>
    </row>
    <row r="96" s="2" customFormat="1" ht="44.25" customHeight="1">
      <c r="A96" s="41"/>
      <c r="B96" s="42"/>
      <c r="C96" s="231" t="s">
        <v>82</v>
      </c>
      <c r="D96" s="231" t="s">
        <v>477</v>
      </c>
      <c r="E96" s="232" t="s">
        <v>5946</v>
      </c>
      <c r="F96" s="233" t="s">
        <v>5947</v>
      </c>
      <c r="G96" s="234" t="s">
        <v>480</v>
      </c>
      <c r="H96" s="235">
        <v>4732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5948</v>
      </c>
    </row>
    <row r="97" s="2" customFormat="1">
      <c r="A97" s="41"/>
      <c r="B97" s="42"/>
      <c r="C97" s="43"/>
      <c r="D97" s="244" t="s">
        <v>484</v>
      </c>
      <c r="E97" s="43"/>
      <c r="F97" s="245" t="s">
        <v>5949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5950</v>
      </c>
      <c r="G98" s="250"/>
      <c r="H98" s="253">
        <v>4732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33" customHeight="1">
      <c r="A99" s="41"/>
      <c r="B99" s="42"/>
      <c r="C99" s="231" t="s">
        <v>90</v>
      </c>
      <c r="D99" s="231" t="s">
        <v>477</v>
      </c>
      <c r="E99" s="232" t="s">
        <v>5737</v>
      </c>
      <c r="F99" s="233" t="s">
        <v>5738</v>
      </c>
      <c r="G99" s="234" t="s">
        <v>480</v>
      </c>
      <c r="H99" s="235">
        <v>3050.3800000000001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5951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5740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5952</v>
      </c>
      <c r="G101" s="250"/>
      <c r="H101" s="253">
        <v>2541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74</v>
      </c>
      <c r="AY101" s="259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5953</v>
      </c>
      <c r="G102" s="250"/>
      <c r="H102" s="253">
        <v>509.38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74</v>
      </c>
      <c r="AY102" s="259" t="s">
        <v>475</v>
      </c>
    </row>
    <row r="103" s="15" customFormat="1">
      <c r="A103" s="15"/>
      <c r="B103" s="271"/>
      <c r="C103" s="272"/>
      <c r="D103" s="244" t="s">
        <v>487</v>
      </c>
      <c r="E103" s="273" t="s">
        <v>28</v>
      </c>
      <c r="F103" s="274" t="s">
        <v>493</v>
      </c>
      <c r="G103" s="272"/>
      <c r="H103" s="275">
        <v>3050.3800000000001</v>
      </c>
      <c r="I103" s="276"/>
      <c r="J103" s="272"/>
      <c r="K103" s="272"/>
      <c r="L103" s="277"/>
      <c r="M103" s="278"/>
      <c r="N103" s="279"/>
      <c r="O103" s="279"/>
      <c r="P103" s="279"/>
      <c r="Q103" s="279"/>
      <c r="R103" s="279"/>
      <c r="S103" s="279"/>
      <c r="T103" s="280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81" t="s">
        <v>487</v>
      </c>
      <c r="AU103" s="281" t="s">
        <v>82</v>
      </c>
      <c r="AV103" s="15" t="s">
        <v>482</v>
      </c>
      <c r="AW103" s="15" t="s">
        <v>35</v>
      </c>
      <c r="AX103" s="15" t="s">
        <v>78</v>
      </c>
      <c r="AY103" s="281" t="s">
        <v>475</v>
      </c>
    </row>
    <row r="104" s="2" customFormat="1" ht="44.25" customHeight="1">
      <c r="A104" s="41"/>
      <c r="B104" s="42"/>
      <c r="C104" s="231" t="s">
        <v>482</v>
      </c>
      <c r="D104" s="231" t="s">
        <v>477</v>
      </c>
      <c r="E104" s="232" t="s">
        <v>4952</v>
      </c>
      <c r="F104" s="233" t="s">
        <v>4953</v>
      </c>
      <c r="G104" s="234" t="s">
        <v>480</v>
      </c>
      <c r="H104" s="235">
        <v>915.11400000000003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5954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4955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5955</v>
      </c>
      <c r="G106" s="250"/>
      <c r="H106" s="253">
        <v>915.11400000000003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33" customHeight="1">
      <c r="A107" s="41"/>
      <c r="B107" s="42"/>
      <c r="C107" s="231" t="s">
        <v>186</v>
      </c>
      <c r="D107" s="231" t="s">
        <v>477</v>
      </c>
      <c r="E107" s="232" t="s">
        <v>1484</v>
      </c>
      <c r="F107" s="233" t="s">
        <v>1485</v>
      </c>
      <c r="G107" s="234" t="s">
        <v>480</v>
      </c>
      <c r="H107" s="235">
        <v>1905.2000000000001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5956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1487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5957</v>
      </c>
      <c r="G109" s="250"/>
      <c r="H109" s="253">
        <v>850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5958</v>
      </c>
      <c r="G110" s="250"/>
      <c r="H110" s="253">
        <v>176.40000000000001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74</v>
      </c>
      <c r="AY110" s="259" t="s">
        <v>475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5959</v>
      </c>
      <c r="G111" s="250"/>
      <c r="H111" s="253">
        <v>625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74</v>
      </c>
      <c r="AY111" s="259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5960</v>
      </c>
      <c r="G112" s="250"/>
      <c r="H112" s="253">
        <v>60.25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5961</v>
      </c>
      <c r="G113" s="250"/>
      <c r="H113" s="253">
        <v>126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5962</v>
      </c>
      <c r="G114" s="250"/>
      <c r="H114" s="253">
        <v>19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5963</v>
      </c>
      <c r="G115" s="250"/>
      <c r="H115" s="253">
        <v>12.050000000000001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5964</v>
      </c>
      <c r="G116" s="250"/>
      <c r="H116" s="253">
        <v>27.5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74</v>
      </c>
      <c r="AY116" s="259" t="s">
        <v>475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5965</v>
      </c>
      <c r="G117" s="250"/>
      <c r="H117" s="253">
        <v>9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74</v>
      </c>
      <c r="AY117" s="259" t="s">
        <v>475</v>
      </c>
    </row>
    <row r="118" s="15" customFormat="1">
      <c r="A118" s="15"/>
      <c r="B118" s="271"/>
      <c r="C118" s="272"/>
      <c r="D118" s="244" t="s">
        <v>487</v>
      </c>
      <c r="E118" s="273" t="s">
        <v>28</v>
      </c>
      <c r="F118" s="274" t="s">
        <v>493</v>
      </c>
      <c r="G118" s="272"/>
      <c r="H118" s="275">
        <v>1905.2000000000001</v>
      </c>
      <c r="I118" s="276"/>
      <c r="J118" s="272"/>
      <c r="K118" s="272"/>
      <c r="L118" s="277"/>
      <c r="M118" s="278"/>
      <c r="N118" s="279"/>
      <c r="O118" s="279"/>
      <c r="P118" s="279"/>
      <c r="Q118" s="279"/>
      <c r="R118" s="279"/>
      <c r="S118" s="279"/>
      <c r="T118" s="280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81" t="s">
        <v>487</v>
      </c>
      <c r="AU118" s="281" t="s">
        <v>82</v>
      </c>
      <c r="AV118" s="15" t="s">
        <v>482</v>
      </c>
      <c r="AW118" s="15" t="s">
        <v>35</v>
      </c>
      <c r="AX118" s="15" t="s">
        <v>78</v>
      </c>
      <c r="AY118" s="281" t="s">
        <v>475</v>
      </c>
    </row>
    <row r="119" s="2" customFormat="1" ht="44.25" customHeight="1">
      <c r="A119" s="41"/>
      <c r="B119" s="42"/>
      <c r="C119" s="231" t="s">
        <v>204</v>
      </c>
      <c r="D119" s="231" t="s">
        <v>477</v>
      </c>
      <c r="E119" s="232" t="s">
        <v>1488</v>
      </c>
      <c r="F119" s="233" t="s">
        <v>1489</v>
      </c>
      <c r="G119" s="234" t="s">
        <v>480</v>
      </c>
      <c r="H119" s="235">
        <v>571.55999999999995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5966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1491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5967</v>
      </c>
      <c r="G121" s="250"/>
      <c r="H121" s="253">
        <v>571.55999999999995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44.25" customHeight="1">
      <c r="A122" s="41"/>
      <c r="B122" s="42"/>
      <c r="C122" s="231" t="s">
        <v>522</v>
      </c>
      <c r="D122" s="231" t="s">
        <v>477</v>
      </c>
      <c r="E122" s="232" t="s">
        <v>3663</v>
      </c>
      <c r="F122" s="233" t="s">
        <v>3664</v>
      </c>
      <c r="G122" s="234" t="s">
        <v>480</v>
      </c>
      <c r="H122" s="235">
        <v>3343.6500000000001</v>
      </c>
      <c r="I122" s="236"/>
      <c r="J122" s="237">
        <f>ROUND(I122*H122,2)</f>
        <v>0</v>
      </c>
      <c r="K122" s="233" t="s">
        <v>28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5968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3664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5969</v>
      </c>
      <c r="G124" s="250"/>
      <c r="H124" s="253">
        <v>3343.6500000000001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78</v>
      </c>
      <c r="AY124" s="259" t="s">
        <v>475</v>
      </c>
    </row>
    <row r="125" s="2" customFormat="1" ht="44.25" customHeight="1">
      <c r="A125" s="41"/>
      <c r="B125" s="42"/>
      <c r="C125" s="231" t="s">
        <v>519</v>
      </c>
      <c r="D125" s="231" t="s">
        <v>477</v>
      </c>
      <c r="E125" s="232" t="s">
        <v>1505</v>
      </c>
      <c r="F125" s="233" t="s">
        <v>1506</v>
      </c>
      <c r="G125" s="234" t="s">
        <v>480</v>
      </c>
      <c r="H125" s="235">
        <v>1388.3499999999999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5970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1508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5971</v>
      </c>
      <c r="G127" s="250"/>
      <c r="H127" s="253">
        <v>1388.3499999999999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2" customFormat="1" ht="44.25" customHeight="1">
      <c r="A128" s="41"/>
      <c r="B128" s="42"/>
      <c r="C128" s="231" t="s">
        <v>292</v>
      </c>
      <c r="D128" s="231" t="s">
        <v>477</v>
      </c>
      <c r="E128" s="232" t="s">
        <v>1505</v>
      </c>
      <c r="F128" s="233" t="s">
        <v>1506</v>
      </c>
      <c r="G128" s="234" t="s">
        <v>480</v>
      </c>
      <c r="H128" s="235">
        <v>3223.8600000000001</v>
      </c>
      <c r="I128" s="236"/>
      <c r="J128" s="237">
        <f>ROUND(I128*H128,2)</f>
        <v>0</v>
      </c>
      <c r="K128" s="233" t="s">
        <v>481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5972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1508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5973</v>
      </c>
      <c r="G130" s="250"/>
      <c r="H130" s="253">
        <v>3223.8600000000001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44.25" customHeight="1">
      <c r="A131" s="41"/>
      <c r="B131" s="42"/>
      <c r="C131" s="231" t="s">
        <v>332</v>
      </c>
      <c r="D131" s="231" t="s">
        <v>477</v>
      </c>
      <c r="E131" s="232" t="s">
        <v>5629</v>
      </c>
      <c r="F131" s="233" t="s">
        <v>5630</v>
      </c>
      <c r="G131" s="234" t="s">
        <v>480</v>
      </c>
      <c r="H131" s="235">
        <v>714.63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5974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5632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5975</v>
      </c>
      <c r="G133" s="250"/>
      <c r="H133" s="253">
        <v>714.63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44.25" customHeight="1">
      <c r="A134" s="41"/>
      <c r="B134" s="42"/>
      <c r="C134" s="231" t="s">
        <v>341</v>
      </c>
      <c r="D134" s="231" t="s">
        <v>477</v>
      </c>
      <c r="E134" s="232" t="s">
        <v>5785</v>
      </c>
      <c r="F134" s="233" t="s">
        <v>5786</v>
      </c>
      <c r="G134" s="234" t="s">
        <v>480</v>
      </c>
      <c r="H134" s="235">
        <v>312.5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5976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5788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6" customFormat="1">
      <c r="A136" s="16"/>
      <c r="B136" s="299"/>
      <c r="C136" s="300"/>
      <c r="D136" s="244" t="s">
        <v>487</v>
      </c>
      <c r="E136" s="301" t="s">
        <v>28</v>
      </c>
      <c r="F136" s="302" t="s">
        <v>5977</v>
      </c>
      <c r="G136" s="300"/>
      <c r="H136" s="301" t="s">
        <v>28</v>
      </c>
      <c r="I136" s="303"/>
      <c r="J136" s="300"/>
      <c r="K136" s="300"/>
      <c r="L136" s="304"/>
      <c r="M136" s="305"/>
      <c r="N136" s="306"/>
      <c r="O136" s="306"/>
      <c r="P136" s="306"/>
      <c r="Q136" s="306"/>
      <c r="R136" s="306"/>
      <c r="S136" s="306"/>
      <c r="T136" s="307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T136" s="308" t="s">
        <v>487</v>
      </c>
      <c r="AU136" s="308" t="s">
        <v>82</v>
      </c>
      <c r="AV136" s="16" t="s">
        <v>78</v>
      </c>
      <c r="AW136" s="16" t="s">
        <v>35</v>
      </c>
      <c r="AX136" s="16" t="s">
        <v>74</v>
      </c>
      <c r="AY136" s="308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5790</v>
      </c>
      <c r="G137" s="250"/>
      <c r="H137" s="253">
        <v>312.5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2" customFormat="1" ht="33" customHeight="1">
      <c r="A138" s="41"/>
      <c r="B138" s="42"/>
      <c r="C138" s="231" t="s">
        <v>350</v>
      </c>
      <c r="D138" s="231" t="s">
        <v>477</v>
      </c>
      <c r="E138" s="232" t="s">
        <v>1522</v>
      </c>
      <c r="F138" s="233" t="s">
        <v>1523</v>
      </c>
      <c r="G138" s="234" t="s">
        <v>480</v>
      </c>
      <c r="H138" s="235">
        <v>3370.1999999999998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5978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1525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5979</v>
      </c>
      <c r="G140" s="250"/>
      <c r="H140" s="253">
        <v>3370.1999999999998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78</v>
      </c>
      <c r="AY140" s="259" t="s">
        <v>475</v>
      </c>
    </row>
    <row r="141" s="2" customFormat="1" ht="33" customHeight="1">
      <c r="A141" s="41"/>
      <c r="B141" s="42"/>
      <c r="C141" s="231" t="s">
        <v>359</v>
      </c>
      <c r="D141" s="231" t="s">
        <v>477</v>
      </c>
      <c r="E141" s="232" t="s">
        <v>1528</v>
      </c>
      <c r="F141" s="233" t="s">
        <v>1529</v>
      </c>
      <c r="G141" s="234" t="s">
        <v>480</v>
      </c>
      <c r="H141" s="235">
        <v>714.63</v>
      </c>
      <c r="I141" s="236"/>
      <c r="J141" s="237">
        <f>ROUND(I141*H141,2)</f>
        <v>0</v>
      </c>
      <c r="K141" s="233" t="s">
        <v>481</v>
      </c>
      <c r="L141" s="47"/>
      <c r="M141" s="238" t="s">
        <v>28</v>
      </c>
      <c r="N141" s="239" t="s">
        <v>45</v>
      </c>
      <c r="O141" s="87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482</v>
      </c>
      <c r="AT141" s="242" t="s">
        <v>477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5980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1531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5981</v>
      </c>
      <c r="G143" s="250"/>
      <c r="H143" s="253">
        <v>714.63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78</v>
      </c>
      <c r="AY143" s="259" t="s">
        <v>475</v>
      </c>
    </row>
    <row r="144" s="2" customFormat="1" ht="44.25" customHeight="1">
      <c r="A144" s="41"/>
      <c r="B144" s="42"/>
      <c r="C144" s="231" t="s">
        <v>557</v>
      </c>
      <c r="D144" s="231" t="s">
        <v>477</v>
      </c>
      <c r="E144" s="232" t="s">
        <v>3678</v>
      </c>
      <c r="F144" s="233" t="s">
        <v>3679</v>
      </c>
      <c r="G144" s="234" t="s">
        <v>480</v>
      </c>
      <c r="H144" s="235">
        <v>1611.9300000000001</v>
      </c>
      <c r="I144" s="236"/>
      <c r="J144" s="237">
        <f>ROUND(I144*H144,2)</f>
        <v>0</v>
      </c>
      <c r="K144" s="233" t="s">
        <v>481</v>
      </c>
      <c r="L144" s="47"/>
      <c r="M144" s="238" t="s">
        <v>28</v>
      </c>
      <c r="N144" s="239" t="s">
        <v>45</v>
      </c>
      <c r="O144" s="87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482</v>
      </c>
      <c r="AT144" s="242" t="s">
        <v>477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5982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3681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5983</v>
      </c>
      <c r="G146" s="250"/>
      <c r="H146" s="253">
        <v>312.5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5984</v>
      </c>
      <c r="G147" s="250"/>
      <c r="H147" s="253">
        <v>200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74</v>
      </c>
      <c r="AY147" s="259" t="s">
        <v>475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5985</v>
      </c>
      <c r="G148" s="250"/>
      <c r="H148" s="253">
        <v>498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74</v>
      </c>
      <c r="AY148" s="259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5986</v>
      </c>
      <c r="G149" s="250"/>
      <c r="H149" s="253">
        <v>499.43000000000001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5987</v>
      </c>
      <c r="G150" s="250"/>
      <c r="H150" s="253">
        <v>102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74</v>
      </c>
      <c r="AY150" s="259" t="s">
        <v>475</v>
      </c>
    </row>
    <row r="151" s="15" customFormat="1">
      <c r="A151" s="15"/>
      <c r="B151" s="271"/>
      <c r="C151" s="272"/>
      <c r="D151" s="244" t="s">
        <v>487</v>
      </c>
      <c r="E151" s="273" t="s">
        <v>28</v>
      </c>
      <c r="F151" s="274" t="s">
        <v>493</v>
      </c>
      <c r="G151" s="272"/>
      <c r="H151" s="275">
        <v>1611.9300000000001</v>
      </c>
      <c r="I151" s="276"/>
      <c r="J151" s="272"/>
      <c r="K151" s="272"/>
      <c r="L151" s="277"/>
      <c r="M151" s="278"/>
      <c r="N151" s="279"/>
      <c r="O151" s="279"/>
      <c r="P151" s="279"/>
      <c r="Q151" s="279"/>
      <c r="R151" s="279"/>
      <c r="S151" s="279"/>
      <c r="T151" s="280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81" t="s">
        <v>487</v>
      </c>
      <c r="AU151" s="281" t="s">
        <v>82</v>
      </c>
      <c r="AV151" s="15" t="s">
        <v>482</v>
      </c>
      <c r="AW151" s="15" t="s">
        <v>35</v>
      </c>
      <c r="AX151" s="15" t="s">
        <v>78</v>
      </c>
      <c r="AY151" s="281" t="s">
        <v>475</v>
      </c>
    </row>
    <row r="152" s="2" customFormat="1" ht="44.25" customHeight="1">
      <c r="A152" s="41"/>
      <c r="B152" s="42"/>
      <c r="C152" s="231" t="s">
        <v>8</v>
      </c>
      <c r="D152" s="231" t="s">
        <v>477</v>
      </c>
      <c r="E152" s="232" t="s">
        <v>5805</v>
      </c>
      <c r="F152" s="233" t="s">
        <v>5806</v>
      </c>
      <c r="G152" s="234" t="s">
        <v>480</v>
      </c>
      <c r="H152" s="235">
        <v>79.224999999999994</v>
      </c>
      <c r="I152" s="236"/>
      <c r="J152" s="237">
        <f>ROUND(I152*H152,2)</f>
        <v>0</v>
      </c>
      <c r="K152" s="233" t="s">
        <v>481</v>
      </c>
      <c r="L152" s="47"/>
      <c r="M152" s="238" t="s">
        <v>28</v>
      </c>
      <c r="N152" s="239" t="s">
        <v>45</v>
      </c>
      <c r="O152" s="87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482</v>
      </c>
      <c r="AT152" s="242" t="s">
        <v>477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482</v>
      </c>
      <c r="BM152" s="242" t="s">
        <v>5988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5808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5989</v>
      </c>
      <c r="G154" s="250"/>
      <c r="H154" s="253">
        <v>23.5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5990</v>
      </c>
      <c r="G155" s="250"/>
      <c r="H155" s="253">
        <v>18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5991</v>
      </c>
      <c r="G156" s="250"/>
      <c r="H156" s="253">
        <v>17.25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74</v>
      </c>
      <c r="AY156" s="259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5992</v>
      </c>
      <c r="G157" s="250"/>
      <c r="H157" s="253">
        <v>10.4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5993</v>
      </c>
      <c r="G158" s="250"/>
      <c r="H158" s="253">
        <v>10.074999999999999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79.225000000000009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16.5" customHeight="1">
      <c r="A160" s="41"/>
      <c r="B160" s="42"/>
      <c r="C160" s="282" t="s">
        <v>567</v>
      </c>
      <c r="D160" s="282" t="s">
        <v>516</v>
      </c>
      <c r="E160" s="283" t="s">
        <v>5814</v>
      </c>
      <c r="F160" s="284" t="s">
        <v>5815</v>
      </c>
      <c r="G160" s="285" t="s">
        <v>508</v>
      </c>
      <c r="H160" s="286">
        <v>142.60499999999999</v>
      </c>
      <c r="I160" s="287"/>
      <c r="J160" s="288">
        <f>ROUND(I160*H160,2)</f>
        <v>0</v>
      </c>
      <c r="K160" s="284" t="s">
        <v>28</v>
      </c>
      <c r="L160" s="289"/>
      <c r="M160" s="290" t="s">
        <v>28</v>
      </c>
      <c r="N160" s="291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519</v>
      </c>
      <c r="AT160" s="242" t="s">
        <v>516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5994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5815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6" customFormat="1">
      <c r="A162" s="16"/>
      <c r="B162" s="299"/>
      <c r="C162" s="300"/>
      <c r="D162" s="244" t="s">
        <v>487</v>
      </c>
      <c r="E162" s="301" t="s">
        <v>28</v>
      </c>
      <c r="F162" s="302" t="s">
        <v>5817</v>
      </c>
      <c r="G162" s="300"/>
      <c r="H162" s="301" t="s">
        <v>28</v>
      </c>
      <c r="I162" s="303"/>
      <c r="J162" s="300"/>
      <c r="K162" s="300"/>
      <c r="L162" s="304"/>
      <c r="M162" s="305"/>
      <c r="N162" s="306"/>
      <c r="O162" s="306"/>
      <c r="P162" s="306"/>
      <c r="Q162" s="306"/>
      <c r="R162" s="306"/>
      <c r="S162" s="306"/>
      <c r="T162" s="307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308" t="s">
        <v>487</v>
      </c>
      <c r="AU162" s="308" t="s">
        <v>82</v>
      </c>
      <c r="AV162" s="16" t="s">
        <v>78</v>
      </c>
      <c r="AW162" s="16" t="s">
        <v>35</v>
      </c>
      <c r="AX162" s="16" t="s">
        <v>74</v>
      </c>
      <c r="AY162" s="308" t="s">
        <v>475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5995</v>
      </c>
      <c r="G163" s="250"/>
      <c r="H163" s="253">
        <v>142.60499999999999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33" customHeight="1">
      <c r="A164" s="41"/>
      <c r="B164" s="42"/>
      <c r="C164" s="231" t="s">
        <v>571</v>
      </c>
      <c r="D164" s="231" t="s">
        <v>477</v>
      </c>
      <c r="E164" s="232" t="s">
        <v>5821</v>
      </c>
      <c r="F164" s="233" t="s">
        <v>5822</v>
      </c>
      <c r="G164" s="234" t="s">
        <v>496</v>
      </c>
      <c r="H164" s="235">
        <v>22468</v>
      </c>
      <c r="I164" s="236"/>
      <c r="J164" s="237">
        <f>ROUND(I164*H164,2)</f>
        <v>0</v>
      </c>
      <c r="K164" s="233" t="s">
        <v>481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5996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5822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5997</v>
      </c>
      <c r="G166" s="250"/>
      <c r="H166" s="253">
        <v>20212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74</v>
      </c>
      <c r="AY166" s="259" t="s">
        <v>475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5998</v>
      </c>
      <c r="G167" s="250"/>
      <c r="H167" s="253">
        <v>934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74</v>
      </c>
      <c r="AY167" s="259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5999</v>
      </c>
      <c r="G168" s="250"/>
      <c r="H168" s="253">
        <v>1322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5" customFormat="1">
      <c r="A169" s="15"/>
      <c r="B169" s="271"/>
      <c r="C169" s="272"/>
      <c r="D169" s="244" t="s">
        <v>487</v>
      </c>
      <c r="E169" s="273" t="s">
        <v>28</v>
      </c>
      <c r="F169" s="274" t="s">
        <v>493</v>
      </c>
      <c r="G169" s="272"/>
      <c r="H169" s="275">
        <v>22468</v>
      </c>
      <c r="I169" s="276"/>
      <c r="J169" s="272"/>
      <c r="K169" s="272"/>
      <c r="L169" s="277"/>
      <c r="M169" s="278"/>
      <c r="N169" s="279"/>
      <c r="O169" s="279"/>
      <c r="P169" s="279"/>
      <c r="Q169" s="279"/>
      <c r="R169" s="279"/>
      <c r="S169" s="279"/>
      <c r="T169" s="280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81" t="s">
        <v>487</v>
      </c>
      <c r="AU169" s="281" t="s">
        <v>82</v>
      </c>
      <c r="AV169" s="15" t="s">
        <v>482</v>
      </c>
      <c r="AW169" s="15" t="s">
        <v>35</v>
      </c>
      <c r="AX169" s="15" t="s">
        <v>78</v>
      </c>
      <c r="AY169" s="281" t="s">
        <v>475</v>
      </c>
    </row>
    <row r="170" s="2" customFormat="1" ht="21.75" customHeight="1">
      <c r="A170" s="41"/>
      <c r="B170" s="42"/>
      <c r="C170" s="231" t="s">
        <v>575</v>
      </c>
      <c r="D170" s="231" t="s">
        <v>477</v>
      </c>
      <c r="E170" s="232" t="s">
        <v>5001</v>
      </c>
      <c r="F170" s="233" t="s">
        <v>5002</v>
      </c>
      <c r="G170" s="234" t="s">
        <v>496</v>
      </c>
      <c r="H170" s="235">
        <v>28060</v>
      </c>
      <c r="I170" s="236"/>
      <c r="J170" s="237">
        <f>ROUND(I170*H170,2)</f>
        <v>0</v>
      </c>
      <c r="K170" s="233" t="s">
        <v>481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482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6000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5004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6001</v>
      </c>
      <c r="G172" s="250"/>
      <c r="H172" s="253">
        <v>25227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74</v>
      </c>
      <c r="AY172" s="259" t="s">
        <v>475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6002</v>
      </c>
      <c r="G173" s="250"/>
      <c r="H173" s="253">
        <v>1154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6003</v>
      </c>
      <c r="G174" s="250"/>
      <c r="H174" s="253">
        <v>1679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28060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33" customHeight="1">
      <c r="A176" s="41"/>
      <c r="B176" s="42"/>
      <c r="C176" s="231" t="s">
        <v>579</v>
      </c>
      <c r="D176" s="231" t="s">
        <v>477</v>
      </c>
      <c r="E176" s="232" t="s">
        <v>5648</v>
      </c>
      <c r="F176" s="233" t="s">
        <v>5649</v>
      </c>
      <c r="G176" s="234" t="s">
        <v>496</v>
      </c>
      <c r="H176" s="235">
        <v>4783.5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6004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5651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6005</v>
      </c>
      <c r="G178" s="250"/>
      <c r="H178" s="253">
        <v>416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6006</v>
      </c>
      <c r="G179" s="250"/>
      <c r="H179" s="253">
        <v>3300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6007</v>
      </c>
      <c r="G180" s="250"/>
      <c r="H180" s="253">
        <v>441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6008</v>
      </c>
      <c r="G181" s="250"/>
      <c r="H181" s="253">
        <v>120.5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6009</v>
      </c>
      <c r="G182" s="250"/>
      <c r="H182" s="253">
        <v>252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74</v>
      </c>
      <c r="AY182" s="259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6010</v>
      </c>
      <c r="G183" s="250"/>
      <c r="H183" s="253">
        <v>200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6011</v>
      </c>
      <c r="G184" s="250"/>
      <c r="H184" s="253">
        <v>54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74</v>
      </c>
      <c r="AY184" s="259" t="s">
        <v>475</v>
      </c>
    </row>
    <row r="185" s="15" customFormat="1">
      <c r="A185" s="15"/>
      <c r="B185" s="271"/>
      <c r="C185" s="272"/>
      <c r="D185" s="244" t="s">
        <v>487</v>
      </c>
      <c r="E185" s="273" t="s">
        <v>28</v>
      </c>
      <c r="F185" s="274" t="s">
        <v>493</v>
      </c>
      <c r="G185" s="272"/>
      <c r="H185" s="275">
        <v>4783.5</v>
      </c>
      <c r="I185" s="276"/>
      <c r="J185" s="272"/>
      <c r="K185" s="272"/>
      <c r="L185" s="277"/>
      <c r="M185" s="278"/>
      <c r="N185" s="279"/>
      <c r="O185" s="279"/>
      <c r="P185" s="279"/>
      <c r="Q185" s="279"/>
      <c r="R185" s="279"/>
      <c r="S185" s="279"/>
      <c r="T185" s="280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81" t="s">
        <v>487</v>
      </c>
      <c r="AU185" s="281" t="s">
        <v>82</v>
      </c>
      <c r="AV185" s="15" t="s">
        <v>482</v>
      </c>
      <c r="AW185" s="15" t="s">
        <v>35</v>
      </c>
      <c r="AX185" s="15" t="s">
        <v>78</v>
      </c>
      <c r="AY185" s="281" t="s">
        <v>475</v>
      </c>
    </row>
    <row r="186" s="12" customFormat="1" ht="22.8" customHeight="1">
      <c r="A186" s="12"/>
      <c r="B186" s="215"/>
      <c r="C186" s="216"/>
      <c r="D186" s="217" t="s">
        <v>73</v>
      </c>
      <c r="E186" s="229" t="s">
        <v>482</v>
      </c>
      <c r="F186" s="229" t="s">
        <v>547</v>
      </c>
      <c r="G186" s="216"/>
      <c r="H186" s="216"/>
      <c r="I186" s="219"/>
      <c r="J186" s="230">
        <f>BK186</f>
        <v>0</v>
      </c>
      <c r="K186" s="216"/>
      <c r="L186" s="221"/>
      <c r="M186" s="222"/>
      <c r="N186" s="223"/>
      <c r="O186" s="223"/>
      <c r="P186" s="224">
        <f>SUM(P187:P208)</f>
        <v>0</v>
      </c>
      <c r="Q186" s="223"/>
      <c r="R186" s="224">
        <f>SUM(R187:R208)</f>
        <v>859.3152</v>
      </c>
      <c r="S186" s="223"/>
      <c r="T186" s="225">
        <f>SUM(T187:T208)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6" t="s">
        <v>78</v>
      </c>
      <c r="AT186" s="227" t="s">
        <v>73</v>
      </c>
      <c r="AU186" s="227" t="s">
        <v>78</v>
      </c>
      <c r="AY186" s="226" t="s">
        <v>475</v>
      </c>
      <c r="BK186" s="228">
        <f>SUM(BK187:BK208)</f>
        <v>0</v>
      </c>
    </row>
    <row r="187" s="2" customFormat="1" ht="33" customHeight="1">
      <c r="A187" s="41"/>
      <c r="B187" s="42"/>
      <c r="C187" s="231" t="s">
        <v>583</v>
      </c>
      <c r="D187" s="231" t="s">
        <v>477</v>
      </c>
      <c r="E187" s="232" t="s">
        <v>5674</v>
      </c>
      <c r="F187" s="233" t="s">
        <v>5675</v>
      </c>
      <c r="G187" s="234" t="s">
        <v>480</v>
      </c>
      <c r="H187" s="235">
        <v>714.63</v>
      </c>
      <c r="I187" s="236"/>
      <c r="J187" s="237">
        <f>ROUND(I187*H187,2)</f>
        <v>0</v>
      </c>
      <c r="K187" s="233" t="s">
        <v>28</v>
      </c>
      <c r="L187" s="47"/>
      <c r="M187" s="238" t="s">
        <v>28</v>
      </c>
      <c r="N187" s="239" t="s">
        <v>45</v>
      </c>
      <c r="O187" s="87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482</v>
      </c>
      <c r="AT187" s="242" t="s">
        <v>477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482</v>
      </c>
      <c r="BM187" s="242" t="s">
        <v>6012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5677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2" customFormat="1">
      <c r="A189" s="41"/>
      <c r="B189" s="42"/>
      <c r="C189" s="43"/>
      <c r="D189" s="244" t="s">
        <v>485</v>
      </c>
      <c r="E189" s="43"/>
      <c r="F189" s="248" t="s">
        <v>5678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485</v>
      </c>
      <c r="AU189" s="20" t="s">
        <v>82</v>
      </c>
    </row>
    <row r="190" s="16" customFormat="1">
      <c r="A190" s="16"/>
      <c r="B190" s="299"/>
      <c r="C190" s="300"/>
      <c r="D190" s="244" t="s">
        <v>487</v>
      </c>
      <c r="E190" s="301" t="s">
        <v>28</v>
      </c>
      <c r="F190" s="302" t="s">
        <v>5679</v>
      </c>
      <c r="G190" s="300"/>
      <c r="H190" s="301" t="s">
        <v>28</v>
      </c>
      <c r="I190" s="303"/>
      <c r="J190" s="300"/>
      <c r="K190" s="300"/>
      <c r="L190" s="304"/>
      <c r="M190" s="305"/>
      <c r="N190" s="306"/>
      <c r="O190" s="306"/>
      <c r="P190" s="306"/>
      <c r="Q190" s="306"/>
      <c r="R190" s="306"/>
      <c r="S190" s="306"/>
      <c r="T190" s="307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T190" s="308" t="s">
        <v>487</v>
      </c>
      <c r="AU190" s="308" t="s">
        <v>82</v>
      </c>
      <c r="AV190" s="16" t="s">
        <v>78</v>
      </c>
      <c r="AW190" s="16" t="s">
        <v>35</v>
      </c>
      <c r="AX190" s="16" t="s">
        <v>74</v>
      </c>
      <c r="AY190" s="308" t="s">
        <v>475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6013</v>
      </c>
      <c r="G191" s="250"/>
      <c r="H191" s="253">
        <v>509.38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74</v>
      </c>
      <c r="AY191" s="259" t="s">
        <v>475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6014</v>
      </c>
      <c r="G192" s="250"/>
      <c r="H192" s="253">
        <v>60.25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74</v>
      </c>
      <c r="AY192" s="259" t="s">
        <v>475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6015</v>
      </c>
      <c r="G193" s="250"/>
      <c r="H193" s="253">
        <v>126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6016</v>
      </c>
      <c r="G194" s="250"/>
      <c r="H194" s="253">
        <v>19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74</v>
      </c>
      <c r="AY194" s="259" t="s">
        <v>475</v>
      </c>
    </row>
    <row r="195" s="15" customFormat="1">
      <c r="A195" s="15"/>
      <c r="B195" s="271"/>
      <c r="C195" s="272"/>
      <c r="D195" s="244" t="s">
        <v>487</v>
      </c>
      <c r="E195" s="273" t="s">
        <v>28</v>
      </c>
      <c r="F195" s="274" t="s">
        <v>493</v>
      </c>
      <c r="G195" s="272"/>
      <c r="H195" s="275">
        <v>714.63</v>
      </c>
      <c r="I195" s="276"/>
      <c r="J195" s="272"/>
      <c r="K195" s="272"/>
      <c r="L195" s="277"/>
      <c r="M195" s="278"/>
      <c r="N195" s="279"/>
      <c r="O195" s="279"/>
      <c r="P195" s="279"/>
      <c r="Q195" s="279"/>
      <c r="R195" s="279"/>
      <c r="S195" s="279"/>
      <c r="T195" s="280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81" t="s">
        <v>487</v>
      </c>
      <c r="AU195" s="281" t="s">
        <v>82</v>
      </c>
      <c r="AV195" s="15" t="s">
        <v>482</v>
      </c>
      <c r="AW195" s="15" t="s">
        <v>35</v>
      </c>
      <c r="AX195" s="15" t="s">
        <v>78</v>
      </c>
      <c r="AY195" s="281" t="s">
        <v>475</v>
      </c>
    </row>
    <row r="196" s="2" customFormat="1" ht="33" customHeight="1">
      <c r="A196" s="41"/>
      <c r="B196" s="42"/>
      <c r="C196" s="231" t="s">
        <v>7</v>
      </c>
      <c r="D196" s="231" t="s">
        <v>477</v>
      </c>
      <c r="E196" s="232" t="s">
        <v>5687</v>
      </c>
      <c r="F196" s="233" t="s">
        <v>5688</v>
      </c>
      <c r="G196" s="234" t="s">
        <v>496</v>
      </c>
      <c r="H196" s="235">
        <v>1206.4000000000001</v>
      </c>
      <c r="I196" s="236"/>
      <c r="J196" s="237">
        <f>ROUND(I196*H196,2)</f>
        <v>0</v>
      </c>
      <c r="K196" s="233" t="s">
        <v>481</v>
      </c>
      <c r="L196" s="47"/>
      <c r="M196" s="238" t="s">
        <v>28</v>
      </c>
      <c r="N196" s="239" t="s">
        <v>45</v>
      </c>
      <c r="O196" s="87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482</v>
      </c>
      <c r="AT196" s="242" t="s">
        <v>477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6017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5690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6018</v>
      </c>
      <c r="G198" s="250"/>
      <c r="H198" s="253">
        <v>795.89999999999998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74</v>
      </c>
      <c r="AY198" s="259" t="s">
        <v>475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6019</v>
      </c>
      <c r="G199" s="250"/>
      <c r="H199" s="253">
        <v>120.5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74</v>
      </c>
      <c r="AY199" s="259" t="s">
        <v>475</v>
      </c>
    </row>
    <row r="200" s="13" customFormat="1">
      <c r="A200" s="13"/>
      <c r="B200" s="249"/>
      <c r="C200" s="250"/>
      <c r="D200" s="244" t="s">
        <v>487</v>
      </c>
      <c r="E200" s="251" t="s">
        <v>28</v>
      </c>
      <c r="F200" s="252" t="s">
        <v>6020</v>
      </c>
      <c r="G200" s="250"/>
      <c r="H200" s="253">
        <v>252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9" t="s">
        <v>487</v>
      </c>
      <c r="AU200" s="259" t="s">
        <v>82</v>
      </c>
      <c r="AV200" s="13" t="s">
        <v>82</v>
      </c>
      <c r="AW200" s="13" t="s">
        <v>35</v>
      </c>
      <c r="AX200" s="13" t="s">
        <v>74</v>
      </c>
      <c r="AY200" s="259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6021</v>
      </c>
      <c r="G201" s="250"/>
      <c r="H201" s="253">
        <v>38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74</v>
      </c>
      <c r="AY201" s="259" t="s">
        <v>475</v>
      </c>
    </row>
    <row r="202" s="15" customFormat="1">
      <c r="A202" s="15"/>
      <c r="B202" s="271"/>
      <c r="C202" s="272"/>
      <c r="D202" s="244" t="s">
        <v>487</v>
      </c>
      <c r="E202" s="273" t="s">
        <v>28</v>
      </c>
      <c r="F202" s="274" t="s">
        <v>493</v>
      </c>
      <c r="G202" s="272"/>
      <c r="H202" s="275">
        <v>1206.4000000000001</v>
      </c>
      <c r="I202" s="276"/>
      <c r="J202" s="272"/>
      <c r="K202" s="272"/>
      <c r="L202" s="277"/>
      <c r="M202" s="278"/>
      <c r="N202" s="279"/>
      <c r="O202" s="279"/>
      <c r="P202" s="279"/>
      <c r="Q202" s="279"/>
      <c r="R202" s="279"/>
      <c r="S202" s="279"/>
      <c r="T202" s="280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81" t="s">
        <v>487</v>
      </c>
      <c r="AU202" s="281" t="s">
        <v>82</v>
      </c>
      <c r="AV202" s="15" t="s">
        <v>482</v>
      </c>
      <c r="AW202" s="15" t="s">
        <v>35</v>
      </c>
      <c r="AX202" s="15" t="s">
        <v>78</v>
      </c>
      <c r="AY202" s="281" t="s">
        <v>475</v>
      </c>
    </row>
    <row r="203" s="2" customFormat="1" ht="21.75" customHeight="1">
      <c r="A203" s="41"/>
      <c r="B203" s="42"/>
      <c r="C203" s="231" t="s">
        <v>594</v>
      </c>
      <c r="D203" s="231" t="s">
        <v>477</v>
      </c>
      <c r="E203" s="232" t="s">
        <v>5715</v>
      </c>
      <c r="F203" s="233" t="s">
        <v>5716</v>
      </c>
      <c r="G203" s="234" t="s">
        <v>480</v>
      </c>
      <c r="H203" s="235">
        <v>428.80000000000001</v>
      </c>
      <c r="I203" s="236"/>
      <c r="J203" s="237">
        <f>ROUND(I203*H203,2)</f>
        <v>0</v>
      </c>
      <c r="K203" s="233" t="s">
        <v>481</v>
      </c>
      <c r="L203" s="47"/>
      <c r="M203" s="238" t="s">
        <v>28</v>
      </c>
      <c r="N203" s="239" t="s">
        <v>45</v>
      </c>
      <c r="O203" s="87"/>
      <c r="P203" s="240">
        <f>O203*H203</f>
        <v>0</v>
      </c>
      <c r="Q203" s="240">
        <v>2.004</v>
      </c>
      <c r="R203" s="240">
        <f>Q203*H203</f>
        <v>859.3152</v>
      </c>
      <c r="S203" s="240">
        <v>0</v>
      </c>
      <c r="T203" s="24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42" t="s">
        <v>482</v>
      </c>
      <c r="AT203" s="242" t="s">
        <v>477</v>
      </c>
      <c r="AU203" s="242" t="s">
        <v>82</v>
      </c>
      <c r="AY203" s="20" t="s">
        <v>475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20" t="s">
        <v>78</v>
      </c>
      <c r="BK203" s="243">
        <f>ROUND(I203*H203,2)</f>
        <v>0</v>
      </c>
      <c r="BL203" s="20" t="s">
        <v>482</v>
      </c>
      <c r="BM203" s="242" t="s">
        <v>6022</v>
      </c>
    </row>
    <row r="204" s="2" customFormat="1">
      <c r="A204" s="41"/>
      <c r="B204" s="42"/>
      <c r="C204" s="43"/>
      <c r="D204" s="244" t="s">
        <v>484</v>
      </c>
      <c r="E204" s="43"/>
      <c r="F204" s="245" t="s">
        <v>5718</v>
      </c>
      <c r="G204" s="43"/>
      <c r="H204" s="43"/>
      <c r="I204" s="151"/>
      <c r="J204" s="43"/>
      <c r="K204" s="43"/>
      <c r="L204" s="47"/>
      <c r="M204" s="246"/>
      <c r="N204" s="24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484</v>
      </c>
      <c r="AU204" s="20" t="s">
        <v>82</v>
      </c>
    </row>
    <row r="205" s="2" customFormat="1">
      <c r="A205" s="41"/>
      <c r="B205" s="42"/>
      <c r="C205" s="43"/>
      <c r="D205" s="244" t="s">
        <v>485</v>
      </c>
      <c r="E205" s="43"/>
      <c r="F205" s="248" t="s">
        <v>5698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485</v>
      </c>
      <c r="AU205" s="20" t="s">
        <v>82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6023</v>
      </c>
      <c r="G206" s="250"/>
      <c r="H206" s="253">
        <v>425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74</v>
      </c>
      <c r="AY206" s="259" t="s">
        <v>475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6024</v>
      </c>
      <c r="G207" s="250"/>
      <c r="H207" s="253">
        <v>3.7999999999999998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74</v>
      </c>
      <c r="AY207" s="259" t="s">
        <v>475</v>
      </c>
    </row>
    <row r="208" s="15" customFormat="1">
      <c r="A208" s="15"/>
      <c r="B208" s="271"/>
      <c r="C208" s="272"/>
      <c r="D208" s="244" t="s">
        <v>487</v>
      </c>
      <c r="E208" s="273" t="s">
        <v>28</v>
      </c>
      <c r="F208" s="274" t="s">
        <v>493</v>
      </c>
      <c r="G208" s="272"/>
      <c r="H208" s="275">
        <v>428.80000000000001</v>
      </c>
      <c r="I208" s="276"/>
      <c r="J208" s="272"/>
      <c r="K208" s="272"/>
      <c r="L208" s="277"/>
      <c r="M208" s="278"/>
      <c r="N208" s="279"/>
      <c r="O208" s="279"/>
      <c r="P208" s="279"/>
      <c r="Q208" s="279"/>
      <c r="R208" s="279"/>
      <c r="S208" s="279"/>
      <c r="T208" s="280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81" t="s">
        <v>487</v>
      </c>
      <c r="AU208" s="281" t="s">
        <v>82</v>
      </c>
      <c r="AV208" s="15" t="s">
        <v>482</v>
      </c>
      <c r="AW208" s="15" t="s">
        <v>35</v>
      </c>
      <c r="AX208" s="15" t="s">
        <v>78</v>
      </c>
      <c r="AY208" s="281" t="s">
        <v>475</v>
      </c>
    </row>
    <row r="209" s="12" customFormat="1" ht="22.8" customHeight="1">
      <c r="A209" s="12"/>
      <c r="B209" s="215"/>
      <c r="C209" s="216"/>
      <c r="D209" s="217" t="s">
        <v>73</v>
      </c>
      <c r="E209" s="229" t="s">
        <v>2236</v>
      </c>
      <c r="F209" s="229" t="s">
        <v>2237</v>
      </c>
      <c r="G209" s="216"/>
      <c r="H209" s="216"/>
      <c r="I209" s="219"/>
      <c r="J209" s="230">
        <f>BK209</f>
        <v>0</v>
      </c>
      <c r="K209" s="216"/>
      <c r="L209" s="221"/>
      <c r="M209" s="222"/>
      <c r="N209" s="223"/>
      <c r="O209" s="223"/>
      <c r="P209" s="224">
        <f>SUM(P210:P211)</f>
        <v>0</v>
      </c>
      <c r="Q209" s="223"/>
      <c r="R209" s="224">
        <f>SUM(R210:R211)</f>
        <v>0</v>
      </c>
      <c r="S209" s="223"/>
      <c r="T209" s="225">
        <f>SUM(T210:T211)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6" t="s">
        <v>78</v>
      </c>
      <c r="AT209" s="227" t="s">
        <v>73</v>
      </c>
      <c r="AU209" s="227" t="s">
        <v>78</v>
      </c>
      <c r="AY209" s="226" t="s">
        <v>475</v>
      </c>
      <c r="BK209" s="228">
        <f>SUM(BK210:BK211)</f>
        <v>0</v>
      </c>
    </row>
    <row r="210" s="2" customFormat="1" ht="33" customHeight="1">
      <c r="A210" s="41"/>
      <c r="B210" s="42"/>
      <c r="C210" s="231" t="s">
        <v>599</v>
      </c>
      <c r="D210" s="231" t="s">
        <v>477</v>
      </c>
      <c r="E210" s="232" t="s">
        <v>5876</v>
      </c>
      <c r="F210" s="233" t="s">
        <v>5877</v>
      </c>
      <c r="G210" s="234" t="s">
        <v>508</v>
      </c>
      <c r="H210" s="235">
        <v>562.5</v>
      </c>
      <c r="I210" s="236"/>
      <c r="J210" s="237">
        <f>ROUND(I210*H210,2)</f>
        <v>0</v>
      </c>
      <c r="K210" s="233" t="s">
        <v>481</v>
      </c>
      <c r="L210" s="47"/>
      <c r="M210" s="238" t="s">
        <v>28</v>
      </c>
      <c r="N210" s="239" t="s">
        <v>45</v>
      </c>
      <c r="O210" s="87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482</v>
      </c>
      <c r="AT210" s="242" t="s">
        <v>477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482</v>
      </c>
      <c r="BM210" s="242" t="s">
        <v>6025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5879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12" customFormat="1" ht="22.8" customHeight="1">
      <c r="A212" s="12"/>
      <c r="B212" s="215"/>
      <c r="C212" s="216"/>
      <c r="D212" s="217" t="s">
        <v>73</v>
      </c>
      <c r="E212" s="229" t="s">
        <v>701</v>
      </c>
      <c r="F212" s="229" t="s">
        <v>702</v>
      </c>
      <c r="G212" s="216"/>
      <c r="H212" s="216"/>
      <c r="I212" s="219"/>
      <c r="J212" s="230">
        <f>BK212</f>
        <v>0</v>
      </c>
      <c r="K212" s="216"/>
      <c r="L212" s="221"/>
      <c r="M212" s="222"/>
      <c r="N212" s="223"/>
      <c r="O212" s="223"/>
      <c r="P212" s="224">
        <f>SUM(P213:P214)</f>
        <v>0</v>
      </c>
      <c r="Q212" s="223"/>
      <c r="R212" s="224">
        <f>SUM(R213:R214)</f>
        <v>0</v>
      </c>
      <c r="S212" s="223"/>
      <c r="T212" s="225">
        <f>SUM(T213:T214)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26" t="s">
        <v>78</v>
      </c>
      <c r="AT212" s="227" t="s">
        <v>73</v>
      </c>
      <c r="AU212" s="227" t="s">
        <v>78</v>
      </c>
      <c r="AY212" s="226" t="s">
        <v>475</v>
      </c>
      <c r="BK212" s="228">
        <f>SUM(BK213:BK214)</f>
        <v>0</v>
      </c>
    </row>
    <row r="213" s="2" customFormat="1" ht="21.75" customHeight="1">
      <c r="A213" s="41"/>
      <c r="B213" s="42"/>
      <c r="C213" s="231" t="s">
        <v>603</v>
      </c>
      <c r="D213" s="231" t="s">
        <v>477</v>
      </c>
      <c r="E213" s="232" t="s">
        <v>5702</v>
      </c>
      <c r="F213" s="233" t="s">
        <v>5703</v>
      </c>
      <c r="G213" s="234" t="s">
        <v>508</v>
      </c>
      <c r="H213" s="235">
        <v>859.31500000000005</v>
      </c>
      <c r="I213" s="236"/>
      <c r="J213" s="237">
        <f>ROUND(I213*H213,2)</f>
        <v>0</v>
      </c>
      <c r="K213" s="233" t="s">
        <v>481</v>
      </c>
      <c r="L213" s="47"/>
      <c r="M213" s="238" t="s">
        <v>28</v>
      </c>
      <c r="N213" s="239" t="s">
        <v>45</v>
      </c>
      <c r="O213" s="87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42" t="s">
        <v>482</v>
      </c>
      <c r="AT213" s="242" t="s">
        <v>477</v>
      </c>
      <c r="AU213" s="242" t="s">
        <v>82</v>
      </c>
      <c r="AY213" s="20" t="s">
        <v>475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20" t="s">
        <v>78</v>
      </c>
      <c r="BK213" s="243">
        <f>ROUND(I213*H213,2)</f>
        <v>0</v>
      </c>
      <c r="BL213" s="20" t="s">
        <v>482</v>
      </c>
      <c r="BM213" s="242" t="s">
        <v>6026</v>
      </c>
    </row>
    <row r="214" s="2" customFormat="1">
      <c r="A214" s="41"/>
      <c r="B214" s="42"/>
      <c r="C214" s="43"/>
      <c r="D214" s="244" t="s">
        <v>484</v>
      </c>
      <c r="E214" s="43"/>
      <c r="F214" s="245" t="s">
        <v>5705</v>
      </c>
      <c r="G214" s="43"/>
      <c r="H214" s="43"/>
      <c r="I214" s="151"/>
      <c r="J214" s="43"/>
      <c r="K214" s="43"/>
      <c r="L214" s="47"/>
      <c r="M214" s="295"/>
      <c r="N214" s="296"/>
      <c r="O214" s="297"/>
      <c r="P214" s="297"/>
      <c r="Q214" s="297"/>
      <c r="R214" s="297"/>
      <c r="S214" s="297"/>
      <c r="T214" s="29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484</v>
      </c>
      <c r="AU214" s="20" t="s">
        <v>82</v>
      </c>
    </row>
    <row r="215" s="2" customFormat="1" ht="6.96" customHeight="1">
      <c r="A215" s="41"/>
      <c r="B215" s="62"/>
      <c r="C215" s="63"/>
      <c r="D215" s="63"/>
      <c r="E215" s="63"/>
      <c r="F215" s="63"/>
      <c r="G215" s="63"/>
      <c r="H215" s="63"/>
      <c r="I215" s="179"/>
      <c r="J215" s="63"/>
      <c r="K215" s="63"/>
      <c r="L215" s="47"/>
      <c r="M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</row>
  </sheetData>
  <sheetProtection sheet="1" autoFilter="0" formatColumns="0" formatRows="0" objects="1" scenarios="1" spinCount="100000" saltValue="ot+VM26OLJYbOsJRRCIjXoxj9jsDInTMDi13bEfgws0pd57lRfVVq0E2h2tIetNjW9mNKvHMTJ7ju0AkLveb9w==" hashValue="jwAVE2IUR5thTBHIk2pZisE+yrvEBMxLuV6Y9ySTNxvrEbnV/51pOTTcHhm+7ViZF6qdX+Ck9+T18HEHjp1jSg==" algorithmName="SHA-512" password="C429"/>
  <autoFilter ref="C89:K21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224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5602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6027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ROUND(J87,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ROUND((SUM(BE87:BE111)),  2)</f>
        <v>0</v>
      </c>
      <c r="G35" s="41"/>
      <c r="H35" s="41"/>
      <c r="I35" s="168">
        <v>0.20999999999999999</v>
      </c>
      <c r="J35" s="167">
        <f>ROUND(((SUM(BE87:BE111))*I35),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ROUND((SUM(BF87:BF111)),  2)</f>
        <v>0</v>
      </c>
      <c r="G36" s="41"/>
      <c r="H36" s="41"/>
      <c r="I36" s="168">
        <v>0.14999999999999999</v>
      </c>
      <c r="J36" s="167">
        <f>ROUND(((SUM(BF87:BF111))*I36),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ROUND((SUM(BG87:BG111)),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ROUND((SUM(BH87:BH111)),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ROUND((SUM(BI87:BI111)),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5602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6.6 - SO 06.6 Kácení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J87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J88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J89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179"/>
      <c r="J67" s="63"/>
      <c r="K67" s="6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182"/>
      <c r="J71" s="65"/>
      <c r="K71" s="65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460</v>
      </c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83" t="str">
        <f>E7</f>
        <v>Krounka Kutřín, výstavba poldru</v>
      </c>
      <c r="F75" s="35"/>
      <c r="G75" s="35"/>
      <c r="H75" s="35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435</v>
      </c>
      <c r="D76" s="25"/>
      <c r="E76" s="25"/>
      <c r="F76" s="25"/>
      <c r="G76" s="25"/>
      <c r="H76" s="25"/>
      <c r="I76" s="142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83" t="s">
        <v>5602</v>
      </c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437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6.6 - SO 06.6 Kácení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22</v>
      </c>
      <c r="D81" s="43"/>
      <c r="E81" s="43"/>
      <c r="F81" s="30" t="str">
        <f>F14</f>
        <v>k.ú. Perálec,Hněvětice,Miřetín,Č.Rybná</v>
      </c>
      <c r="G81" s="43"/>
      <c r="H81" s="43"/>
      <c r="I81" s="154" t="s">
        <v>24</v>
      </c>
      <c r="J81" s="75" t="str">
        <f>IF(J14="","",J14)</f>
        <v>27.8.2019</v>
      </c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40.05" customHeight="1">
      <c r="A83" s="41"/>
      <c r="B83" s="42"/>
      <c r="C83" s="35" t="s">
        <v>26</v>
      </c>
      <c r="D83" s="43"/>
      <c r="E83" s="43"/>
      <c r="F83" s="30" t="str">
        <f>E17</f>
        <v>Povodí Labe,státní podnik,Víta Nejedlého 951, HK3</v>
      </c>
      <c r="G83" s="43"/>
      <c r="H83" s="43"/>
      <c r="I83" s="154" t="s">
        <v>33</v>
      </c>
      <c r="J83" s="39" t="str">
        <f>E23</f>
        <v>"Sdružení Kutřín 2016" Šindlar + HG partner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31</v>
      </c>
      <c r="D84" s="43"/>
      <c r="E84" s="43"/>
      <c r="F84" s="30" t="str">
        <f>IF(E20="","",E20)</f>
        <v>Vyplň údaj</v>
      </c>
      <c r="G84" s="43"/>
      <c r="H84" s="43"/>
      <c r="I84" s="154" t="s">
        <v>36</v>
      </c>
      <c r="J84" s="39" t="str">
        <f>E26</f>
        <v xml:space="preserve"> 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203"/>
      <c r="B86" s="204"/>
      <c r="C86" s="205" t="s">
        <v>461</v>
      </c>
      <c r="D86" s="206" t="s">
        <v>59</v>
      </c>
      <c r="E86" s="206" t="s">
        <v>55</v>
      </c>
      <c r="F86" s="206" t="s">
        <v>56</v>
      </c>
      <c r="G86" s="206" t="s">
        <v>462</v>
      </c>
      <c r="H86" s="206" t="s">
        <v>463</v>
      </c>
      <c r="I86" s="207" t="s">
        <v>464</v>
      </c>
      <c r="J86" s="206" t="s">
        <v>444</v>
      </c>
      <c r="K86" s="208" t="s">
        <v>465</v>
      </c>
      <c r="L86" s="209"/>
      <c r="M86" s="95" t="s">
        <v>28</v>
      </c>
      <c r="N86" s="96" t="s">
        <v>44</v>
      </c>
      <c r="O86" s="96" t="s">
        <v>466</v>
      </c>
      <c r="P86" s="96" t="s">
        <v>467</v>
      </c>
      <c r="Q86" s="96" t="s">
        <v>468</v>
      </c>
      <c r="R86" s="96" t="s">
        <v>469</v>
      </c>
      <c r="S86" s="96" t="s">
        <v>470</v>
      </c>
      <c r="T86" s="97" t="s">
        <v>471</v>
      </c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</row>
    <row r="87" s="2" customFormat="1" ht="22.8" customHeight="1">
      <c r="A87" s="41"/>
      <c r="B87" s="42"/>
      <c r="C87" s="102" t="s">
        <v>472</v>
      </c>
      <c r="D87" s="43"/>
      <c r="E87" s="43"/>
      <c r="F87" s="43"/>
      <c r="G87" s="43"/>
      <c r="H87" s="43"/>
      <c r="I87" s="151"/>
      <c r="J87" s="210">
        <f>BK87</f>
        <v>0</v>
      </c>
      <c r="K87" s="43"/>
      <c r="L87" s="47"/>
      <c r="M87" s="98"/>
      <c r="N87" s="211"/>
      <c r="O87" s="99"/>
      <c r="P87" s="212">
        <f>P88</f>
        <v>0</v>
      </c>
      <c r="Q87" s="99"/>
      <c r="R87" s="212">
        <f>R88</f>
        <v>0.014800000000000001</v>
      </c>
      <c r="S87" s="99"/>
      <c r="T87" s="213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73</v>
      </c>
      <c r="AU87" s="20" t="s">
        <v>445</v>
      </c>
      <c r="BK87" s="214">
        <f>BK88</f>
        <v>0</v>
      </c>
    </row>
    <row r="88" s="12" customFormat="1" ht="25.92" customHeight="1">
      <c r="A88" s="12"/>
      <c r="B88" s="215"/>
      <c r="C88" s="216"/>
      <c r="D88" s="217" t="s">
        <v>73</v>
      </c>
      <c r="E88" s="218" t="s">
        <v>473</v>
      </c>
      <c r="F88" s="218" t="s">
        <v>474</v>
      </c>
      <c r="G88" s="216"/>
      <c r="H88" s="216"/>
      <c r="I88" s="219"/>
      <c r="J88" s="220">
        <f>BK88</f>
        <v>0</v>
      </c>
      <c r="K88" s="216"/>
      <c r="L88" s="221"/>
      <c r="M88" s="222"/>
      <c r="N88" s="223"/>
      <c r="O88" s="223"/>
      <c r="P88" s="224">
        <f>P89</f>
        <v>0</v>
      </c>
      <c r="Q88" s="223"/>
      <c r="R88" s="224">
        <f>R89</f>
        <v>0.014800000000000001</v>
      </c>
      <c r="S88" s="223"/>
      <c r="T88" s="225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26" t="s">
        <v>78</v>
      </c>
      <c r="AT88" s="227" t="s">
        <v>73</v>
      </c>
      <c r="AU88" s="227" t="s">
        <v>74</v>
      </c>
      <c r="AY88" s="226" t="s">
        <v>475</v>
      </c>
      <c r="BK88" s="228">
        <f>BK89</f>
        <v>0</v>
      </c>
    </row>
    <row r="89" s="12" customFormat="1" ht="22.8" customHeight="1">
      <c r="A89" s="12"/>
      <c r="B89" s="215"/>
      <c r="C89" s="216"/>
      <c r="D89" s="217" t="s">
        <v>73</v>
      </c>
      <c r="E89" s="229" t="s">
        <v>78</v>
      </c>
      <c r="F89" s="229" t="s">
        <v>393</v>
      </c>
      <c r="G89" s="216"/>
      <c r="H89" s="216"/>
      <c r="I89" s="219"/>
      <c r="J89" s="230">
        <f>BK89</f>
        <v>0</v>
      </c>
      <c r="K89" s="216"/>
      <c r="L89" s="221"/>
      <c r="M89" s="222"/>
      <c r="N89" s="223"/>
      <c r="O89" s="223"/>
      <c r="P89" s="224">
        <f>SUM(P90:P111)</f>
        <v>0</v>
      </c>
      <c r="Q89" s="223"/>
      <c r="R89" s="224">
        <f>SUM(R90:R111)</f>
        <v>0.014800000000000001</v>
      </c>
      <c r="S89" s="223"/>
      <c r="T89" s="225">
        <f>SUM(T90:T111)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78</v>
      </c>
      <c r="AY89" s="226" t="s">
        <v>475</v>
      </c>
      <c r="BK89" s="228">
        <f>SUM(BK90:BK111)</f>
        <v>0</v>
      </c>
    </row>
    <row r="90" s="2" customFormat="1" ht="33" customHeight="1">
      <c r="A90" s="41"/>
      <c r="B90" s="42"/>
      <c r="C90" s="231" t="s">
        <v>78</v>
      </c>
      <c r="D90" s="231" t="s">
        <v>477</v>
      </c>
      <c r="E90" s="232" t="s">
        <v>3904</v>
      </c>
      <c r="F90" s="233" t="s">
        <v>3905</v>
      </c>
      <c r="G90" s="234" t="s">
        <v>496</v>
      </c>
      <c r="H90" s="235">
        <v>150</v>
      </c>
      <c r="I90" s="236"/>
      <c r="J90" s="237">
        <f>ROUND(I90*H90,2)</f>
        <v>0</v>
      </c>
      <c r="K90" s="233" t="s">
        <v>481</v>
      </c>
      <c r="L90" s="47"/>
      <c r="M90" s="238" t="s">
        <v>28</v>
      </c>
      <c r="N90" s="239" t="s">
        <v>45</v>
      </c>
      <c r="O90" s="87"/>
      <c r="P90" s="240">
        <f>O90*H90</f>
        <v>0</v>
      </c>
      <c r="Q90" s="240">
        <v>0</v>
      </c>
      <c r="R90" s="240">
        <f>Q90*H90</f>
        <v>0</v>
      </c>
      <c r="S90" s="240">
        <v>0</v>
      </c>
      <c r="T90" s="241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42" t="s">
        <v>482</v>
      </c>
      <c r="AT90" s="242" t="s">
        <v>477</v>
      </c>
      <c r="AU90" s="242" t="s">
        <v>82</v>
      </c>
      <c r="AY90" s="20" t="s">
        <v>475</v>
      </c>
      <c r="BE90" s="243">
        <f>IF(N90="základní",J90,0)</f>
        <v>0</v>
      </c>
      <c r="BF90" s="243">
        <f>IF(N90="snížená",J90,0)</f>
        <v>0</v>
      </c>
      <c r="BG90" s="243">
        <f>IF(N90="zákl. přenesená",J90,0)</f>
        <v>0</v>
      </c>
      <c r="BH90" s="243">
        <f>IF(N90="sníž. přenesená",J90,0)</f>
        <v>0</v>
      </c>
      <c r="BI90" s="243">
        <f>IF(N90="nulová",J90,0)</f>
        <v>0</v>
      </c>
      <c r="BJ90" s="20" t="s">
        <v>78</v>
      </c>
      <c r="BK90" s="243">
        <f>ROUND(I90*H90,2)</f>
        <v>0</v>
      </c>
      <c r="BL90" s="20" t="s">
        <v>482</v>
      </c>
      <c r="BM90" s="242" t="s">
        <v>6028</v>
      </c>
    </row>
    <row r="91" s="2" customFormat="1">
      <c r="A91" s="41"/>
      <c r="B91" s="42"/>
      <c r="C91" s="43"/>
      <c r="D91" s="244" t="s">
        <v>484</v>
      </c>
      <c r="E91" s="43"/>
      <c r="F91" s="245" t="s">
        <v>3907</v>
      </c>
      <c r="G91" s="43"/>
      <c r="H91" s="43"/>
      <c r="I91" s="151"/>
      <c r="J91" s="43"/>
      <c r="K91" s="43"/>
      <c r="L91" s="47"/>
      <c r="M91" s="246"/>
      <c r="N91" s="247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484</v>
      </c>
      <c r="AU91" s="20" t="s">
        <v>82</v>
      </c>
    </row>
    <row r="92" s="13" customFormat="1">
      <c r="A92" s="13"/>
      <c r="B92" s="249"/>
      <c r="C92" s="250"/>
      <c r="D92" s="244" t="s">
        <v>487</v>
      </c>
      <c r="E92" s="251" t="s">
        <v>28</v>
      </c>
      <c r="F92" s="252" t="s">
        <v>6029</v>
      </c>
      <c r="G92" s="250"/>
      <c r="H92" s="253">
        <v>150</v>
      </c>
      <c r="I92" s="254"/>
      <c r="J92" s="250"/>
      <c r="K92" s="250"/>
      <c r="L92" s="255"/>
      <c r="M92" s="256"/>
      <c r="N92" s="257"/>
      <c r="O92" s="257"/>
      <c r="P92" s="257"/>
      <c r="Q92" s="257"/>
      <c r="R92" s="257"/>
      <c r="S92" s="257"/>
      <c r="T92" s="258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59" t="s">
        <v>487</v>
      </c>
      <c r="AU92" s="259" t="s">
        <v>82</v>
      </c>
      <c r="AV92" s="13" t="s">
        <v>82</v>
      </c>
      <c r="AW92" s="13" t="s">
        <v>35</v>
      </c>
      <c r="AX92" s="13" t="s">
        <v>78</v>
      </c>
      <c r="AY92" s="259" t="s">
        <v>475</v>
      </c>
    </row>
    <row r="93" s="2" customFormat="1" ht="44.25" customHeight="1">
      <c r="A93" s="41"/>
      <c r="B93" s="42"/>
      <c r="C93" s="231" t="s">
        <v>82</v>
      </c>
      <c r="D93" s="231" t="s">
        <v>477</v>
      </c>
      <c r="E93" s="232" t="s">
        <v>3909</v>
      </c>
      <c r="F93" s="233" t="s">
        <v>3910</v>
      </c>
      <c r="G93" s="234" t="s">
        <v>3898</v>
      </c>
      <c r="H93" s="235">
        <v>1</v>
      </c>
      <c r="I93" s="236"/>
      <c r="J93" s="237">
        <f>ROUND(I93*H93,2)</f>
        <v>0</v>
      </c>
      <c r="K93" s="233" t="s">
        <v>28</v>
      </c>
      <c r="L93" s="47"/>
      <c r="M93" s="238" t="s">
        <v>28</v>
      </c>
      <c r="N93" s="239" t="s">
        <v>45</v>
      </c>
      <c r="O93" s="87"/>
      <c r="P93" s="240">
        <f>O93*H93</f>
        <v>0</v>
      </c>
      <c r="Q93" s="240">
        <v>0</v>
      </c>
      <c r="R93" s="240">
        <f>Q93*H93</f>
        <v>0</v>
      </c>
      <c r="S93" s="240">
        <v>0</v>
      </c>
      <c r="T93" s="241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482</v>
      </c>
      <c r="AT93" s="242" t="s">
        <v>477</v>
      </c>
      <c r="AU93" s="242" t="s">
        <v>82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482</v>
      </c>
      <c r="BM93" s="242" t="s">
        <v>6030</v>
      </c>
    </row>
    <row r="94" s="2" customFormat="1">
      <c r="A94" s="41"/>
      <c r="B94" s="42"/>
      <c r="C94" s="43"/>
      <c r="D94" s="244" t="s">
        <v>484</v>
      </c>
      <c r="E94" s="43"/>
      <c r="F94" s="245" t="s">
        <v>3910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82</v>
      </c>
    </row>
    <row r="95" s="16" customFormat="1">
      <c r="A95" s="16"/>
      <c r="B95" s="299"/>
      <c r="C95" s="300"/>
      <c r="D95" s="244" t="s">
        <v>487</v>
      </c>
      <c r="E95" s="301" t="s">
        <v>28</v>
      </c>
      <c r="F95" s="302" t="s">
        <v>6031</v>
      </c>
      <c r="G95" s="300"/>
      <c r="H95" s="301" t="s">
        <v>28</v>
      </c>
      <c r="I95" s="303"/>
      <c r="J95" s="300"/>
      <c r="K95" s="300"/>
      <c r="L95" s="304"/>
      <c r="M95" s="305"/>
      <c r="N95" s="306"/>
      <c r="O95" s="306"/>
      <c r="P95" s="306"/>
      <c r="Q95" s="306"/>
      <c r="R95" s="306"/>
      <c r="S95" s="306"/>
      <c r="T95" s="307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T95" s="308" t="s">
        <v>487</v>
      </c>
      <c r="AU95" s="308" t="s">
        <v>82</v>
      </c>
      <c r="AV95" s="16" t="s">
        <v>78</v>
      </c>
      <c r="AW95" s="16" t="s">
        <v>35</v>
      </c>
      <c r="AX95" s="16" t="s">
        <v>74</v>
      </c>
      <c r="AY95" s="308" t="s">
        <v>475</v>
      </c>
    </row>
    <row r="96" s="13" customFormat="1">
      <c r="A96" s="13"/>
      <c r="B96" s="249"/>
      <c r="C96" s="250"/>
      <c r="D96" s="244" t="s">
        <v>487</v>
      </c>
      <c r="E96" s="251" t="s">
        <v>28</v>
      </c>
      <c r="F96" s="252" t="s">
        <v>78</v>
      </c>
      <c r="G96" s="250"/>
      <c r="H96" s="253">
        <v>1</v>
      </c>
      <c r="I96" s="254"/>
      <c r="J96" s="250"/>
      <c r="K96" s="250"/>
      <c r="L96" s="255"/>
      <c r="M96" s="256"/>
      <c r="N96" s="257"/>
      <c r="O96" s="257"/>
      <c r="P96" s="257"/>
      <c r="Q96" s="257"/>
      <c r="R96" s="257"/>
      <c r="S96" s="257"/>
      <c r="T96" s="25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59" t="s">
        <v>487</v>
      </c>
      <c r="AU96" s="259" t="s">
        <v>82</v>
      </c>
      <c r="AV96" s="13" t="s">
        <v>82</v>
      </c>
      <c r="AW96" s="13" t="s">
        <v>35</v>
      </c>
      <c r="AX96" s="13" t="s">
        <v>78</v>
      </c>
      <c r="AY96" s="259" t="s">
        <v>475</v>
      </c>
    </row>
    <row r="97" s="2" customFormat="1" ht="21.75" customHeight="1">
      <c r="A97" s="41"/>
      <c r="B97" s="42"/>
      <c r="C97" s="231" t="s">
        <v>90</v>
      </c>
      <c r="D97" s="231" t="s">
        <v>477</v>
      </c>
      <c r="E97" s="232" t="s">
        <v>4912</v>
      </c>
      <c r="F97" s="233" t="s">
        <v>4913</v>
      </c>
      <c r="G97" s="234" t="s">
        <v>550</v>
      </c>
      <c r="H97" s="235">
        <v>296</v>
      </c>
      <c r="I97" s="236"/>
      <c r="J97" s="237">
        <f>ROUND(I97*H97,2)</f>
        <v>0</v>
      </c>
      <c r="K97" s="233" t="s">
        <v>481</v>
      </c>
      <c r="L97" s="47"/>
      <c r="M97" s="238" t="s">
        <v>28</v>
      </c>
      <c r="N97" s="239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482</v>
      </c>
      <c r="AT97" s="242" t="s">
        <v>477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6032</v>
      </c>
    </row>
    <row r="98" s="2" customFormat="1">
      <c r="A98" s="41"/>
      <c r="B98" s="42"/>
      <c r="C98" s="43"/>
      <c r="D98" s="244" t="s">
        <v>484</v>
      </c>
      <c r="E98" s="43"/>
      <c r="F98" s="245" t="s">
        <v>4913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16" customFormat="1">
      <c r="A99" s="16"/>
      <c r="B99" s="299"/>
      <c r="C99" s="300"/>
      <c r="D99" s="244" t="s">
        <v>487</v>
      </c>
      <c r="E99" s="301" t="s">
        <v>28</v>
      </c>
      <c r="F99" s="302" t="s">
        <v>6033</v>
      </c>
      <c r="G99" s="300"/>
      <c r="H99" s="301" t="s">
        <v>28</v>
      </c>
      <c r="I99" s="303"/>
      <c r="J99" s="300"/>
      <c r="K99" s="300"/>
      <c r="L99" s="304"/>
      <c r="M99" s="305"/>
      <c r="N99" s="306"/>
      <c r="O99" s="306"/>
      <c r="P99" s="306"/>
      <c r="Q99" s="306"/>
      <c r="R99" s="306"/>
      <c r="S99" s="306"/>
      <c r="T99" s="307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T99" s="308" t="s">
        <v>487</v>
      </c>
      <c r="AU99" s="308" t="s">
        <v>82</v>
      </c>
      <c r="AV99" s="16" t="s">
        <v>78</v>
      </c>
      <c r="AW99" s="16" t="s">
        <v>35</v>
      </c>
      <c r="AX99" s="16" t="s">
        <v>74</v>
      </c>
      <c r="AY99" s="308" t="s">
        <v>475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6034</v>
      </c>
      <c r="G100" s="250"/>
      <c r="H100" s="253">
        <v>5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74</v>
      </c>
      <c r="AY100" s="259" t="s">
        <v>475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6035</v>
      </c>
      <c r="G101" s="250"/>
      <c r="H101" s="253">
        <v>10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74</v>
      </c>
      <c r="AY101" s="259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6036</v>
      </c>
      <c r="G102" s="250"/>
      <c r="H102" s="253">
        <v>195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74</v>
      </c>
      <c r="AY102" s="259" t="s">
        <v>475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6037</v>
      </c>
      <c r="G103" s="250"/>
      <c r="H103" s="253">
        <v>33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6038</v>
      </c>
      <c r="G104" s="250"/>
      <c r="H104" s="253">
        <v>53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5" customFormat="1">
      <c r="A105" s="15"/>
      <c r="B105" s="271"/>
      <c r="C105" s="272"/>
      <c r="D105" s="244" t="s">
        <v>487</v>
      </c>
      <c r="E105" s="273" t="s">
        <v>28</v>
      </c>
      <c r="F105" s="274" t="s">
        <v>493</v>
      </c>
      <c r="G105" s="272"/>
      <c r="H105" s="275">
        <v>296</v>
      </c>
      <c r="I105" s="276"/>
      <c r="J105" s="272"/>
      <c r="K105" s="272"/>
      <c r="L105" s="277"/>
      <c r="M105" s="278"/>
      <c r="N105" s="279"/>
      <c r="O105" s="279"/>
      <c r="P105" s="279"/>
      <c r="Q105" s="279"/>
      <c r="R105" s="279"/>
      <c r="S105" s="279"/>
      <c r="T105" s="280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81" t="s">
        <v>487</v>
      </c>
      <c r="AU105" s="281" t="s">
        <v>82</v>
      </c>
      <c r="AV105" s="15" t="s">
        <v>482</v>
      </c>
      <c r="AW105" s="15" t="s">
        <v>35</v>
      </c>
      <c r="AX105" s="15" t="s">
        <v>78</v>
      </c>
      <c r="AY105" s="281" t="s">
        <v>475</v>
      </c>
    </row>
    <row r="106" s="2" customFormat="1" ht="33" customHeight="1">
      <c r="A106" s="41"/>
      <c r="B106" s="42"/>
      <c r="C106" s="231" t="s">
        <v>482</v>
      </c>
      <c r="D106" s="231" t="s">
        <v>477</v>
      </c>
      <c r="E106" s="232" t="s">
        <v>3918</v>
      </c>
      <c r="F106" s="233" t="s">
        <v>3919</v>
      </c>
      <c r="G106" s="234" t="s">
        <v>550</v>
      </c>
      <c r="H106" s="235">
        <v>296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5.0000000000000002E-05</v>
      </c>
      <c r="R106" s="240">
        <f>Q106*H106</f>
        <v>0.014800000000000001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6039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3921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6040</v>
      </c>
      <c r="G108" s="250"/>
      <c r="H108" s="253">
        <v>296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186</v>
      </c>
      <c r="D109" s="231" t="s">
        <v>477</v>
      </c>
      <c r="E109" s="232" t="s">
        <v>3933</v>
      </c>
      <c r="F109" s="233" t="s">
        <v>3934</v>
      </c>
      <c r="G109" s="234" t="s">
        <v>3935</v>
      </c>
      <c r="H109" s="235">
        <v>296</v>
      </c>
      <c r="I109" s="236"/>
      <c r="J109" s="237">
        <f>ROUND(I109*H109,2)</f>
        <v>0</v>
      </c>
      <c r="K109" s="233" t="s">
        <v>28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6041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3937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6040</v>
      </c>
      <c r="G111" s="250"/>
      <c r="H111" s="253">
        <v>296</v>
      </c>
      <c r="I111" s="254"/>
      <c r="J111" s="250"/>
      <c r="K111" s="250"/>
      <c r="L111" s="255"/>
      <c r="M111" s="292"/>
      <c r="N111" s="293"/>
      <c r="O111" s="293"/>
      <c r="P111" s="293"/>
      <c r="Q111" s="293"/>
      <c r="R111" s="293"/>
      <c r="S111" s="293"/>
      <c r="T111" s="294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6.96" customHeight="1">
      <c r="A112" s="41"/>
      <c r="B112" s="62"/>
      <c r="C112" s="63"/>
      <c r="D112" s="63"/>
      <c r="E112" s="63"/>
      <c r="F112" s="63"/>
      <c r="G112" s="63"/>
      <c r="H112" s="63"/>
      <c r="I112" s="179"/>
      <c r="J112" s="63"/>
      <c r="K112" s="63"/>
      <c r="L112" s="47"/>
      <c r="M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</sheetData>
  <sheetProtection sheet="1" autoFilter="0" formatColumns="0" formatRows="0" objects="1" scenarios="1" spinCount="100000" saltValue="eCPQKXIzRGmzKz1KvIGx5FIzxgopw/IRLa4ZNaGYaLhqju/AUDlWk+uFWI2Enp2ZIvk65T335QKCIeE1U39v6Q==" hashValue="ick7Nc7vEXN523XMlLAleMNL7dVlQZ7RkR9h3ZwwWjwqYIuC0UBjXGIQsAj65cyxa46r2HrRsiYnDjbBuJup5Q==" algorithmName="SHA-512" password="C429"/>
  <autoFilter ref="C86:K11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230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5602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6042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6043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231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ROUND(J99,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ROUND((SUM(BE99:BE276)),  2)</f>
        <v>0</v>
      </c>
      <c r="G37" s="41"/>
      <c r="H37" s="41"/>
      <c r="I37" s="168">
        <v>0.20999999999999999</v>
      </c>
      <c r="J37" s="167">
        <f>ROUND(((SUM(BE99:BE276))*I37),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ROUND((SUM(BF99:BF276)),  2)</f>
        <v>0</v>
      </c>
      <c r="G38" s="41"/>
      <c r="H38" s="41"/>
      <c r="I38" s="168">
        <v>0.14999999999999999</v>
      </c>
      <c r="J38" s="167">
        <f>ROUND(((SUM(BF99:BF276))*I38),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ROUND((SUM(BG99:BG276)),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ROUND((SUM(BH99:BH276)),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ROUND((SUM(BI99:BI276)),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5602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6042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6.7.1 - SO 06.7.1  Svodný drén A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J99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J100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J101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J184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447</v>
      </c>
      <c r="E71" s="199"/>
      <c r="F71" s="199"/>
      <c r="G71" s="199"/>
      <c r="H71" s="199"/>
      <c r="I71" s="200"/>
      <c r="J71" s="201">
        <f>J197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448</v>
      </c>
      <c r="E72" s="199"/>
      <c r="F72" s="199"/>
      <c r="G72" s="199"/>
      <c r="H72" s="199"/>
      <c r="I72" s="200"/>
      <c r="J72" s="201">
        <f>J201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2360</v>
      </c>
      <c r="E73" s="199"/>
      <c r="F73" s="199"/>
      <c r="G73" s="199"/>
      <c r="H73" s="199"/>
      <c r="I73" s="200"/>
      <c r="J73" s="201">
        <f>J212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450</v>
      </c>
      <c r="E74" s="199"/>
      <c r="F74" s="199"/>
      <c r="G74" s="199"/>
      <c r="H74" s="199"/>
      <c r="I74" s="200"/>
      <c r="J74" s="201">
        <f>J268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97"/>
      <c r="C75" s="127"/>
      <c r="D75" s="198" t="s">
        <v>451</v>
      </c>
      <c r="E75" s="199"/>
      <c r="F75" s="199"/>
      <c r="G75" s="199"/>
      <c r="H75" s="199"/>
      <c r="I75" s="200"/>
      <c r="J75" s="201">
        <f>J274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179"/>
      <c r="J77" s="63"/>
      <c r="K77" s="6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182"/>
      <c r="J81" s="65"/>
      <c r="K81" s="65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460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83" t="str">
        <f>E7</f>
        <v>Krounka Kutřín, výstavba poldru</v>
      </c>
      <c r="F85" s="35"/>
      <c r="G85" s="35"/>
      <c r="H85" s="35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435</v>
      </c>
      <c r="D86" s="25"/>
      <c r="E86" s="25"/>
      <c r="F86" s="25"/>
      <c r="G86" s="25"/>
      <c r="H86" s="25"/>
      <c r="I86" s="142"/>
      <c r="J86" s="25"/>
      <c r="K86" s="25"/>
      <c r="L86" s="23"/>
    </row>
    <row r="87" s="1" customFormat="1" ht="16.5" customHeight="1">
      <c r="B87" s="24"/>
      <c r="C87" s="25"/>
      <c r="D87" s="25"/>
      <c r="E87" s="183" t="s">
        <v>5602</v>
      </c>
      <c r="F87" s="25"/>
      <c r="G87" s="25"/>
      <c r="H87" s="25"/>
      <c r="I87" s="142"/>
      <c r="J87" s="25"/>
      <c r="K87" s="25"/>
      <c r="L87" s="23"/>
    </row>
    <row r="88" s="1" customFormat="1" ht="12" customHeight="1">
      <c r="B88" s="24"/>
      <c r="C88" s="35" t="s">
        <v>437</v>
      </c>
      <c r="D88" s="25"/>
      <c r="E88" s="25"/>
      <c r="F88" s="25"/>
      <c r="G88" s="25"/>
      <c r="H88" s="25"/>
      <c r="I88" s="142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184" t="s">
        <v>6042</v>
      </c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439</v>
      </c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 xml:space="preserve">6.7.1 - SO 06.7.1  Svodný drén A</v>
      </c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22</v>
      </c>
      <c r="D93" s="43"/>
      <c r="E93" s="43"/>
      <c r="F93" s="30" t="str">
        <f>F16</f>
        <v>k.ú. Perálec,Hněvětice,Miřetín,Č.Rybná</v>
      </c>
      <c r="G93" s="43"/>
      <c r="H93" s="43"/>
      <c r="I93" s="154" t="s">
        <v>24</v>
      </c>
      <c r="J93" s="75" t="str">
        <f>IF(J16="","",J16)</f>
        <v>27.8.2019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40.05" customHeight="1">
      <c r="A95" s="41"/>
      <c r="B95" s="42"/>
      <c r="C95" s="35" t="s">
        <v>26</v>
      </c>
      <c r="D95" s="43"/>
      <c r="E95" s="43"/>
      <c r="F95" s="30" t="str">
        <f>E19</f>
        <v>Povodí Labe,státní podnik,Víta Nejedlého 951, HK3</v>
      </c>
      <c r="G95" s="43"/>
      <c r="H95" s="43"/>
      <c r="I95" s="154" t="s">
        <v>33</v>
      </c>
      <c r="J95" s="39" t="str">
        <f>E25</f>
        <v>"Sdružení Kutřín 2016" Šindlar + HG partner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31</v>
      </c>
      <c r="D96" s="43"/>
      <c r="E96" s="43"/>
      <c r="F96" s="30" t="str">
        <f>IF(E22="","",E22)</f>
        <v>Vyplň údaj</v>
      </c>
      <c r="G96" s="43"/>
      <c r="H96" s="43"/>
      <c r="I96" s="154" t="s">
        <v>36</v>
      </c>
      <c r="J96" s="39" t="str">
        <f>E28</f>
        <v xml:space="preserve"> 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1" customFormat="1" ht="29.28" customHeight="1">
      <c r="A98" s="203"/>
      <c r="B98" s="204"/>
      <c r="C98" s="205" t="s">
        <v>461</v>
      </c>
      <c r="D98" s="206" t="s">
        <v>59</v>
      </c>
      <c r="E98" s="206" t="s">
        <v>55</v>
      </c>
      <c r="F98" s="206" t="s">
        <v>56</v>
      </c>
      <c r="G98" s="206" t="s">
        <v>462</v>
      </c>
      <c r="H98" s="206" t="s">
        <v>463</v>
      </c>
      <c r="I98" s="207" t="s">
        <v>464</v>
      </c>
      <c r="J98" s="206" t="s">
        <v>444</v>
      </c>
      <c r="K98" s="208" t="s">
        <v>465</v>
      </c>
      <c r="L98" s="209"/>
      <c r="M98" s="95" t="s">
        <v>28</v>
      </c>
      <c r="N98" s="96" t="s">
        <v>44</v>
      </c>
      <c r="O98" s="96" t="s">
        <v>466</v>
      </c>
      <c r="P98" s="96" t="s">
        <v>467</v>
      </c>
      <c r="Q98" s="96" t="s">
        <v>468</v>
      </c>
      <c r="R98" s="96" t="s">
        <v>469</v>
      </c>
      <c r="S98" s="96" t="s">
        <v>470</v>
      </c>
      <c r="T98" s="97" t="s">
        <v>471</v>
      </c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</row>
    <row r="99" s="2" customFormat="1" ht="22.8" customHeight="1">
      <c r="A99" s="41"/>
      <c r="B99" s="42"/>
      <c r="C99" s="102" t="s">
        <v>472</v>
      </c>
      <c r="D99" s="43"/>
      <c r="E99" s="43"/>
      <c r="F99" s="43"/>
      <c r="G99" s="43"/>
      <c r="H99" s="43"/>
      <c r="I99" s="151"/>
      <c r="J99" s="210">
        <f>BK99</f>
        <v>0</v>
      </c>
      <c r="K99" s="43"/>
      <c r="L99" s="47"/>
      <c r="M99" s="98"/>
      <c r="N99" s="211"/>
      <c r="O99" s="99"/>
      <c r="P99" s="212">
        <f>P100</f>
        <v>0</v>
      </c>
      <c r="Q99" s="99"/>
      <c r="R99" s="212">
        <f>R100</f>
        <v>10.427863460000001</v>
      </c>
      <c r="S99" s="99"/>
      <c r="T99" s="213">
        <f>T100</f>
        <v>0.12720000000000001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73</v>
      </c>
      <c r="AU99" s="20" t="s">
        <v>445</v>
      </c>
      <c r="BK99" s="214">
        <f>BK100</f>
        <v>0</v>
      </c>
    </row>
    <row r="100" s="12" customFormat="1" ht="25.92" customHeight="1">
      <c r="A100" s="12"/>
      <c r="B100" s="215"/>
      <c r="C100" s="216"/>
      <c r="D100" s="217" t="s">
        <v>73</v>
      </c>
      <c r="E100" s="218" t="s">
        <v>473</v>
      </c>
      <c r="F100" s="218" t="s">
        <v>474</v>
      </c>
      <c r="G100" s="216"/>
      <c r="H100" s="216"/>
      <c r="I100" s="219"/>
      <c r="J100" s="220">
        <f>BK100</f>
        <v>0</v>
      </c>
      <c r="K100" s="216"/>
      <c r="L100" s="221"/>
      <c r="M100" s="222"/>
      <c r="N100" s="223"/>
      <c r="O100" s="223"/>
      <c r="P100" s="224">
        <f>P101+P184+P197+P201+P212+P268+P274</f>
        <v>0</v>
      </c>
      <c r="Q100" s="223"/>
      <c r="R100" s="224">
        <f>R101+R184+R197+R201+R212+R268+R274</f>
        <v>10.427863460000001</v>
      </c>
      <c r="S100" s="223"/>
      <c r="T100" s="225">
        <f>T101+T184+T197+T201+T212+T268+T274</f>
        <v>0.12720000000000001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74</v>
      </c>
      <c r="AY100" s="226" t="s">
        <v>475</v>
      </c>
      <c r="BK100" s="228">
        <f>BK101+BK184+BK197+BK201+BK212+BK268+BK274</f>
        <v>0</v>
      </c>
    </row>
    <row r="101" s="12" customFormat="1" ht="22.8" customHeight="1">
      <c r="A101" s="12"/>
      <c r="B101" s="215"/>
      <c r="C101" s="216"/>
      <c r="D101" s="217" t="s">
        <v>73</v>
      </c>
      <c r="E101" s="229" t="s">
        <v>78</v>
      </c>
      <c r="F101" s="229" t="s">
        <v>393</v>
      </c>
      <c r="G101" s="216"/>
      <c r="H101" s="216"/>
      <c r="I101" s="219"/>
      <c r="J101" s="230">
        <f>BK101</f>
        <v>0</v>
      </c>
      <c r="K101" s="216"/>
      <c r="L101" s="221"/>
      <c r="M101" s="222"/>
      <c r="N101" s="223"/>
      <c r="O101" s="223"/>
      <c r="P101" s="224">
        <f>SUM(P102:P183)</f>
        <v>0</v>
      </c>
      <c r="Q101" s="223"/>
      <c r="R101" s="224">
        <f>SUM(R102:R183)</f>
        <v>0.098470000000000002</v>
      </c>
      <c r="S101" s="223"/>
      <c r="T101" s="225">
        <f>SUM(T102:T183)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78</v>
      </c>
      <c r="AY101" s="226" t="s">
        <v>475</v>
      </c>
      <c r="BK101" s="228">
        <f>SUM(BK102:BK183)</f>
        <v>0</v>
      </c>
    </row>
    <row r="102" s="2" customFormat="1" ht="21.75" customHeight="1">
      <c r="A102" s="41"/>
      <c r="B102" s="42"/>
      <c r="C102" s="231" t="s">
        <v>78</v>
      </c>
      <c r="D102" s="231" t="s">
        <v>477</v>
      </c>
      <c r="E102" s="232" t="s">
        <v>3629</v>
      </c>
      <c r="F102" s="233" t="s">
        <v>3630</v>
      </c>
      <c r="G102" s="234" t="s">
        <v>3147</v>
      </c>
      <c r="H102" s="235">
        <v>96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6044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3630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6045</v>
      </c>
      <c r="G104" s="250"/>
      <c r="H104" s="253">
        <v>96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33" customHeight="1">
      <c r="A105" s="41"/>
      <c r="B105" s="42"/>
      <c r="C105" s="231" t="s">
        <v>82</v>
      </c>
      <c r="D105" s="231" t="s">
        <v>477</v>
      </c>
      <c r="E105" s="232" t="s">
        <v>5060</v>
      </c>
      <c r="F105" s="233" t="s">
        <v>5061</v>
      </c>
      <c r="G105" s="234" t="s">
        <v>5062</v>
      </c>
      <c r="H105" s="235">
        <v>4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6046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5061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44.25" customHeight="1">
      <c r="A107" s="41"/>
      <c r="B107" s="42"/>
      <c r="C107" s="231" t="s">
        <v>90</v>
      </c>
      <c r="D107" s="231" t="s">
        <v>477</v>
      </c>
      <c r="E107" s="232" t="s">
        <v>3633</v>
      </c>
      <c r="F107" s="233" t="s">
        <v>3634</v>
      </c>
      <c r="G107" s="234" t="s">
        <v>480</v>
      </c>
      <c r="H107" s="235">
        <v>10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6047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3636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6048</v>
      </c>
      <c r="G109" s="250"/>
      <c r="H109" s="253">
        <v>10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33" customHeight="1">
      <c r="A110" s="41"/>
      <c r="B110" s="42"/>
      <c r="C110" s="231" t="s">
        <v>482</v>
      </c>
      <c r="D110" s="231" t="s">
        <v>477</v>
      </c>
      <c r="E110" s="232" t="s">
        <v>3104</v>
      </c>
      <c r="F110" s="233" t="s">
        <v>3105</v>
      </c>
      <c r="G110" s="234" t="s">
        <v>480</v>
      </c>
      <c r="H110" s="235">
        <v>1.29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6049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3107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6" customFormat="1">
      <c r="A112" s="16"/>
      <c r="B112" s="299"/>
      <c r="C112" s="300"/>
      <c r="D112" s="244" t="s">
        <v>487</v>
      </c>
      <c r="E112" s="301" t="s">
        <v>28</v>
      </c>
      <c r="F112" s="302" t="s">
        <v>6050</v>
      </c>
      <c r="G112" s="300"/>
      <c r="H112" s="301" t="s">
        <v>28</v>
      </c>
      <c r="I112" s="303"/>
      <c r="J112" s="300"/>
      <c r="K112" s="300"/>
      <c r="L112" s="304"/>
      <c r="M112" s="305"/>
      <c r="N112" s="306"/>
      <c r="O112" s="306"/>
      <c r="P112" s="306"/>
      <c r="Q112" s="306"/>
      <c r="R112" s="306"/>
      <c r="S112" s="306"/>
      <c r="T112" s="307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T112" s="308" t="s">
        <v>487</v>
      </c>
      <c r="AU112" s="308" t="s">
        <v>82</v>
      </c>
      <c r="AV112" s="16" t="s">
        <v>78</v>
      </c>
      <c r="AW112" s="16" t="s">
        <v>35</v>
      </c>
      <c r="AX112" s="16" t="s">
        <v>74</v>
      </c>
      <c r="AY112" s="308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6051</v>
      </c>
      <c r="G113" s="250"/>
      <c r="H113" s="253">
        <v>0.98999999999999999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6052</v>
      </c>
      <c r="G114" s="250"/>
      <c r="H114" s="253">
        <v>0.29999999999999999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1.29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2" customFormat="1" ht="44.25" customHeight="1">
      <c r="A116" s="41"/>
      <c r="B116" s="42"/>
      <c r="C116" s="231" t="s">
        <v>186</v>
      </c>
      <c r="D116" s="231" t="s">
        <v>477</v>
      </c>
      <c r="E116" s="232" t="s">
        <v>1488</v>
      </c>
      <c r="F116" s="233" t="s">
        <v>1489</v>
      </c>
      <c r="G116" s="234" t="s">
        <v>480</v>
      </c>
      <c r="H116" s="235">
        <v>0.38700000000000001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6053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1491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>
      <c r="A118" s="41"/>
      <c r="B118" s="42"/>
      <c r="C118" s="43"/>
      <c r="D118" s="244" t="s">
        <v>485</v>
      </c>
      <c r="E118" s="43"/>
      <c r="F118" s="248" t="s">
        <v>6054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485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6055</v>
      </c>
      <c r="G119" s="250"/>
      <c r="H119" s="253">
        <v>0.38700000000000001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16.5" customHeight="1">
      <c r="A120" s="41"/>
      <c r="B120" s="42"/>
      <c r="C120" s="231" t="s">
        <v>204</v>
      </c>
      <c r="D120" s="231" t="s">
        <v>477</v>
      </c>
      <c r="E120" s="232" t="s">
        <v>6056</v>
      </c>
      <c r="F120" s="233" t="s">
        <v>6057</v>
      </c>
      <c r="G120" s="234" t="s">
        <v>3898</v>
      </c>
      <c r="H120" s="235">
        <v>1</v>
      </c>
      <c r="I120" s="236"/>
      <c r="J120" s="237">
        <f>ROUND(I120*H120,2)</f>
        <v>0</v>
      </c>
      <c r="K120" s="233" t="s">
        <v>28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6058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6057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2" customFormat="1" ht="33" customHeight="1">
      <c r="A122" s="41"/>
      <c r="B122" s="42"/>
      <c r="C122" s="231" t="s">
        <v>522</v>
      </c>
      <c r="D122" s="231" t="s">
        <v>477</v>
      </c>
      <c r="E122" s="232" t="s">
        <v>6059</v>
      </c>
      <c r="F122" s="233" t="s">
        <v>6060</v>
      </c>
      <c r="G122" s="234" t="s">
        <v>480</v>
      </c>
      <c r="H122" s="235">
        <v>84.625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6061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6062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6063</v>
      </c>
      <c r="G124" s="250"/>
      <c r="H124" s="253">
        <v>74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6064</v>
      </c>
      <c r="G125" s="250"/>
      <c r="H125" s="253">
        <v>9.75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4" customFormat="1">
      <c r="A126" s="14"/>
      <c r="B126" s="260"/>
      <c r="C126" s="261"/>
      <c r="D126" s="244" t="s">
        <v>487</v>
      </c>
      <c r="E126" s="262" t="s">
        <v>28</v>
      </c>
      <c r="F126" s="263" t="s">
        <v>490</v>
      </c>
      <c r="G126" s="261"/>
      <c r="H126" s="264">
        <v>83.75</v>
      </c>
      <c r="I126" s="265"/>
      <c r="J126" s="261"/>
      <c r="K126" s="261"/>
      <c r="L126" s="266"/>
      <c r="M126" s="267"/>
      <c r="N126" s="268"/>
      <c r="O126" s="268"/>
      <c r="P126" s="268"/>
      <c r="Q126" s="268"/>
      <c r="R126" s="268"/>
      <c r="S126" s="268"/>
      <c r="T126" s="269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70" t="s">
        <v>487</v>
      </c>
      <c r="AU126" s="270" t="s">
        <v>82</v>
      </c>
      <c r="AV126" s="14" t="s">
        <v>90</v>
      </c>
      <c r="AW126" s="14" t="s">
        <v>35</v>
      </c>
      <c r="AX126" s="14" t="s">
        <v>74</v>
      </c>
      <c r="AY126" s="270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6065</v>
      </c>
      <c r="G127" s="250"/>
      <c r="H127" s="253">
        <v>0.875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5" customFormat="1">
      <c r="A128" s="15"/>
      <c r="B128" s="271"/>
      <c r="C128" s="272"/>
      <c r="D128" s="244" t="s">
        <v>487</v>
      </c>
      <c r="E128" s="273" t="s">
        <v>28</v>
      </c>
      <c r="F128" s="274" t="s">
        <v>493</v>
      </c>
      <c r="G128" s="272"/>
      <c r="H128" s="275">
        <v>84.625</v>
      </c>
      <c r="I128" s="276"/>
      <c r="J128" s="272"/>
      <c r="K128" s="272"/>
      <c r="L128" s="277"/>
      <c r="M128" s="278"/>
      <c r="N128" s="279"/>
      <c r="O128" s="279"/>
      <c r="P128" s="279"/>
      <c r="Q128" s="279"/>
      <c r="R128" s="279"/>
      <c r="S128" s="279"/>
      <c r="T128" s="280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81" t="s">
        <v>487</v>
      </c>
      <c r="AU128" s="281" t="s">
        <v>82</v>
      </c>
      <c r="AV128" s="15" t="s">
        <v>482</v>
      </c>
      <c r="AW128" s="15" t="s">
        <v>35</v>
      </c>
      <c r="AX128" s="15" t="s">
        <v>78</v>
      </c>
      <c r="AY128" s="281" t="s">
        <v>475</v>
      </c>
    </row>
    <row r="129" s="2" customFormat="1" ht="44.25" customHeight="1">
      <c r="A129" s="41"/>
      <c r="B129" s="42"/>
      <c r="C129" s="231" t="s">
        <v>519</v>
      </c>
      <c r="D129" s="231" t="s">
        <v>477</v>
      </c>
      <c r="E129" s="232" t="s">
        <v>5622</v>
      </c>
      <c r="F129" s="233" t="s">
        <v>5623</v>
      </c>
      <c r="G129" s="234" t="s">
        <v>480</v>
      </c>
      <c r="H129" s="235">
        <v>25.125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6066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5625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2" customFormat="1">
      <c r="A131" s="41"/>
      <c r="B131" s="42"/>
      <c r="C131" s="43"/>
      <c r="D131" s="244" t="s">
        <v>485</v>
      </c>
      <c r="E131" s="43"/>
      <c r="F131" s="248" t="s">
        <v>6054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485</v>
      </c>
      <c r="AU131" s="20" t="s">
        <v>82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6067</v>
      </c>
      <c r="G132" s="250"/>
      <c r="H132" s="253">
        <v>25.125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33" customHeight="1">
      <c r="A133" s="41"/>
      <c r="B133" s="42"/>
      <c r="C133" s="231" t="s">
        <v>292</v>
      </c>
      <c r="D133" s="231" t="s">
        <v>477</v>
      </c>
      <c r="E133" s="232" t="s">
        <v>6068</v>
      </c>
      <c r="F133" s="233" t="s">
        <v>6069</v>
      </c>
      <c r="G133" s="234" t="s">
        <v>496</v>
      </c>
      <c r="H133" s="235">
        <v>164.5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0.00058</v>
      </c>
      <c r="R133" s="240">
        <f>Q133*H133</f>
        <v>0.095409999999999995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6070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6069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6071</v>
      </c>
      <c r="G135" s="250"/>
      <c r="H135" s="253">
        <v>164.5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78</v>
      </c>
      <c r="AY135" s="259" t="s">
        <v>475</v>
      </c>
    </row>
    <row r="136" s="2" customFormat="1" ht="33" customHeight="1">
      <c r="A136" s="41"/>
      <c r="B136" s="42"/>
      <c r="C136" s="231" t="s">
        <v>332</v>
      </c>
      <c r="D136" s="231" t="s">
        <v>477</v>
      </c>
      <c r="E136" s="232" t="s">
        <v>6072</v>
      </c>
      <c r="F136" s="233" t="s">
        <v>6073</v>
      </c>
      <c r="G136" s="234" t="s">
        <v>496</v>
      </c>
      <c r="H136" s="235">
        <v>164.5</v>
      </c>
      <c r="I136" s="236"/>
      <c r="J136" s="237">
        <f>ROUND(I136*H136,2)</f>
        <v>0</v>
      </c>
      <c r="K136" s="233" t="s">
        <v>481</v>
      </c>
      <c r="L136" s="47"/>
      <c r="M136" s="238" t="s">
        <v>28</v>
      </c>
      <c r="N136" s="239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482</v>
      </c>
      <c r="AT136" s="242" t="s">
        <v>477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6074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6073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6075</v>
      </c>
      <c r="G138" s="250"/>
      <c r="H138" s="253">
        <v>164.5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78</v>
      </c>
      <c r="AY138" s="259" t="s">
        <v>475</v>
      </c>
    </row>
    <row r="139" s="2" customFormat="1" ht="21.75" customHeight="1">
      <c r="A139" s="41"/>
      <c r="B139" s="42"/>
      <c r="C139" s="231" t="s">
        <v>341</v>
      </c>
      <c r="D139" s="231" t="s">
        <v>477</v>
      </c>
      <c r="E139" s="232" t="s">
        <v>6076</v>
      </c>
      <c r="F139" s="233" t="s">
        <v>6077</v>
      </c>
      <c r="G139" s="234" t="s">
        <v>480</v>
      </c>
      <c r="H139" s="235">
        <v>42.146999999999998</v>
      </c>
      <c r="I139" s="236"/>
      <c r="J139" s="237">
        <f>ROUND(I139*H139,2)</f>
        <v>0</v>
      </c>
      <c r="K139" s="233" t="s">
        <v>28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6078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6077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6079</v>
      </c>
      <c r="G141" s="250"/>
      <c r="H141" s="253">
        <v>42.539999999999999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6080</v>
      </c>
      <c r="G142" s="250"/>
      <c r="H142" s="253">
        <v>-0.39300000000000002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5" customFormat="1">
      <c r="A143" s="15"/>
      <c r="B143" s="271"/>
      <c r="C143" s="272"/>
      <c r="D143" s="244" t="s">
        <v>487</v>
      </c>
      <c r="E143" s="273" t="s">
        <v>28</v>
      </c>
      <c r="F143" s="274" t="s">
        <v>493</v>
      </c>
      <c r="G143" s="272"/>
      <c r="H143" s="275">
        <v>42.146999999999998</v>
      </c>
      <c r="I143" s="276"/>
      <c r="J143" s="272"/>
      <c r="K143" s="272"/>
      <c r="L143" s="277"/>
      <c r="M143" s="278"/>
      <c r="N143" s="279"/>
      <c r="O143" s="279"/>
      <c r="P143" s="279"/>
      <c r="Q143" s="279"/>
      <c r="R143" s="279"/>
      <c r="S143" s="279"/>
      <c r="T143" s="280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81" t="s">
        <v>487</v>
      </c>
      <c r="AU143" s="281" t="s">
        <v>82</v>
      </c>
      <c r="AV143" s="15" t="s">
        <v>482</v>
      </c>
      <c r="AW143" s="15" t="s">
        <v>35</v>
      </c>
      <c r="AX143" s="15" t="s">
        <v>78</v>
      </c>
      <c r="AY143" s="281" t="s">
        <v>475</v>
      </c>
    </row>
    <row r="144" s="2" customFormat="1" ht="44.25" customHeight="1">
      <c r="A144" s="41"/>
      <c r="B144" s="42"/>
      <c r="C144" s="231" t="s">
        <v>350</v>
      </c>
      <c r="D144" s="231" t="s">
        <v>477</v>
      </c>
      <c r="E144" s="232" t="s">
        <v>5805</v>
      </c>
      <c r="F144" s="233" t="s">
        <v>5806</v>
      </c>
      <c r="G144" s="234" t="s">
        <v>480</v>
      </c>
      <c r="H144" s="235">
        <v>0.59999999999999998</v>
      </c>
      <c r="I144" s="236"/>
      <c r="J144" s="237">
        <f>ROUND(I144*H144,2)</f>
        <v>0</v>
      </c>
      <c r="K144" s="233" t="s">
        <v>481</v>
      </c>
      <c r="L144" s="47"/>
      <c r="M144" s="238" t="s">
        <v>28</v>
      </c>
      <c r="N144" s="239" t="s">
        <v>45</v>
      </c>
      <c r="O144" s="87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482</v>
      </c>
      <c r="AT144" s="242" t="s">
        <v>477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6081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5808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6082</v>
      </c>
      <c r="G146" s="250"/>
      <c r="H146" s="253">
        <v>0.59999999999999998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78</v>
      </c>
      <c r="AY146" s="259" t="s">
        <v>475</v>
      </c>
    </row>
    <row r="147" s="2" customFormat="1" ht="16.5" customHeight="1">
      <c r="A147" s="41"/>
      <c r="B147" s="42"/>
      <c r="C147" s="282" t="s">
        <v>359</v>
      </c>
      <c r="D147" s="282" t="s">
        <v>516</v>
      </c>
      <c r="E147" s="283" t="s">
        <v>5814</v>
      </c>
      <c r="F147" s="284" t="s">
        <v>5815</v>
      </c>
      <c r="G147" s="285" t="s">
        <v>508</v>
      </c>
      <c r="H147" s="286">
        <v>1.0800000000000001</v>
      </c>
      <c r="I147" s="287"/>
      <c r="J147" s="288">
        <f>ROUND(I147*H147,2)</f>
        <v>0</v>
      </c>
      <c r="K147" s="284" t="s">
        <v>28</v>
      </c>
      <c r="L147" s="289"/>
      <c r="M147" s="290" t="s">
        <v>28</v>
      </c>
      <c r="N147" s="291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519</v>
      </c>
      <c r="AT147" s="242" t="s">
        <v>516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6083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5815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6" customFormat="1">
      <c r="A149" s="16"/>
      <c r="B149" s="299"/>
      <c r="C149" s="300"/>
      <c r="D149" s="244" t="s">
        <v>487</v>
      </c>
      <c r="E149" s="301" t="s">
        <v>28</v>
      </c>
      <c r="F149" s="302" t="s">
        <v>5817</v>
      </c>
      <c r="G149" s="300"/>
      <c r="H149" s="301" t="s">
        <v>28</v>
      </c>
      <c r="I149" s="303"/>
      <c r="J149" s="300"/>
      <c r="K149" s="300"/>
      <c r="L149" s="304"/>
      <c r="M149" s="305"/>
      <c r="N149" s="306"/>
      <c r="O149" s="306"/>
      <c r="P149" s="306"/>
      <c r="Q149" s="306"/>
      <c r="R149" s="306"/>
      <c r="S149" s="306"/>
      <c r="T149" s="307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T149" s="308" t="s">
        <v>487</v>
      </c>
      <c r="AU149" s="308" t="s">
        <v>82</v>
      </c>
      <c r="AV149" s="16" t="s">
        <v>78</v>
      </c>
      <c r="AW149" s="16" t="s">
        <v>35</v>
      </c>
      <c r="AX149" s="16" t="s">
        <v>74</v>
      </c>
      <c r="AY149" s="308" t="s">
        <v>475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6084</v>
      </c>
      <c r="G150" s="250"/>
      <c r="H150" s="253">
        <v>1.0800000000000001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557</v>
      </c>
      <c r="D151" s="231" t="s">
        <v>477</v>
      </c>
      <c r="E151" s="232" t="s">
        <v>3114</v>
      </c>
      <c r="F151" s="233" t="s">
        <v>3115</v>
      </c>
      <c r="G151" s="234" t="s">
        <v>480</v>
      </c>
      <c r="H151" s="235">
        <v>43.768000000000001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6085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3117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6086</v>
      </c>
      <c r="G153" s="250"/>
      <c r="H153" s="253">
        <v>33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6087</v>
      </c>
      <c r="G154" s="250"/>
      <c r="H154" s="253">
        <v>9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6088</v>
      </c>
      <c r="G155" s="250"/>
      <c r="H155" s="253">
        <v>0.5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4" customFormat="1">
      <c r="A156" s="14"/>
      <c r="B156" s="260"/>
      <c r="C156" s="261"/>
      <c r="D156" s="244" t="s">
        <v>487</v>
      </c>
      <c r="E156" s="262" t="s">
        <v>28</v>
      </c>
      <c r="F156" s="263" t="s">
        <v>490</v>
      </c>
      <c r="G156" s="261"/>
      <c r="H156" s="264">
        <v>42.5</v>
      </c>
      <c r="I156" s="265"/>
      <c r="J156" s="261"/>
      <c r="K156" s="261"/>
      <c r="L156" s="266"/>
      <c r="M156" s="267"/>
      <c r="N156" s="268"/>
      <c r="O156" s="268"/>
      <c r="P156" s="268"/>
      <c r="Q156" s="268"/>
      <c r="R156" s="268"/>
      <c r="S156" s="268"/>
      <c r="T156" s="26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70" t="s">
        <v>487</v>
      </c>
      <c r="AU156" s="270" t="s">
        <v>82</v>
      </c>
      <c r="AV156" s="14" t="s">
        <v>90</v>
      </c>
      <c r="AW156" s="14" t="s">
        <v>35</v>
      </c>
      <c r="AX156" s="14" t="s">
        <v>74</v>
      </c>
      <c r="AY156" s="270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6089</v>
      </c>
      <c r="G157" s="250"/>
      <c r="H157" s="253">
        <v>0.39300000000000002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6065</v>
      </c>
      <c r="G158" s="250"/>
      <c r="H158" s="253">
        <v>0.875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43.768000000000001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55.5" customHeight="1">
      <c r="A160" s="41"/>
      <c r="B160" s="42"/>
      <c r="C160" s="231" t="s">
        <v>8</v>
      </c>
      <c r="D160" s="231" t="s">
        <v>477</v>
      </c>
      <c r="E160" s="232" t="s">
        <v>6090</v>
      </c>
      <c r="F160" s="233" t="s">
        <v>6091</v>
      </c>
      <c r="G160" s="234" t="s">
        <v>480</v>
      </c>
      <c r="H160" s="235">
        <v>18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6092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6091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6093</v>
      </c>
      <c r="G162" s="250"/>
      <c r="H162" s="253">
        <v>18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16.5" customHeight="1">
      <c r="A163" s="41"/>
      <c r="B163" s="42"/>
      <c r="C163" s="282" t="s">
        <v>567</v>
      </c>
      <c r="D163" s="282" t="s">
        <v>516</v>
      </c>
      <c r="E163" s="283" t="s">
        <v>6094</v>
      </c>
      <c r="F163" s="284" t="s">
        <v>6095</v>
      </c>
      <c r="G163" s="285" t="s">
        <v>508</v>
      </c>
      <c r="H163" s="286">
        <v>36</v>
      </c>
      <c r="I163" s="287"/>
      <c r="J163" s="288">
        <f>ROUND(I163*H163,2)</f>
        <v>0</v>
      </c>
      <c r="K163" s="284" t="s">
        <v>481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519</v>
      </c>
      <c r="AT163" s="242" t="s">
        <v>516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6096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6095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6097</v>
      </c>
      <c r="G165" s="250"/>
      <c r="H165" s="253">
        <v>36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44.25" customHeight="1">
      <c r="A166" s="41"/>
      <c r="B166" s="42"/>
      <c r="C166" s="231" t="s">
        <v>571</v>
      </c>
      <c r="D166" s="231" t="s">
        <v>477</v>
      </c>
      <c r="E166" s="232" t="s">
        <v>6098</v>
      </c>
      <c r="F166" s="233" t="s">
        <v>6099</v>
      </c>
      <c r="G166" s="234" t="s">
        <v>496</v>
      </c>
      <c r="H166" s="235">
        <v>204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6100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6099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6101</v>
      </c>
      <c r="G168" s="250"/>
      <c r="H168" s="253">
        <v>195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6102</v>
      </c>
      <c r="G169" s="250"/>
      <c r="H169" s="253">
        <v>9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5" customFormat="1">
      <c r="A170" s="15"/>
      <c r="B170" s="271"/>
      <c r="C170" s="272"/>
      <c r="D170" s="244" t="s">
        <v>487</v>
      </c>
      <c r="E170" s="273" t="s">
        <v>28</v>
      </c>
      <c r="F170" s="274" t="s">
        <v>493</v>
      </c>
      <c r="G170" s="272"/>
      <c r="H170" s="275">
        <v>204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81" t="s">
        <v>487</v>
      </c>
      <c r="AU170" s="281" t="s">
        <v>82</v>
      </c>
      <c r="AV170" s="15" t="s">
        <v>482</v>
      </c>
      <c r="AW170" s="15" t="s">
        <v>35</v>
      </c>
      <c r="AX170" s="15" t="s">
        <v>78</v>
      </c>
      <c r="AY170" s="281" t="s">
        <v>475</v>
      </c>
    </row>
    <row r="171" s="2" customFormat="1" ht="33" customHeight="1">
      <c r="A171" s="41"/>
      <c r="B171" s="42"/>
      <c r="C171" s="231" t="s">
        <v>575</v>
      </c>
      <c r="D171" s="231" t="s">
        <v>477</v>
      </c>
      <c r="E171" s="232" t="s">
        <v>6103</v>
      </c>
      <c r="F171" s="233" t="s">
        <v>6104</v>
      </c>
      <c r="G171" s="234" t="s">
        <v>496</v>
      </c>
      <c r="H171" s="235">
        <v>81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6105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6104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6106</v>
      </c>
      <c r="G173" s="250"/>
      <c r="H173" s="253">
        <v>72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6102</v>
      </c>
      <c r="G174" s="250"/>
      <c r="H174" s="253">
        <v>9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81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33" customHeight="1">
      <c r="A176" s="41"/>
      <c r="B176" s="42"/>
      <c r="C176" s="231" t="s">
        <v>579</v>
      </c>
      <c r="D176" s="231" t="s">
        <v>477</v>
      </c>
      <c r="E176" s="232" t="s">
        <v>3423</v>
      </c>
      <c r="F176" s="233" t="s">
        <v>3424</v>
      </c>
      <c r="G176" s="234" t="s">
        <v>496</v>
      </c>
      <c r="H176" s="235">
        <v>204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6107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3424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6101</v>
      </c>
      <c r="G178" s="250"/>
      <c r="H178" s="253">
        <v>195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6102</v>
      </c>
      <c r="G179" s="250"/>
      <c r="H179" s="253">
        <v>9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5" customFormat="1">
      <c r="A180" s="15"/>
      <c r="B180" s="271"/>
      <c r="C180" s="272"/>
      <c r="D180" s="244" t="s">
        <v>487</v>
      </c>
      <c r="E180" s="273" t="s">
        <v>28</v>
      </c>
      <c r="F180" s="274" t="s">
        <v>493</v>
      </c>
      <c r="G180" s="272"/>
      <c r="H180" s="275">
        <v>204</v>
      </c>
      <c r="I180" s="276"/>
      <c r="J180" s="272"/>
      <c r="K180" s="272"/>
      <c r="L180" s="277"/>
      <c r="M180" s="278"/>
      <c r="N180" s="279"/>
      <c r="O180" s="279"/>
      <c r="P180" s="279"/>
      <c r="Q180" s="279"/>
      <c r="R180" s="279"/>
      <c r="S180" s="279"/>
      <c r="T180" s="280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81" t="s">
        <v>487</v>
      </c>
      <c r="AU180" s="281" t="s">
        <v>82</v>
      </c>
      <c r="AV180" s="15" t="s">
        <v>482</v>
      </c>
      <c r="AW180" s="15" t="s">
        <v>35</v>
      </c>
      <c r="AX180" s="15" t="s">
        <v>78</v>
      </c>
      <c r="AY180" s="281" t="s">
        <v>475</v>
      </c>
    </row>
    <row r="181" s="2" customFormat="1" ht="16.5" customHeight="1">
      <c r="A181" s="41"/>
      <c r="B181" s="42"/>
      <c r="C181" s="282" t="s">
        <v>583</v>
      </c>
      <c r="D181" s="282" t="s">
        <v>516</v>
      </c>
      <c r="E181" s="283" t="s">
        <v>4991</v>
      </c>
      <c r="F181" s="284" t="s">
        <v>4992</v>
      </c>
      <c r="G181" s="285" t="s">
        <v>720</v>
      </c>
      <c r="H181" s="286">
        <v>3.0600000000000001</v>
      </c>
      <c r="I181" s="287"/>
      <c r="J181" s="288">
        <f>ROUND(I181*H181,2)</f>
        <v>0</v>
      </c>
      <c r="K181" s="284" t="s">
        <v>481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0.001</v>
      </c>
      <c r="R181" s="240">
        <f>Q181*H181</f>
        <v>0.0030600000000000002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519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6108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4992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6109</v>
      </c>
      <c r="G183" s="250"/>
      <c r="H183" s="253">
        <v>3.0600000000000001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78</v>
      </c>
      <c r="AY183" s="259" t="s">
        <v>475</v>
      </c>
    </row>
    <row r="184" s="12" customFormat="1" ht="22.8" customHeight="1">
      <c r="A184" s="12"/>
      <c r="B184" s="215"/>
      <c r="C184" s="216"/>
      <c r="D184" s="217" t="s">
        <v>73</v>
      </c>
      <c r="E184" s="229" t="s">
        <v>82</v>
      </c>
      <c r="F184" s="229" t="s">
        <v>925</v>
      </c>
      <c r="G184" s="216"/>
      <c r="H184" s="216"/>
      <c r="I184" s="219"/>
      <c r="J184" s="230">
        <f>BK184</f>
        <v>0</v>
      </c>
      <c r="K184" s="216"/>
      <c r="L184" s="221"/>
      <c r="M184" s="222"/>
      <c r="N184" s="223"/>
      <c r="O184" s="223"/>
      <c r="P184" s="224">
        <f>SUM(P185:P196)</f>
        <v>0</v>
      </c>
      <c r="Q184" s="223"/>
      <c r="R184" s="224">
        <f>SUM(R185:R196)</f>
        <v>0.048192600000000002</v>
      </c>
      <c r="S184" s="223"/>
      <c r="T184" s="225">
        <f>SUM(T185:T196)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6" t="s">
        <v>78</v>
      </c>
      <c r="AT184" s="227" t="s">
        <v>73</v>
      </c>
      <c r="AU184" s="227" t="s">
        <v>78</v>
      </c>
      <c r="AY184" s="226" t="s">
        <v>475</v>
      </c>
      <c r="BK184" s="228">
        <f>SUM(BK185:BK196)</f>
        <v>0</v>
      </c>
    </row>
    <row r="185" s="2" customFormat="1" ht="33" customHeight="1">
      <c r="A185" s="41"/>
      <c r="B185" s="42"/>
      <c r="C185" s="231" t="s">
        <v>7</v>
      </c>
      <c r="D185" s="231" t="s">
        <v>477</v>
      </c>
      <c r="E185" s="232" t="s">
        <v>6110</v>
      </c>
      <c r="F185" s="233" t="s">
        <v>6111</v>
      </c>
      <c r="G185" s="234" t="s">
        <v>480</v>
      </c>
      <c r="H185" s="235">
        <v>9.75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6112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6113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6114</v>
      </c>
      <c r="G187" s="250"/>
      <c r="H187" s="253">
        <v>9.75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2" customFormat="1" ht="21.75" customHeight="1">
      <c r="A188" s="41"/>
      <c r="B188" s="42"/>
      <c r="C188" s="231" t="s">
        <v>594</v>
      </c>
      <c r="D188" s="231" t="s">
        <v>477</v>
      </c>
      <c r="E188" s="232" t="s">
        <v>5027</v>
      </c>
      <c r="F188" s="233" t="s">
        <v>5028</v>
      </c>
      <c r="G188" s="234" t="s">
        <v>639</v>
      </c>
      <c r="H188" s="235">
        <v>65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0.00072999999999999996</v>
      </c>
      <c r="R188" s="240">
        <f>Q188*H188</f>
        <v>0.047449999999999999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6115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5030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6116</v>
      </c>
      <c r="G190" s="250"/>
      <c r="H190" s="253">
        <v>65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2" customFormat="1" ht="33" customHeight="1">
      <c r="A191" s="41"/>
      <c r="B191" s="42"/>
      <c r="C191" s="231" t="s">
        <v>599</v>
      </c>
      <c r="D191" s="231" t="s">
        <v>477</v>
      </c>
      <c r="E191" s="232" t="s">
        <v>6117</v>
      </c>
      <c r="F191" s="233" t="s">
        <v>6118</v>
      </c>
      <c r="G191" s="234" t="s">
        <v>496</v>
      </c>
      <c r="H191" s="235">
        <v>2.25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0.00010000000000000001</v>
      </c>
      <c r="R191" s="240">
        <f>Q191*H191</f>
        <v>0.00022500000000000002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6119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6120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6121</v>
      </c>
      <c r="G193" s="250"/>
      <c r="H193" s="253">
        <v>2.25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16.5" customHeight="1">
      <c r="A194" s="41"/>
      <c r="B194" s="42"/>
      <c r="C194" s="282" t="s">
        <v>603</v>
      </c>
      <c r="D194" s="282" t="s">
        <v>516</v>
      </c>
      <c r="E194" s="283" t="s">
        <v>6122</v>
      </c>
      <c r="F194" s="284" t="s">
        <v>6123</v>
      </c>
      <c r="G194" s="285" t="s">
        <v>496</v>
      </c>
      <c r="H194" s="286">
        <v>2.5880000000000001</v>
      </c>
      <c r="I194" s="287"/>
      <c r="J194" s="288">
        <f>ROUND(I194*H194,2)</f>
        <v>0</v>
      </c>
      <c r="K194" s="284" t="s">
        <v>481</v>
      </c>
      <c r="L194" s="289"/>
      <c r="M194" s="290" t="s">
        <v>28</v>
      </c>
      <c r="N194" s="291" t="s">
        <v>45</v>
      </c>
      <c r="O194" s="87"/>
      <c r="P194" s="240">
        <f>O194*H194</f>
        <v>0</v>
      </c>
      <c r="Q194" s="240">
        <v>0.00020000000000000001</v>
      </c>
      <c r="R194" s="240">
        <f>Q194*H194</f>
        <v>0.0005176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519</v>
      </c>
      <c r="AT194" s="242" t="s">
        <v>516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6124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6123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6125</v>
      </c>
      <c r="G196" s="250"/>
      <c r="H196" s="253">
        <v>2.5880000000000001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78</v>
      </c>
      <c r="AY196" s="259" t="s">
        <v>475</v>
      </c>
    </row>
    <row r="197" s="12" customFormat="1" ht="22.8" customHeight="1">
      <c r="A197" s="12"/>
      <c r="B197" s="215"/>
      <c r="C197" s="216"/>
      <c r="D197" s="217" t="s">
        <v>73</v>
      </c>
      <c r="E197" s="229" t="s">
        <v>90</v>
      </c>
      <c r="F197" s="229" t="s">
        <v>476</v>
      </c>
      <c r="G197" s="216"/>
      <c r="H197" s="216"/>
      <c r="I197" s="219"/>
      <c r="J197" s="230">
        <f>BK197</f>
        <v>0</v>
      </c>
      <c r="K197" s="216"/>
      <c r="L197" s="221"/>
      <c r="M197" s="222"/>
      <c r="N197" s="223"/>
      <c r="O197" s="223"/>
      <c r="P197" s="224">
        <f>SUM(P198:P200)</f>
        <v>0</v>
      </c>
      <c r="Q197" s="223"/>
      <c r="R197" s="224">
        <f>SUM(R198:R200)</f>
        <v>0.089397859999999982</v>
      </c>
      <c r="S197" s="223"/>
      <c r="T197" s="225">
        <f>SUM(T198:T200)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6" t="s">
        <v>78</v>
      </c>
      <c r="AT197" s="227" t="s">
        <v>73</v>
      </c>
      <c r="AU197" s="227" t="s">
        <v>78</v>
      </c>
      <c r="AY197" s="226" t="s">
        <v>475</v>
      </c>
      <c r="BK197" s="228">
        <f>SUM(BK198:BK200)</f>
        <v>0</v>
      </c>
    </row>
    <row r="198" s="2" customFormat="1" ht="55.5" customHeight="1">
      <c r="A198" s="41"/>
      <c r="B198" s="42"/>
      <c r="C198" s="231" t="s">
        <v>607</v>
      </c>
      <c r="D198" s="231" t="s">
        <v>477</v>
      </c>
      <c r="E198" s="232" t="s">
        <v>2231</v>
      </c>
      <c r="F198" s="233" t="s">
        <v>2232</v>
      </c>
      <c r="G198" s="234" t="s">
        <v>508</v>
      </c>
      <c r="H198" s="235">
        <v>0.085999999999999993</v>
      </c>
      <c r="I198" s="236"/>
      <c r="J198" s="237">
        <f>ROUND(I198*H198,2)</f>
        <v>0</v>
      </c>
      <c r="K198" s="233" t="s">
        <v>481</v>
      </c>
      <c r="L198" s="47"/>
      <c r="M198" s="238" t="s">
        <v>28</v>
      </c>
      <c r="N198" s="239" t="s">
        <v>45</v>
      </c>
      <c r="O198" s="87"/>
      <c r="P198" s="240">
        <f>O198*H198</f>
        <v>0</v>
      </c>
      <c r="Q198" s="240">
        <v>1.0395099999999999</v>
      </c>
      <c r="R198" s="240">
        <f>Q198*H198</f>
        <v>0.089397859999999982</v>
      </c>
      <c r="S198" s="240">
        <v>0</v>
      </c>
      <c r="T198" s="24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42" t="s">
        <v>482</v>
      </c>
      <c r="AT198" s="242" t="s">
        <v>477</v>
      </c>
      <c r="AU198" s="242" t="s">
        <v>82</v>
      </c>
      <c r="AY198" s="20" t="s">
        <v>475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20" t="s">
        <v>78</v>
      </c>
      <c r="BK198" s="243">
        <f>ROUND(I198*H198,2)</f>
        <v>0</v>
      </c>
      <c r="BL198" s="20" t="s">
        <v>482</v>
      </c>
      <c r="BM198" s="242" t="s">
        <v>6126</v>
      </c>
    </row>
    <row r="199" s="2" customFormat="1">
      <c r="A199" s="41"/>
      <c r="B199" s="42"/>
      <c r="C199" s="43"/>
      <c r="D199" s="244" t="s">
        <v>484</v>
      </c>
      <c r="E199" s="43"/>
      <c r="F199" s="245" t="s">
        <v>2234</v>
      </c>
      <c r="G199" s="43"/>
      <c r="H199" s="43"/>
      <c r="I199" s="151"/>
      <c r="J199" s="43"/>
      <c r="K199" s="43"/>
      <c r="L199" s="47"/>
      <c r="M199" s="246"/>
      <c r="N199" s="24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484</v>
      </c>
      <c r="AU199" s="20" t="s">
        <v>82</v>
      </c>
    </row>
    <row r="200" s="13" customFormat="1">
      <c r="A200" s="13"/>
      <c r="B200" s="249"/>
      <c r="C200" s="250"/>
      <c r="D200" s="244" t="s">
        <v>487</v>
      </c>
      <c r="E200" s="251" t="s">
        <v>28</v>
      </c>
      <c r="F200" s="252" t="s">
        <v>6127</v>
      </c>
      <c r="G200" s="250"/>
      <c r="H200" s="253">
        <v>0.085999999999999993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9" t="s">
        <v>487</v>
      </c>
      <c r="AU200" s="259" t="s">
        <v>82</v>
      </c>
      <c r="AV200" s="13" t="s">
        <v>82</v>
      </c>
      <c r="AW200" s="13" t="s">
        <v>35</v>
      </c>
      <c r="AX200" s="13" t="s">
        <v>78</v>
      </c>
      <c r="AY200" s="259" t="s">
        <v>475</v>
      </c>
    </row>
    <row r="201" s="12" customFormat="1" ht="22.8" customHeight="1">
      <c r="A201" s="12"/>
      <c r="B201" s="215"/>
      <c r="C201" s="216"/>
      <c r="D201" s="217" t="s">
        <v>73</v>
      </c>
      <c r="E201" s="229" t="s">
        <v>482</v>
      </c>
      <c r="F201" s="229" t="s">
        <v>547</v>
      </c>
      <c r="G201" s="216"/>
      <c r="H201" s="216"/>
      <c r="I201" s="219"/>
      <c r="J201" s="230">
        <f>BK201</f>
        <v>0</v>
      </c>
      <c r="K201" s="216"/>
      <c r="L201" s="221"/>
      <c r="M201" s="222"/>
      <c r="N201" s="223"/>
      <c r="O201" s="223"/>
      <c r="P201" s="224">
        <f>SUM(P202:P211)</f>
        <v>0</v>
      </c>
      <c r="Q201" s="223"/>
      <c r="R201" s="224">
        <f>SUM(R202:R211)</f>
        <v>2.1127392</v>
      </c>
      <c r="S201" s="223"/>
      <c r="T201" s="225">
        <f>SUM(T202:T211)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26" t="s">
        <v>78</v>
      </c>
      <c r="AT201" s="227" t="s">
        <v>73</v>
      </c>
      <c r="AU201" s="227" t="s">
        <v>78</v>
      </c>
      <c r="AY201" s="226" t="s">
        <v>475</v>
      </c>
      <c r="BK201" s="228">
        <f>SUM(BK202:BK211)</f>
        <v>0</v>
      </c>
    </row>
    <row r="202" s="2" customFormat="1" ht="21.75" customHeight="1">
      <c r="A202" s="41"/>
      <c r="B202" s="42"/>
      <c r="C202" s="231" t="s">
        <v>614</v>
      </c>
      <c r="D202" s="231" t="s">
        <v>477</v>
      </c>
      <c r="E202" s="232" t="s">
        <v>6128</v>
      </c>
      <c r="F202" s="233" t="s">
        <v>6129</v>
      </c>
      <c r="G202" s="234" t="s">
        <v>480</v>
      </c>
      <c r="H202" s="235">
        <v>7.0300000000000002</v>
      </c>
      <c r="I202" s="236"/>
      <c r="J202" s="237">
        <f>ROUND(I202*H202,2)</f>
        <v>0</v>
      </c>
      <c r="K202" s="233" t="s">
        <v>481</v>
      </c>
      <c r="L202" s="47"/>
      <c r="M202" s="238" t="s">
        <v>28</v>
      </c>
      <c r="N202" s="239" t="s">
        <v>45</v>
      </c>
      <c r="O202" s="87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482</v>
      </c>
      <c r="AT202" s="242" t="s">
        <v>477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482</v>
      </c>
      <c r="BM202" s="242" t="s">
        <v>6130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6129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16" customFormat="1">
      <c r="A204" s="16"/>
      <c r="B204" s="299"/>
      <c r="C204" s="300"/>
      <c r="D204" s="244" t="s">
        <v>487</v>
      </c>
      <c r="E204" s="301" t="s">
        <v>28</v>
      </c>
      <c r="F204" s="302" t="s">
        <v>6131</v>
      </c>
      <c r="G204" s="300"/>
      <c r="H204" s="301" t="s">
        <v>28</v>
      </c>
      <c r="I204" s="303"/>
      <c r="J204" s="300"/>
      <c r="K204" s="300"/>
      <c r="L204" s="304"/>
      <c r="M204" s="305"/>
      <c r="N204" s="306"/>
      <c r="O204" s="306"/>
      <c r="P204" s="306"/>
      <c r="Q204" s="306"/>
      <c r="R204" s="306"/>
      <c r="S204" s="306"/>
      <c r="T204" s="307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308" t="s">
        <v>487</v>
      </c>
      <c r="AU204" s="308" t="s">
        <v>82</v>
      </c>
      <c r="AV204" s="16" t="s">
        <v>78</v>
      </c>
      <c r="AW204" s="16" t="s">
        <v>35</v>
      </c>
      <c r="AX204" s="16" t="s">
        <v>74</v>
      </c>
      <c r="AY204" s="308" t="s">
        <v>475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6132</v>
      </c>
      <c r="G205" s="250"/>
      <c r="H205" s="253">
        <v>7.0300000000000002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78</v>
      </c>
      <c r="AY205" s="259" t="s">
        <v>475</v>
      </c>
    </row>
    <row r="206" s="2" customFormat="1" ht="33" customHeight="1">
      <c r="A206" s="41"/>
      <c r="B206" s="42"/>
      <c r="C206" s="231" t="s">
        <v>620</v>
      </c>
      <c r="D206" s="231" t="s">
        <v>477</v>
      </c>
      <c r="E206" s="232" t="s">
        <v>6133</v>
      </c>
      <c r="F206" s="233" t="s">
        <v>5675</v>
      </c>
      <c r="G206" s="234" t="s">
        <v>480</v>
      </c>
      <c r="H206" s="235">
        <v>0.98999999999999999</v>
      </c>
      <c r="I206" s="236"/>
      <c r="J206" s="237">
        <f>ROUND(I206*H206,2)</f>
        <v>0</v>
      </c>
      <c r="K206" s="233" t="s">
        <v>481</v>
      </c>
      <c r="L206" s="47"/>
      <c r="M206" s="238" t="s">
        <v>28</v>
      </c>
      <c r="N206" s="239" t="s">
        <v>45</v>
      </c>
      <c r="O206" s="87"/>
      <c r="P206" s="240">
        <f>O206*H206</f>
        <v>0</v>
      </c>
      <c r="Q206" s="240">
        <v>2.13408</v>
      </c>
      <c r="R206" s="240">
        <f>Q206*H206</f>
        <v>2.1127392</v>
      </c>
      <c r="S206" s="240">
        <v>0</v>
      </c>
      <c r="T206" s="24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42" t="s">
        <v>482</v>
      </c>
      <c r="AT206" s="242" t="s">
        <v>477</v>
      </c>
      <c r="AU206" s="242" t="s">
        <v>82</v>
      </c>
      <c r="AY206" s="20" t="s">
        <v>475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20" t="s">
        <v>78</v>
      </c>
      <c r="BK206" s="243">
        <f>ROUND(I206*H206,2)</f>
        <v>0</v>
      </c>
      <c r="BL206" s="20" t="s">
        <v>482</v>
      </c>
      <c r="BM206" s="242" t="s">
        <v>6134</v>
      </c>
    </row>
    <row r="207" s="2" customFormat="1">
      <c r="A207" s="41"/>
      <c r="B207" s="42"/>
      <c r="C207" s="43"/>
      <c r="D207" s="244" t="s">
        <v>484</v>
      </c>
      <c r="E207" s="43"/>
      <c r="F207" s="245" t="s">
        <v>5677</v>
      </c>
      <c r="G207" s="43"/>
      <c r="H207" s="43"/>
      <c r="I207" s="151"/>
      <c r="J207" s="43"/>
      <c r="K207" s="43"/>
      <c r="L207" s="47"/>
      <c r="M207" s="246"/>
      <c r="N207" s="24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484</v>
      </c>
      <c r="AU207" s="20" t="s">
        <v>82</v>
      </c>
    </row>
    <row r="208" s="13" customFormat="1">
      <c r="A208" s="13"/>
      <c r="B208" s="249"/>
      <c r="C208" s="250"/>
      <c r="D208" s="244" t="s">
        <v>487</v>
      </c>
      <c r="E208" s="251" t="s">
        <v>28</v>
      </c>
      <c r="F208" s="252" t="s">
        <v>6135</v>
      </c>
      <c r="G208" s="250"/>
      <c r="H208" s="253">
        <v>0.98999999999999999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9" t="s">
        <v>487</v>
      </c>
      <c r="AU208" s="259" t="s">
        <v>82</v>
      </c>
      <c r="AV208" s="13" t="s">
        <v>82</v>
      </c>
      <c r="AW208" s="13" t="s">
        <v>35</v>
      </c>
      <c r="AX208" s="13" t="s">
        <v>78</v>
      </c>
      <c r="AY208" s="259" t="s">
        <v>475</v>
      </c>
    </row>
    <row r="209" s="2" customFormat="1" ht="33" customHeight="1">
      <c r="A209" s="41"/>
      <c r="B209" s="42"/>
      <c r="C209" s="231" t="s">
        <v>625</v>
      </c>
      <c r="D209" s="231" t="s">
        <v>477</v>
      </c>
      <c r="E209" s="232" t="s">
        <v>5687</v>
      </c>
      <c r="F209" s="233" t="s">
        <v>5688</v>
      </c>
      <c r="G209" s="234" t="s">
        <v>496</v>
      </c>
      <c r="H209" s="235">
        <v>3.2999999999999998</v>
      </c>
      <c r="I209" s="236"/>
      <c r="J209" s="237">
        <f>ROUND(I209*H209,2)</f>
        <v>0</v>
      </c>
      <c r="K209" s="233" t="s">
        <v>481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482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482</v>
      </c>
      <c r="BM209" s="242" t="s">
        <v>6136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5690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6137</v>
      </c>
      <c r="G211" s="250"/>
      <c r="H211" s="253">
        <v>3.2999999999999998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78</v>
      </c>
      <c r="AY211" s="259" t="s">
        <v>475</v>
      </c>
    </row>
    <row r="212" s="12" customFormat="1" ht="22.8" customHeight="1">
      <c r="A212" s="12"/>
      <c r="B212" s="215"/>
      <c r="C212" s="216"/>
      <c r="D212" s="217" t="s">
        <v>73</v>
      </c>
      <c r="E212" s="229" t="s">
        <v>519</v>
      </c>
      <c r="F212" s="229" t="s">
        <v>2464</v>
      </c>
      <c r="G212" s="216"/>
      <c r="H212" s="216"/>
      <c r="I212" s="219"/>
      <c r="J212" s="230">
        <f>BK212</f>
        <v>0</v>
      </c>
      <c r="K212" s="216"/>
      <c r="L212" s="221"/>
      <c r="M212" s="222"/>
      <c r="N212" s="223"/>
      <c r="O212" s="223"/>
      <c r="P212" s="224">
        <f>SUM(P213:P267)</f>
        <v>0</v>
      </c>
      <c r="Q212" s="223"/>
      <c r="R212" s="224">
        <f>SUM(R213:R267)</f>
        <v>8.0701917999999999</v>
      </c>
      <c r="S212" s="223"/>
      <c r="T212" s="225">
        <f>SUM(T213:T267)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26" t="s">
        <v>78</v>
      </c>
      <c r="AT212" s="227" t="s">
        <v>73</v>
      </c>
      <c r="AU212" s="227" t="s">
        <v>78</v>
      </c>
      <c r="AY212" s="226" t="s">
        <v>475</v>
      </c>
      <c r="BK212" s="228">
        <f>SUM(BK213:BK267)</f>
        <v>0</v>
      </c>
    </row>
    <row r="213" s="2" customFormat="1" ht="33" customHeight="1">
      <c r="A213" s="41"/>
      <c r="B213" s="42"/>
      <c r="C213" s="231" t="s">
        <v>630</v>
      </c>
      <c r="D213" s="231" t="s">
        <v>477</v>
      </c>
      <c r="E213" s="232" t="s">
        <v>6138</v>
      </c>
      <c r="F213" s="233" t="s">
        <v>6139</v>
      </c>
      <c r="G213" s="234" t="s">
        <v>639</v>
      </c>
      <c r="H213" s="235">
        <v>69.5</v>
      </c>
      <c r="I213" s="236"/>
      <c r="J213" s="237">
        <f>ROUND(I213*H213,2)</f>
        <v>0</v>
      </c>
      <c r="K213" s="233" t="s">
        <v>481</v>
      </c>
      <c r="L213" s="47"/>
      <c r="M213" s="238" t="s">
        <v>28</v>
      </c>
      <c r="N213" s="239" t="s">
        <v>45</v>
      </c>
      <c r="O213" s="87"/>
      <c r="P213" s="240">
        <f>O213*H213</f>
        <v>0</v>
      </c>
      <c r="Q213" s="240">
        <v>0.0042700000000000004</v>
      </c>
      <c r="R213" s="240">
        <f>Q213*H213</f>
        <v>0.296765</v>
      </c>
      <c r="S213" s="240">
        <v>0</v>
      </c>
      <c r="T213" s="24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42" t="s">
        <v>482</v>
      </c>
      <c r="AT213" s="242" t="s">
        <v>477</v>
      </c>
      <c r="AU213" s="242" t="s">
        <v>82</v>
      </c>
      <c r="AY213" s="20" t="s">
        <v>475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20" t="s">
        <v>78</v>
      </c>
      <c r="BK213" s="243">
        <f>ROUND(I213*H213,2)</f>
        <v>0</v>
      </c>
      <c r="BL213" s="20" t="s">
        <v>482</v>
      </c>
      <c r="BM213" s="242" t="s">
        <v>6140</v>
      </c>
    </row>
    <row r="214" s="2" customFormat="1">
      <c r="A214" s="41"/>
      <c r="B214" s="42"/>
      <c r="C214" s="43"/>
      <c r="D214" s="244" t="s">
        <v>484</v>
      </c>
      <c r="E214" s="43"/>
      <c r="F214" s="245" t="s">
        <v>6139</v>
      </c>
      <c r="G214" s="43"/>
      <c r="H214" s="43"/>
      <c r="I214" s="151"/>
      <c r="J214" s="43"/>
      <c r="K214" s="43"/>
      <c r="L214" s="47"/>
      <c r="M214" s="246"/>
      <c r="N214" s="24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484</v>
      </c>
      <c r="AU214" s="20" t="s">
        <v>82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6141</v>
      </c>
      <c r="G215" s="250"/>
      <c r="H215" s="253">
        <v>67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6142</v>
      </c>
      <c r="G216" s="250"/>
      <c r="H216" s="253">
        <v>2.5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74</v>
      </c>
      <c r="AY216" s="259" t="s">
        <v>475</v>
      </c>
    </row>
    <row r="217" s="15" customFormat="1">
      <c r="A217" s="15"/>
      <c r="B217" s="271"/>
      <c r="C217" s="272"/>
      <c r="D217" s="244" t="s">
        <v>487</v>
      </c>
      <c r="E217" s="273" t="s">
        <v>28</v>
      </c>
      <c r="F217" s="274" t="s">
        <v>493</v>
      </c>
      <c r="G217" s="272"/>
      <c r="H217" s="275">
        <v>69.5</v>
      </c>
      <c r="I217" s="276"/>
      <c r="J217" s="272"/>
      <c r="K217" s="272"/>
      <c r="L217" s="277"/>
      <c r="M217" s="278"/>
      <c r="N217" s="279"/>
      <c r="O217" s="279"/>
      <c r="P217" s="279"/>
      <c r="Q217" s="279"/>
      <c r="R217" s="279"/>
      <c r="S217" s="279"/>
      <c r="T217" s="280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81" t="s">
        <v>487</v>
      </c>
      <c r="AU217" s="281" t="s">
        <v>82</v>
      </c>
      <c r="AV217" s="15" t="s">
        <v>482</v>
      </c>
      <c r="AW217" s="15" t="s">
        <v>35</v>
      </c>
      <c r="AX217" s="15" t="s">
        <v>78</v>
      </c>
      <c r="AY217" s="281" t="s">
        <v>475</v>
      </c>
    </row>
    <row r="218" s="2" customFormat="1" ht="33" customHeight="1">
      <c r="A218" s="41"/>
      <c r="B218" s="42"/>
      <c r="C218" s="231" t="s">
        <v>644</v>
      </c>
      <c r="D218" s="231" t="s">
        <v>477</v>
      </c>
      <c r="E218" s="232" t="s">
        <v>5218</v>
      </c>
      <c r="F218" s="233" t="s">
        <v>5219</v>
      </c>
      <c r="G218" s="234" t="s">
        <v>550</v>
      </c>
      <c r="H218" s="235">
        <v>5</v>
      </c>
      <c r="I218" s="236"/>
      <c r="J218" s="237">
        <f>ROUND(I218*H218,2)</f>
        <v>0</v>
      </c>
      <c r="K218" s="233" t="s">
        <v>481</v>
      </c>
      <c r="L218" s="47"/>
      <c r="M218" s="238" t="s">
        <v>28</v>
      </c>
      <c r="N218" s="239" t="s">
        <v>45</v>
      </c>
      <c r="O218" s="87"/>
      <c r="P218" s="240">
        <f>O218*H218</f>
        <v>0</v>
      </c>
      <c r="Q218" s="240">
        <v>1.0000000000000001E-05</v>
      </c>
      <c r="R218" s="240">
        <f>Q218*H218</f>
        <v>5.0000000000000002E-05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482</v>
      </c>
      <c r="AT218" s="242" t="s">
        <v>477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482</v>
      </c>
      <c r="BM218" s="242" t="s">
        <v>6143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5221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13" customFormat="1">
      <c r="A220" s="13"/>
      <c r="B220" s="249"/>
      <c r="C220" s="250"/>
      <c r="D220" s="244" t="s">
        <v>487</v>
      </c>
      <c r="E220" s="251" t="s">
        <v>28</v>
      </c>
      <c r="F220" s="252" t="s">
        <v>186</v>
      </c>
      <c r="G220" s="250"/>
      <c r="H220" s="253">
        <v>5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9" t="s">
        <v>487</v>
      </c>
      <c r="AU220" s="259" t="s">
        <v>82</v>
      </c>
      <c r="AV220" s="13" t="s">
        <v>82</v>
      </c>
      <c r="AW220" s="13" t="s">
        <v>35</v>
      </c>
      <c r="AX220" s="13" t="s">
        <v>78</v>
      </c>
      <c r="AY220" s="259" t="s">
        <v>475</v>
      </c>
    </row>
    <row r="221" s="2" customFormat="1" ht="16.5" customHeight="1">
      <c r="A221" s="41"/>
      <c r="B221" s="42"/>
      <c r="C221" s="282" t="s">
        <v>649</v>
      </c>
      <c r="D221" s="282" t="s">
        <v>516</v>
      </c>
      <c r="E221" s="283" t="s">
        <v>6144</v>
      </c>
      <c r="F221" s="284" t="s">
        <v>6145</v>
      </c>
      <c r="G221" s="285" t="s">
        <v>550</v>
      </c>
      <c r="H221" s="286">
        <v>5</v>
      </c>
      <c r="I221" s="287"/>
      <c r="J221" s="288">
        <f>ROUND(I221*H221,2)</f>
        <v>0</v>
      </c>
      <c r="K221" s="284" t="s">
        <v>28</v>
      </c>
      <c r="L221" s="289"/>
      <c r="M221" s="290" t="s">
        <v>28</v>
      </c>
      <c r="N221" s="291" t="s">
        <v>45</v>
      </c>
      <c r="O221" s="87"/>
      <c r="P221" s="240">
        <f>O221*H221</f>
        <v>0</v>
      </c>
      <c r="Q221" s="240">
        <v>0.00010000000000000001</v>
      </c>
      <c r="R221" s="240">
        <f>Q221*H221</f>
        <v>0.00050000000000000001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519</v>
      </c>
      <c r="AT221" s="242" t="s">
        <v>516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482</v>
      </c>
      <c r="BM221" s="242" t="s">
        <v>6146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6145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6147</v>
      </c>
      <c r="G223" s="250"/>
      <c r="H223" s="253">
        <v>5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78</v>
      </c>
      <c r="AY223" s="259" t="s">
        <v>475</v>
      </c>
    </row>
    <row r="224" s="2" customFormat="1" ht="33" customHeight="1">
      <c r="A224" s="41"/>
      <c r="B224" s="42"/>
      <c r="C224" s="231" t="s">
        <v>655</v>
      </c>
      <c r="D224" s="231" t="s">
        <v>477</v>
      </c>
      <c r="E224" s="232" t="s">
        <v>6148</v>
      </c>
      <c r="F224" s="233" t="s">
        <v>6149</v>
      </c>
      <c r="G224" s="234" t="s">
        <v>550</v>
      </c>
      <c r="H224" s="235">
        <v>3</v>
      </c>
      <c r="I224" s="236"/>
      <c r="J224" s="237">
        <f>ROUND(I224*H224,2)</f>
        <v>0</v>
      </c>
      <c r="K224" s="233" t="s">
        <v>481</v>
      </c>
      <c r="L224" s="47"/>
      <c r="M224" s="238" t="s">
        <v>28</v>
      </c>
      <c r="N224" s="239" t="s">
        <v>45</v>
      </c>
      <c r="O224" s="87"/>
      <c r="P224" s="240">
        <f>O224*H224</f>
        <v>0</v>
      </c>
      <c r="Q224" s="240">
        <v>1.0000000000000001E-05</v>
      </c>
      <c r="R224" s="240">
        <f>Q224*H224</f>
        <v>3.0000000000000004E-05</v>
      </c>
      <c r="S224" s="240">
        <v>0</v>
      </c>
      <c r="T224" s="24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42" t="s">
        <v>482</v>
      </c>
      <c r="AT224" s="242" t="s">
        <v>477</v>
      </c>
      <c r="AU224" s="242" t="s">
        <v>82</v>
      </c>
      <c r="AY224" s="20" t="s">
        <v>475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20" t="s">
        <v>78</v>
      </c>
      <c r="BK224" s="243">
        <f>ROUND(I224*H224,2)</f>
        <v>0</v>
      </c>
      <c r="BL224" s="20" t="s">
        <v>482</v>
      </c>
      <c r="BM224" s="242" t="s">
        <v>6150</v>
      </c>
    </row>
    <row r="225" s="2" customFormat="1">
      <c r="A225" s="41"/>
      <c r="B225" s="42"/>
      <c r="C225" s="43"/>
      <c r="D225" s="244" t="s">
        <v>484</v>
      </c>
      <c r="E225" s="43"/>
      <c r="F225" s="245" t="s">
        <v>6151</v>
      </c>
      <c r="G225" s="43"/>
      <c r="H225" s="43"/>
      <c r="I225" s="151"/>
      <c r="J225" s="43"/>
      <c r="K225" s="43"/>
      <c r="L225" s="47"/>
      <c r="M225" s="246"/>
      <c r="N225" s="24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484</v>
      </c>
      <c r="AU225" s="20" t="s">
        <v>82</v>
      </c>
    </row>
    <row r="226" s="13" customFormat="1">
      <c r="A226" s="13"/>
      <c r="B226" s="249"/>
      <c r="C226" s="250"/>
      <c r="D226" s="244" t="s">
        <v>487</v>
      </c>
      <c r="E226" s="251" t="s">
        <v>28</v>
      </c>
      <c r="F226" s="252" t="s">
        <v>6152</v>
      </c>
      <c r="G226" s="250"/>
      <c r="H226" s="253">
        <v>3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9" t="s">
        <v>487</v>
      </c>
      <c r="AU226" s="259" t="s">
        <v>82</v>
      </c>
      <c r="AV226" s="13" t="s">
        <v>82</v>
      </c>
      <c r="AW226" s="13" t="s">
        <v>35</v>
      </c>
      <c r="AX226" s="13" t="s">
        <v>78</v>
      </c>
      <c r="AY226" s="259" t="s">
        <v>475</v>
      </c>
    </row>
    <row r="227" s="2" customFormat="1" ht="16.5" customHeight="1">
      <c r="A227" s="41"/>
      <c r="B227" s="42"/>
      <c r="C227" s="282" t="s">
        <v>662</v>
      </c>
      <c r="D227" s="282" t="s">
        <v>516</v>
      </c>
      <c r="E227" s="283" t="s">
        <v>6153</v>
      </c>
      <c r="F227" s="284" t="s">
        <v>6154</v>
      </c>
      <c r="G227" s="285" t="s">
        <v>550</v>
      </c>
      <c r="H227" s="286">
        <v>1</v>
      </c>
      <c r="I227" s="287"/>
      <c r="J227" s="288">
        <f>ROUND(I227*H227,2)</f>
        <v>0</v>
      </c>
      <c r="K227" s="284" t="s">
        <v>28</v>
      </c>
      <c r="L227" s="289"/>
      <c r="M227" s="290" t="s">
        <v>28</v>
      </c>
      <c r="N227" s="291" t="s">
        <v>45</v>
      </c>
      <c r="O227" s="87"/>
      <c r="P227" s="240">
        <f>O227*H227</f>
        <v>0</v>
      </c>
      <c r="Q227" s="240">
        <v>0.0011000000000000001</v>
      </c>
      <c r="R227" s="240">
        <f>Q227*H227</f>
        <v>0.0011000000000000001</v>
      </c>
      <c r="S227" s="240">
        <v>0</v>
      </c>
      <c r="T227" s="24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42" t="s">
        <v>519</v>
      </c>
      <c r="AT227" s="242" t="s">
        <v>516</v>
      </c>
      <c r="AU227" s="242" t="s">
        <v>82</v>
      </c>
      <c r="AY227" s="20" t="s">
        <v>475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20" t="s">
        <v>78</v>
      </c>
      <c r="BK227" s="243">
        <f>ROUND(I227*H227,2)</f>
        <v>0</v>
      </c>
      <c r="BL227" s="20" t="s">
        <v>482</v>
      </c>
      <c r="BM227" s="242" t="s">
        <v>6155</v>
      </c>
    </row>
    <row r="228" s="2" customFormat="1">
      <c r="A228" s="41"/>
      <c r="B228" s="42"/>
      <c r="C228" s="43"/>
      <c r="D228" s="244" t="s">
        <v>484</v>
      </c>
      <c r="E228" s="43"/>
      <c r="F228" s="245" t="s">
        <v>6154</v>
      </c>
      <c r="G228" s="43"/>
      <c r="H228" s="43"/>
      <c r="I228" s="151"/>
      <c r="J228" s="43"/>
      <c r="K228" s="43"/>
      <c r="L228" s="47"/>
      <c r="M228" s="246"/>
      <c r="N228" s="24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484</v>
      </c>
      <c r="AU228" s="20" t="s">
        <v>82</v>
      </c>
    </row>
    <row r="229" s="2" customFormat="1" ht="21.75" customHeight="1">
      <c r="A229" s="41"/>
      <c r="B229" s="42"/>
      <c r="C229" s="282" t="s">
        <v>668</v>
      </c>
      <c r="D229" s="282" t="s">
        <v>516</v>
      </c>
      <c r="E229" s="283" t="s">
        <v>6156</v>
      </c>
      <c r="F229" s="284" t="s">
        <v>6157</v>
      </c>
      <c r="G229" s="285" t="s">
        <v>550</v>
      </c>
      <c r="H229" s="286">
        <v>2</v>
      </c>
      <c r="I229" s="287"/>
      <c r="J229" s="288">
        <f>ROUND(I229*H229,2)</f>
        <v>0</v>
      </c>
      <c r="K229" s="284" t="s">
        <v>481</v>
      </c>
      <c r="L229" s="289"/>
      <c r="M229" s="290" t="s">
        <v>28</v>
      </c>
      <c r="N229" s="291" t="s">
        <v>45</v>
      </c>
      <c r="O229" s="87"/>
      <c r="P229" s="240">
        <f>O229*H229</f>
        <v>0</v>
      </c>
      <c r="Q229" s="240">
        <v>0.0025999999999999999</v>
      </c>
      <c r="R229" s="240">
        <f>Q229*H229</f>
        <v>0.0051999999999999998</v>
      </c>
      <c r="S229" s="240">
        <v>0</v>
      </c>
      <c r="T229" s="24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42" t="s">
        <v>519</v>
      </c>
      <c r="AT229" s="242" t="s">
        <v>516</v>
      </c>
      <c r="AU229" s="242" t="s">
        <v>82</v>
      </c>
      <c r="AY229" s="20" t="s">
        <v>475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20" t="s">
        <v>78</v>
      </c>
      <c r="BK229" s="243">
        <f>ROUND(I229*H229,2)</f>
        <v>0</v>
      </c>
      <c r="BL229" s="20" t="s">
        <v>482</v>
      </c>
      <c r="BM229" s="242" t="s">
        <v>6158</v>
      </c>
    </row>
    <row r="230" s="2" customFormat="1">
      <c r="A230" s="41"/>
      <c r="B230" s="42"/>
      <c r="C230" s="43"/>
      <c r="D230" s="244" t="s">
        <v>484</v>
      </c>
      <c r="E230" s="43"/>
      <c r="F230" s="245" t="s">
        <v>6157</v>
      </c>
      <c r="G230" s="43"/>
      <c r="H230" s="43"/>
      <c r="I230" s="151"/>
      <c r="J230" s="43"/>
      <c r="K230" s="43"/>
      <c r="L230" s="47"/>
      <c r="M230" s="246"/>
      <c r="N230" s="24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484</v>
      </c>
      <c r="AU230" s="20" t="s">
        <v>82</v>
      </c>
    </row>
    <row r="231" s="2" customFormat="1" ht="16.5" customHeight="1">
      <c r="A231" s="41"/>
      <c r="B231" s="42"/>
      <c r="C231" s="282" t="s">
        <v>672</v>
      </c>
      <c r="D231" s="282" t="s">
        <v>516</v>
      </c>
      <c r="E231" s="283" t="s">
        <v>6159</v>
      </c>
      <c r="F231" s="284" t="s">
        <v>6160</v>
      </c>
      <c r="G231" s="285" t="s">
        <v>6161</v>
      </c>
      <c r="H231" s="286">
        <v>1</v>
      </c>
      <c r="I231" s="287"/>
      <c r="J231" s="288">
        <f>ROUND(I231*H231,2)</f>
        <v>0</v>
      </c>
      <c r="K231" s="284" t="s">
        <v>481</v>
      </c>
      <c r="L231" s="289"/>
      <c r="M231" s="290" t="s">
        <v>28</v>
      </c>
      <c r="N231" s="291" t="s">
        <v>45</v>
      </c>
      <c r="O231" s="87"/>
      <c r="P231" s="240">
        <f>O231*H231</f>
        <v>0</v>
      </c>
      <c r="Q231" s="240">
        <v>0.00107</v>
      </c>
      <c r="R231" s="240">
        <f>Q231*H231</f>
        <v>0.00107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519</v>
      </c>
      <c r="AT231" s="242" t="s">
        <v>516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6162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6160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6163</v>
      </c>
      <c r="G233" s="250"/>
      <c r="H233" s="253">
        <v>1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78</v>
      </c>
      <c r="AY233" s="259" t="s">
        <v>475</v>
      </c>
    </row>
    <row r="234" s="2" customFormat="1" ht="21.75" customHeight="1">
      <c r="A234" s="41"/>
      <c r="B234" s="42"/>
      <c r="C234" s="231" t="s">
        <v>677</v>
      </c>
      <c r="D234" s="231" t="s">
        <v>477</v>
      </c>
      <c r="E234" s="232" t="s">
        <v>2671</v>
      </c>
      <c r="F234" s="233" t="s">
        <v>2672</v>
      </c>
      <c r="G234" s="234" t="s">
        <v>550</v>
      </c>
      <c r="H234" s="235">
        <v>5</v>
      </c>
      <c r="I234" s="236"/>
      <c r="J234" s="237">
        <f>ROUND(I234*H234,2)</f>
        <v>0</v>
      </c>
      <c r="K234" s="233" t="s">
        <v>481</v>
      </c>
      <c r="L234" s="47"/>
      <c r="M234" s="238" t="s">
        <v>28</v>
      </c>
      <c r="N234" s="239" t="s">
        <v>45</v>
      </c>
      <c r="O234" s="87"/>
      <c r="P234" s="240">
        <f>O234*H234</f>
        <v>0</v>
      </c>
      <c r="Q234" s="240">
        <v>0.010189999999999999</v>
      </c>
      <c r="R234" s="240">
        <f>Q234*H234</f>
        <v>0.050949999999999995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482</v>
      </c>
      <c r="AT234" s="242" t="s">
        <v>477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482</v>
      </c>
      <c r="BM234" s="242" t="s">
        <v>6164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2672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482</v>
      </c>
      <c r="G236" s="250"/>
      <c r="H236" s="253">
        <v>4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6165</v>
      </c>
      <c r="G237" s="250"/>
      <c r="H237" s="253">
        <v>1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5" customFormat="1">
      <c r="A238" s="15"/>
      <c r="B238" s="271"/>
      <c r="C238" s="272"/>
      <c r="D238" s="244" t="s">
        <v>487</v>
      </c>
      <c r="E238" s="273" t="s">
        <v>28</v>
      </c>
      <c r="F238" s="274" t="s">
        <v>493</v>
      </c>
      <c r="G238" s="272"/>
      <c r="H238" s="275">
        <v>5</v>
      </c>
      <c r="I238" s="276"/>
      <c r="J238" s="272"/>
      <c r="K238" s="272"/>
      <c r="L238" s="277"/>
      <c r="M238" s="278"/>
      <c r="N238" s="279"/>
      <c r="O238" s="279"/>
      <c r="P238" s="279"/>
      <c r="Q238" s="279"/>
      <c r="R238" s="279"/>
      <c r="S238" s="279"/>
      <c r="T238" s="280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81" t="s">
        <v>487</v>
      </c>
      <c r="AU238" s="281" t="s">
        <v>82</v>
      </c>
      <c r="AV238" s="15" t="s">
        <v>482</v>
      </c>
      <c r="AW238" s="15" t="s">
        <v>35</v>
      </c>
      <c r="AX238" s="15" t="s">
        <v>78</v>
      </c>
      <c r="AY238" s="281" t="s">
        <v>475</v>
      </c>
    </row>
    <row r="239" s="2" customFormat="1" ht="16.5" customHeight="1">
      <c r="A239" s="41"/>
      <c r="B239" s="42"/>
      <c r="C239" s="282" t="s">
        <v>683</v>
      </c>
      <c r="D239" s="282" t="s">
        <v>516</v>
      </c>
      <c r="E239" s="283" t="s">
        <v>6166</v>
      </c>
      <c r="F239" s="284" t="s">
        <v>6167</v>
      </c>
      <c r="G239" s="285" t="s">
        <v>550</v>
      </c>
      <c r="H239" s="286">
        <v>3</v>
      </c>
      <c r="I239" s="287"/>
      <c r="J239" s="288">
        <f>ROUND(I239*H239,2)</f>
        <v>0</v>
      </c>
      <c r="K239" s="284" t="s">
        <v>481</v>
      </c>
      <c r="L239" s="289"/>
      <c r="M239" s="290" t="s">
        <v>28</v>
      </c>
      <c r="N239" s="291" t="s">
        <v>45</v>
      </c>
      <c r="O239" s="87"/>
      <c r="P239" s="240">
        <f>O239*H239</f>
        <v>0</v>
      </c>
      <c r="Q239" s="240">
        <v>0.51000000000000001</v>
      </c>
      <c r="R239" s="240">
        <f>Q239*H239</f>
        <v>1.53</v>
      </c>
      <c r="S239" s="240">
        <v>0</v>
      </c>
      <c r="T239" s="241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42" t="s">
        <v>519</v>
      </c>
      <c r="AT239" s="242" t="s">
        <v>516</v>
      </c>
      <c r="AU239" s="242" t="s">
        <v>82</v>
      </c>
      <c r="AY239" s="20" t="s">
        <v>475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20" t="s">
        <v>78</v>
      </c>
      <c r="BK239" s="243">
        <f>ROUND(I239*H239,2)</f>
        <v>0</v>
      </c>
      <c r="BL239" s="20" t="s">
        <v>482</v>
      </c>
      <c r="BM239" s="242" t="s">
        <v>6168</v>
      </c>
    </row>
    <row r="240" s="2" customFormat="1">
      <c r="A240" s="41"/>
      <c r="B240" s="42"/>
      <c r="C240" s="43"/>
      <c r="D240" s="244" t="s">
        <v>484</v>
      </c>
      <c r="E240" s="43"/>
      <c r="F240" s="245" t="s">
        <v>6167</v>
      </c>
      <c r="G240" s="43"/>
      <c r="H240" s="43"/>
      <c r="I240" s="151"/>
      <c r="J240" s="43"/>
      <c r="K240" s="43"/>
      <c r="L240" s="47"/>
      <c r="M240" s="246"/>
      <c r="N240" s="24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484</v>
      </c>
      <c r="AU240" s="20" t="s">
        <v>82</v>
      </c>
    </row>
    <row r="241" s="13" customFormat="1">
      <c r="A241" s="13"/>
      <c r="B241" s="249"/>
      <c r="C241" s="250"/>
      <c r="D241" s="244" t="s">
        <v>487</v>
      </c>
      <c r="E241" s="251" t="s">
        <v>28</v>
      </c>
      <c r="F241" s="252" t="s">
        <v>6169</v>
      </c>
      <c r="G241" s="250"/>
      <c r="H241" s="253">
        <v>3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9" t="s">
        <v>487</v>
      </c>
      <c r="AU241" s="259" t="s">
        <v>82</v>
      </c>
      <c r="AV241" s="13" t="s">
        <v>82</v>
      </c>
      <c r="AW241" s="13" t="s">
        <v>35</v>
      </c>
      <c r="AX241" s="13" t="s">
        <v>78</v>
      </c>
      <c r="AY241" s="259" t="s">
        <v>475</v>
      </c>
    </row>
    <row r="242" s="2" customFormat="1" ht="16.5" customHeight="1">
      <c r="A242" s="41"/>
      <c r="B242" s="42"/>
      <c r="C242" s="282" t="s">
        <v>689</v>
      </c>
      <c r="D242" s="282" t="s">
        <v>516</v>
      </c>
      <c r="E242" s="283" t="s">
        <v>6170</v>
      </c>
      <c r="F242" s="284" t="s">
        <v>6167</v>
      </c>
      <c r="G242" s="285" t="s">
        <v>550</v>
      </c>
      <c r="H242" s="286">
        <v>1</v>
      </c>
      <c r="I242" s="287"/>
      <c r="J242" s="288">
        <f>ROUND(I242*H242,2)</f>
        <v>0</v>
      </c>
      <c r="K242" s="284" t="s">
        <v>481</v>
      </c>
      <c r="L242" s="289"/>
      <c r="M242" s="290" t="s">
        <v>28</v>
      </c>
      <c r="N242" s="291" t="s">
        <v>45</v>
      </c>
      <c r="O242" s="87"/>
      <c r="P242" s="240">
        <f>O242*H242</f>
        <v>0</v>
      </c>
      <c r="Q242" s="240">
        <v>0.51000000000000001</v>
      </c>
      <c r="R242" s="240">
        <f>Q242*H242</f>
        <v>0.51000000000000001</v>
      </c>
      <c r="S242" s="240">
        <v>0</v>
      </c>
      <c r="T242" s="241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42" t="s">
        <v>519</v>
      </c>
      <c r="AT242" s="242" t="s">
        <v>516</v>
      </c>
      <c r="AU242" s="242" t="s">
        <v>82</v>
      </c>
      <c r="AY242" s="20" t="s">
        <v>475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20" t="s">
        <v>78</v>
      </c>
      <c r="BK242" s="243">
        <f>ROUND(I242*H242,2)</f>
        <v>0</v>
      </c>
      <c r="BL242" s="20" t="s">
        <v>482</v>
      </c>
      <c r="BM242" s="242" t="s">
        <v>6171</v>
      </c>
    </row>
    <row r="243" s="2" customFormat="1">
      <c r="A243" s="41"/>
      <c r="B243" s="42"/>
      <c r="C243" s="43"/>
      <c r="D243" s="244" t="s">
        <v>484</v>
      </c>
      <c r="E243" s="43"/>
      <c r="F243" s="245" t="s">
        <v>6167</v>
      </c>
      <c r="G243" s="43"/>
      <c r="H243" s="43"/>
      <c r="I243" s="151"/>
      <c r="J243" s="43"/>
      <c r="K243" s="43"/>
      <c r="L243" s="47"/>
      <c r="M243" s="246"/>
      <c r="N243" s="24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484</v>
      </c>
      <c r="AU243" s="20" t="s">
        <v>82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6172</v>
      </c>
      <c r="G244" s="250"/>
      <c r="H244" s="253">
        <v>1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78</v>
      </c>
      <c r="AY244" s="259" t="s">
        <v>475</v>
      </c>
    </row>
    <row r="245" s="2" customFormat="1" ht="21.75" customHeight="1">
      <c r="A245" s="41"/>
      <c r="B245" s="42"/>
      <c r="C245" s="231" t="s">
        <v>703</v>
      </c>
      <c r="D245" s="231" t="s">
        <v>477</v>
      </c>
      <c r="E245" s="232" t="s">
        <v>6173</v>
      </c>
      <c r="F245" s="233" t="s">
        <v>6174</v>
      </c>
      <c r="G245" s="234" t="s">
        <v>550</v>
      </c>
      <c r="H245" s="235">
        <v>2</v>
      </c>
      <c r="I245" s="236"/>
      <c r="J245" s="237">
        <f>ROUND(I245*H245,2)</f>
        <v>0</v>
      </c>
      <c r="K245" s="233" t="s">
        <v>481</v>
      </c>
      <c r="L245" s="47"/>
      <c r="M245" s="238" t="s">
        <v>28</v>
      </c>
      <c r="N245" s="239" t="s">
        <v>45</v>
      </c>
      <c r="O245" s="87"/>
      <c r="P245" s="240">
        <f>O245*H245</f>
        <v>0</v>
      </c>
      <c r="Q245" s="240">
        <v>0.028539999999999999</v>
      </c>
      <c r="R245" s="240">
        <f>Q245*H245</f>
        <v>0.057079999999999999</v>
      </c>
      <c r="S245" s="240">
        <v>0</v>
      </c>
      <c r="T245" s="24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42" t="s">
        <v>482</v>
      </c>
      <c r="AT245" s="242" t="s">
        <v>477</v>
      </c>
      <c r="AU245" s="242" t="s">
        <v>82</v>
      </c>
      <c r="AY245" s="20" t="s">
        <v>475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20" t="s">
        <v>78</v>
      </c>
      <c r="BK245" s="243">
        <f>ROUND(I245*H245,2)</f>
        <v>0</v>
      </c>
      <c r="BL245" s="20" t="s">
        <v>482</v>
      </c>
      <c r="BM245" s="242" t="s">
        <v>6175</v>
      </c>
    </row>
    <row r="246" s="2" customFormat="1">
      <c r="A246" s="41"/>
      <c r="B246" s="42"/>
      <c r="C246" s="43"/>
      <c r="D246" s="244" t="s">
        <v>484</v>
      </c>
      <c r="E246" s="43"/>
      <c r="F246" s="245" t="s">
        <v>6174</v>
      </c>
      <c r="G246" s="43"/>
      <c r="H246" s="43"/>
      <c r="I246" s="151"/>
      <c r="J246" s="43"/>
      <c r="K246" s="43"/>
      <c r="L246" s="47"/>
      <c r="M246" s="246"/>
      <c r="N246" s="24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484</v>
      </c>
      <c r="AU246" s="20" t="s">
        <v>82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82</v>
      </c>
      <c r="G247" s="250"/>
      <c r="H247" s="253">
        <v>2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78</v>
      </c>
      <c r="AY247" s="259" t="s">
        <v>475</v>
      </c>
    </row>
    <row r="248" s="2" customFormat="1" ht="16.5" customHeight="1">
      <c r="A248" s="41"/>
      <c r="B248" s="42"/>
      <c r="C248" s="282" t="s">
        <v>712</v>
      </c>
      <c r="D248" s="282" t="s">
        <v>516</v>
      </c>
      <c r="E248" s="283" t="s">
        <v>6176</v>
      </c>
      <c r="F248" s="284" t="s">
        <v>6177</v>
      </c>
      <c r="G248" s="285" t="s">
        <v>550</v>
      </c>
      <c r="H248" s="286">
        <v>2</v>
      </c>
      <c r="I248" s="287"/>
      <c r="J248" s="288">
        <f>ROUND(I248*H248,2)</f>
        <v>0</v>
      </c>
      <c r="K248" s="284" t="s">
        <v>28</v>
      </c>
      <c r="L248" s="289"/>
      <c r="M248" s="290" t="s">
        <v>28</v>
      </c>
      <c r="N248" s="291" t="s">
        <v>45</v>
      </c>
      <c r="O248" s="87"/>
      <c r="P248" s="240">
        <f>O248*H248</f>
        <v>0</v>
      </c>
      <c r="Q248" s="240">
        <v>2.1000000000000001</v>
      </c>
      <c r="R248" s="240">
        <f>Q248*H248</f>
        <v>4.2000000000000002</v>
      </c>
      <c r="S248" s="240">
        <v>0</v>
      </c>
      <c r="T248" s="241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42" t="s">
        <v>519</v>
      </c>
      <c r="AT248" s="242" t="s">
        <v>516</v>
      </c>
      <c r="AU248" s="242" t="s">
        <v>82</v>
      </c>
      <c r="AY248" s="20" t="s">
        <v>475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20" t="s">
        <v>78</v>
      </c>
      <c r="BK248" s="243">
        <f>ROUND(I248*H248,2)</f>
        <v>0</v>
      </c>
      <c r="BL248" s="20" t="s">
        <v>482</v>
      </c>
      <c r="BM248" s="242" t="s">
        <v>6178</v>
      </c>
    </row>
    <row r="249" s="2" customFormat="1">
      <c r="A249" s="41"/>
      <c r="B249" s="42"/>
      <c r="C249" s="43"/>
      <c r="D249" s="244" t="s">
        <v>484</v>
      </c>
      <c r="E249" s="43"/>
      <c r="F249" s="245" t="s">
        <v>6177</v>
      </c>
      <c r="G249" s="43"/>
      <c r="H249" s="43"/>
      <c r="I249" s="151"/>
      <c r="J249" s="43"/>
      <c r="K249" s="43"/>
      <c r="L249" s="47"/>
      <c r="M249" s="246"/>
      <c r="N249" s="24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484</v>
      </c>
      <c r="AU249" s="20" t="s">
        <v>82</v>
      </c>
    </row>
    <row r="250" s="2" customFormat="1" ht="21.75" customHeight="1">
      <c r="A250" s="41"/>
      <c r="B250" s="42"/>
      <c r="C250" s="231" t="s">
        <v>717</v>
      </c>
      <c r="D250" s="231" t="s">
        <v>477</v>
      </c>
      <c r="E250" s="232" t="s">
        <v>2685</v>
      </c>
      <c r="F250" s="233" t="s">
        <v>2686</v>
      </c>
      <c r="G250" s="234" t="s">
        <v>550</v>
      </c>
      <c r="H250" s="235">
        <v>6</v>
      </c>
      <c r="I250" s="236"/>
      <c r="J250" s="237">
        <f>ROUND(I250*H250,2)</f>
        <v>0</v>
      </c>
      <c r="K250" s="233" t="s">
        <v>481</v>
      </c>
      <c r="L250" s="47"/>
      <c r="M250" s="238" t="s">
        <v>28</v>
      </c>
      <c r="N250" s="239" t="s">
        <v>45</v>
      </c>
      <c r="O250" s="87"/>
      <c r="P250" s="240">
        <f>O250*H250</f>
        <v>0</v>
      </c>
      <c r="Q250" s="240">
        <v>0.039269999999999999</v>
      </c>
      <c r="R250" s="240">
        <f>Q250*H250</f>
        <v>0.23562</v>
      </c>
      <c r="S250" s="240">
        <v>0</v>
      </c>
      <c r="T250" s="241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42" t="s">
        <v>482</v>
      </c>
      <c r="AT250" s="242" t="s">
        <v>477</v>
      </c>
      <c r="AU250" s="242" t="s">
        <v>82</v>
      </c>
      <c r="AY250" s="20" t="s">
        <v>475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20" t="s">
        <v>78</v>
      </c>
      <c r="BK250" s="243">
        <f>ROUND(I250*H250,2)</f>
        <v>0</v>
      </c>
      <c r="BL250" s="20" t="s">
        <v>482</v>
      </c>
      <c r="BM250" s="242" t="s">
        <v>6179</v>
      </c>
    </row>
    <row r="251" s="2" customFormat="1">
      <c r="A251" s="41"/>
      <c r="B251" s="42"/>
      <c r="C251" s="43"/>
      <c r="D251" s="244" t="s">
        <v>484</v>
      </c>
      <c r="E251" s="43"/>
      <c r="F251" s="245" t="s">
        <v>2686</v>
      </c>
      <c r="G251" s="43"/>
      <c r="H251" s="43"/>
      <c r="I251" s="151"/>
      <c r="J251" s="43"/>
      <c r="K251" s="43"/>
      <c r="L251" s="47"/>
      <c r="M251" s="246"/>
      <c r="N251" s="24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484</v>
      </c>
      <c r="AU251" s="20" t="s">
        <v>82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482</v>
      </c>
      <c r="G252" s="250"/>
      <c r="H252" s="253">
        <v>4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74</v>
      </c>
      <c r="AY252" s="259" t="s">
        <v>475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6180</v>
      </c>
      <c r="G253" s="250"/>
      <c r="H253" s="253">
        <v>2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74</v>
      </c>
      <c r="AY253" s="259" t="s">
        <v>475</v>
      </c>
    </row>
    <row r="254" s="15" customFormat="1">
      <c r="A254" s="15"/>
      <c r="B254" s="271"/>
      <c r="C254" s="272"/>
      <c r="D254" s="244" t="s">
        <v>487</v>
      </c>
      <c r="E254" s="273" t="s">
        <v>28</v>
      </c>
      <c r="F254" s="274" t="s">
        <v>493</v>
      </c>
      <c r="G254" s="272"/>
      <c r="H254" s="275">
        <v>6</v>
      </c>
      <c r="I254" s="276"/>
      <c r="J254" s="272"/>
      <c r="K254" s="272"/>
      <c r="L254" s="277"/>
      <c r="M254" s="278"/>
      <c r="N254" s="279"/>
      <c r="O254" s="279"/>
      <c r="P254" s="279"/>
      <c r="Q254" s="279"/>
      <c r="R254" s="279"/>
      <c r="S254" s="279"/>
      <c r="T254" s="280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81" t="s">
        <v>487</v>
      </c>
      <c r="AU254" s="281" t="s">
        <v>82</v>
      </c>
      <c r="AV254" s="15" t="s">
        <v>482</v>
      </c>
      <c r="AW254" s="15" t="s">
        <v>35</v>
      </c>
      <c r="AX254" s="15" t="s">
        <v>78</v>
      </c>
      <c r="AY254" s="281" t="s">
        <v>475</v>
      </c>
    </row>
    <row r="255" s="2" customFormat="1" ht="16.5" customHeight="1">
      <c r="A255" s="41"/>
      <c r="B255" s="42"/>
      <c r="C255" s="282" t="s">
        <v>723</v>
      </c>
      <c r="D255" s="282" t="s">
        <v>516</v>
      </c>
      <c r="E255" s="283" t="s">
        <v>6181</v>
      </c>
      <c r="F255" s="284" t="s">
        <v>6182</v>
      </c>
      <c r="G255" s="285" t="s">
        <v>550</v>
      </c>
      <c r="H255" s="286">
        <v>4</v>
      </c>
      <c r="I255" s="287"/>
      <c r="J255" s="288">
        <f>ROUND(I255*H255,2)</f>
        <v>0</v>
      </c>
      <c r="K255" s="284" t="s">
        <v>481</v>
      </c>
      <c r="L255" s="289"/>
      <c r="M255" s="290" t="s">
        <v>28</v>
      </c>
      <c r="N255" s="291" t="s">
        <v>45</v>
      </c>
      <c r="O255" s="87"/>
      <c r="P255" s="240">
        <f>O255*H255</f>
        <v>0</v>
      </c>
      <c r="Q255" s="240">
        <v>0.218</v>
      </c>
      <c r="R255" s="240">
        <f>Q255*H255</f>
        <v>0.872</v>
      </c>
      <c r="S255" s="240">
        <v>0</v>
      </c>
      <c r="T255" s="24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42" t="s">
        <v>519</v>
      </c>
      <c r="AT255" s="242" t="s">
        <v>516</v>
      </c>
      <c r="AU255" s="242" t="s">
        <v>82</v>
      </c>
      <c r="AY255" s="20" t="s">
        <v>475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20" t="s">
        <v>78</v>
      </c>
      <c r="BK255" s="243">
        <f>ROUND(I255*H255,2)</f>
        <v>0</v>
      </c>
      <c r="BL255" s="20" t="s">
        <v>482</v>
      </c>
      <c r="BM255" s="242" t="s">
        <v>6183</v>
      </c>
    </row>
    <row r="256" s="2" customFormat="1">
      <c r="A256" s="41"/>
      <c r="B256" s="42"/>
      <c r="C256" s="43"/>
      <c r="D256" s="244" t="s">
        <v>484</v>
      </c>
      <c r="E256" s="43"/>
      <c r="F256" s="245" t="s">
        <v>6182</v>
      </c>
      <c r="G256" s="43"/>
      <c r="H256" s="43"/>
      <c r="I256" s="151"/>
      <c r="J256" s="43"/>
      <c r="K256" s="43"/>
      <c r="L256" s="47"/>
      <c r="M256" s="246"/>
      <c r="N256" s="24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484</v>
      </c>
      <c r="AU256" s="20" t="s">
        <v>82</v>
      </c>
    </row>
    <row r="257" s="2" customFormat="1" ht="21.75" customHeight="1">
      <c r="A257" s="41"/>
      <c r="B257" s="42"/>
      <c r="C257" s="282" t="s">
        <v>730</v>
      </c>
      <c r="D257" s="282" t="s">
        <v>516</v>
      </c>
      <c r="E257" s="283" t="s">
        <v>6184</v>
      </c>
      <c r="F257" s="284" t="s">
        <v>6185</v>
      </c>
      <c r="G257" s="285" t="s">
        <v>550</v>
      </c>
      <c r="H257" s="286">
        <v>4</v>
      </c>
      <c r="I257" s="287"/>
      <c r="J257" s="288">
        <f>ROUND(I257*H257,2)</f>
        <v>0</v>
      </c>
      <c r="K257" s="284" t="s">
        <v>481</v>
      </c>
      <c r="L257" s="289"/>
      <c r="M257" s="290" t="s">
        <v>28</v>
      </c>
      <c r="N257" s="291" t="s">
        <v>45</v>
      </c>
      <c r="O257" s="87"/>
      <c r="P257" s="240">
        <f>O257*H257</f>
        <v>0</v>
      </c>
      <c r="Q257" s="240">
        <v>0.002</v>
      </c>
      <c r="R257" s="240">
        <f>Q257*H257</f>
        <v>0.0080000000000000002</v>
      </c>
      <c r="S257" s="240">
        <v>0</v>
      </c>
      <c r="T257" s="24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519</v>
      </c>
      <c r="AT257" s="242" t="s">
        <v>516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482</v>
      </c>
      <c r="BM257" s="242" t="s">
        <v>6186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6185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2" customFormat="1" ht="21.75" customHeight="1">
      <c r="A259" s="41"/>
      <c r="B259" s="42"/>
      <c r="C259" s="231" t="s">
        <v>737</v>
      </c>
      <c r="D259" s="231" t="s">
        <v>477</v>
      </c>
      <c r="E259" s="232" t="s">
        <v>6187</v>
      </c>
      <c r="F259" s="233" t="s">
        <v>6188</v>
      </c>
      <c r="G259" s="234" t="s">
        <v>550</v>
      </c>
      <c r="H259" s="235">
        <v>1</v>
      </c>
      <c r="I259" s="236"/>
      <c r="J259" s="237">
        <f>ROUND(I259*H259,2)</f>
        <v>0</v>
      </c>
      <c r="K259" s="233" t="s">
        <v>28</v>
      </c>
      <c r="L259" s="47"/>
      <c r="M259" s="238" t="s">
        <v>28</v>
      </c>
      <c r="N259" s="239" t="s">
        <v>45</v>
      </c>
      <c r="O259" s="87"/>
      <c r="P259" s="240">
        <f>O259*H259</f>
        <v>0</v>
      </c>
      <c r="Q259" s="240">
        <v>0.15970000000000001</v>
      </c>
      <c r="R259" s="240">
        <f>Q259*H259</f>
        <v>0.15970000000000001</v>
      </c>
      <c r="S259" s="240">
        <v>0</v>
      </c>
      <c r="T259" s="241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42" t="s">
        <v>482</v>
      </c>
      <c r="AT259" s="242" t="s">
        <v>477</v>
      </c>
      <c r="AU259" s="242" t="s">
        <v>82</v>
      </c>
      <c r="AY259" s="20" t="s">
        <v>475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20" t="s">
        <v>78</v>
      </c>
      <c r="BK259" s="243">
        <f>ROUND(I259*H259,2)</f>
        <v>0</v>
      </c>
      <c r="BL259" s="20" t="s">
        <v>482</v>
      </c>
      <c r="BM259" s="242" t="s">
        <v>6189</v>
      </c>
    </row>
    <row r="260" s="2" customFormat="1">
      <c r="A260" s="41"/>
      <c r="B260" s="42"/>
      <c r="C260" s="43"/>
      <c r="D260" s="244" t="s">
        <v>484</v>
      </c>
      <c r="E260" s="43"/>
      <c r="F260" s="245" t="s">
        <v>6190</v>
      </c>
      <c r="G260" s="43"/>
      <c r="H260" s="43"/>
      <c r="I260" s="151"/>
      <c r="J260" s="43"/>
      <c r="K260" s="43"/>
      <c r="L260" s="47"/>
      <c r="M260" s="246"/>
      <c r="N260" s="24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484</v>
      </c>
      <c r="AU260" s="20" t="s">
        <v>82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6191</v>
      </c>
      <c r="G261" s="250"/>
      <c r="H261" s="253">
        <v>1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78</v>
      </c>
      <c r="AY261" s="259" t="s">
        <v>475</v>
      </c>
    </row>
    <row r="262" s="2" customFormat="1" ht="16.5" customHeight="1">
      <c r="A262" s="41"/>
      <c r="B262" s="42"/>
      <c r="C262" s="282" t="s">
        <v>742</v>
      </c>
      <c r="D262" s="282" t="s">
        <v>516</v>
      </c>
      <c r="E262" s="283" t="s">
        <v>6192</v>
      </c>
      <c r="F262" s="284" t="s">
        <v>6193</v>
      </c>
      <c r="G262" s="285" t="s">
        <v>550</v>
      </c>
      <c r="H262" s="286">
        <v>1</v>
      </c>
      <c r="I262" s="287"/>
      <c r="J262" s="288">
        <f>ROUND(I262*H262,2)</f>
        <v>0</v>
      </c>
      <c r="K262" s="284" t="s">
        <v>28</v>
      </c>
      <c r="L262" s="289"/>
      <c r="M262" s="290" t="s">
        <v>28</v>
      </c>
      <c r="N262" s="291" t="s">
        <v>45</v>
      </c>
      <c r="O262" s="87"/>
      <c r="P262" s="240">
        <f>O262*H262</f>
        <v>0</v>
      </c>
      <c r="Q262" s="240">
        <v>0.097000000000000003</v>
      </c>
      <c r="R262" s="240">
        <f>Q262*H262</f>
        <v>0.097000000000000003</v>
      </c>
      <c r="S262" s="240">
        <v>0</v>
      </c>
      <c r="T262" s="24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42" t="s">
        <v>519</v>
      </c>
      <c r="AT262" s="242" t="s">
        <v>516</v>
      </c>
      <c r="AU262" s="242" t="s">
        <v>82</v>
      </c>
      <c r="AY262" s="20" t="s">
        <v>475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20" t="s">
        <v>78</v>
      </c>
      <c r="BK262" s="243">
        <f>ROUND(I262*H262,2)</f>
        <v>0</v>
      </c>
      <c r="BL262" s="20" t="s">
        <v>482</v>
      </c>
      <c r="BM262" s="242" t="s">
        <v>6194</v>
      </c>
    </row>
    <row r="263" s="2" customFormat="1">
      <c r="A263" s="41"/>
      <c r="B263" s="42"/>
      <c r="C263" s="43"/>
      <c r="D263" s="244" t="s">
        <v>484</v>
      </c>
      <c r="E263" s="43"/>
      <c r="F263" s="245" t="s">
        <v>6193</v>
      </c>
      <c r="G263" s="43"/>
      <c r="H263" s="43"/>
      <c r="I263" s="151"/>
      <c r="J263" s="43"/>
      <c r="K263" s="43"/>
      <c r="L263" s="47"/>
      <c r="M263" s="246"/>
      <c r="N263" s="24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484</v>
      </c>
      <c r="AU263" s="20" t="s">
        <v>82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6195</v>
      </c>
      <c r="G264" s="250"/>
      <c r="H264" s="253">
        <v>1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78</v>
      </c>
      <c r="AY264" s="259" t="s">
        <v>475</v>
      </c>
    </row>
    <row r="265" s="2" customFormat="1" ht="21.75" customHeight="1">
      <c r="A265" s="41"/>
      <c r="B265" s="42"/>
      <c r="C265" s="231" t="s">
        <v>747</v>
      </c>
      <c r="D265" s="231" t="s">
        <v>477</v>
      </c>
      <c r="E265" s="232" t="s">
        <v>6196</v>
      </c>
      <c r="F265" s="233" t="s">
        <v>6197</v>
      </c>
      <c r="G265" s="234" t="s">
        <v>480</v>
      </c>
      <c r="H265" s="235">
        <v>0.02</v>
      </c>
      <c r="I265" s="236"/>
      <c r="J265" s="237">
        <f>ROUND(I265*H265,2)</f>
        <v>0</v>
      </c>
      <c r="K265" s="233" t="s">
        <v>481</v>
      </c>
      <c r="L265" s="47"/>
      <c r="M265" s="238" t="s">
        <v>28</v>
      </c>
      <c r="N265" s="239" t="s">
        <v>45</v>
      </c>
      <c r="O265" s="87"/>
      <c r="P265" s="240">
        <f>O265*H265</f>
        <v>0</v>
      </c>
      <c r="Q265" s="240">
        <v>2.2563399999999998</v>
      </c>
      <c r="R265" s="240">
        <f>Q265*H265</f>
        <v>0.045126799999999995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482</v>
      </c>
      <c r="AT265" s="242" t="s">
        <v>477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482</v>
      </c>
      <c r="BM265" s="242" t="s">
        <v>6198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6197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6199</v>
      </c>
      <c r="G267" s="250"/>
      <c r="H267" s="253">
        <v>0.02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78</v>
      </c>
      <c r="AY267" s="259" t="s">
        <v>475</v>
      </c>
    </row>
    <row r="268" s="12" customFormat="1" ht="22.8" customHeight="1">
      <c r="A268" s="12"/>
      <c r="B268" s="215"/>
      <c r="C268" s="216"/>
      <c r="D268" s="217" t="s">
        <v>73</v>
      </c>
      <c r="E268" s="229" t="s">
        <v>292</v>
      </c>
      <c r="F268" s="229" t="s">
        <v>648</v>
      </c>
      <c r="G268" s="216"/>
      <c r="H268" s="216"/>
      <c r="I268" s="219"/>
      <c r="J268" s="230">
        <f>BK268</f>
        <v>0</v>
      </c>
      <c r="K268" s="216"/>
      <c r="L268" s="221"/>
      <c r="M268" s="222"/>
      <c r="N268" s="223"/>
      <c r="O268" s="223"/>
      <c r="P268" s="224">
        <f>SUM(P269:P273)</f>
        <v>0</v>
      </c>
      <c r="Q268" s="223"/>
      <c r="R268" s="224">
        <f>SUM(R269:R273)</f>
        <v>0.0088719999999999997</v>
      </c>
      <c r="S268" s="223"/>
      <c r="T268" s="225">
        <f>SUM(T269:T273)</f>
        <v>0.12720000000000001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26" t="s">
        <v>78</v>
      </c>
      <c r="AT268" s="227" t="s">
        <v>73</v>
      </c>
      <c r="AU268" s="227" t="s">
        <v>78</v>
      </c>
      <c r="AY268" s="226" t="s">
        <v>475</v>
      </c>
      <c r="BK268" s="228">
        <f>SUM(BK269:BK273)</f>
        <v>0</v>
      </c>
    </row>
    <row r="269" s="2" customFormat="1" ht="33" customHeight="1">
      <c r="A269" s="41"/>
      <c r="B269" s="42"/>
      <c r="C269" s="231" t="s">
        <v>752</v>
      </c>
      <c r="D269" s="231" t="s">
        <v>477</v>
      </c>
      <c r="E269" s="232" t="s">
        <v>6200</v>
      </c>
      <c r="F269" s="233" t="s">
        <v>6201</v>
      </c>
      <c r="G269" s="234" t="s">
        <v>639</v>
      </c>
      <c r="H269" s="235">
        <v>0.80000000000000004</v>
      </c>
      <c r="I269" s="236"/>
      <c r="J269" s="237">
        <f>ROUND(I269*H269,2)</f>
        <v>0</v>
      </c>
      <c r="K269" s="233" t="s">
        <v>481</v>
      </c>
      <c r="L269" s="47"/>
      <c r="M269" s="238" t="s">
        <v>28</v>
      </c>
      <c r="N269" s="239" t="s">
        <v>45</v>
      </c>
      <c r="O269" s="87"/>
      <c r="P269" s="240">
        <f>O269*H269</f>
        <v>0</v>
      </c>
      <c r="Q269" s="240">
        <v>0.0033400000000000001</v>
      </c>
      <c r="R269" s="240">
        <f>Q269*H269</f>
        <v>0.0026720000000000003</v>
      </c>
      <c r="S269" s="240">
        <v>0.159</v>
      </c>
      <c r="T269" s="241">
        <f>S269*H269</f>
        <v>0.12720000000000001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482</v>
      </c>
      <c r="AT269" s="242" t="s">
        <v>477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482</v>
      </c>
      <c r="BM269" s="242" t="s">
        <v>6202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6201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6203</v>
      </c>
      <c r="G271" s="250"/>
      <c r="H271" s="253">
        <v>0.80000000000000004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78</v>
      </c>
      <c r="AY271" s="259" t="s">
        <v>475</v>
      </c>
    </row>
    <row r="272" s="2" customFormat="1" ht="21.75" customHeight="1">
      <c r="A272" s="41"/>
      <c r="B272" s="42"/>
      <c r="C272" s="282" t="s">
        <v>758</v>
      </c>
      <c r="D272" s="282" t="s">
        <v>516</v>
      </c>
      <c r="E272" s="283" t="s">
        <v>6204</v>
      </c>
      <c r="F272" s="284" t="s">
        <v>6205</v>
      </c>
      <c r="G272" s="285" t="s">
        <v>550</v>
      </c>
      <c r="H272" s="286">
        <v>1</v>
      </c>
      <c r="I272" s="287"/>
      <c r="J272" s="288">
        <f>ROUND(I272*H272,2)</f>
        <v>0</v>
      </c>
      <c r="K272" s="284" t="s">
        <v>481</v>
      </c>
      <c r="L272" s="289"/>
      <c r="M272" s="290" t="s">
        <v>28</v>
      </c>
      <c r="N272" s="291" t="s">
        <v>45</v>
      </c>
      <c r="O272" s="87"/>
      <c r="P272" s="240">
        <f>O272*H272</f>
        <v>0</v>
      </c>
      <c r="Q272" s="240">
        <v>0.0061999999999999998</v>
      </c>
      <c r="R272" s="240">
        <f>Q272*H272</f>
        <v>0.0061999999999999998</v>
      </c>
      <c r="S272" s="240">
        <v>0</v>
      </c>
      <c r="T272" s="24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42" t="s">
        <v>519</v>
      </c>
      <c r="AT272" s="242" t="s">
        <v>516</v>
      </c>
      <c r="AU272" s="242" t="s">
        <v>82</v>
      </c>
      <c r="AY272" s="20" t="s">
        <v>475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20" t="s">
        <v>78</v>
      </c>
      <c r="BK272" s="243">
        <f>ROUND(I272*H272,2)</f>
        <v>0</v>
      </c>
      <c r="BL272" s="20" t="s">
        <v>482</v>
      </c>
      <c r="BM272" s="242" t="s">
        <v>6206</v>
      </c>
    </row>
    <row r="273" s="2" customFormat="1">
      <c r="A273" s="41"/>
      <c r="B273" s="42"/>
      <c r="C273" s="43"/>
      <c r="D273" s="244" t="s">
        <v>484</v>
      </c>
      <c r="E273" s="43"/>
      <c r="F273" s="245" t="s">
        <v>6205</v>
      </c>
      <c r="G273" s="43"/>
      <c r="H273" s="43"/>
      <c r="I273" s="151"/>
      <c r="J273" s="43"/>
      <c r="K273" s="43"/>
      <c r="L273" s="47"/>
      <c r="M273" s="246"/>
      <c r="N273" s="247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484</v>
      </c>
      <c r="AU273" s="20" t="s">
        <v>82</v>
      </c>
    </row>
    <row r="274" s="12" customFormat="1" ht="22.8" customHeight="1">
      <c r="A274" s="12"/>
      <c r="B274" s="215"/>
      <c r="C274" s="216"/>
      <c r="D274" s="217" t="s">
        <v>73</v>
      </c>
      <c r="E274" s="229" t="s">
        <v>701</v>
      </c>
      <c r="F274" s="229" t="s">
        <v>702</v>
      </c>
      <c r="G274" s="216"/>
      <c r="H274" s="216"/>
      <c r="I274" s="219"/>
      <c r="J274" s="230">
        <f>BK274</f>
        <v>0</v>
      </c>
      <c r="K274" s="216"/>
      <c r="L274" s="221"/>
      <c r="M274" s="222"/>
      <c r="N274" s="223"/>
      <c r="O274" s="223"/>
      <c r="P274" s="224">
        <f>SUM(P275:P276)</f>
        <v>0</v>
      </c>
      <c r="Q274" s="223"/>
      <c r="R274" s="224">
        <f>SUM(R275:R276)</f>
        <v>0</v>
      </c>
      <c r="S274" s="223"/>
      <c r="T274" s="225">
        <f>SUM(T275:T276)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26" t="s">
        <v>78</v>
      </c>
      <c r="AT274" s="227" t="s">
        <v>73</v>
      </c>
      <c r="AU274" s="227" t="s">
        <v>78</v>
      </c>
      <c r="AY274" s="226" t="s">
        <v>475</v>
      </c>
      <c r="BK274" s="228">
        <f>SUM(BK275:BK276)</f>
        <v>0</v>
      </c>
    </row>
    <row r="275" s="2" customFormat="1" ht="21.75" customHeight="1">
      <c r="A275" s="41"/>
      <c r="B275" s="42"/>
      <c r="C275" s="231" t="s">
        <v>763</v>
      </c>
      <c r="D275" s="231" t="s">
        <v>477</v>
      </c>
      <c r="E275" s="232" t="s">
        <v>6207</v>
      </c>
      <c r="F275" s="233" t="s">
        <v>6208</v>
      </c>
      <c r="G275" s="234" t="s">
        <v>508</v>
      </c>
      <c r="H275" s="235">
        <v>10.428000000000001</v>
      </c>
      <c r="I275" s="236"/>
      <c r="J275" s="237">
        <f>ROUND(I275*H275,2)</f>
        <v>0</v>
      </c>
      <c r="K275" s="233" t="s">
        <v>481</v>
      </c>
      <c r="L275" s="47"/>
      <c r="M275" s="238" t="s">
        <v>28</v>
      </c>
      <c r="N275" s="239" t="s">
        <v>45</v>
      </c>
      <c r="O275" s="87"/>
      <c r="P275" s="240">
        <f>O275*H275</f>
        <v>0</v>
      </c>
      <c r="Q275" s="240">
        <v>0</v>
      </c>
      <c r="R275" s="240">
        <f>Q275*H275</f>
        <v>0</v>
      </c>
      <c r="S275" s="240">
        <v>0</v>
      </c>
      <c r="T275" s="241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42" t="s">
        <v>482</v>
      </c>
      <c r="AT275" s="242" t="s">
        <v>477</v>
      </c>
      <c r="AU275" s="242" t="s">
        <v>82</v>
      </c>
      <c r="AY275" s="20" t="s">
        <v>475</v>
      </c>
      <c r="BE275" s="243">
        <f>IF(N275="základní",J275,0)</f>
        <v>0</v>
      </c>
      <c r="BF275" s="243">
        <f>IF(N275="snížená",J275,0)</f>
        <v>0</v>
      </c>
      <c r="BG275" s="243">
        <f>IF(N275="zákl. přenesená",J275,0)</f>
        <v>0</v>
      </c>
      <c r="BH275" s="243">
        <f>IF(N275="sníž. přenesená",J275,0)</f>
        <v>0</v>
      </c>
      <c r="BI275" s="243">
        <f>IF(N275="nulová",J275,0)</f>
        <v>0</v>
      </c>
      <c r="BJ275" s="20" t="s">
        <v>78</v>
      </c>
      <c r="BK275" s="243">
        <f>ROUND(I275*H275,2)</f>
        <v>0</v>
      </c>
      <c r="BL275" s="20" t="s">
        <v>482</v>
      </c>
      <c r="BM275" s="242" t="s">
        <v>6209</v>
      </c>
    </row>
    <row r="276" s="2" customFormat="1">
      <c r="A276" s="41"/>
      <c r="B276" s="42"/>
      <c r="C276" s="43"/>
      <c r="D276" s="244" t="s">
        <v>484</v>
      </c>
      <c r="E276" s="43"/>
      <c r="F276" s="245" t="s">
        <v>6210</v>
      </c>
      <c r="G276" s="43"/>
      <c r="H276" s="43"/>
      <c r="I276" s="151"/>
      <c r="J276" s="43"/>
      <c r="K276" s="43"/>
      <c r="L276" s="47"/>
      <c r="M276" s="295"/>
      <c r="N276" s="296"/>
      <c r="O276" s="297"/>
      <c r="P276" s="297"/>
      <c r="Q276" s="297"/>
      <c r="R276" s="297"/>
      <c r="S276" s="297"/>
      <c r="T276" s="29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484</v>
      </c>
      <c r="AU276" s="20" t="s">
        <v>82</v>
      </c>
    </row>
    <row r="277" s="2" customFormat="1" ht="6.96" customHeight="1">
      <c r="A277" s="41"/>
      <c r="B277" s="62"/>
      <c r="C277" s="63"/>
      <c r="D277" s="63"/>
      <c r="E277" s="63"/>
      <c r="F277" s="63"/>
      <c r="G277" s="63"/>
      <c r="H277" s="63"/>
      <c r="I277" s="179"/>
      <c r="J277" s="63"/>
      <c r="K277" s="63"/>
      <c r="L277" s="47"/>
      <c r="M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</row>
  </sheetData>
  <sheetProtection sheet="1" autoFilter="0" formatColumns="0" formatRows="0" objects="1" scenarios="1" spinCount="100000" saltValue="advOhla/Xrmkpf15i3UqxqBjLNlbSTmCm4qrsPY38urak38iID+GpNKj8m1O8pYgIKWA/Ai0TD7Dlny9PQ8KhQ==" hashValue="4mEy0fgJCj6kTCA433X0JdrgI6DX8JT+SSbUlMfE9yCqhMiktoVQFDqfhENJgC6ZxmcfrgUPvzh4WL6zs5+FWw==" algorithmName="SHA-512" password="C429"/>
  <autoFilter ref="C98:K27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234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5602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6042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6211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231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ROUND((SUM(BE98:BE274)),  2)</f>
        <v>0</v>
      </c>
      <c r="G37" s="41"/>
      <c r="H37" s="41"/>
      <c r="I37" s="168">
        <v>0.20999999999999999</v>
      </c>
      <c r="J37" s="167">
        <f>ROUND(((SUM(BE98:BE274))*I37),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ROUND((SUM(BF98:BF274)),  2)</f>
        <v>0</v>
      </c>
      <c r="G38" s="41"/>
      <c r="H38" s="41"/>
      <c r="I38" s="168">
        <v>0.14999999999999999</v>
      </c>
      <c r="J38" s="167">
        <f>ROUND(((SUM(BF98:BF274))*I38),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ROUND((SUM(BG98:BG274)),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ROUND((SUM(BH98:BH274)),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ROUND((SUM(BI98:BI274)),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5602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6042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6.7.2 - SO 06.7.2  Svodný drén B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J183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J199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2360</v>
      </c>
      <c r="E72" s="199"/>
      <c r="F72" s="199"/>
      <c r="G72" s="199"/>
      <c r="H72" s="199"/>
      <c r="I72" s="200"/>
      <c r="J72" s="201">
        <f>J210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J268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J272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5602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6042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6.7.2 - SO 06.7.2  Svodný drén B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18.1110744</v>
      </c>
      <c r="S98" s="99"/>
      <c r="T98" s="213">
        <f>T99</f>
        <v>0.28620000000000001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P100+P183+P199+P210+P268+P272</f>
        <v>0</v>
      </c>
      <c r="Q99" s="223"/>
      <c r="R99" s="224">
        <f>R100+R183+R199+R210+R268+R272</f>
        <v>18.1110744</v>
      </c>
      <c r="S99" s="223"/>
      <c r="T99" s="225">
        <f>T100+T183+T199+T210+T268+T272</f>
        <v>0.28620000000000001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BK100+BK183+BK199+BK210+BK268+BK272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SUM(P101:P182)</f>
        <v>0</v>
      </c>
      <c r="Q100" s="223"/>
      <c r="R100" s="224">
        <f>SUM(R101:R182)</f>
        <v>0.19953199999999999</v>
      </c>
      <c r="S100" s="223"/>
      <c r="T100" s="225">
        <f>SUM(T101:T182)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SUM(BK101:BK182)</f>
        <v>0</v>
      </c>
    </row>
    <row r="101" s="2" customFormat="1" ht="21.75" customHeight="1">
      <c r="A101" s="41"/>
      <c r="B101" s="42"/>
      <c r="C101" s="231" t="s">
        <v>78</v>
      </c>
      <c r="D101" s="231" t="s">
        <v>477</v>
      </c>
      <c r="E101" s="232" t="s">
        <v>3629</v>
      </c>
      <c r="F101" s="233" t="s">
        <v>3630</v>
      </c>
      <c r="G101" s="234" t="s">
        <v>3147</v>
      </c>
      <c r="H101" s="235">
        <v>96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6212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3630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6045</v>
      </c>
      <c r="G103" s="250"/>
      <c r="H103" s="253">
        <v>96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82</v>
      </c>
      <c r="D104" s="231" t="s">
        <v>477</v>
      </c>
      <c r="E104" s="232" t="s">
        <v>5060</v>
      </c>
      <c r="F104" s="233" t="s">
        <v>5061</v>
      </c>
      <c r="G104" s="234" t="s">
        <v>5062</v>
      </c>
      <c r="H104" s="235">
        <v>4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6213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5061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44.25" customHeight="1">
      <c r="A106" s="41"/>
      <c r="B106" s="42"/>
      <c r="C106" s="231" t="s">
        <v>90</v>
      </c>
      <c r="D106" s="231" t="s">
        <v>477</v>
      </c>
      <c r="E106" s="232" t="s">
        <v>3633</v>
      </c>
      <c r="F106" s="233" t="s">
        <v>3634</v>
      </c>
      <c r="G106" s="234" t="s">
        <v>480</v>
      </c>
      <c r="H106" s="235">
        <v>26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6214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3636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6215</v>
      </c>
      <c r="G108" s="250"/>
      <c r="H108" s="253">
        <v>26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482</v>
      </c>
      <c r="D109" s="231" t="s">
        <v>477</v>
      </c>
      <c r="E109" s="232" t="s">
        <v>3104</v>
      </c>
      <c r="F109" s="233" t="s">
        <v>3105</v>
      </c>
      <c r="G109" s="234" t="s">
        <v>480</v>
      </c>
      <c r="H109" s="235">
        <v>0.98999999999999999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6216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3107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6" customFormat="1">
      <c r="A111" s="16"/>
      <c r="B111" s="299"/>
      <c r="C111" s="300"/>
      <c r="D111" s="244" t="s">
        <v>487</v>
      </c>
      <c r="E111" s="301" t="s">
        <v>28</v>
      </c>
      <c r="F111" s="302" t="s">
        <v>6050</v>
      </c>
      <c r="G111" s="300"/>
      <c r="H111" s="301" t="s">
        <v>28</v>
      </c>
      <c r="I111" s="303"/>
      <c r="J111" s="300"/>
      <c r="K111" s="300"/>
      <c r="L111" s="304"/>
      <c r="M111" s="305"/>
      <c r="N111" s="306"/>
      <c r="O111" s="306"/>
      <c r="P111" s="306"/>
      <c r="Q111" s="306"/>
      <c r="R111" s="306"/>
      <c r="S111" s="306"/>
      <c r="T111" s="307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T111" s="308" t="s">
        <v>487</v>
      </c>
      <c r="AU111" s="308" t="s">
        <v>82</v>
      </c>
      <c r="AV111" s="16" t="s">
        <v>78</v>
      </c>
      <c r="AW111" s="16" t="s">
        <v>35</v>
      </c>
      <c r="AX111" s="16" t="s">
        <v>74</v>
      </c>
      <c r="AY111" s="308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6217</v>
      </c>
      <c r="G112" s="250"/>
      <c r="H112" s="253">
        <v>0.68999999999999995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6052</v>
      </c>
      <c r="G113" s="250"/>
      <c r="H113" s="253">
        <v>0.29999999999999999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5" customFormat="1">
      <c r="A114" s="15"/>
      <c r="B114" s="271"/>
      <c r="C114" s="272"/>
      <c r="D114" s="244" t="s">
        <v>487</v>
      </c>
      <c r="E114" s="273" t="s">
        <v>28</v>
      </c>
      <c r="F114" s="274" t="s">
        <v>493</v>
      </c>
      <c r="G114" s="272"/>
      <c r="H114" s="275">
        <v>0.98999999999999999</v>
      </c>
      <c r="I114" s="276"/>
      <c r="J114" s="272"/>
      <c r="K114" s="272"/>
      <c r="L114" s="277"/>
      <c r="M114" s="278"/>
      <c r="N114" s="279"/>
      <c r="O114" s="279"/>
      <c r="P114" s="279"/>
      <c r="Q114" s="279"/>
      <c r="R114" s="279"/>
      <c r="S114" s="279"/>
      <c r="T114" s="280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81" t="s">
        <v>487</v>
      </c>
      <c r="AU114" s="281" t="s">
        <v>82</v>
      </c>
      <c r="AV114" s="15" t="s">
        <v>482</v>
      </c>
      <c r="AW114" s="15" t="s">
        <v>35</v>
      </c>
      <c r="AX114" s="15" t="s">
        <v>78</v>
      </c>
      <c r="AY114" s="281" t="s">
        <v>475</v>
      </c>
    </row>
    <row r="115" s="2" customFormat="1" ht="44.25" customHeight="1">
      <c r="A115" s="41"/>
      <c r="B115" s="42"/>
      <c r="C115" s="231" t="s">
        <v>186</v>
      </c>
      <c r="D115" s="231" t="s">
        <v>477</v>
      </c>
      <c r="E115" s="232" t="s">
        <v>1488</v>
      </c>
      <c r="F115" s="233" t="s">
        <v>1489</v>
      </c>
      <c r="G115" s="234" t="s">
        <v>480</v>
      </c>
      <c r="H115" s="235">
        <v>0.29699999999999999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6218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1491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>
      <c r="A117" s="41"/>
      <c r="B117" s="42"/>
      <c r="C117" s="43"/>
      <c r="D117" s="244" t="s">
        <v>485</v>
      </c>
      <c r="E117" s="43"/>
      <c r="F117" s="248" t="s">
        <v>6054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485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6219</v>
      </c>
      <c r="G118" s="250"/>
      <c r="H118" s="253">
        <v>0.29699999999999999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16.5" customHeight="1">
      <c r="A119" s="41"/>
      <c r="B119" s="42"/>
      <c r="C119" s="231" t="s">
        <v>204</v>
      </c>
      <c r="D119" s="231" t="s">
        <v>477</v>
      </c>
      <c r="E119" s="232" t="s">
        <v>6056</v>
      </c>
      <c r="F119" s="233" t="s">
        <v>6057</v>
      </c>
      <c r="G119" s="234" t="s">
        <v>3898</v>
      </c>
      <c r="H119" s="235">
        <v>2</v>
      </c>
      <c r="I119" s="236"/>
      <c r="J119" s="237">
        <f>ROUND(I119*H119,2)</f>
        <v>0</v>
      </c>
      <c r="K119" s="233" t="s">
        <v>28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6220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6057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82</v>
      </c>
      <c r="G121" s="250"/>
      <c r="H121" s="253">
        <v>2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33" customHeight="1">
      <c r="A122" s="41"/>
      <c r="B122" s="42"/>
      <c r="C122" s="231" t="s">
        <v>522</v>
      </c>
      <c r="D122" s="231" t="s">
        <v>477</v>
      </c>
      <c r="E122" s="232" t="s">
        <v>6059</v>
      </c>
      <c r="F122" s="233" t="s">
        <v>6060</v>
      </c>
      <c r="G122" s="234" t="s">
        <v>480</v>
      </c>
      <c r="H122" s="235">
        <v>164.44999999999999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6221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6062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6222</v>
      </c>
      <c r="G124" s="250"/>
      <c r="H124" s="253">
        <v>145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6223</v>
      </c>
      <c r="G125" s="250"/>
      <c r="H125" s="253">
        <v>17.699999999999999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4" customFormat="1">
      <c r="A126" s="14"/>
      <c r="B126" s="260"/>
      <c r="C126" s="261"/>
      <c r="D126" s="244" t="s">
        <v>487</v>
      </c>
      <c r="E126" s="262" t="s">
        <v>28</v>
      </c>
      <c r="F126" s="263" t="s">
        <v>490</v>
      </c>
      <c r="G126" s="261"/>
      <c r="H126" s="264">
        <v>162.69999999999999</v>
      </c>
      <c r="I126" s="265"/>
      <c r="J126" s="261"/>
      <c r="K126" s="261"/>
      <c r="L126" s="266"/>
      <c r="M126" s="267"/>
      <c r="N126" s="268"/>
      <c r="O126" s="268"/>
      <c r="P126" s="268"/>
      <c r="Q126" s="268"/>
      <c r="R126" s="268"/>
      <c r="S126" s="268"/>
      <c r="T126" s="269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70" t="s">
        <v>487</v>
      </c>
      <c r="AU126" s="270" t="s">
        <v>82</v>
      </c>
      <c r="AV126" s="14" t="s">
        <v>90</v>
      </c>
      <c r="AW126" s="14" t="s">
        <v>35</v>
      </c>
      <c r="AX126" s="14" t="s">
        <v>74</v>
      </c>
      <c r="AY126" s="270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6224</v>
      </c>
      <c r="G127" s="250"/>
      <c r="H127" s="253">
        <v>1.75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5" customFormat="1">
      <c r="A128" s="15"/>
      <c r="B128" s="271"/>
      <c r="C128" s="272"/>
      <c r="D128" s="244" t="s">
        <v>487</v>
      </c>
      <c r="E128" s="273" t="s">
        <v>28</v>
      </c>
      <c r="F128" s="274" t="s">
        <v>493</v>
      </c>
      <c r="G128" s="272"/>
      <c r="H128" s="275">
        <v>164.44999999999999</v>
      </c>
      <c r="I128" s="276"/>
      <c r="J128" s="272"/>
      <c r="K128" s="272"/>
      <c r="L128" s="277"/>
      <c r="M128" s="278"/>
      <c r="N128" s="279"/>
      <c r="O128" s="279"/>
      <c r="P128" s="279"/>
      <c r="Q128" s="279"/>
      <c r="R128" s="279"/>
      <c r="S128" s="279"/>
      <c r="T128" s="280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81" t="s">
        <v>487</v>
      </c>
      <c r="AU128" s="281" t="s">
        <v>82</v>
      </c>
      <c r="AV128" s="15" t="s">
        <v>482</v>
      </c>
      <c r="AW128" s="15" t="s">
        <v>35</v>
      </c>
      <c r="AX128" s="15" t="s">
        <v>78</v>
      </c>
      <c r="AY128" s="281" t="s">
        <v>475</v>
      </c>
    </row>
    <row r="129" s="2" customFormat="1" ht="44.25" customHeight="1">
      <c r="A129" s="41"/>
      <c r="B129" s="42"/>
      <c r="C129" s="231" t="s">
        <v>519</v>
      </c>
      <c r="D129" s="231" t="s">
        <v>477</v>
      </c>
      <c r="E129" s="232" t="s">
        <v>5622</v>
      </c>
      <c r="F129" s="233" t="s">
        <v>5623</v>
      </c>
      <c r="G129" s="234" t="s">
        <v>480</v>
      </c>
      <c r="H129" s="235">
        <v>48.810000000000002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6225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5625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2" customFormat="1">
      <c r="A131" s="41"/>
      <c r="B131" s="42"/>
      <c r="C131" s="43"/>
      <c r="D131" s="244" t="s">
        <v>485</v>
      </c>
      <c r="E131" s="43"/>
      <c r="F131" s="248" t="s">
        <v>6054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485</v>
      </c>
      <c r="AU131" s="20" t="s">
        <v>82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6226</v>
      </c>
      <c r="G132" s="250"/>
      <c r="H132" s="253">
        <v>48.810000000000002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33" customHeight="1">
      <c r="A133" s="41"/>
      <c r="B133" s="42"/>
      <c r="C133" s="231" t="s">
        <v>292</v>
      </c>
      <c r="D133" s="231" t="s">
        <v>477</v>
      </c>
      <c r="E133" s="232" t="s">
        <v>6068</v>
      </c>
      <c r="F133" s="233" t="s">
        <v>6069</v>
      </c>
      <c r="G133" s="234" t="s">
        <v>496</v>
      </c>
      <c r="H133" s="235">
        <v>334.39999999999998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0.00058</v>
      </c>
      <c r="R133" s="240">
        <f>Q133*H133</f>
        <v>0.19395199999999999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6227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6069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6228</v>
      </c>
      <c r="G135" s="250"/>
      <c r="H135" s="253">
        <v>334.39999999999998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78</v>
      </c>
      <c r="AY135" s="259" t="s">
        <v>475</v>
      </c>
    </row>
    <row r="136" s="2" customFormat="1" ht="33" customHeight="1">
      <c r="A136" s="41"/>
      <c r="B136" s="42"/>
      <c r="C136" s="231" t="s">
        <v>332</v>
      </c>
      <c r="D136" s="231" t="s">
        <v>477</v>
      </c>
      <c r="E136" s="232" t="s">
        <v>6072</v>
      </c>
      <c r="F136" s="233" t="s">
        <v>6073</v>
      </c>
      <c r="G136" s="234" t="s">
        <v>496</v>
      </c>
      <c r="H136" s="235">
        <v>334.39999999999998</v>
      </c>
      <c r="I136" s="236"/>
      <c r="J136" s="237">
        <f>ROUND(I136*H136,2)</f>
        <v>0</v>
      </c>
      <c r="K136" s="233" t="s">
        <v>481</v>
      </c>
      <c r="L136" s="47"/>
      <c r="M136" s="238" t="s">
        <v>28</v>
      </c>
      <c r="N136" s="239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482</v>
      </c>
      <c r="AT136" s="242" t="s">
        <v>477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6229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6073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6230</v>
      </c>
      <c r="G138" s="250"/>
      <c r="H138" s="253">
        <v>334.39999999999998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78</v>
      </c>
      <c r="AY138" s="259" t="s">
        <v>475</v>
      </c>
    </row>
    <row r="139" s="2" customFormat="1" ht="44.25" customHeight="1">
      <c r="A139" s="41"/>
      <c r="B139" s="42"/>
      <c r="C139" s="231" t="s">
        <v>341</v>
      </c>
      <c r="D139" s="231" t="s">
        <v>477</v>
      </c>
      <c r="E139" s="232" t="s">
        <v>6076</v>
      </c>
      <c r="F139" s="233" t="s">
        <v>3664</v>
      </c>
      <c r="G139" s="234" t="s">
        <v>480</v>
      </c>
      <c r="H139" s="235">
        <v>77.405000000000001</v>
      </c>
      <c r="I139" s="236"/>
      <c r="J139" s="237">
        <f>ROUND(I139*H139,2)</f>
        <v>0</v>
      </c>
      <c r="K139" s="233" t="s">
        <v>28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6231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3664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6232</v>
      </c>
      <c r="G141" s="250"/>
      <c r="H141" s="253">
        <v>78.189999999999998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6233</v>
      </c>
      <c r="G142" s="250"/>
      <c r="H142" s="253">
        <v>-0.78500000000000003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5" customFormat="1">
      <c r="A143" s="15"/>
      <c r="B143" s="271"/>
      <c r="C143" s="272"/>
      <c r="D143" s="244" t="s">
        <v>487</v>
      </c>
      <c r="E143" s="273" t="s">
        <v>28</v>
      </c>
      <c r="F143" s="274" t="s">
        <v>493</v>
      </c>
      <c r="G143" s="272"/>
      <c r="H143" s="275">
        <v>77.405000000000001</v>
      </c>
      <c r="I143" s="276"/>
      <c r="J143" s="272"/>
      <c r="K143" s="272"/>
      <c r="L143" s="277"/>
      <c r="M143" s="278"/>
      <c r="N143" s="279"/>
      <c r="O143" s="279"/>
      <c r="P143" s="279"/>
      <c r="Q143" s="279"/>
      <c r="R143" s="279"/>
      <c r="S143" s="279"/>
      <c r="T143" s="280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81" t="s">
        <v>487</v>
      </c>
      <c r="AU143" s="281" t="s">
        <v>82</v>
      </c>
      <c r="AV143" s="15" t="s">
        <v>482</v>
      </c>
      <c r="AW143" s="15" t="s">
        <v>35</v>
      </c>
      <c r="AX143" s="15" t="s">
        <v>78</v>
      </c>
      <c r="AY143" s="281" t="s">
        <v>475</v>
      </c>
    </row>
    <row r="144" s="2" customFormat="1" ht="44.25" customHeight="1">
      <c r="A144" s="41"/>
      <c r="B144" s="42"/>
      <c r="C144" s="231" t="s">
        <v>350</v>
      </c>
      <c r="D144" s="231" t="s">
        <v>477</v>
      </c>
      <c r="E144" s="232" t="s">
        <v>5805</v>
      </c>
      <c r="F144" s="233" t="s">
        <v>5806</v>
      </c>
      <c r="G144" s="234" t="s">
        <v>480</v>
      </c>
      <c r="H144" s="235">
        <v>1.2</v>
      </c>
      <c r="I144" s="236"/>
      <c r="J144" s="237">
        <f>ROUND(I144*H144,2)</f>
        <v>0</v>
      </c>
      <c r="K144" s="233" t="s">
        <v>481</v>
      </c>
      <c r="L144" s="47"/>
      <c r="M144" s="238" t="s">
        <v>28</v>
      </c>
      <c r="N144" s="239" t="s">
        <v>45</v>
      </c>
      <c r="O144" s="87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482</v>
      </c>
      <c r="AT144" s="242" t="s">
        <v>477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6234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5808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6235</v>
      </c>
      <c r="G146" s="250"/>
      <c r="H146" s="253">
        <v>1.2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78</v>
      </c>
      <c r="AY146" s="259" t="s">
        <v>475</v>
      </c>
    </row>
    <row r="147" s="2" customFormat="1" ht="16.5" customHeight="1">
      <c r="A147" s="41"/>
      <c r="B147" s="42"/>
      <c r="C147" s="282" t="s">
        <v>359</v>
      </c>
      <c r="D147" s="282" t="s">
        <v>516</v>
      </c>
      <c r="E147" s="283" t="s">
        <v>5814</v>
      </c>
      <c r="F147" s="284" t="s">
        <v>5815</v>
      </c>
      <c r="G147" s="285" t="s">
        <v>508</v>
      </c>
      <c r="H147" s="286">
        <v>2.1600000000000001</v>
      </c>
      <c r="I147" s="287"/>
      <c r="J147" s="288">
        <f>ROUND(I147*H147,2)</f>
        <v>0</v>
      </c>
      <c r="K147" s="284" t="s">
        <v>28</v>
      </c>
      <c r="L147" s="289"/>
      <c r="M147" s="290" t="s">
        <v>28</v>
      </c>
      <c r="N147" s="291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519</v>
      </c>
      <c r="AT147" s="242" t="s">
        <v>516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6236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5815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6237</v>
      </c>
      <c r="G149" s="250"/>
      <c r="H149" s="253">
        <v>2.1600000000000001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78</v>
      </c>
      <c r="AY149" s="259" t="s">
        <v>475</v>
      </c>
    </row>
    <row r="150" s="2" customFormat="1" ht="33" customHeight="1">
      <c r="A150" s="41"/>
      <c r="B150" s="42"/>
      <c r="C150" s="231" t="s">
        <v>557</v>
      </c>
      <c r="D150" s="231" t="s">
        <v>477</v>
      </c>
      <c r="E150" s="232" t="s">
        <v>3114</v>
      </c>
      <c r="F150" s="233" t="s">
        <v>3115</v>
      </c>
      <c r="G150" s="234" t="s">
        <v>480</v>
      </c>
      <c r="H150" s="235">
        <v>88.034999999999997</v>
      </c>
      <c r="I150" s="236"/>
      <c r="J150" s="237">
        <f>ROUND(I150*H150,2)</f>
        <v>0</v>
      </c>
      <c r="K150" s="233" t="s">
        <v>481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482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6238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3117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6239</v>
      </c>
      <c r="G152" s="250"/>
      <c r="H152" s="253">
        <v>70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74</v>
      </c>
      <c r="AY152" s="259" t="s">
        <v>475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6240</v>
      </c>
      <c r="G153" s="250"/>
      <c r="H153" s="253">
        <v>15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6088</v>
      </c>
      <c r="G154" s="250"/>
      <c r="H154" s="253">
        <v>0.5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4" customFormat="1">
      <c r="A155" s="14"/>
      <c r="B155" s="260"/>
      <c r="C155" s="261"/>
      <c r="D155" s="244" t="s">
        <v>487</v>
      </c>
      <c r="E155" s="262" t="s">
        <v>28</v>
      </c>
      <c r="F155" s="263" t="s">
        <v>490</v>
      </c>
      <c r="G155" s="261"/>
      <c r="H155" s="264">
        <v>85.5</v>
      </c>
      <c r="I155" s="265"/>
      <c r="J155" s="261"/>
      <c r="K155" s="261"/>
      <c r="L155" s="266"/>
      <c r="M155" s="267"/>
      <c r="N155" s="268"/>
      <c r="O155" s="268"/>
      <c r="P155" s="268"/>
      <c r="Q155" s="268"/>
      <c r="R155" s="268"/>
      <c r="S155" s="268"/>
      <c r="T155" s="269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70" t="s">
        <v>487</v>
      </c>
      <c r="AU155" s="270" t="s">
        <v>82</v>
      </c>
      <c r="AV155" s="14" t="s">
        <v>90</v>
      </c>
      <c r="AW155" s="14" t="s">
        <v>35</v>
      </c>
      <c r="AX155" s="14" t="s">
        <v>74</v>
      </c>
      <c r="AY155" s="270" t="s">
        <v>475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6241</v>
      </c>
      <c r="G156" s="250"/>
      <c r="H156" s="253">
        <v>0.78500000000000003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74</v>
      </c>
      <c r="AY156" s="259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6242</v>
      </c>
      <c r="G157" s="250"/>
      <c r="H157" s="253">
        <v>1.75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5" customFormat="1">
      <c r="A158" s="15"/>
      <c r="B158" s="271"/>
      <c r="C158" s="272"/>
      <c r="D158" s="244" t="s">
        <v>487</v>
      </c>
      <c r="E158" s="273" t="s">
        <v>28</v>
      </c>
      <c r="F158" s="274" t="s">
        <v>493</v>
      </c>
      <c r="G158" s="272"/>
      <c r="H158" s="275">
        <v>88.034999999999997</v>
      </c>
      <c r="I158" s="276"/>
      <c r="J158" s="272"/>
      <c r="K158" s="272"/>
      <c r="L158" s="277"/>
      <c r="M158" s="278"/>
      <c r="N158" s="279"/>
      <c r="O158" s="279"/>
      <c r="P158" s="279"/>
      <c r="Q158" s="279"/>
      <c r="R158" s="279"/>
      <c r="S158" s="279"/>
      <c r="T158" s="280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81" t="s">
        <v>487</v>
      </c>
      <c r="AU158" s="281" t="s">
        <v>82</v>
      </c>
      <c r="AV158" s="15" t="s">
        <v>482</v>
      </c>
      <c r="AW158" s="15" t="s">
        <v>35</v>
      </c>
      <c r="AX158" s="15" t="s">
        <v>78</v>
      </c>
      <c r="AY158" s="281" t="s">
        <v>475</v>
      </c>
    </row>
    <row r="159" s="2" customFormat="1" ht="55.5" customHeight="1">
      <c r="A159" s="41"/>
      <c r="B159" s="42"/>
      <c r="C159" s="231" t="s">
        <v>8</v>
      </c>
      <c r="D159" s="231" t="s">
        <v>477</v>
      </c>
      <c r="E159" s="232" t="s">
        <v>6090</v>
      </c>
      <c r="F159" s="233" t="s">
        <v>6091</v>
      </c>
      <c r="G159" s="234" t="s">
        <v>480</v>
      </c>
      <c r="H159" s="235">
        <v>38</v>
      </c>
      <c r="I159" s="236"/>
      <c r="J159" s="237">
        <f>ROUND(I159*H159,2)</f>
        <v>0</v>
      </c>
      <c r="K159" s="233" t="s">
        <v>481</v>
      </c>
      <c r="L159" s="47"/>
      <c r="M159" s="238" t="s">
        <v>28</v>
      </c>
      <c r="N159" s="239" t="s">
        <v>45</v>
      </c>
      <c r="O159" s="87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482</v>
      </c>
      <c r="AT159" s="242" t="s">
        <v>477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482</v>
      </c>
      <c r="BM159" s="242" t="s">
        <v>6243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6091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6244</v>
      </c>
      <c r="G161" s="250"/>
      <c r="H161" s="253">
        <v>38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78</v>
      </c>
      <c r="AY161" s="259" t="s">
        <v>475</v>
      </c>
    </row>
    <row r="162" s="2" customFormat="1" ht="16.5" customHeight="1">
      <c r="A162" s="41"/>
      <c r="B162" s="42"/>
      <c r="C162" s="282" t="s">
        <v>567</v>
      </c>
      <c r="D162" s="282" t="s">
        <v>516</v>
      </c>
      <c r="E162" s="283" t="s">
        <v>6094</v>
      </c>
      <c r="F162" s="284" t="s">
        <v>6095</v>
      </c>
      <c r="G162" s="285" t="s">
        <v>508</v>
      </c>
      <c r="H162" s="286">
        <v>76</v>
      </c>
      <c r="I162" s="287"/>
      <c r="J162" s="288">
        <f>ROUND(I162*H162,2)</f>
        <v>0</v>
      </c>
      <c r="K162" s="284" t="s">
        <v>481</v>
      </c>
      <c r="L162" s="289"/>
      <c r="M162" s="290" t="s">
        <v>28</v>
      </c>
      <c r="N162" s="291" t="s">
        <v>45</v>
      </c>
      <c r="O162" s="87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519</v>
      </c>
      <c r="AT162" s="242" t="s">
        <v>516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482</v>
      </c>
      <c r="BM162" s="242" t="s">
        <v>6245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6095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6246</v>
      </c>
      <c r="G164" s="250"/>
      <c r="H164" s="253">
        <v>76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78</v>
      </c>
      <c r="AY164" s="259" t="s">
        <v>475</v>
      </c>
    </row>
    <row r="165" s="2" customFormat="1" ht="44.25" customHeight="1">
      <c r="A165" s="41"/>
      <c r="B165" s="42"/>
      <c r="C165" s="231" t="s">
        <v>571</v>
      </c>
      <c r="D165" s="231" t="s">
        <v>477</v>
      </c>
      <c r="E165" s="232" t="s">
        <v>6098</v>
      </c>
      <c r="F165" s="233" t="s">
        <v>6099</v>
      </c>
      <c r="G165" s="234" t="s">
        <v>496</v>
      </c>
      <c r="H165" s="235">
        <v>372</v>
      </c>
      <c r="I165" s="236"/>
      <c r="J165" s="237">
        <f>ROUND(I165*H165,2)</f>
        <v>0</v>
      </c>
      <c r="K165" s="233" t="s">
        <v>481</v>
      </c>
      <c r="L165" s="47"/>
      <c r="M165" s="238" t="s">
        <v>28</v>
      </c>
      <c r="N165" s="239" t="s">
        <v>45</v>
      </c>
      <c r="O165" s="87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482</v>
      </c>
      <c r="AT165" s="242" t="s">
        <v>477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482</v>
      </c>
      <c r="BM165" s="242" t="s">
        <v>6247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6099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6248</v>
      </c>
      <c r="G167" s="250"/>
      <c r="H167" s="253">
        <v>354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74</v>
      </c>
      <c r="AY167" s="259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6249</v>
      </c>
      <c r="G168" s="250"/>
      <c r="H168" s="253">
        <v>18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5" customFormat="1">
      <c r="A169" s="15"/>
      <c r="B169" s="271"/>
      <c r="C169" s="272"/>
      <c r="D169" s="244" t="s">
        <v>487</v>
      </c>
      <c r="E169" s="273" t="s">
        <v>28</v>
      </c>
      <c r="F169" s="274" t="s">
        <v>493</v>
      </c>
      <c r="G169" s="272"/>
      <c r="H169" s="275">
        <v>372</v>
      </c>
      <c r="I169" s="276"/>
      <c r="J169" s="272"/>
      <c r="K169" s="272"/>
      <c r="L169" s="277"/>
      <c r="M169" s="278"/>
      <c r="N169" s="279"/>
      <c r="O169" s="279"/>
      <c r="P169" s="279"/>
      <c r="Q169" s="279"/>
      <c r="R169" s="279"/>
      <c r="S169" s="279"/>
      <c r="T169" s="280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81" t="s">
        <v>487</v>
      </c>
      <c r="AU169" s="281" t="s">
        <v>82</v>
      </c>
      <c r="AV169" s="15" t="s">
        <v>482</v>
      </c>
      <c r="AW169" s="15" t="s">
        <v>35</v>
      </c>
      <c r="AX169" s="15" t="s">
        <v>78</v>
      </c>
      <c r="AY169" s="281" t="s">
        <v>475</v>
      </c>
    </row>
    <row r="170" s="2" customFormat="1" ht="33" customHeight="1">
      <c r="A170" s="41"/>
      <c r="B170" s="42"/>
      <c r="C170" s="231" t="s">
        <v>575</v>
      </c>
      <c r="D170" s="231" t="s">
        <v>477</v>
      </c>
      <c r="E170" s="232" t="s">
        <v>4984</v>
      </c>
      <c r="F170" s="233" t="s">
        <v>4985</v>
      </c>
      <c r="G170" s="234" t="s">
        <v>496</v>
      </c>
      <c r="H170" s="235">
        <v>148</v>
      </c>
      <c r="I170" s="236"/>
      <c r="J170" s="237">
        <f>ROUND(I170*H170,2)</f>
        <v>0</v>
      </c>
      <c r="K170" s="233" t="s">
        <v>481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482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6250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4985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6251</v>
      </c>
      <c r="G172" s="250"/>
      <c r="H172" s="253">
        <v>130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74</v>
      </c>
      <c r="AY172" s="259" t="s">
        <v>475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6249</v>
      </c>
      <c r="G173" s="250"/>
      <c r="H173" s="253">
        <v>18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5" customFormat="1">
      <c r="A174" s="15"/>
      <c r="B174" s="271"/>
      <c r="C174" s="272"/>
      <c r="D174" s="244" t="s">
        <v>487</v>
      </c>
      <c r="E174" s="273" t="s">
        <v>28</v>
      </c>
      <c r="F174" s="274" t="s">
        <v>493</v>
      </c>
      <c r="G174" s="272"/>
      <c r="H174" s="275">
        <v>148</v>
      </c>
      <c r="I174" s="276"/>
      <c r="J174" s="272"/>
      <c r="K174" s="272"/>
      <c r="L174" s="277"/>
      <c r="M174" s="278"/>
      <c r="N174" s="279"/>
      <c r="O174" s="279"/>
      <c r="P174" s="279"/>
      <c r="Q174" s="279"/>
      <c r="R174" s="279"/>
      <c r="S174" s="279"/>
      <c r="T174" s="280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81" t="s">
        <v>487</v>
      </c>
      <c r="AU174" s="281" t="s">
        <v>82</v>
      </c>
      <c r="AV174" s="15" t="s">
        <v>482</v>
      </c>
      <c r="AW174" s="15" t="s">
        <v>35</v>
      </c>
      <c r="AX174" s="15" t="s">
        <v>78</v>
      </c>
      <c r="AY174" s="281" t="s">
        <v>475</v>
      </c>
    </row>
    <row r="175" s="2" customFormat="1" ht="33" customHeight="1">
      <c r="A175" s="41"/>
      <c r="B175" s="42"/>
      <c r="C175" s="231" t="s">
        <v>579</v>
      </c>
      <c r="D175" s="231" t="s">
        <v>477</v>
      </c>
      <c r="E175" s="232" t="s">
        <v>3423</v>
      </c>
      <c r="F175" s="233" t="s">
        <v>3424</v>
      </c>
      <c r="G175" s="234" t="s">
        <v>496</v>
      </c>
      <c r="H175" s="235">
        <v>372</v>
      </c>
      <c r="I175" s="236"/>
      <c r="J175" s="237">
        <f>ROUND(I175*H175,2)</f>
        <v>0</v>
      </c>
      <c r="K175" s="233" t="s">
        <v>481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6252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3424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6248</v>
      </c>
      <c r="G177" s="250"/>
      <c r="H177" s="253">
        <v>354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6249</v>
      </c>
      <c r="G178" s="250"/>
      <c r="H178" s="253">
        <v>18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5" customFormat="1">
      <c r="A179" s="15"/>
      <c r="B179" s="271"/>
      <c r="C179" s="272"/>
      <c r="D179" s="244" t="s">
        <v>487</v>
      </c>
      <c r="E179" s="273" t="s">
        <v>28</v>
      </c>
      <c r="F179" s="274" t="s">
        <v>493</v>
      </c>
      <c r="G179" s="272"/>
      <c r="H179" s="275">
        <v>372</v>
      </c>
      <c r="I179" s="276"/>
      <c r="J179" s="272"/>
      <c r="K179" s="272"/>
      <c r="L179" s="277"/>
      <c r="M179" s="278"/>
      <c r="N179" s="279"/>
      <c r="O179" s="279"/>
      <c r="P179" s="279"/>
      <c r="Q179" s="279"/>
      <c r="R179" s="279"/>
      <c r="S179" s="279"/>
      <c r="T179" s="280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81" t="s">
        <v>487</v>
      </c>
      <c r="AU179" s="281" t="s">
        <v>82</v>
      </c>
      <c r="AV179" s="15" t="s">
        <v>482</v>
      </c>
      <c r="AW179" s="15" t="s">
        <v>35</v>
      </c>
      <c r="AX179" s="15" t="s">
        <v>78</v>
      </c>
      <c r="AY179" s="281" t="s">
        <v>475</v>
      </c>
    </row>
    <row r="180" s="2" customFormat="1" ht="16.5" customHeight="1">
      <c r="A180" s="41"/>
      <c r="B180" s="42"/>
      <c r="C180" s="282" t="s">
        <v>583</v>
      </c>
      <c r="D180" s="282" t="s">
        <v>516</v>
      </c>
      <c r="E180" s="283" t="s">
        <v>4991</v>
      </c>
      <c r="F180" s="284" t="s">
        <v>4992</v>
      </c>
      <c r="G180" s="285" t="s">
        <v>720</v>
      </c>
      <c r="H180" s="286">
        <v>5.5800000000000001</v>
      </c>
      <c r="I180" s="287"/>
      <c r="J180" s="288">
        <f>ROUND(I180*H180,2)</f>
        <v>0</v>
      </c>
      <c r="K180" s="284" t="s">
        <v>481</v>
      </c>
      <c r="L180" s="289"/>
      <c r="M180" s="290" t="s">
        <v>28</v>
      </c>
      <c r="N180" s="291" t="s">
        <v>45</v>
      </c>
      <c r="O180" s="87"/>
      <c r="P180" s="240">
        <f>O180*H180</f>
        <v>0</v>
      </c>
      <c r="Q180" s="240">
        <v>0.001</v>
      </c>
      <c r="R180" s="240">
        <f>Q180*H180</f>
        <v>0.0055799999999999999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519</v>
      </c>
      <c r="AT180" s="242" t="s">
        <v>516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482</v>
      </c>
      <c r="BM180" s="242" t="s">
        <v>6253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4992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6254</v>
      </c>
      <c r="G182" s="250"/>
      <c r="H182" s="253">
        <v>5.5800000000000001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78</v>
      </c>
      <c r="AY182" s="259" t="s">
        <v>475</v>
      </c>
    </row>
    <row r="183" s="12" customFormat="1" ht="22.8" customHeight="1">
      <c r="A183" s="12"/>
      <c r="B183" s="215"/>
      <c r="C183" s="216"/>
      <c r="D183" s="217" t="s">
        <v>73</v>
      </c>
      <c r="E183" s="229" t="s">
        <v>82</v>
      </c>
      <c r="F183" s="229" t="s">
        <v>925</v>
      </c>
      <c r="G183" s="216"/>
      <c r="H183" s="216"/>
      <c r="I183" s="219"/>
      <c r="J183" s="230">
        <f>BK183</f>
        <v>0</v>
      </c>
      <c r="K183" s="216"/>
      <c r="L183" s="221"/>
      <c r="M183" s="222"/>
      <c r="N183" s="223"/>
      <c r="O183" s="223"/>
      <c r="P183" s="224">
        <f>SUM(P184:P198)</f>
        <v>0</v>
      </c>
      <c r="Q183" s="223"/>
      <c r="R183" s="224">
        <f>SUM(R184:R198)</f>
        <v>0.089109999999999995</v>
      </c>
      <c r="S183" s="223"/>
      <c r="T183" s="225">
        <f>SUM(T184:T198)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26" t="s">
        <v>78</v>
      </c>
      <c r="AT183" s="227" t="s">
        <v>73</v>
      </c>
      <c r="AU183" s="227" t="s">
        <v>78</v>
      </c>
      <c r="AY183" s="226" t="s">
        <v>475</v>
      </c>
      <c r="BK183" s="228">
        <f>SUM(BK184:BK198)</f>
        <v>0</v>
      </c>
    </row>
    <row r="184" s="2" customFormat="1" ht="33" customHeight="1">
      <c r="A184" s="41"/>
      <c r="B184" s="42"/>
      <c r="C184" s="231" t="s">
        <v>7</v>
      </c>
      <c r="D184" s="231" t="s">
        <v>477</v>
      </c>
      <c r="E184" s="232" t="s">
        <v>6110</v>
      </c>
      <c r="F184" s="233" t="s">
        <v>6111</v>
      </c>
      <c r="G184" s="234" t="s">
        <v>480</v>
      </c>
      <c r="H184" s="235">
        <v>17.699999999999999</v>
      </c>
      <c r="I184" s="236"/>
      <c r="J184" s="237">
        <f>ROUND(I184*H184,2)</f>
        <v>0</v>
      </c>
      <c r="K184" s="233" t="s">
        <v>481</v>
      </c>
      <c r="L184" s="47"/>
      <c r="M184" s="238" t="s">
        <v>28</v>
      </c>
      <c r="N184" s="239" t="s">
        <v>45</v>
      </c>
      <c r="O184" s="87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42" t="s">
        <v>482</v>
      </c>
      <c r="AT184" s="242" t="s">
        <v>477</v>
      </c>
      <c r="AU184" s="242" t="s">
        <v>82</v>
      </c>
      <c r="AY184" s="20" t="s">
        <v>475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20" t="s">
        <v>78</v>
      </c>
      <c r="BK184" s="243">
        <f>ROUND(I184*H184,2)</f>
        <v>0</v>
      </c>
      <c r="BL184" s="20" t="s">
        <v>482</v>
      </c>
      <c r="BM184" s="242" t="s">
        <v>6255</v>
      </c>
    </row>
    <row r="185" s="2" customFormat="1">
      <c r="A185" s="41"/>
      <c r="B185" s="42"/>
      <c r="C185" s="43"/>
      <c r="D185" s="244" t="s">
        <v>484</v>
      </c>
      <c r="E185" s="43"/>
      <c r="F185" s="245" t="s">
        <v>6113</v>
      </c>
      <c r="G185" s="43"/>
      <c r="H185" s="43"/>
      <c r="I185" s="151"/>
      <c r="J185" s="43"/>
      <c r="K185" s="43"/>
      <c r="L185" s="47"/>
      <c r="M185" s="246"/>
      <c r="N185" s="24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484</v>
      </c>
      <c r="AU185" s="20" t="s">
        <v>82</v>
      </c>
    </row>
    <row r="186" s="13" customFormat="1">
      <c r="A186" s="13"/>
      <c r="B186" s="249"/>
      <c r="C186" s="250"/>
      <c r="D186" s="244" t="s">
        <v>487</v>
      </c>
      <c r="E186" s="251" t="s">
        <v>28</v>
      </c>
      <c r="F186" s="252" t="s">
        <v>6256</v>
      </c>
      <c r="G186" s="250"/>
      <c r="H186" s="253">
        <v>17.699999999999999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9" t="s">
        <v>487</v>
      </c>
      <c r="AU186" s="259" t="s">
        <v>82</v>
      </c>
      <c r="AV186" s="13" t="s">
        <v>82</v>
      </c>
      <c r="AW186" s="13" t="s">
        <v>35</v>
      </c>
      <c r="AX186" s="13" t="s">
        <v>78</v>
      </c>
      <c r="AY186" s="259" t="s">
        <v>475</v>
      </c>
    </row>
    <row r="187" s="2" customFormat="1" ht="21.75" customHeight="1">
      <c r="A187" s="41"/>
      <c r="B187" s="42"/>
      <c r="C187" s="231" t="s">
        <v>594</v>
      </c>
      <c r="D187" s="231" t="s">
        <v>477</v>
      </c>
      <c r="E187" s="232" t="s">
        <v>6257</v>
      </c>
      <c r="F187" s="233" t="s">
        <v>6258</v>
      </c>
      <c r="G187" s="234" t="s">
        <v>639</v>
      </c>
      <c r="H187" s="235">
        <v>4.5</v>
      </c>
      <c r="I187" s="236"/>
      <c r="J187" s="237">
        <f>ROUND(I187*H187,2)</f>
        <v>0</v>
      </c>
      <c r="K187" s="233" t="s">
        <v>481</v>
      </c>
      <c r="L187" s="47"/>
      <c r="M187" s="238" t="s">
        <v>28</v>
      </c>
      <c r="N187" s="239" t="s">
        <v>45</v>
      </c>
      <c r="O187" s="87"/>
      <c r="P187" s="240">
        <f>O187*H187</f>
        <v>0</v>
      </c>
      <c r="Q187" s="240">
        <v>0.00033</v>
      </c>
      <c r="R187" s="240">
        <f>Q187*H187</f>
        <v>0.001485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482</v>
      </c>
      <c r="AT187" s="242" t="s">
        <v>477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482</v>
      </c>
      <c r="BM187" s="242" t="s">
        <v>6259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6260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13" customFormat="1">
      <c r="A189" s="13"/>
      <c r="B189" s="249"/>
      <c r="C189" s="250"/>
      <c r="D189" s="244" t="s">
        <v>487</v>
      </c>
      <c r="E189" s="251" t="s">
        <v>28</v>
      </c>
      <c r="F189" s="252" t="s">
        <v>6261</v>
      </c>
      <c r="G189" s="250"/>
      <c r="H189" s="253">
        <v>4.5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9" t="s">
        <v>487</v>
      </c>
      <c r="AU189" s="259" t="s">
        <v>82</v>
      </c>
      <c r="AV189" s="13" t="s">
        <v>82</v>
      </c>
      <c r="AW189" s="13" t="s">
        <v>35</v>
      </c>
      <c r="AX189" s="13" t="s">
        <v>78</v>
      </c>
      <c r="AY189" s="259" t="s">
        <v>475</v>
      </c>
    </row>
    <row r="190" s="2" customFormat="1" ht="21.75" customHeight="1">
      <c r="A190" s="41"/>
      <c r="B190" s="42"/>
      <c r="C190" s="231" t="s">
        <v>599</v>
      </c>
      <c r="D190" s="231" t="s">
        <v>477</v>
      </c>
      <c r="E190" s="232" t="s">
        <v>5027</v>
      </c>
      <c r="F190" s="233" t="s">
        <v>5028</v>
      </c>
      <c r="G190" s="234" t="s">
        <v>639</v>
      </c>
      <c r="H190" s="235">
        <v>118</v>
      </c>
      <c r="I190" s="236"/>
      <c r="J190" s="237">
        <f>ROUND(I190*H190,2)</f>
        <v>0</v>
      </c>
      <c r="K190" s="233" t="s">
        <v>481</v>
      </c>
      <c r="L190" s="47"/>
      <c r="M190" s="238" t="s">
        <v>28</v>
      </c>
      <c r="N190" s="239" t="s">
        <v>45</v>
      </c>
      <c r="O190" s="87"/>
      <c r="P190" s="240">
        <f>O190*H190</f>
        <v>0</v>
      </c>
      <c r="Q190" s="240">
        <v>0.00072999999999999996</v>
      </c>
      <c r="R190" s="240">
        <f>Q190*H190</f>
        <v>0.086139999999999994</v>
      </c>
      <c r="S190" s="240">
        <v>0</v>
      </c>
      <c r="T190" s="24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482</v>
      </c>
      <c r="AT190" s="242" t="s">
        <v>477</v>
      </c>
      <c r="AU190" s="242" t="s">
        <v>82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482</v>
      </c>
      <c r="BM190" s="242" t="s">
        <v>6262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5030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82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6263</v>
      </c>
      <c r="G192" s="250"/>
      <c r="H192" s="253">
        <v>118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78</v>
      </c>
      <c r="AY192" s="259" t="s">
        <v>475</v>
      </c>
    </row>
    <row r="193" s="2" customFormat="1" ht="33" customHeight="1">
      <c r="A193" s="41"/>
      <c r="B193" s="42"/>
      <c r="C193" s="231" t="s">
        <v>603</v>
      </c>
      <c r="D193" s="231" t="s">
        <v>477</v>
      </c>
      <c r="E193" s="232" t="s">
        <v>6117</v>
      </c>
      <c r="F193" s="233" t="s">
        <v>6118</v>
      </c>
      <c r="G193" s="234" t="s">
        <v>496</v>
      </c>
      <c r="H193" s="235">
        <v>4.5</v>
      </c>
      <c r="I193" s="236"/>
      <c r="J193" s="237">
        <f>ROUND(I193*H193,2)</f>
        <v>0</v>
      </c>
      <c r="K193" s="233" t="s">
        <v>481</v>
      </c>
      <c r="L193" s="47"/>
      <c r="M193" s="238" t="s">
        <v>28</v>
      </c>
      <c r="N193" s="239" t="s">
        <v>45</v>
      </c>
      <c r="O193" s="87"/>
      <c r="P193" s="240">
        <f>O193*H193</f>
        <v>0</v>
      </c>
      <c r="Q193" s="240">
        <v>0.00010000000000000001</v>
      </c>
      <c r="R193" s="240">
        <f>Q193*H193</f>
        <v>0.00045000000000000004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482</v>
      </c>
      <c r="AT193" s="242" t="s">
        <v>477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482</v>
      </c>
      <c r="BM193" s="242" t="s">
        <v>6264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6120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6265</v>
      </c>
      <c r="G195" s="250"/>
      <c r="H195" s="253">
        <v>4.5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78</v>
      </c>
      <c r="AY195" s="259" t="s">
        <v>475</v>
      </c>
    </row>
    <row r="196" s="2" customFormat="1" ht="16.5" customHeight="1">
      <c r="A196" s="41"/>
      <c r="B196" s="42"/>
      <c r="C196" s="282" t="s">
        <v>607</v>
      </c>
      <c r="D196" s="282" t="s">
        <v>516</v>
      </c>
      <c r="E196" s="283" t="s">
        <v>6122</v>
      </c>
      <c r="F196" s="284" t="s">
        <v>6123</v>
      </c>
      <c r="G196" s="285" t="s">
        <v>496</v>
      </c>
      <c r="H196" s="286">
        <v>5.1749999999999998</v>
      </c>
      <c r="I196" s="287"/>
      <c r="J196" s="288">
        <f>ROUND(I196*H196,2)</f>
        <v>0</v>
      </c>
      <c r="K196" s="284" t="s">
        <v>481</v>
      </c>
      <c r="L196" s="289"/>
      <c r="M196" s="290" t="s">
        <v>28</v>
      </c>
      <c r="N196" s="291" t="s">
        <v>45</v>
      </c>
      <c r="O196" s="87"/>
      <c r="P196" s="240">
        <f>O196*H196</f>
        <v>0</v>
      </c>
      <c r="Q196" s="240">
        <v>0.00020000000000000001</v>
      </c>
      <c r="R196" s="240">
        <f>Q196*H196</f>
        <v>0.0010350000000000001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519</v>
      </c>
      <c r="AT196" s="242" t="s">
        <v>516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6266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6123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6267</v>
      </c>
      <c r="G198" s="250"/>
      <c r="H198" s="253">
        <v>5.1749999999999998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78</v>
      </c>
      <c r="AY198" s="259" t="s">
        <v>475</v>
      </c>
    </row>
    <row r="199" s="12" customFormat="1" ht="22.8" customHeight="1">
      <c r="A199" s="12"/>
      <c r="B199" s="215"/>
      <c r="C199" s="216"/>
      <c r="D199" s="217" t="s">
        <v>73</v>
      </c>
      <c r="E199" s="229" t="s">
        <v>482</v>
      </c>
      <c r="F199" s="229" t="s">
        <v>547</v>
      </c>
      <c r="G199" s="216"/>
      <c r="H199" s="216"/>
      <c r="I199" s="219"/>
      <c r="J199" s="230">
        <f>BK199</f>
        <v>0</v>
      </c>
      <c r="K199" s="216"/>
      <c r="L199" s="221"/>
      <c r="M199" s="222"/>
      <c r="N199" s="223"/>
      <c r="O199" s="223"/>
      <c r="P199" s="224">
        <f>SUM(P200:P209)</f>
        <v>0</v>
      </c>
      <c r="Q199" s="223"/>
      <c r="R199" s="224">
        <f>SUM(R200:R209)</f>
        <v>1.4725151999999999</v>
      </c>
      <c r="S199" s="223"/>
      <c r="T199" s="225">
        <f>SUM(T200:T209)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6" t="s">
        <v>78</v>
      </c>
      <c r="AT199" s="227" t="s">
        <v>73</v>
      </c>
      <c r="AU199" s="227" t="s">
        <v>78</v>
      </c>
      <c r="AY199" s="226" t="s">
        <v>475</v>
      </c>
      <c r="BK199" s="228">
        <f>SUM(BK200:BK209)</f>
        <v>0</v>
      </c>
    </row>
    <row r="200" s="2" customFormat="1" ht="21.75" customHeight="1">
      <c r="A200" s="41"/>
      <c r="B200" s="42"/>
      <c r="C200" s="231" t="s">
        <v>614</v>
      </c>
      <c r="D200" s="231" t="s">
        <v>477</v>
      </c>
      <c r="E200" s="232" t="s">
        <v>6128</v>
      </c>
      <c r="F200" s="233" t="s">
        <v>6129</v>
      </c>
      <c r="G200" s="234" t="s">
        <v>480</v>
      </c>
      <c r="H200" s="235">
        <v>14.029999999999999</v>
      </c>
      <c r="I200" s="236"/>
      <c r="J200" s="237">
        <f>ROUND(I200*H200,2)</f>
        <v>0</v>
      </c>
      <c r="K200" s="233" t="s">
        <v>481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6268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6129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6" customFormat="1">
      <c r="A202" s="16"/>
      <c r="B202" s="299"/>
      <c r="C202" s="300"/>
      <c r="D202" s="244" t="s">
        <v>487</v>
      </c>
      <c r="E202" s="301" t="s">
        <v>28</v>
      </c>
      <c r="F202" s="302" t="s">
        <v>6269</v>
      </c>
      <c r="G202" s="300"/>
      <c r="H202" s="301" t="s">
        <v>28</v>
      </c>
      <c r="I202" s="303"/>
      <c r="J202" s="300"/>
      <c r="K202" s="300"/>
      <c r="L202" s="304"/>
      <c r="M202" s="305"/>
      <c r="N202" s="306"/>
      <c r="O202" s="306"/>
      <c r="P202" s="306"/>
      <c r="Q202" s="306"/>
      <c r="R202" s="306"/>
      <c r="S202" s="306"/>
      <c r="T202" s="307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308" t="s">
        <v>487</v>
      </c>
      <c r="AU202" s="308" t="s">
        <v>82</v>
      </c>
      <c r="AV202" s="16" t="s">
        <v>78</v>
      </c>
      <c r="AW202" s="16" t="s">
        <v>35</v>
      </c>
      <c r="AX202" s="16" t="s">
        <v>74</v>
      </c>
      <c r="AY202" s="308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6270</v>
      </c>
      <c r="G203" s="250"/>
      <c r="H203" s="253">
        <v>14.029999999999999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78</v>
      </c>
      <c r="AY203" s="259" t="s">
        <v>475</v>
      </c>
    </row>
    <row r="204" s="2" customFormat="1" ht="33" customHeight="1">
      <c r="A204" s="41"/>
      <c r="B204" s="42"/>
      <c r="C204" s="231" t="s">
        <v>620</v>
      </c>
      <c r="D204" s="231" t="s">
        <v>477</v>
      </c>
      <c r="E204" s="232" t="s">
        <v>6133</v>
      </c>
      <c r="F204" s="233" t="s">
        <v>5675</v>
      </c>
      <c r="G204" s="234" t="s">
        <v>480</v>
      </c>
      <c r="H204" s="235">
        <v>0.68999999999999995</v>
      </c>
      <c r="I204" s="236"/>
      <c r="J204" s="237">
        <f>ROUND(I204*H204,2)</f>
        <v>0</v>
      </c>
      <c r="K204" s="233" t="s">
        <v>481</v>
      </c>
      <c r="L204" s="47"/>
      <c r="M204" s="238" t="s">
        <v>28</v>
      </c>
      <c r="N204" s="239" t="s">
        <v>45</v>
      </c>
      <c r="O204" s="87"/>
      <c r="P204" s="240">
        <f>O204*H204</f>
        <v>0</v>
      </c>
      <c r="Q204" s="240">
        <v>2.13408</v>
      </c>
      <c r="R204" s="240">
        <f>Q204*H204</f>
        <v>1.4725151999999999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482</v>
      </c>
      <c r="AT204" s="242" t="s">
        <v>477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482</v>
      </c>
      <c r="BM204" s="242" t="s">
        <v>6271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5677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6272</v>
      </c>
      <c r="G206" s="250"/>
      <c r="H206" s="253">
        <v>0.68999999999999995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78</v>
      </c>
      <c r="AY206" s="259" t="s">
        <v>475</v>
      </c>
    </row>
    <row r="207" s="2" customFormat="1" ht="33" customHeight="1">
      <c r="A207" s="41"/>
      <c r="B207" s="42"/>
      <c r="C207" s="231" t="s">
        <v>625</v>
      </c>
      <c r="D207" s="231" t="s">
        <v>477</v>
      </c>
      <c r="E207" s="232" t="s">
        <v>5687</v>
      </c>
      <c r="F207" s="233" t="s">
        <v>5688</v>
      </c>
      <c r="G207" s="234" t="s">
        <v>496</v>
      </c>
      <c r="H207" s="235">
        <v>2.2999999999999998</v>
      </c>
      <c r="I207" s="236"/>
      <c r="J207" s="237">
        <f>ROUND(I207*H207,2)</f>
        <v>0</v>
      </c>
      <c r="K207" s="233" t="s">
        <v>481</v>
      </c>
      <c r="L207" s="47"/>
      <c r="M207" s="238" t="s">
        <v>28</v>
      </c>
      <c r="N207" s="239" t="s">
        <v>45</v>
      </c>
      <c r="O207" s="87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482</v>
      </c>
      <c r="AT207" s="242" t="s">
        <v>477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482</v>
      </c>
      <c r="BM207" s="242" t="s">
        <v>6273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5690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13" customFormat="1">
      <c r="A209" s="13"/>
      <c r="B209" s="249"/>
      <c r="C209" s="250"/>
      <c r="D209" s="244" t="s">
        <v>487</v>
      </c>
      <c r="E209" s="251" t="s">
        <v>28</v>
      </c>
      <c r="F209" s="252" t="s">
        <v>6274</v>
      </c>
      <c r="G209" s="250"/>
      <c r="H209" s="253">
        <v>2.2999999999999998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9" t="s">
        <v>487</v>
      </c>
      <c r="AU209" s="259" t="s">
        <v>82</v>
      </c>
      <c r="AV209" s="13" t="s">
        <v>82</v>
      </c>
      <c r="AW209" s="13" t="s">
        <v>35</v>
      </c>
      <c r="AX209" s="13" t="s">
        <v>78</v>
      </c>
      <c r="AY209" s="259" t="s">
        <v>475</v>
      </c>
    </row>
    <row r="210" s="12" customFormat="1" ht="22.8" customHeight="1">
      <c r="A210" s="12"/>
      <c r="B210" s="215"/>
      <c r="C210" s="216"/>
      <c r="D210" s="217" t="s">
        <v>73</v>
      </c>
      <c r="E210" s="229" t="s">
        <v>519</v>
      </c>
      <c r="F210" s="229" t="s">
        <v>2464</v>
      </c>
      <c r="G210" s="216"/>
      <c r="H210" s="216"/>
      <c r="I210" s="219"/>
      <c r="J210" s="230">
        <f>BK210</f>
        <v>0</v>
      </c>
      <c r="K210" s="216"/>
      <c r="L210" s="221"/>
      <c r="M210" s="222"/>
      <c r="N210" s="223"/>
      <c r="O210" s="223"/>
      <c r="P210" s="224">
        <f>SUM(P211:P267)</f>
        <v>0</v>
      </c>
      <c r="Q210" s="223"/>
      <c r="R210" s="224">
        <f>SUM(R211:R267)</f>
        <v>16.343905200000002</v>
      </c>
      <c r="S210" s="223"/>
      <c r="T210" s="225">
        <f>SUM(T211:T267)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6" t="s">
        <v>78</v>
      </c>
      <c r="AT210" s="227" t="s">
        <v>73</v>
      </c>
      <c r="AU210" s="227" t="s">
        <v>78</v>
      </c>
      <c r="AY210" s="226" t="s">
        <v>475</v>
      </c>
      <c r="BK210" s="228">
        <f>SUM(BK211:BK267)</f>
        <v>0</v>
      </c>
    </row>
    <row r="211" s="2" customFormat="1" ht="33" customHeight="1">
      <c r="A211" s="41"/>
      <c r="B211" s="42"/>
      <c r="C211" s="231" t="s">
        <v>630</v>
      </c>
      <c r="D211" s="231" t="s">
        <v>477</v>
      </c>
      <c r="E211" s="232" t="s">
        <v>6138</v>
      </c>
      <c r="F211" s="233" t="s">
        <v>6139</v>
      </c>
      <c r="G211" s="234" t="s">
        <v>639</v>
      </c>
      <c r="H211" s="235">
        <v>124.5</v>
      </c>
      <c r="I211" s="236"/>
      <c r="J211" s="237">
        <f>ROUND(I211*H211,2)</f>
        <v>0</v>
      </c>
      <c r="K211" s="233" t="s">
        <v>481</v>
      </c>
      <c r="L211" s="47"/>
      <c r="M211" s="238" t="s">
        <v>28</v>
      </c>
      <c r="N211" s="239" t="s">
        <v>45</v>
      </c>
      <c r="O211" s="87"/>
      <c r="P211" s="240">
        <f>O211*H211</f>
        <v>0</v>
      </c>
      <c r="Q211" s="240">
        <v>0.0042700000000000004</v>
      </c>
      <c r="R211" s="240">
        <f>Q211*H211</f>
        <v>0.53161500000000006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482</v>
      </c>
      <c r="AT211" s="242" t="s">
        <v>477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482</v>
      </c>
      <c r="BM211" s="242" t="s">
        <v>6275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6139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6276</v>
      </c>
      <c r="G213" s="250"/>
      <c r="H213" s="253">
        <v>122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74</v>
      </c>
      <c r="AY213" s="259" t="s">
        <v>475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6142</v>
      </c>
      <c r="G214" s="250"/>
      <c r="H214" s="253">
        <v>2.5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5" customFormat="1">
      <c r="A215" s="15"/>
      <c r="B215" s="271"/>
      <c r="C215" s="272"/>
      <c r="D215" s="244" t="s">
        <v>487</v>
      </c>
      <c r="E215" s="273" t="s">
        <v>28</v>
      </c>
      <c r="F215" s="274" t="s">
        <v>493</v>
      </c>
      <c r="G215" s="272"/>
      <c r="H215" s="275">
        <v>124.5</v>
      </c>
      <c r="I215" s="276"/>
      <c r="J215" s="272"/>
      <c r="K215" s="272"/>
      <c r="L215" s="277"/>
      <c r="M215" s="278"/>
      <c r="N215" s="279"/>
      <c r="O215" s="279"/>
      <c r="P215" s="279"/>
      <c r="Q215" s="279"/>
      <c r="R215" s="279"/>
      <c r="S215" s="279"/>
      <c r="T215" s="280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81" t="s">
        <v>487</v>
      </c>
      <c r="AU215" s="281" t="s">
        <v>82</v>
      </c>
      <c r="AV215" s="15" t="s">
        <v>482</v>
      </c>
      <c r="AW215" s="15" t="s">
        <v>35</v>
      </c>
      <c r="AX215" s="15" t="s">
        <v>78</v>
      </c>
      <c r="AY215" s="281" t="s">
        <v>475</v>
      </c>
    </row>
    <row r="216" s="2" customFormat="1" ht="33" customHeight="1">
      <c r="A216" s="41"/>
      <c r="B216" s="42"/>
      <c r="C216" s="231" t="s">
        <v>636</v>
      </c>
      <c r="D216" s="231" t="s">
        <v>477</v>
      </c>
      <c r="E216" s="232" t="s">
        <v>5218</v>
      </c>
      <c r="F216" s="233" t="s">
        <v>5219</v>
      </c>
      <c r="G216" s="234" t="s">
        <v>550</v>
      </c>
      <c r="H216" s="235">
        <v>10</v>
      </c>
      <c r="I216" s="236"/>
      <c r="J216" s="237">
        <f>ROUND(I216*H216,2)</f>
        <v>0</v>
      </c>
      <c r="K216" s="233" t="s">
        <v>481</v>
      </c>
      <c r="L216" s="47"/>
      <c r="M216" s="238" t="s">
        <v>28</v>
      </c>
      <c r="N216" s="239" t="s">
        <v>45</v>
      </c>
      <c r="O216" s="87"/>
      <c r="P216" s="240">
        <f>O216*H216</f>
        <v>0</v>
      </c>
      <c r="Q216" s="240">
        <v>1.0000000000000001E-05</v>
      </c>
      <c r="R216" s="240">
        <f>Q216*H216</f>
        <v>0.00010000000000000001</v>
      </c>
      <c r="S216" s="240">
        <v>0</v>
      </c>
      <c r="T216" s="24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42" t="s">
        <v>482</v>
      </c>
      <c r="AT216" s="242" t="s">
        <v>477</v>
      </c>
      <c r="AU216" s="242" t="s">
        <v>82</v>
      </c>
      <c r="AY216" s="20" t="s">
        <v>475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20" t="s">
        <v>78</v>
      </c>
      <c r="BK216" s="243">
        <f>ROUND(I216*H216,2)</f>
        <v>0</v>
      </c>
      <c r="BL216" s="20" t="s">
        <v>482</v>
      </c>
      <c r="BM216" s="242" t="s">
        <v>6277</v>
      </c>
    </row>
    <row r="217" s="2" customFormat="1">
      <c r="A217" s="41"/>
      <c r="B217" s="42"/>
      <c r="C217" s="43"/>
      <c r="D217" s="244" t="s">
        <v>484</v>
      </c>
      <c r="E217" s="43"/>
      <c r="F217" s="245" t="s">
        <v>5221</v>
      </c>
      <c r="G217" s="43"/>
      <c r="H217" s="43"/>
      <c r="I217" s="151"/>
      <c r="J217" s="43"/>
      <c r="K217" s="43"/>
      <c r="L217" s="47"/>
      <c r="M217" s="246"/>
      <c r="N217" s="247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484</v>
      </c>
      <c r="AU217" s="20" t="s">
        <v>82</v>
      </c>
    </row>
    <row r="218" s="2" customFormat="1" ht="16.5" customHeight="1">
      <c r="A218" s="41"/>
      <c r="B218" s="42"/>
      <c r="C218" s="282" t="s">
        <v>649</v>
      </c>
      <c r="D218" s="282" t="s">
        <v>516</v>
      </c>
      <c r="E218" s="283" t="s">
        <v>6144</v>
      </c>
      <c r="F218" s="284" t="s">
        <v>6145</v>
      </c>
      <c r="G218" s="285" t="s">
        <v>550</v>
      </c>
      <c r="H218" s="286">
        <v>10</v>
      </c>
      <c r="I218" s="287"/>
      <c r="J218" s="288">
        <f>ROUND(I218*H218,2)</f>
        <v>0</v>
      </c>
      <c r="K218" s="284" t="s">
        <v>28</v>
      </c>
      <c r="L218" s="289"/>
      <c r="M218" s="290" t="s">
        <v>28</v>
      </c>
      <c r="N218" s="291" t="s">
        <v>45</v>
      </c>
      <c r="O218" s="87"/>
      <c r="P218" s="240">
        <f>O218*H218</f>
        <v>0</v>
      </c>
      <c r="Q218" s="240">
        <v>0.00010000000000000001</v>
      </c>
      <c r="R218" s="240">
        <f>Q218*H218</f>
        <v>0.001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519</v>
      </c>
      <c r="AT218" s="242" t="s">
        <v>516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482</v>
      </c>
      <c r="BM218" s="242" t="s">
        <v>6278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6145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13" customFormat="1">
      <c r="A220" s="13"/>
      <c r="B220" s="249"/>
      <c r="C220" s="250"/>
      <c r="D220" s="244" t="s">
        <v>487</v>
      </c>
      <c r="E220" s="251" t="s">
        <v>28</v>
      </c>
      <c r="F220" s="252" t="s">
        <v>6279</v>
      </c>
      <c r="G220" s="250"/>
      <c r="H220" s="253">
        <v>10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9" t="s">
        <v>487</v>
      </c>
      <c r="AU220" s="259" t="s">
        <v>82</v>
      </c>
      <c r="AV220" s="13" t="s">
        <v>82</v>
      </c>
      <c r="AW220" s="13" t="s">
        <v>35</v>
      </c>
      <c r="AX220" s="13" t="s">
        <v>78</v>
      </c>
      <c r="AY220" s="259" t="s">
        <v>475</v>
      </c>
    </row>
    <row r="221" s="2" customFormat="1" ht="33" customHeight="1">
      <c r="A221" s="41"/>
      <c r="B221" s="42"/>
      <c r="C221" s="231" t="s">
        <v>655</v>
      </c>
      <c r="D221" s="231" t="s">
        <v>477</v>
      </c>
      <c r="E221" s="232" t="s">
        <v>6148</v>
      </c>
      <c r="F221" s="233" t="s">
        <v>6149</v>
      </c>
      <c r="G221" s="234" t="s">
        <v>550</v>
      </c>
      <c r="H221" s="235">
        <v>5</v>
      </c>
      <c r="I221" s="236"/>
      <c r="J221" s="237">
        <f>ROUND(I221*H221,2)</f>
        <v>0</v>
      </c>
      <c r="K221" s="233" t="s">
        <v>481</v>
      </c>
      <c r="L221" s="47"/>
      <c r="M221" s="238" t="s">
        <v>28</v>
      </c>
      <c r="N221" s="239" t="s">
        <v>45</v>
      </c>
      <c r="O221" s="87"/>
      <c r="P221" s="240">
        <f>O221*H221</f>
        <v>0</v>
      </c>
      <c r="Q221" s="240">
        <v>1.0000000000000001E-05</v>
      </c>
      <c r="R221" s="240">
        <f>Q221*H221</f>
        <v>5.0000000000000002E-05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482</v>
      </c>
      <c r="AT221" s="242" t="s">
        <v>477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482</v>
      </c>
      <c r="BM221" s="242" t="s">
        <v>6280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6151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6281</v>
      </c>
      <c r="G223" s="250"/>
      <c r="H223" s="253">
        <v>5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78</v>
      </c>
      <c r="AY223" s="259" t="s">
        <v>475</v>
      </c>
    </row>
    <row r="224" s="2" customFormat="1" ht="21.75" customHeight="1">
      <c r="A224" s="41"/>
      <c r="B224" s="42"/>
      <c r="C224" s="282" t="s">
        <v>662</v>
      </c>
      <c r="D224" s="282" t="s">
        <v>516</v>
      </c>
      <c r="E224" s="283" t="s">
        <v>6156</v>
      </c>
      <c r="F224" s="284" t="s">
        <v>6157</v>
      </c>
      <c r="G224" s="285" t="s">
        <v>550</v>
      </c>
      <c r="H224" s="286">
        <v>3</v>
      </c>
      <c r="I224" s="287"/>
      <c r="J224" s="288">
        <f>ROUND(I224*H224,2)</f>
        <v>0</v>
      </c>
      <c r="K224" s="284" t="s">
        <v>481</v>
      </c>
      <c r="L224" s="289"/>
      <c r="M224" s="290" t="s">
        <v>28</v>
      </c>
      <c r="N224" s="291" t="s">
        <v>45</v>
      </c>
      <c r="O224" s="87"/>
      <c r="P224" s="240">
        <f>O224*H224</f>
        <v>0</v>
      </c>
      <c r="Q224" s="240">
        <v>0.0025999999999999999</v>
      </c>
      <c r="R224" s="240">
        <f>Q224*H224</f>
        <v>0.0077999999999999996</v>
      </c>
      <c r="S224" s="240">
        <v>0</v>
      </c>
      <c r="T224" s="24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42" t="s">
        <v>519</v>
      </c>
      <c r="AT224" s="242" t="s">
        <v>516</v>
      </c>
      <c r="AU224" s="242" t="s">
        <v>82</v>
      </c>
      <c r="AY224" s="20" t="s">
        <v>475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20" t="s">
        <v>78</v>
      </c>
      <c r="BK224" s="243">
        <f>ROUND(I224*H224,2)</f>
        <v>0</v>
      </c>
      <c r="BL224" s="20" t="s">
        <v>482</v>
      </c>
      <c r="BM224" s="242" t="s">
        <v>6282</v>
      </c>
    </row>
    <row r="225" s="2" customFormat="1">
      <c r="A225" s="41"/>
      <c r="B225" s="42"/>
      <c r="C225" s="43"/>
      <c r="D225" s="244" t="s">
        <v>484</v>
      </c>
      <c r="E225" s="43"/>
      <c r="F225" s="245" t="s">
        <v>6157</v>
      </c>
      <c r="G225" s="43"/>
      <c r="H225" s="43"/>
      <c r="I225" s="151"/>
      <c r="J225" s="43"/>
      <c r="K225" s="43"/>
      <c r="L225" s="47"/>
      <c r="M225" s="246"/>
      <c r="N225" s="24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484</v>
      </c>
      <c r="AU225" s="20" t="s">
        <v>82</v>
      </c>
    </row>
    <row r="226" s="2" customFormat="1" ht="16.5" customHeight="1">
      <c r="A226" s="41"/>
      <c r="B226" s="42"/>
      <c r="C226" s="282" t="s">
        <v>668</v>
      </c>
      <c r="D226" s="282" t="s">
        <v>516</v>
      </c>
      <c r="E226" s="283" t="s">
        <v>6153</v>
      </c>
      <c r="F226" s="284" t="s">
        <v>6154</v>
      </c>
      <c r="G226" s="285" t="s">
        <v>550</v>
      </c>
      <c r="H226" s="286">
        <v>2</v>
      </c>
      <c r="I226" s="287"/>
      <c r="J226" s="288">
        <f>ROUND(I226*H226,2)</f>
        <v>0</v>
      </c>
      <c r="K226" s="284" t="s">
        <v>28</v>
      </c>
      <c r="L226" s="289"/>
      <c r="M226" s="290" t="s">
        <v>28</v>
      </c>
      <c r="N226" s="291" t="s">
        <v>45</v>
      </c>
      <c r="O226" s="87"/>
      <c r="P226" s="240">
        <f>O226*H226</f>
        <v>0</v>
      </c>
      <c r="Q226" s="240">
        <v>0.0011000000000000001</v>
      </c>
      <c r="R226" s="240">
        <f>Q226*H226</f>
        <v>0.0022000000000000001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519</v>
      </c>
      <c r="AT226" s="242" t="s">
        <v>516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482</v>
      </c>
      <c r="BM226" s="242" t="s">
        <v>6283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6154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2" customFormat="1" ht="16.5" customHeight="1">
      <c r="A228" s="41"/>
      <c r="B228" s="42"/>
      <c r="C228" s="282" t="s">
        <v>672</v>
      </c>
      <c r="D228" s="282" t="s">
        <v>516</v>
      </c>
      <c r="E228" s="283" t="s">
        <v>6159</v>
      </c>
      <c r="F228" s="284" t="s">
        <v>6160</v>
      </c>
      <c r="G228" s="285" t="s">
        <v>6161</v>
      </c>
      <c r="H228" s="286">
        <v>1</v>
      </c>
      <c r="I228" s="287"/>
      <c r="J228" s="288">
        <f>ROUND(I228*H228,2)</f>
        <v>0</v>
      </c>
      <c r="K228" s="284" t="s">
        <v>481</v>
      </c>
      <c r="L228" s="289"/>
      <c r="M228" s="290" t="s">
        <v>28</v>
      </c>
      <c r="N228" s="291" t="s">
        <v>45</v>
      </c>
      <c r="O228" s="87"/>
      <c r="P228" s="240">
        <f>O228*H228</f>
        <v>0</v>
      </c>
      <c r="Q228" s="240">
        <v>0.00107</v>
      </c>
      <c r="R228" s="240">
        <f>Q228*H228</f>
        <v>0.00107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519</v>
      </c>
      <c r="AT228" s="242" t="s">
        <v>516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6284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6160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6163</v>
      </c>
      <c r="G230" s="250"/>
      <c r="H230" s="253">
        <v>1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78</v>
      </c>
      <c r="AY230" s="259" t="s">
        <v>475</v>
      </c>
    </row>
    <row r="231" s="2" customFormat="1" ht="21.75" customHeight="1">
      <c r="A231" s="41"/>
      <c r="B231" s="42"/>
      <c r="C231" s="231" t="s">
        <v>677</v>
      </c>
      <c r="D231" s="231" t="s">
        <v>477</v>
      </c>
      <c r="E231" s="232" t="s">
        <v>2671</v>
      </c>
      <c r="F231" s="233" t="s">
        <v>2672</v>
      </c>
      <c r="G231" s="234" t="s">
        <v>550</v>
      </c>
      <c r="H231" s="235">
        <v>12</v>
      </c>
      <c r="I231" s="236"/>
      <c r="J231" s="237">
        <f>ROUND(I231*H231,2)</f>
        <v>0</v>
      </c>
      <c r="K231" s="233" t="s">
        <v>481</v>
      </c>
      <c r="L231" s="47"/>
      <c r="M231" s="238" t="s">
        <v>28</v>
      </c>
      <c r="N231" s="239" t="s">
        <v>45</v>
      </c>
      <c r="O231" s="87"/>
      <c r="P231" s="240">
        <f>O231*H231</f>
        <v>0</v>
      </c>
      <c r="Q231" s="240">
        <v>0.010189999999999999</v>
      </c>
      <c r="R231" s="240">
        <f>Q231*H231</f>
        <v>0.12228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482</v>
      </c>
      <c r="AT231" s="242" t="s">
        <v>477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6285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2672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6286</v>
      </c>
      <c r="G233" s="250"/>
      <c r="H233" s="253">
        <v>10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74</v>
      </c>
      <c r="AY233" s="259" t="s">
        <v>475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6287</v>
      </c>
      <c r="G234" s="250"/>
      <c r="H234" s="253">
        <v>2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74</v>
      </c>
      <c r="AY234" s="259" t="s">
        <v>475</v>
      </c>
    </row>
    <row r="235" s="15" customFormat="1">
      <c r="A235" s="15"/>
      <c r="B235" s="271"/>
      <c r="C235" s="272"/>
      <c r="D235" s="244" t="s">
        <v>487</v>
      </c>
      <c r="E235" s="273" t="s">
        <v>28</v>
      </c>
      <c r="F235" s="274" t="s">
        <v>493</v>
      </c>
      <c r="G235" s="272"/>
      <c r="H235" s="275">
        <v>12</v>
      </c>
      <c r="I235" s="276"/>
      <c r="J235" s="272"/>
      <c r="K235" s="272"/>
      <c r="L235" s="277"/>
      <c r="M235" s="278"/>
      <c r="N235" s="279"/>
      <c r="O235" s="279"/>
      <c r="P235" s="279"/>
      <c r="Q235" s="279"/>
      <c r="R235" s="279"/>
      <c r="S235" s="279"/>
      <c r="T235" s="280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81" t="s">
        <v>487</v>
      </c>
      <c r="AU235" s="281" t="s">
        <v>82</v>
      </c>
      <c r="AV235" s="15" t="s">
        <v>482</v>
      </c>
      <c r="AW235" s="15" t="s">
        <v>35</v>
      </c>
      <c r="AX235" s="15" t="s">
        <v>78</v>
      </c>
      <c r="AY235" s="281" t="s">
        <v>475</v>
      </c>
    </row>
    <row r="236" s="2" customFormat="1" ht="16.5" customHeight="1">
      <c r="A236" s="41"/>
      <c r="B236" s="42"/>
      <c r="C236" s="282" t="s">
        <v>683</v>
      </c>
      <c r="D236" s="282" t="s">
        <v>516</v>
      </c>
      <c r="E236" s="283" t="s">
        <v>6166</v>
      </c>
      <c r="F236" s="284" t="s">
        <v>6167</v>
      </c>
      <c r="G236" s="285" t="s">
        <v>550</v>
      </c>
      <c r="H236" s="286">
        <v>6</v>
      </c>
      <c r="I236" s="287"/>
      <c r="J236" s="288">
        <f>ROUND(I236*H236,2)</f>
        <v>0</v>
      </c>
      <c r="K236" s="284" t="s">
        <v>481</v>
      </c>
      <c r="L236" s="289"/>
      <c r="M236" s="290" t="s">
        <v>28</v>
      </c>
      <c r="N236" s="291" t="s">
        <v>45</v>
      </c>
      <c r="O236" s="87"/>
      <c r="P236" s="240">
        <f>O236*H236</f>
        <v>0</v>
      </c>
      <c r="Q236" s="240">
        <v>0.51000000000000001</v>
      </c>
      <c r="R236" s="240">
        <f>Q236*H236</f>
        <v>3.0600000000000001</v>
      </c>
      <c r="S236" s="240">
        <v>0</v>
      </c>
      <c r="T236" s="241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42" t="s">
        <v>519</v>
      </c>
      <c r="AT236" s="242" t="s">
        <v>516</v>
      </c>
      <c r="AU236" s="242" t="s">
        <v>82</v>
      </c>
      <c r="AY236" s="20" t="s">
        <v>475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20" t="s">
        <v>78</v>
      </c>
      <c r="BK236" s="243">
        <f>ROUND(I236*H236,2)</f>
        <v>0</v>
      </c>
      <c r="BL236" s="20" t="s">
        <v>482</v>
      </c>
      <c r="BM236" s="242" t="s">
        <v>6288</v>
      </c>
    </row>
    <row r="237" s="2" customFormat="1">
      <c r="A237" s="41"/>
      <c r="B237" s="42"/>
      <c r="C237" s="43"/>
      <c r="D237" s="244" t="s">
        <v>484</v>
      </c>
      <c r="E237" s="43"/>
      <c r="F237" s="245" t="s">
        <v>6167</v>
      </c>
      <c r="G237" s="43"/>
      <c r="H237" s="43"/>
      <c r="I237" s="151"/>
      <c r="J237" s="43"/>
      <c r="K237" s="43"/>
      <c r="L237" s="47"/>
      <c r="M237" s="246"/>
      <c r="N237" s="24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484</v>
      </c>
      <c r="AU237" s="20" t="s">
        <v>82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6289</v>
      </c>
      <c r="G238" s="250"/>
      <c r="H238" s="253">
        <v>6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78</v>
      </c>
      <c r="AY238" s="259" t="s">
        <v>475</v>
      </c>
    </row>
    <row r="239" s="2" customFormat="1" ht="16.5" customHeight="1">
      <c r="A239" s="41"/>
      <c r="B239" s="42"/>
      <c r="C239" s="282" t="s">
        <v>689</v>
      </c>
      <c r="D239" s="282" t="s">
        <v>516</v>
      </c>
      <c r="E239" s="283" t="s">
        <v>6170</v>
      </c>
      <c r="F239" s="284" t="s">
        <v>6167</v>
      </c>
      <c r="G239" s="285" t="s">
        <v>550</v>
      </c>
      <c r="H239" s="286">
        <v>2</v>
      </c>
      <c r="I239" s="287"/>
      <c r="J239" s="288">
        <f>ROUND(I239*H239,2)</f>
        <v>0</v>
      </c>
      <c r="K239" s="284" t="s">
        <v>481</v>
      </c>
      <c r="L239" s="289"/>
      <c r="M239" s="290" t="s">
        <v>28</v>
      </c>
      <c r="N239" s="291" t="s">
        <v>45</v>
      </c>
      <c r="O239" s="87"/>
      <c r="P239" s="240">
        <f>O239*H239</f>
        <v>0</v>
      </c>
      <c r="Q239" s="240">
        <v>0.51000000000000001</v>
      </c>
      <c r="R239" s="240">
        <f>Q239*H239</f>
        <v>1.02</v>
      </c>
      <c r="S239" s="240">
        <v>0</v>
      </c>
      <c r="T239" s="241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42" t="s">
        <v>519</v>
      </c>
      <c r="AT239" s="242" t="s">
        <v>516</v>
      </c>
      <c r="AU239" s="242" t="s">
        <v>82</v>
      </c>
      <c r="AY239" s="20" t="s">
        <v>475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20" t="s">
        <v>78</v>
      </c>
      <c r="BK239" s="243">
        <f>ROUND(I239*H239,2)</f>
        <v>0</v>
      </c>
      <c r="BL239" s="20" t="s">
        <v>482</v>
      </c>
      <c r="BM239" s="242" t="s">
        <v>6290</v>
      </c>
    </row>
    <row r="240" s="2" customFormat="1">
      <c r="A240" s="41"/>
      <c r="B240" s="42"/>
      <c r="C240" s="43"/>
      <c r="D240" s="244" t="s">
        <v>484</v>
      </c>
      <c r="E240" s="43"/>
      <c r="F240" s="245" t="s">
        <v>6167</v>
      </c>
      <c r="G240" s="43"/>
      <c r="H240" s="43"/>
      <c r="I240" s="151"/>
      <c r="J240" s="43"/>
      <c r="K240" s="43"/>
      <c r="L240" s="47"/>
      <c r="M240" s="246"/>
      <c r="N240" s="24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484</v>
      </c>
      <c r="AU240" s="20" t="s">
        <v>82</v>
      </c>
    </row>
    <row r="241" s="13" customFormat="1">
      <c r="A241" s="13"/>
      <c r="B241" s="249"/>
      <c r="C241" s="250"/>
      <c r="D241" s="244" t="s">
        <v>487</v>
      </c>
      <c r="E241" s="251" t="s">
        <v>28</v>
      </c>
      <c r="F241" s="252" t="s">
        <v>6291</v>
      </c>
      <c r="G241" s="250"/>
      <c r="H241" s="253">
        <v>2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9" t="s">
        <v>487</v>
      </c>
      <c r="AU241" s="259" t="s">
        <v>82</v>
      </c>
      <c r="AV241" s="13" t="s">
        <v>82</v>
      </c>
      <c r="AW241" s="13" t="s">
        <v>35</v>
      </c>
      <c r="AX241" s="13" t="s">
        <v>78</v>
      </c>
      <c r="AY241" s="259" t="s">
        <v>475</v>
      </c>
    </row>
    <row r="242" s="2" customFormat="1" ht="16.5" customHeight="1">
      <c r="A242" s="41"/>
      <c r="B242" s="42"/>
      <c r="C242" s="282" t="s">
        <v>703</v>
      </c>
      <c r="D242" s="282" t="s">
        <v>516</v>
      </c>
      <c r="E242" s="283" t="s">
        <v>6292</v>
      </c>
      <c r="F242" s="284" t="s">
        <v>6293</v>
      </c>
      <c r="G242" s="285" t="s">
        <v>550</v>
      </c>
      <c r="H242" s="286">
        <v>2</v>
      </c>
      <c r="I242" s="287"/>
      <c r="J242" s="288">
        <f>ROUND(I242*H242,2)</f>
        <v>0</v>
      </c>
      <c r="K242" s="284" t="s">
        <v>481</v>
      </c>
      <c r="L242" s="289"/>
      <c r="M242" s="290" t="s">
        <v>28</v>
      </c>
      <c r="N242" s="291" t="s">
        <v>45</v>
      </c>
      <c r="O242" s="87"/>
      <c r="P242" s="240">
        <f>O242*H242</f>
        <v>0</v>
      </c>
      <c r="Q242" s="240">
        <v>0.26400000000000001</v>
      </c>
      <c r="R242" s="240">
        <f>Q242*H242</f>
        <v>0.52800000000000002</v>
      </c>
      <c r="S242" s="240">
        <v>0</v>
      </c>
      <c r="T242" s="241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42" t="s">
        <v>519</v>
      </c>
      <c r="AT242" s="242" t="s">
        <v>516</v>
      </c>
      <c r="AU242" s="242" t="s">
        <v>82</v>
      </c>
      <c r="AY242" s="20" t="s">
        <v>475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20" t="s">
        <v>78</v>
      </c>
      <c r="BK242" s="243">
        <f>ROUND(I242*H242,2)</f>
        <v>0</v>
      </c>
      <c r="BL242" s="20" t="s">
        <v>482</v>
      </c>
      <c r="BM242" s="242" t="s">
        <v>6294</v>
      </c>
    </row>
    <row r="243" s="2" customFormat="1">
      <c r="A243" s="41"/>
      <c r="B243" s="42"/>
      <c r="C243" s="43"/>
      <c r="D243" s="244" t="s">
        <v>484</v>
      </c>
      <c r="E243" s="43"/>
      <c r="F243" s="245" t="s">
        <v>6293</v>
      </c>
      <c r="G243" s="43"/>
      <c r="H243" s="43"/>
      <c r="I243" s="151"/>
      <c r="J243" s="43"/>
      <c r="K243" s="43"/>
      <c r="L243" s="47"/>
      <c r="M243" s="246"/>
      <c r="N243" s="24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484</v>
      </c>
      <c r="AU243" s="20" t="s">
        <v>82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82</v>
      </c>
      <c r="G244" s="250"/>
      <c r="H244" s="253">
        <v>2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78</v>
      </c>
      <c r="AY244" s="259" t="s">
        <v>475</v>
      </c>
    </row>
    <row r="245" s="2" customFormat="1" ht="21.75" customHeight="1">
      <c r="A245" s="41"/>
      <c r="B245" s="42"/>
      <c r="C245" s="231" t="s">
        <v>712</v>
      </c>
      <c r="D245" s="231" t="s">
        <v>477</v>
      </c>
      <c r="E245" s="232" t="s">
        <v>6173</v>
      </c>
      <c r="F245" s="233" t="s">
        <v>6174</v>
      </c>
      <c r="G245" s="234" t="s">
        <v>550</v>
      </c>
      <c r="H245" s="235">
        <v>4</v>
      </c>
      <c r="I245" s="236"/>
      <c r="J245" s="237">
        <f>ROUND(I245*H245,2)</f>
        <v>0</v>
      </c>
      <c r="K245" s="233" t="s">
        <v>481</v>
      </c>
      <c r="L245" s="47"/>
      <c r="M245" s="238" t="s">
        <v>28</v>
      </c>
      <c r="N245" s="239" t="s">
        <v>45</v>
      </c>
      <c r="O245" s="87"/>
      <c r="P245" s="240">
        <f>O245*H245</f>
        <v>0</v>
      </c>
      <c r="Q245" s="240">
        <v>0.028539999999999999</v>
      </c>
      <c r="R245" s="240">
        <f>Q245*H245</f>
        <v>0.11416</v>
      </c>
      <c r="S245" s="240">
        <v>0</v>
      </c>
      <c r="T245" s="24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42" t="s">
        <v>482</v>
      </c>
      <c r="AT245" s="242" t="s">
        <v>477</v>
      </c>
      <c r="AU245" s="242" t="s">
        <v>82</v>
      </c>
      <c r="AY245" s="20" t="s">
        <v>475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20" t="s">
        <v>78</v>
      </c>
      <c r="BK245" s="243">
        <f>ROUND(I245*H245,2)</f>
        <v>0</v>
      </c>
      <c r="BL245" s="20" t="s">
        <v>482</v>
      </c>
      <c r="BM245" s="242" t="s">
        <v>6295</v>
      </c>
    </row>
    <row r="246" s="2" customFormat="1">
      <c r="A246" s="41"/>
      <c r="B246" s="42"/>
      <c r="C246" s="43"/>
      <c r="D246" s="244" t="s">
        <v>484</v>
      </c>
      <c r="E246" s="43"/>
      <c r="F246" s="245" t="s">
        <v>6174</v>
      </c>
      <c r="G246" s="43"/>
      <c r="H246" s="43"/>
      <c r="I246" s="151"/>
      <c r="J246" s="43"/>
      <c r="K246" s="43"/>
      <c r="L246" s="47"/>
      <c r="M246" s="246"/>
      <c r="N246" s="24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484</v>
      </c>
      <c r="AU246" s="20" t="s">
        <v>82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482</v>
      </c>
      <c r="G247" s="250"/>
      <c r="H247" s="253">
        <v>4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78</v>
      </c>
      <c r="AY247" s="259" t="s">
        <v>475</v>
      </c>
    </row>
    <row r="248" s="2" customFormat="1" ht="16.5" customHeight="1">
      <c r="A248" s="41"/>
      <c r="B248" s="42"/>
      <c r="C248" s="282" t="s">
        <v>717</v>
      </c>
      <c r="D248" s="282" t="s">
        <v>516</v>
      </c>
      <c r="E248" s="283" t="s">
        <v>6176</v>
      </c>
      <c r="F248" s="284" t="s">
        <v>6177</v>
      </c>
      <c r="G248" s="285" t="s">
        <v>550</v>
      </c>
      <c r="H248" s="286">
        <v>4</v>
      </c>
      <c r="I248" s="287"/>
      <c r="J248" s="288">
        <f>ROUND(I248*H248,2)</f>
        <v>0</v>
      </c>
      <c r="K248" s="284" t="s">
        <v>28</v>
      </c>
      <c r="L248" s="289"/>
      <c r="M248" s="290" t="s">
        <v>28</v>
      </c>
      <c r="N248" s="291" t="s">
        <v>45</v>
      </c>
      <c r="O248" s="87"/>
      <c r="P248" s="240">
        <f>O248*H248</f>
        <v>0</v>
      </c>
      <c r="Q248" s="240">
        <v>2.1000000000000001</v>
      </c>
      <c r="R248" s="240">
        <f>Q248*H248</f>
        <v>8.4000000000000004</v>
      </c>
      <c r="S248" s="240">
        <v>0</v>
      </c>
      <c r="T248" s="241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42" t="s">
        <v>519</v>
      </c>
      <c r="AT248" s="242" t="s">
        <v>516</v>
      </c>
      <c r="AU248" s="242" t="s">
        <v>82</v>
      </c>
      <c r="AY248" s="20" t="s">
        <v>475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20" t="s">
        <v>78</v>
      </c>
      <c r="BK248" s="243">
        <f>ROUND(I248*H248,2)</f>
        <v>0</v>
      </c>
      <c r="BL248" s="20" t="s">
        <v>482</v>
      </c>
      <c r="BM248" s="242" t="s">
        <v>6296</v>
      </c>
    </row>
    <row r="249" s="2" customFormat="1">
      <c r="A249" s="41"/>
      <c r="B249" s="42"/>
      <c r="C249" s="43"/>
      <c r="D249" s="244" t="s">
        <v>484</v>
      </c>
      <c r="E249" s="43"/>
      <c r="F249" s="245" t="s">
        <v>6177</v>
      </c>
      <c r="G249" s="43"/>
      <c r="H249" s="43"/>
      <c r="I249" s="151"/>
      <c r="J249" s="43"/>
      <c r="K249" s="43"/>
      <c r="L249" s="47"/>
      <c r="M249" s="246"/>
      <c r="N249" s="24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484</v>
      </c>
      <c r="AU249" s="20" t="s">
        <v>82</v>
      </c>
    </row>
    <row r="250" s="2" customFormat="1" ht="21.75" customHeight="1">
      <c r="A250" s="41"/>
      <c r="B250" s="42"/>
      <c r="C250" s="231" t="s">
        <v>723</v>
      </c>
      <c r="D250" s="231" t="s">
        <v>477</v>
      </c>
      <c r="E250" s="232" t="s">
        <v>2685</v>
      </c>
      <c r="F250" s="233" t="s">
        <v>2686</v>
      </c>
      <c r="G250" s="234" t="s">
        <v>550</v>
      </c>
      <c r="H250" s="235">
        <v>12</v>
      </c>
      <c r="I250" s="236"/>
      <c r="J250" s="237">
        <f>ROUND(I250*H250,2)</f>
        <v>0</v>
      </c>
      <c r="K250" s="233" t="s">
        <v>481</v>
      </c>
      <c r="L250" s="47"/>
      <c r="M250" s="238" t="s">
        <v>28</v>
      </c>
      <c r="N250" s="239" t="s">
        <v>45</v>
      </c>
      <c r="O250" s="87"/>
      <c r="P250" s="240">
        <f>O250*H250</f>
        <v>0</v>
      </c>
      <c r="Q250" s="240">
        <v>0.039269999999999999</v>
      </c>
      <c r="R250" s="240">
        <f>Q250*H250</f>
        <v>0.47123999999999999</v>
      </c>
      <c r="S250" s="240">
        <v>0</v>
      </c>
      <c r="T250" s="241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42" t="s">
        <v>482</v>
      </c>
      <c r="AT250" s="242" t="s">
        <v>477</v>
      </c>
      <c r="AU250" s="242" t="s">
        <v>82</v>
      </c>
      <c r="AY250" s="20" t="s">
        <v>475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20" t="s">
        <v>78</v>
      </c>
      <c r="BK250" s="243">
        <f>ROUND(I250*H250,2)</f>
        <v>0</v>
      </c>
      <c r="BL250" s="20" t="s">
        <v>482</v>
      </c>
      <c r="BM250" s="242" t="s">
        <v>6297</v>
      </c>
    </row>
    <row r="251" s="2" customFormat="1">
      <c r="A251" s="41"/>
      <c r="B251" s="42"/>
      <c r="C251" s="43"/>
      <c r="D251" s="244" t="s">
        <v>484</v>
      </c>
      <c r="E251" s="43"/>
      <c r="F251" s="245" t="s">
        <v>2686</v>
      </c>
      <c r="G251" s="43"/>
      <c r="H251" s="43"/>
      <c r="I251" s="151"/>
      <c r="J251" s="43"/>
      <c r="K251" s="43"/>
      <c r="L251" s="47"/>
      <c r="M251" s="246"/>
      <c r="N251" s="24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484</v>
      </c>
      <c r="AU251" s="20" t="s">
        <v>82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519</v>
      </c>
      <c r="G252" s="250"/>
      <c r="H252" s="253">
        <v>8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74</v>
      </c>
      <c r="AY252" s="259" t="s">
        <v>475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6298</v>
      </c>
      <c r="G253" s="250"/>
      <c r="H253" s="253">
        <v>4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74</v>
      </c>
      <c r="AY253" s="259" t="s">
        <v>475</v>
      </c>
    </row>
    <row r="254" s="15" customFormat="1">
      <c r="A254" s="15"/>
      <c r="B254" s="271"/>
      <c r="C254" s="272"/>
      <c r="D254" s="244" t="s">
        <v>487</v>
      </c>
      <c r="E254" s="273" t="s">
        <v>28</v>
      </c>
      <c r="F254" s="274" t="s">
        <v>493</v>
      </c>
      <c r="G254" s="272"/>
      <c r="H254" s="275">
        <v>12</v>
      </c>
      <c r="I254" s="276"/>
      <c r="J254" s="272"/>
      <c r="K254" s="272"/>
      <c r="L254" s="277"/>
      <c r="M254" s="278"/>
      <c r="N254" s="279"/>
      <c r="O254" s="279"/>
      <c r="P254" s="279"/>
      <c r="Q254" s="279"/>
      <c r="R254" s="279"/>
      <c r="S254" s="279"/>
      <c r="T254" s="280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81" t="s">
        <v>487</v>
      </c>
      <c r="AU254" s="281" t="s">
        <v>82</v>
      </c>
      <c r="AV254" s="15" t="s">
        <v>482</v>
      </c>
      <c r="AW254" s="15" t="s">
        <v>35</v>
      </c>
      <c r="AX254" s="15" t="s">
        <v>78</v>
      </c>
      <c r="AY254" s="281" t="s">
        <v>475</v>
      </c>
    </row>
    <row r="255" s="2" customFormat="1" ht="16.5" customHeight="1">
      <c r="A255" s="41"/>
      <c r="B255" s="42"/>
      <c r="C255" s="282" t="s">
        <v>730</v>
      </c>
      <c r="D255" s="282" t="s">
        <v>516</v>
      </c>
      <c r="E255" s="283" t="s">
        <v>6181</v>
      </c>
      <c r="F255" s="284" t="s">
        <v>6182</v>
      </c>
      <c r="G255" s="285" t="s">
        <v>550</v>
      </c>
      <c r="H255" s="286">
        <v>8</v>
      </c>
      <c r="I255" s="287"/>
      <c r="J255" s="288">
        <f>ROUND(I255*H255,2)</f>
        <v>0</v>
      </c>
      <c r="K255" s="284" t="s">
        <v>481</v>
      </c>
      <c r="L255" s="289"/>
      <c r="M255" s="290" t="s">
        <v>28</v>
      </c>
      <c r="N255" s="291" t="s">
        <v>45</v>
      </c>
      <c r="O255" s="87"/>
      <c r="P255" s="240">
        <f>O255*H255</f>
        <v>0</v>
      </c>
      <c r="Q255" s="240">
        <v>0.218</v>
      </c>
      <c r="R255" s="240">
        <f>Q255*H255</f>
        <v>1.744</v>
      </c>
      <c r="S255" s="240">
        <v>0</v>
      </c>
      <c r="T255" s="24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42" t="s">
        <v>519</v>
      </c>
      <c r="AT255" s="242" t="s">
        <v>516</v>
      </c>
      <c r="AU255" s="242" t="s">
        <v>82</v>
      </c>
      <c r="AY255" s="20" t="s">
        <v>475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20" t="s">
        <v>78</v>
      </c>
      <c r="BK255" s="243">
        <f>ROUND(I255*H255,2)</f>
        <v>0</v>
      </c>
      <c r="BL255" s="20" t="s">
        <v>482</v>
      </c>
      <c r="BM255" s="242" t="s">
        <v>6299</v>
      </c>
    </row>
    <row r="256" s="2" customFormat="1">
      <c r="A256" s="41"/>
      <c r="B256" s="42"/>
      <c r="C256" s="43"/>
      <c r="D256" s="244" t="s">
        <v>484</v>
      </c>
      <c r="E256" s="43"/>
      <c r="F256" s="245" t="s">
        <v>6182</v>
      </c>
      <c r="G256" s="43"/>
      <c r="H256" s="43"/>
      <c r="I256" s="151"/>
      <c r="J256" s="43"/>
      <c r="K256" s="43"/>
      <c r="L256" s="47"/>
      <c r="M256" s="246"/>
      <c r="N256" s="24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484</v>
      </c>
      <c r="AU256" s="20" t="s">
        <v>82</v>
      </c>
    </row>
    <row r="257" s="2" customFormat="1" ht="21.75" customHeight="1">
      <c r="A257" s="41"/>
      <c r="B257" s="42"/>
      <c r="C257" s="282" t="s">
        <v>737</v>
      </c>
      <c r="D257" s="282" t="s">
        <v>516</v>
      </c>
      <c r="E257" s="283" t="s">
        <v>6184</v>
      </c>
      <c r="F257" s="284" t="s">
        <v>6185</v>
      </c>
      <c r="G257" s="285" t="s">
        <v>550</v>
      </c>
      <c r="H257" s="286">
        <v>8</v>
      </c>
      <c r="I257" s="287"/>
      <c r="J257" s="288">
        <f>ROUND(I257*H257,2)</f>
        <v>0</v>
      </c>
      <c r="K257" s="284" t="s">
        <v>481</v>
      </c>
      <c r="L257" s="289"/>
      <c r="M257" s="290" t="s">
        <v>28</v>
      </c>
      <c r="N257" s="291" t="s">
        <v>45</v>
      </c>
      <c r="O257" s="87"/>
      <c r="P257" s="240">
        <f>O257*H257</f>
        <v>0</v>
      </c>
      <c r="Q257" s="240">
        <v>0.002</v>
      </c>
      <c r="R257" s="240">
        <f>Q257*H257</f>
        <v>0.016</v>
      </c>
      <c r="S257" s="240">
        <v>0</v>
      </c>
      <c r="T257" s="24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519</v>
      </c>
      <c r="AT257" s="242" t="s">
        <v>516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482</v>
      </c>
      <c r="BM257" s="242" t="s">
        <v>6300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6185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2" customFormat="1" ht="21.75" customHeight="1">
      <c r="A259" s="41"/>
      <c r="B259" s="42"/>
      <c r="C259" s="231" t="s">
        <v>742</v>
      </c>
      <c r="D259" s="231" t="s">
        <v>477</v>
      </c>
      <c r="E259" s="232" t="s">
        <v>6187</v>
      </c>
      <c r="F259" s="233" t="s">
        <v>6188</v>
      </c>
      <c r="G259" s="234" t="s">
        <v>550</v>
      </c>
      <c r="H259" s="235">
        <v>1</v>
      </c>
      <c r="I259" s="236"/>
      <c r="J259" s="237">
        <f>ROUND(I259*H259,2)</f>
        <v>0</v>
      </c>
      <c r="K259" s="233" t="s">
        <v>28</v>
      </c>
      <c r="L259" s="47"/>
      <c r="M259" s="238" t="s">
        <v>28</v>
      </c>
      <c r="N259" s="239" t="s">
        <v>45</v>
      </c>
      <c r="O259" s="87"/>
      <c r="P259" s="240">
        <f>O259*H259</f>
        <v>0</v>
      </c>
      <c r="Q259" s="240">
        <v>0.15970000000000001</v>
      </c>
      <c r="R259" s="240">
        <f>Q259*H259</f>
        <v>0.15970000000000001</v>
      </c>
      <c r="S259" s="240">
        <v>0</v>
      </c>
      <c r="T259" s="241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42" t="s">
        <v>482</v>
      </c>
      <c r="AT259" s="242" t="s">
        <v>477</v>
      </c>
      <c r="AU259" s="242" t="s">
        <v>82</v>
      </c>
      <c r="AY259" s="20" t="s">
        <v>475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20" t="s">
        <v>78</v>
      </c>
      <c r="BK259" s="243">
        <f>ROUND(I259*H259,2)</f>
        <v>0</v>
      </c>
      <c r="BL259" s="20" t="s">
        <v>482</v>
      </c>
      <c r="BM259" s="242" t="s">
        <v>6301</v>
      </c>
    </row>
    <row r="260" s="2" customFormat="1">
      <c r="A260" s="41"/>
      <c r="B260" s="42"/>
      <c r="C260" s="43"/>
      <c r="D260" s="244" t="s">
        <v>484</v>
      </c>
      <c r="E260" s="43"/>
      <c r="F260" s="245" t="s">
        <v>6190</v>
      </c>
      <c r="G260" s="43"/>
      <c r="H260" s="43"/>
      <c r="I260" s="151"/>
      <c r="J260" s="43"/>
      <c r="K260" s="43"/>
      <c r="L260" s="47"/>
      <c r="M260" s="246"/>
      <c r="N260" s="24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484</v>
      </c>
      <c r="AU260" s="20" t="s">
        <v>82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6191</v>
      </c>
      <c r="G261" s="250"/>
      <c r="H261" s="253">
        <v>1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78</v>
      </c>
      <c r="AY261" s="259" t="s">
        <v>475</v>
      </c>
    </row>
    <row r="262" s="2" customFormat="1" ht="16.5" customHeight="1">
      <c r="A262" s="41"/>
      <c r="B262" s="42"/>
      <c r="C262" s="282" t="s">
        <v>747</v>
      </c>
      <c r="D262" s="282" t="s">
        <v>516</v>
      </c>
      <c r="E262" s="283" t="s">
        <v>6192</v>
      </c>
      <c r="F262" s="284" t="s">
        <v>6193</v>
      </c>
      <c r="G262" s="285" t="s">
        <v>550</v>
      </c>
      <c r="H262" s="286">
        <v>1</v>
      </c>
      <c r="I262" s="287"/>
      <c r="J262" s="288">
        <f>ROUND(I262*H262,2)</f>
        <v>0</v>
      </c>
      <c r="K262" s="284" t="s">
        <v>28</v>
      </c>
      <c r="L262" s="289"/>
      <c r="M262" s="290" t="s">
        <v>28</v>
      </c>
      <c r="N262" s="291" t="s">
        <v>45</v>
      </c>
      <c r="O262" s="87"/>
      <c r="P262" s="240">
        <f>O262*H262</f>
        <v>0</v>
      </c>
      <c r="Q262" s="240">
        <v>0.097000000000000003</v>
      </c>
      <c r="R262" s="240">
        <f>Q262*H262</f>
        <v>0.097000000000000003</v>
      </c>
      <c r="S262" s="240">
        <v>0</v>
      </c>
      <c r="T262" s="24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42" t="s">
        <v>519</v>
      </c>
      <c r="AT262" s="242" t="s">
        <v>516</v>
      </c>
      <c r="AU262" s="242" t="s">
        <v>82</v>
      </c>
      <c r="AY262" s="20" t="s">
        <v>475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20" t="s">
        <v>78</v>
      </c>
      <c r="BK262" s="243">
        <f>ROUND(I262*H262,2)</f>
        <v>0</v>
      </c>
      <c r="BL262" s="20" t="s">
        <v>482</v>
      </c>
      <c r="BM262" s="242" t="s">
        <v>6302</v>
      </c>
    </row>
    <row r="263" s="2" customFormat="1">
      <c r="A263" s="41"/>
      <c r="B263" s="42"/>
      <c r="C263" s="43"/>
      <c r="D263" s="244" t="s">
        <v>484</v>
      </c>
      <c r="E263" s="43"/>
      <c r="F263" s="245" t="s">
        <v>6193</v>
      </c>
      <c r="G263" s="43"/>
      <c r="H263" s="43"/>
      <c r="I263" s="151"/>
      <c r="J263" s="43"/>
      <c r="K263" s="43"/>
      <c r="L263" s="47"/>
      <c r="M263" s="246"/>
      <c r="N263" s="24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484</v>
      </c>
      <c r="AU263" s="20" t="s">
        <v>82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6195</v>
      </c>
      <c r="G264" s="250"/>
      <c r="H264" s="253">
        <v>1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78</v>
      </c>
      <c r="AY264" s="259" t="s">
        <v>475</v>
      </c>
    </row>
    <row r="265" s="2" customFormat="1" ht="21.75" customHeight="1">
      <c r="A265" s="41"/>
      <c r="B265" s="42"/>
      <c r="C265" s="231" t="s">
        <v>752</v>
      </c>
      <c r="D265" s="231" t="s">
        <v>477</v>
      </c>
      <c r="E265" s="232" t="s">
        <v>6196</v>
      </c>
      <c r="F265" s="233" t="s">
        <v>6197</v>
      </c>
      <c r="G265" s="234" t="s">
        <v>480</v>
      </c>
      <c r="H265" s="235">
        <v>0.029999999999999999</v>
      </c>
      <c r="I265" s="236"/>
      <c r="J265" s="237">
        <f>ROUND(I265*H265,2)</f>
        <v>0</v>
      </c>
      <c r="K265" s="233" t="s">
        <v>481</v>
      </c>
      <c r="L265" s="47"/>
      <c r="M265" s="238" t="s">
        <v>28</v>
      </c>
      <c r="N265" s="239" t="s">
        <v>45</v>
      </c>
      <c r="O265" s="87"/>
      <c r="P265" s="240">
        <f>O265*H265</f>
        <v>0</v>
      </c>
      <c r="Q265" s="240">
        <v>2.2563399999999998</v>
      </c>
      <c r="R265" s="240">
        <f>Q265*H265</f>
        <v>0.067690199999999992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482</v>
      </c>
      <c r="AT265" s="242" t="s">
        <v>477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482</v>
      </c>
      <c r="BM265" s="242" t="s">
        <v>6303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6197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6304</v>
      </c>
      <c r="G267" s="250"/>
      <c r="H267" s="253">
        <v>0.029999999999999999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78</v>
      </c>
      <c r="AY267" s="259" t="s">
        <v>475</v>
      </c>
    </row>
    <row r="268" s="12" customFormat="1" ht="22.8" customHeight="1">
      <c r="A268" s="12"/>
      <c r="B268" s="215"/>
      <c r="C268" s="216"/>
      <c r="D268" s="217" t="s">
        <v>73</v>
      </c>
      <c r="E268" s="229" t="s">
        <v>292</v>
      </c>
      <c r="F268" s="229" t="s">
        <v>648</v>
      </c>
      <c r="G268" s="216"/>
      <c r="H268" s="216"/>
      <c r="I268" s="219"/>
      <c r="J268" s="230">
        <f>BK268</f>
        <v>0</v>
      </c>
      <c r="K268" s="216"/>
      <c r="L268" s="221"/>
      <c r="M268" s="222"/>
      <c r="N268" s="223"/>
      <c r="O268" s="223"/>
      <c r="P268" s="224">
        <f>SUM(P269:P271)</f>
        <v>0</v>
      </c>
      <c r="Q268" s="223"/>
      <c r="R268" s="224">
        <f>SUM(R269:R271)</f>
        <v>0.006012</v>
      </c>
      <c r="S268" s="223"/>
      <c r="T268" s="225">
        <f>SUM(T269:T271)</f>
        <v>0.28620000000000001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26" t="s">
        <v>78</v>
      </c>
      <c r="AT268" s="227" t="s">
        <v>73</v>
      </c>
      <c r="AU268" s="227" t="s">
        <v>78</v>
      </c>
      <c r="AY268" s="226" t="s">
        <v>475</v>
      </c>
      <c r="BK268" s="228">
        <f>SUM(BK269:BK271)</f>
        <v>0</v>
      </c>
    </row>
    <row r="269" s="2" customFormat="1" ht="33" customHeight="1">
      <c r="A269" s="41"/>
      <c r="B269" s="42"/>
      <c r="C269" s="231" t="s">
        <v>758</v>
      </c>
      <c r="D269" s="231" t="s">
        <v>477</v>
      </c>
      <c r="E269" s="232" t="s">
        <v>6200</v>
      </c>
      <c r="F269" s="233" t="s">
        <v>6201</v>
      </c>
      <c r="G269" s="234" t="s">
        <v>639</v>
      </c>
      <c r="H269" s="235">
        <v>1.8</v>
      </c>
      <c r="I269" s="236"/>
      <c r="J269" s="237">
        <f>ROUND(I269*H269,2)</f>
        <v>0</v>
      </c>
      <c r="K269" s="233" t="s">
        <v>481</v>
      </c>
      <c r="L269" s="47"/>
      <c r="M269" s="238" t="s">
        <v>28</v>
      </c>
      <c r="N269" s="239" t="s">
        <v>45</v>
      </c>
      <c r="O269" s="87"/>
      <c r="P269" s="240">
        <f>O269*H269</f>
        <v>0</v>
      </c>
      <c r="Q269" s="240">
        <v>0.0033400000000000001</v>
      </c>
      <c r="R269" s="240">
        <f>Q269*H269</f>
        <v>0.006012</v>
      </c>
      <c r="S269" s="240">
        <v>0.159</v>
      </c>
      <c r="T269" s="241">
        <f>S269*H269</f>
        <v>0.28620000000000001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482</v>
      </c>
      <c r="AT269" s="242" t="s">
        <v>477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482</v>
      </c>
      <c r="BM269" s="242" t="s">
        <v>6305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6201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6306</v>
      </c>
      <c r="G271" s="250"/>
      <c r="H271" s="253">
        <v>1.8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78</v>
      </c>
      <c r="AY271" s="259" t="s">
        <v>475</v>
      </c>
    </row>
    <row r="272" s="12" customFormat="1" ht="22.8" customHeight="1">
      <c r="A272" s="12"/>
      <c r="B272" s="215"/>
      <c r="C272" s="216"/>
      <c r="D272" s="217" t="s">
        <v>73</v>
      </c>
      <c r="E272" s="229" t="s">
        <v>701</v>
      </c>
      <c r="F272" s="229" t="s">
        <v>702</v>
      </c>
      <c r="G272" s="216"/>
      <c r="H272" s="216"/>
      <c r="I272" s="219"/>
      <c r="J272" s="230">
        <f>BK272</f>
        <v>0</v>
      </c>
      <c r="K272" s="216"/>
      <c r="L272" s="221"/>
      <c r="M272" s="222"/>
      <c r="N272" s="223"/>
      <c r="O272" s="223"/>
      <c r="P272" s="224">
        <f>SUM(P273:P274)</f>
        <v>0</v>
      </c>
      <c r="Q272" s="223"/>
      <c r="R272" s="224">
        <f>SUM(R273:R274)</f>
        <v>0</v>
      </c>
      <c r="S272" s="223"/>
      <c r="T272" s="225">
        <f>SUM(T273:T274)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26" t="s">
        <v>78</v>
      </c>
      <c r="AT272" s="227" t="s">
        <v>73</v>
      </c>
      <c r="AU272" s="227" t="s">
        <v>78</v>
      </c>
      <c r="AY272" s="226" t="s">
        <v>475</v>
      </c>
      <c r="BK272" s="228">
        <f>SUM(BK273:BK274)</f>
        <v>0</v>
      </c>
    </row>
    <row r="273" s="2" customFormat="1" ht="21.75" customHeight="1">
      <c r="A273" s="41"/>
      <c r="B273" s="42"/>
      <c r="C273" s="231" t="s">
        <v>763</v>
      </c>
      <c r="D273" s="231" t="s">
        <v>477</v>
      </c>
      <c r="E273" s="232" t="s">
        <v>6207</v>
      </c>
      <c r="F273" s="233" t="s">
        <v>6208</v>
      </c>
      <c r="G273" s="234" t="s">
        <v>508</v>
      </c>
      <c r="H273" s="235">
        <v>18.111000000000001</v>
      </c>
      <c r="I273" s="236"/>
      <c r="J273" s="237">
        <f>ROUND(I273*H273,2)</f>
        <v>0</v>
      </c>
      <c r="K273" s="233" t="s">
        <v>481</v>
      </c>
      <c r="L273" s="47"/>
      <c r="M273" s="238" t="s">
        <v>28</v>
      </c>
      <c r="N273" s="239" t="s">
        <v>45</v>
      </c>
      <c r="O273" s="87"/>
      <c r="P273" s="240">
        <f>O273*H273</f>
        <v>0</v>
      </c>
      <c r="Q273" s="240">
        <v>0</v>
      </c>
      <c r="R273" s="240">
        <f>Q273*H273</f>
        <v>0</v>
      </c>
      <c r="S273" s="240">
        <v>0</v>
      </c>
      <c r="T273" s="241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42" t="s">
        <v>482</v>
      </c>
      <c r="AT273" s="242" t="s">
        <v>477</v>
      </c>
      <c r="AU273" s="242" t="s">
        <v>82</v>
      </c>
      <c r="AY273" s="20" t="s">
        <v>475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20" t="s">
        <v>78</v>
      </c>
      <c r="BK273" s="243">
        <f>ROUND(I273*H273,2)</f>
        <v>0</v>
      </c>
      <c r="BL273" s="20" t="s">
        <v>482</v>
      </c>
      <c r="BM273" s="242" t="s">
        <v>6307</v>
      </c>
    </row>
    <row r="274" s="2" customFormat="1">
      <c r="A274" s="41"/>
      <c r="B274" s="42"/>
      <c r="C274" s="43"/>
      <c r="D274" s="244" t="s">
        <v>484</v>
      </c>
      <c r="E274" s="43"/>
      <c r="F274" s="245" t="s">
        <v>6210</v>
      </c>
      <c r="G274" s="43"/>
      <c r="H274" s="43"/>
      <c r="I274" s="151"/>
      <c r="J274" s="43"/>
      <c r="K274" s="43"/>
      <c r="L274" s="47"/>
      <c r="M274" s="295"/>
      <c r="N274" s="296"/>
      <c r="O274" s="297"/>
      <c r="P274" s="297"/>
      <c r="Q274" s="297"/>
      <c r="R274" s="297"/>
      <c r="S274" s="297"/>
      <c r="T274" s="29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484</v>
      </c>
      <c r="AU274" s="20" t="s">
        <v>82</v>
      </c>
    </row>
    <row r="275" s="2" customFormat="1" ht="6.96" customHeight="1">
      <c r="A275" s="41"/>
      <c r="B275" s="62"/>
      <c r="C275" s="63"/>
      <c r="D275" s="63"/>
      <c r="E275" s="63"/>
      <c r="F275" s="63"/>
      <c r="G275" s="63"/>
      <c r="H275" s="63"/>
      <c r="I275" s="179"/>
      <c r="J275" s="63"/>
      <c r="K275" s="63"/>
      <c r="L275" s="47"/>
      <c r="M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</row>
  </sheetData>
  <sheetProtection sheet="1" autoFilter="0" formatColumns="0" formatRows="0" objects="1" scenarios="1" spinCount="100000" saltValue="RSPqcisQvr47c63C+PbCzlJRRr+iwKNFW7NPAe0FU2WbozKu3yo5BtE4T5nFHPPEvTmn9s8VN0MDRWaYGKV6Gw==" hashValue="2bUTN6icHWvGk6KtRtFhDeG8Dc5pHCSnCJPn6SCCWBJb6sPViPm2lRFP+YgyNp6JxJZP+6FQqUvdnCPmBJ2I3w==" algorithmName="SHA-512" password="C429"/>
  <autoFilter ref="C97:K27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237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5602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6042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6308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231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ROUND((SUM(BE98:BE281)),  2)</f>
        <v>0</v>
      </c>
      <c r="G37" s="41"/>
      <c r="H37" s="41"/>
      <c r="I37" s="168">
        <v>0.20999999999999999</v>
      </c>
      <c r="J37" s="167">
        <f>ROUND(((SUM(BE98:BE281))*I37),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ROUND((SUM(BF98:BF281)),  2)</f>
        <v>0</v>
      </c>
      <c r="G38" s="41"/>
      <c r="H38" s="41"/>
      <c r="I38" s="168">
        <v>0.14999999999999999</v>
      </c>
      <c r="J38" s="167">
        <f>ROUND(((SUM(BF98:BF281))*I38),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ROUND((SUM(BG98:BG281)),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ROUND((SUM(BH98:BH281)),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ROUND((SUM(BI98:BI281)),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5602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6042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6.7.3 - SO 06.7.3  Svodný drén C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J184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J200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2360</v>
      </c>
      <c r="E72" s="199"/>
      <c r="F72" s="199"/>
      <c r="G72" s="199"/>
      <c r="H72" s="199"/>
      <c r="I72" s="200"/>
      <c r="J72" s="201">
        <f>J211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J275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J279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5602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6042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6.7.3 - SO 06.7.3  Svodný drén C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30.029939200000001</v>
      </c>
      <c r="S98" s="99"/>
      <c r="T98" s="213">
        <f>T99</f>
        <v>0.318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P100+P184+P200+P211+P275+P279</f>
        <v>0</v>
      </c>
      <c r="Q99" s="223"/>
      <c r="R99" s="224">
        <f>R100+R184+R200+R211+R275+R279</f>
        <v>30.029939200000001</v>
      </c>
      <c r="S99" s="223"/>
      <c r="T99" s="225">
        <f>T100+T184+T200+T211+T275+T279</f>
        <v>0.318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BK100+BK184+BK200+BK211+BK275+BK279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SUM(P101:P183)</f>
        <v>0</v>
      </c>
      <c r="Q100" s="223"/>
      <c r="R100" s="224">
        <f>SUM(R101:R183)</f>
        <v>0.24881500000000001</v>
      </c>
      <c r="S100" s="223"/>
      <c r="T100" s="225">
        <f>SUM(T101:T183)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SUM(BK101:BK183)</f>
        <v>0</v>
      </c>
    </row>
    <row r="101" s="2" customFormat="1" ht="21.75" customHeight="1">
      <c r="A101" s="41"/>
      <c r="B101" s="42"/>
      <c r="C101" s="231" t="s">
        <v>78</v>
      </c>
      <c r="D101" s="231" t="s">
        <v>477</v>
      </c>
      <c r="E101" s="232" t="s">
        <v>3629</v>
      </c>
      <c r="F101" s="233" t="s">
        <v>3630</v>
      </c>
      <c r="G101" s="234" t="s">
        <v>3147</v>
      </c>
      <c r="H101" s="235">
        <v>192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6309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3630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6310</v>
      </c>
      <c r="G103" s="250"/>
      <c r="H103" s="253">
        <v>192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82</v>
      </c>
      <c r="D104" s="231" t="s">
        <v>477</v>
      </c>
      <c r="E104" s="232" t="s">
        <v>5060</v>
      </c>
      <c r="F104" s="233" t="s">
        <v>5061</v>
      </c>
      <c r="G104" s="234" t="s">
        <v>5062</v>
      </c>
      <c r="H104" s="235">
        <v>8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6311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5061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44.25" customHeight="1">
      <c r="A106" s="41"/>
      <c r="B106" s="42"/>
      <c r="C106" s="231" t="s">
        <v>90</v>
      </c>
      <c r="D106" s="231" t="s">
        <v>477</v>
      </c>
      <c r="E106" s="232" t="s">
        <v>3633</v>
      </c>
      <c r="F106" s="233" t="s">
        <v>3634</v>
      </c>
      <c r="G106" s="234" t="s">
        <v>480</v>
      </c>
      <c r="H106" s="235">
        <v>166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6312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3636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6313</v>
      </c>
      <c r="G108" s="250"/>
      <c r="H108" s="253">
        <v>166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482</v>
      </c>
      <c r="D109" s="231" t="s">
        <v>477</v>
      </c>
      <c r="E109" s="232" t="s">
        <v>3104</v>
      </c>
      <c r="F109" s="233" t="s">
        <v>3105</v>
      </c>
      <c r="G109" s="234" t="s">
        <v>480</v>
      </c>
      <c r="H109" s="235">
        <v>8.8000000000000007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6314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3107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6" customFormat="1">
      <c r="A111" s="16"/>
      <c r="B111" s="299"/>
      <c r="C111" s="300"/>
      <c r="D111" s="244" t="s">
        <v>487</v>
      </c>
      <c r="E111" s="301" t="s">
        <v>28</v>
      </c>
      <c r="F111" s="302" t="s">
        <v>6050</v>
      </c>
      <c r="G111" s="300"/>
      <c r="H111" s="301" t="s">
        <v>28</v>
      </c>
      <c r="I111" s="303"/>
      <c r="J111" s="300"/>
      <c r="K111" s="300"/>
      <c r="L111" s="304"/>
      <c r="M111" s="305"/>
      <c r="N111" s="306"/>
      <c r="O111" s="306"/>
      <c r="P111" s="306"/>
      <c r="Q111" s="306"/>
      <c r="R111" s="306"/>
      <c r="S111" s="306"/>
      <c r="T111" s="307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T111" s="308" t="s">
        <v>487</v>
      </c>
      <c r="AU111" s="308" t="s">
        <v>82</v>
      </c>
      <c r="AV111" s="16" t="s">
        <v>78</v>
      </c>
      <c r="AW111" s="16" t="s">
        <v>35</v>
      </c>
      <c r="AX111" s="16" t="s">
        <v>74</v>
      </c>
      <c r="AY111" s="308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6315</v>
      </c>
      <c r="G112" s="250"/>
      <c r="H112" s="253">
        <v>6.2999999999999998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6052</v>
      </c>
      <c r="G113" s="250"/>
      <c r="H113" s="253">
        <v>0.29999999999999999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6316</v>
      </c>
      <c r="G114" s="250"/>
      <c r="H114" s="253">
        <v>2.2000000000000002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8.8000000000000007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2" customFormat="1" ht="44.25" customHeight="1">
      <c r="A116" s="41"/>
      <c r="B116" s="42"/>
      <c r="C116" s="231" t="s">
        <v>186</v>
      </c>
      <c r="D116" s="231" t="s">
        <v>477</v>
      </c>
      <c r="E116" s="232" t="s">
        <v>1488</v>
      </c>
      <c r="F116" s="233" t="s">
        <v>1489</v>
      </c>
      <c r="G116" s="234" t="s">
        <v>480</v>
      </c>
      <c r="H116" s="235">
        <v>2.6400000000000001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6317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1491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>
      <c r="A118" s="41"/>
      <c r="B118" s="42"/>
      <c r="C118" s="43"/>
      <c r="D118" s="244" t="s">
        <v>485</v>
      </c>
      <c r="E118" s="43"/>
      <c r="F118" s="248" t="s">
        <v>6054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485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6318</v>
      </c>
      <c r="G119" s="250"/>
      <c r="H119" s="253">
        <v>2.6400000000000001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16.5" customHeight="1">
      <c r="A120" s="41"/>
      <c r="B120" s="42"/>
      <c r="C120" s="231" t="s">
        <v>204</v>
      </c>
      <c r="D120" s="231" t="s">
        <v>477</v>
      </c>
      <c r="E120" s="232" t="s">
        <v>6056</v>
      </c>
      <c r="F120" s="233" t="s">
        <v>6057</v>
      </c>
      <c r="G120" s="234" t="s">
        <v>3898</v>
      </c>
      <c r="H120" s="235">
        <v>1</v>
      </c>
      <c r="I120" s="236"/>
      <c r="J120" s="237">
        <f>ROUND(I120*H120,2)</f>
        <v>0</v>
      </c>
      <c r="K120" s="233" t="s">
        <v>28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6319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6057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78</v>
      </c>
      <c r="G122" s="250"/>
      <c r="H122" s="253">
        <v>1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33" customHeight="1">
      <c r="A123" s="41"/>
      <c r="B123" s="42"/>
      <c r="C123" s="231" t="s">
        <v>522</v>
      </c>
      <c r="D123" s="231" t="s">
        <v>477</v>
      </c>
      <c r="E123" s="232" t="s">
        <v>6059</v>
      </c>
      <c r="F123" s="233" t="s">
        <v>6060</v>
      </c>
      <c r="G123" s="234" t="s">
        <v>480</v>
      </c>
      <c r="H123" s="235">
        <v>197.94999999999999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6320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6062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6321</v>
      </c>
      <c r="G125" s="250"/>
      <c r="H125" s="253">
        <v>173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6322</v>
      </c>
      <c r="G126" s="250"/>
      <c r="H126" s="253">
        <v>23.199999999999999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4" customFormat="1">
      <c r="A127" s="14"/>
      <c r="B127" s="260"/>
      <c r="C127" s="261"/>
      <c r="D127" s="244" t="s">
        <v>487</v>
      </c>
      <c r="E127" s="262" t="s">
        <v>28</v>
      </c>
      <c r="F127" s="263" t="s">
        <v>490</v>
      </c>
      <c r="G127" s="261"/>
      <c r="H127" s="264">
        <v>196.19999999999999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70" t="s">
        <v>487</v>
      </c>
      <c r="AU127" s="270" t="s">
        <v>82</v>
      </c>
      <c r="AV127" s="14" t="s">
        <v>90</v>
      </c>
      <c r="AW127" s="14" t="s">
        <v>35</v>
      </c>
      <c r="AX127" s="14" t="s">
        <v>74</v>
      </c>
      <c r="AY127" s="270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6224</v>
      </c>
      <c r="G128" s="250"/>
      <c r="H128" s="253">
        <v>1.75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5" customFormat="1">
      <c r="A129" s="15"/>
      <c r="B129" s="271"/>
      <c r="C129" s="272"/>
      <c r="D129" s="244" t="s">
        <v>487</v>
      </c>
      <c r="E129" s="273" t="s">
        <v>28</v>
      </c>
      <c r="F129" s="274" t="s">
        <v>493</v>
      </c>
      <c r="G129" s="272"/>
      <c r="H129" s="275">
        <v>197.94999999999999</v>
      </c>
      <c r="I129" s="276"/>
      <c r="J129" s="272"/>
      <c r="K129" s="272"/>
      <c r="L129" s="277"/>
      <c r="M129" s="278"/>
      <c r="N129" s="279"/>
      <c r="O129" s="279"/>
      <c r="P129" s="279"/>
      <c r="Q129" s="279"/>
      <c r="R129" s="279"/>
      <c r="S129" s="279"/>
      <c r="T129" s="280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81" t="s">
        <v>487</v>
      </c>
      <c r="AU129" s="281" t="s">
        <v>82</v>
      </c>
      <c r="AV129" s="15" t="s">
        <v>482</v>
      </c>
      <c r="AW129" s="15" t="s">
        <v>35</v>
      </c>
      <c r="AX129" s="15" t="s">
        <v>78</v>
      </c>
      <c r="AY129" s="281" t="s">
        <v>475</v>
      </c>
    </row>
    <row r="130" s="2" customFormat="1" ht="44.25" customHeight="1">
      <c r="A130" s="41"/>
      <c r="B130" s="42"/>
      <c r="C130" s="231" t="s">
        <v>519</v>
      </c>
      <c r="D130" s="231" t="s">
        <v>477</v>
      </c>
      <c r="E130" s="232" t="s">
        <v>5622</v>
      </c>
      <c r="F130" s="233" t="s">
        <v>5623</v>
      </c>
      <c r="G130" s="234" t="s">
        <v>480</v>
      </c>
      <c r="H130" s="235">
        <v>58.859999999999999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6323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5625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>
      <c r="A132" s="41"/>
      <c r="B132" s="42"/>
      <c r="C132" s="43"/>
      <c r="D132" s="244" t="s">
        <v>485</v>
      </c>
      <c r="E132" s="43"/>
      <c r="F132" s="248" t="s">
        <v>6054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485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6324</v>
      </c>
      <c r="G133" s="250"/>
      <c r="H133" s="253">
        <v>58.859999999999999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33" customHeight="1">
      <c r="A134" s="41"/>
      <c r="B134" s="42"/>
      <c r="C134" s="231" t="s">
        <v>292</v>
      </c>
      <c r="D134" s="231" t="s">
        <v>477</v>
      </c>
      <c r="E134" s="232" t="s">
        <v>6068</v>
      </c>
      <c r="F134" s="233" t="s">
        <v>6069</v>
      </c>
      <c r="G134" s="234" t="s">
        <v>496</v>
      </c>
      <c r="H134" s="235">
        <v>416.5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0.00058</v>
      </c>
      <c r="R134" s="240">
        <f>Q134*H134</f>
        <v>0.24157000000000001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6325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6069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6326</v>
      </c>
      <c r="G136" s="250"/>
      <c r="H136" s="253">
        <v>416.5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332</v>
      </c>
      <c r="D137" s="231" t="s">
        <v>477</v>
      </c>
      <c r="E137" s="232" t="s">
        <v>6072</v>
      </c>
      <c r="F137" s="233" t="s">
        <v>6073</v>
      </c>
      <c r="G137" s="234" t="s">
        <v>496</v>
      </c>
      <c r="H137" s="235">
        <v>416.5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6327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6073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6328</v>
      </c>
      <c r="G139" s="250"/>
      <c r="H139" s="253">
        <v>416.5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44.25" customHeight="1">
      <c r="A140" s="41"/>
      <c r="B140" s="42"/>
      <c r="C140" s="231" t="s">
        <v>341</v>
      </c>
      <c r="D140" s="231" t="s">
        <v>477</v>
      </c>
      <c r="E140" s="232" t="s">
        <v>6076</v>
      </c>
      <c r="F140" s="233" t="s">
        <v>3664</v>
      </c>
      <c r="G140" s="234" t="s">
        <v>480</v>
      </c>
      <c r="H140" s="235">
        <v>106.715</v>
      </c>
      <c r="I140" s="236"/>
      <c r="J140" s="237">
        <f>ROUND(I140*H140,2)</f>
        <v>0</v>
      </c>
      <c r="K140" s="233" t="s">
        <v>28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6329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3664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6330</v>
      </c>
      <c r="G142" s="250"/>
      <c r="H142" s="253">
        <v>107.5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6233</v>
      </c>
      <c r="G143" s="250"/>
      <c r="H143" s="253">
        <v>-0.78500000000000003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5" customFormat="1">
      <c r="A144" s="15"/>
      <c r="B144" s="271"/>
      <c r="C144" s="272"/>
      <c r="D144" s="244" t="s">
        <v>487</v>
      </c>
      <c r="E144" s="273" t="s">
        <v>28</v>
      </c>
      <c r="F144" s="274" t="s">
        <v>493</v>
      </c>
      <c r="G144" s="272"/>
      <c r="H144" s="275">
        <v>106.715</v>
      </c>
      <c r="I144" s="276"/>
      <c r="J144" s="272"/>
      <c r="K144" s="272"/>
      <c r="L144" s="277"/>
      <c r="M144" s="278"/>
      <c r="N144" s="279"/>
      <c r="O144" s="279"/>
      <c r="P144" s="279"/>
      <c r="Q144" s="279"/>
      <c r="R144" s="279"/>
      <c r="S144" s="279"/>
      <c r="T144" s="28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81" t="s">
        <v>487</v>
      </c>
      <c r="AU144" s="281" t="s">
        <v>82</v>
      </c>
      <c r="AV144" s="15" t="s">
        <v>482</v>
      </c>
      <c r="AW144" s="15" t="s">
        <v>35</v>
      </c>
      <c r="AX144" s="15" t="s">
        <v>78</v>
      </c>
      <c r="AY144" s="281" t="s">
        <v>475</v>
      </c>
    </row>
    <row r="145" s="2" customFormat="1" ht="44.25" customHeight="1">
      <c r="A145" s="41"/>
      <c r="B145" s="42"/>
      <c r="C145" s="231" t="s">
        <v>350</v>
      </c>
      <c r="D145" s="231" t="s">
        <v>477</v>
      </c>
      <c r="E145" s="232" t="s">
        <v>5805</v>
      </c>
      <c r="F145" s="233" t="s">
        <v>5806</v>
      </c>
      <c r="G145" s="234" t="s">
        <v>480</v>
      </c>
      <c r="H145" s="235">
        <v>1.8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6331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5808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6332</v>
      </c>
      <c r="G147" s="250"/>
      <c r="H147" s="253">
        <v>1.8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78</v>
      </c>
      <c r="AY147" s="259" t="s">
        <v>475</v>
      </c>
    </row>
    <row r="148" s="2" customFormat="1" ht="16.5" customHeight="1">
      <c r="A148" s="41"/>
      <c r="B148" s="42"/>
      <c r="C148" s="282" t="s">
        <v>359</v>
      </c>
      <c r="D148" s="282" t="s">
        <v>516</v>
      </c>
      <c r="E148" s="283" t="s">
        <v>5814</v>
      </c>
      <c r="F148" s="284" t="s">
        <v>5815</v>
      </c>
      <c r="G148" s="285" t="s">
        <v>508</v>
      </c>
      <c r="H148" s="286">
        <v>3.2400000000000002</v>
      </c>
      <c r="I148" s="287"/>
      <c r="J148" s="288">
        <f>ROUND(I148*H148,2)</f>
        <v>0</v>
      </c>
      <c r="K148" s="284" t="s">
        <v>28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519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6333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5815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6334</v>
      </c>
      <c r="G150" s="250"/>
      <c r="H150" s="253">
        <v>3.2400000000000002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557</v>
      </c>
      <c r="D151" s="231" t="s">
        <v>477</v>
      </c>
      <c r="E151" s="232" t="s">
        <v>3114</v>
      </c>
      <c r="F151" s="233" t="s">
        <v>3115</v>
      </c>
      <c r="G151" s="234" t="s">
        <v>480</v>
      </c>
      <c r="H151" s="235">
        <v>100.035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6335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3117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6336</v>
      </c>
      <c r="G153" s="250"/>
      <c r="H153" s="253">
        <v>81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6337</v>
      </c>
      <c r="G154" s="250"/>
      <c r="H154" s="253">
        <v>16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6088</v>
      </c>
      <c r="G155" s="250"/>
      <c r="H155" s="253">
        <v>0.5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4" customFormat="1">
      <c r="A156" s="14"/>
      <c r="B156" s="260"/>
      <c r="C156" s="261"/>
      <c r="D156" s="244" t="s">
        <v>487</v>
      </c>
      <c r="E156" s="262" t="s">
        <v>28</v>
      </c>
      <c r="F156" s="263" t="s">
        <v>490</v>
      </c>
      <c r="G156" s="261"/>
      <c r="H156" s="264">
        <v>97.5</v>
      </c>
      <c r="I156" s="265"/>
      <c r="J156" s="261"/>
      <c r="K156" s="261"/>
      <c r="L156" s="266"/>
      <c r="M156" s="267"/>
      <c r="N156" s="268"/>
      <c r="O156" s="268"/>
      <c r="P156" s="268"/>
      <c r="Q156" s="268"/>
      <c r="R156" s="268"/>
      <c r="S156" s="268"/>
      <c r="T156" s="26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70" t="s">
        <v>487</v>
      </c>
      <c r="AU156" s="270" t="s">
        <v>82</v>
      </c>
      <c r="AV156" s="14" t="s">
        <v>90</v>
      </c>
      <c r="AW156" s="14" t="s">
        <v>35</v>
      </c>
      <c r="AX156" s="14" t="s">
        <v>74</v>
      </c>
      <c r="AY156" s="270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6241</v>
      </c>
      <c r="G157" s="250"/>
      <c r="H157" s="253">
        <v>0.78500000000000003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6242</v>
      </c>
      <c r="G158" s="250"/>
      <c r="H158" s="253">
        <v>1.75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100.035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55.5" customHeight="1">
      <c r="A160" s="41"/>
      <c r="B160" s="42"/>
      <c r="C160" s="231" t="s">
        <v>8</v>
      </c>
      <c r="D160" s="231" t="s">
        <v>477</v>
      </c>
      <c r="E160" s="232" t="s">
        <v>6090</v>
      </c>
      <c r="F160" s="233" t="s">
        <v>6091</v>
      </c>
      <c r="G160" s="234" t="s">
        <v>480</v>
      </c>
      <c r="H160" s="235">
        <v>50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6338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6091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6339</v>
      </c>
      <c r="G162" s="250"/>
      <c r="H162" s="253">
        <v>50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16.5" customHeight="1">
      <c r="A163" s="41"/>
      <c r="B163" s="42"/>
      <c r="C163" s="282" t="s">
        <v>567</v>
      </c>
      <c r="D163" s="282" t="s">
        <v>516</v>
      </c>
      <c r="E163" s="283" t="s">
        <v>6094</v>
      </c>
      <c r="F163" s="284" t="s">
        <v>6095</v>
      </c>
      <c r="G163" s="285" t="s">
        <v>508</v>
      </c>
      <c r="H163" s="286">
        <v>100</v>
      </c>
      <c r="I163" s="287"/>
      <c r="J163" s="288">
        <f>ROUND(I163*H163,2)</f>
        <v>0</v>
      </c>
      <c r="K163" s="284" t="s">
        <v>481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519</v>
      </c>
      <c r="AT163" s="242" t="s">
        <v>516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6340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6095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6341</v>
      </c>
      <c r="G165" s="250"/>
      <c r="H165" s="253">
        <v>100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44.25" customHeight="1">
      <c r="A166" s="41"/>
      <c r="B166" s="42"/>
      <c r="C166" s="231" t="s">
        <v>571</v>
      </c>
      <c r="D166" s="231" t="s">
        <v>477</v>
      </c>
      <c r="E166" s="232" t="s">
        <v>6098</v>
      </c>
      <c r="F166" s="233" t="s">
        <v>6099</v>
      </c>
      <c r="G166" s="234" t="s">
        <v>496</v>
      </c>
      <c r="H166" s="235">
        <v>483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6342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6099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6343</v>
      </c>
      <c r="G168" s="250"/>
      <c r="H168" s="253">
        <v>465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6249</v>
      </c>
      <c r="G169" s="250"/>
      <c r="H169" s="253">
        <v>18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5" customFormat="1">
      <c r="A170" s="15"/>
      <c r="B170" s="271"/>
      <c r="C170" s="272"/>
      <c r="D170" s="244" t="s">
        <v>487</v>
      </c>
      <c r="E170" s="273" t="s">
        <v>28</v>
      </c>
      <c r="F170" s="274" t="s">
        <v>493</v>
      </c>
      <c r="G170" s="272"/>
      <c r="H170" s="275">
        <v>483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81" t="s">
        <v>487</v>
      </c>
      <c r="AU170" s="281" t="s">
        <v>82</v>
      </c>
      <c r="AV170" s="15" t="s">
        <v>482</v>
      </c>
      <c r="AW170" s="15" t="s">
        <v>35</v>
      </c>
      <c r="AX170" s="15" t="s">
        <v>78</v>
      </c>
      <c r="AY170" s="281" t="s">
        <v>475</v>
      </c>
    </row>
    <row r="171" s="2" customFormat="1" ht="33" customHeight="1">
      <c r="A171" s="41"/>
      <c r="B171" s="42"/>
      <c r="C171" s="231" t="s">
        <v>575</v>
      </c>
      <c r="D171" s="231" t="s">
        <v>477</v>
      </c>
      <c r="E171" s="232" t="s">
        <v>4984</v>
      </c>
      <c r="F171" s="233" t="s">
        <v>4985</v>
      </c>
      <c r="G171" s="234" t="s">
        <v>496</v>
      </c>
      <c r="H171" s="235">
        <v>184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6344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4985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6345</v>
      </c>
      <c r="G173" s="250"/>
      <c r="H173" s="253">
        <v>166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6249</v>
      </c>
      <c r="G174" s="250"/>
      <c r="H174" s="253">
        <v>18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184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33" customHeight="1">
      <c r="A176" s="41"/>
      <c r="B176" s="42"/>
      <c r="C176" s="231" t="s">
        <v>579</v>
      </c>
      <c r="D176" s="231" t="s">
        <v>477</v>
      </c>
      <c r="E176" s="232" t="s">
        <v>3423</v>
      </c>
      <c r="F176" s="233" t="s">
        <v>3424</v>
      </c>
      <c r="G176" s="234" t="s">
        <v>496</v>
      </c>
      <c r="H176" s="235">
        <v>483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6346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3424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6343</v>
      </c>
      <c r="G178" s="250"/>
      <c r="H178" s="253">
        <v>465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6249</v>
      </c>
      <c r="G179" s="250"/>
      <c r="H179" s="253">
        <v>18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5" customFormat="1">
      <c r="A180" s="15"/>
      <c r="B180" s="271"/>
      <c r="C180" s="272"/>
      <c r="D180" s="244" t="s">
        <v>487</v>
      </c>
      <c r="E180" s="273" t="s">
        <v>28</v>
      </c>
      <c r="F180" s="274" t="s">
        <v>493</v>
      </c>
      <c r="G180" s="272"/>
      <c r="H180" s="275">
        <v>483</v>
      </c>
      <c r="I180" s="276"/>
      <c r="J180" s="272"/>
      <c r="K180" s="272"/>
      <c r="L180" s="277"/>
      <c r="M180" s="278"/>
      <c r="N180" s="279"/>
      <c r="O180" s="279"/>
      <c r="P180" s="279"/>
      <c r="Q180" s="279"/>
      <c r="R180" s="279"/>
      <c r="S180" s="279"/>
      <c r="T180" s="280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81" t="s">
        <v>487</v>
      </c>
      <c r="AU180" s="281" t="s">
        <v>82</v>
      </c>
      <c r="AV180" s="15" t="s">
        <v>482</v>
      </c>
      <c r="AW180" s="15" t="s">
        <v>35</v>
      </c>
      <c r="AX180" s="15" t="s">
        <v>78</v>
      </c>
      <c r="AY180" s="281" t="s">
        <v>475</v>
      </c>
    </row>
    <row r="181" s="2" customFormat="1" ht="16.5" customHeight="1">
      <c r="A181" s="41"/>
      <c r="B181" s="42"/>
      <c r="C181" s="282" t="s">
        <v>583</v>
      </c>
      <c r="D181" s="282" t="s">
        <v>516</v>
      </c>
      <c r="E181" s="283" t="s">
        <v>4991</v>
      </c>
      <c r="F181" s="284" t="s">
        <v>4992</v>
      </c>
      <c r="G181" s="285" t="s">
        <v>720</v>
      </c>
      <c r="H181" s="286">
        <v>7.2450000000000001</v>
      </c>
      <c r="I181" s="287"/>
      <c r="J181" s="288">
        <f>ROUND(I181*H181,2)</f>
        <v>0</v>
      </c>
      <c r="K181" s="284" t="s">
        <v>481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0.001</v>
      </c>
      <c r="R181" s="240">
        <f>Q181*H181</f>
        <v>0.0072450000000000006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519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6347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4992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6348</v>
      </c>
      <c r="G183" s="250"/>
      <c r="H183" s="253">
        <v>7.2450000000000001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78</v>
      </c>
      <c r="AY183" s="259" t="s">
        <v>475</v>
      </c>
    </row>
    <row r="184" s="12" customFormat="1" ht="22.8" customHeight="1">
      <c r="A184" s="12"/>
      <c r="B184" s="215"/>
      <c r="C184" s="216"/>
      <c r="D184" s="217" t="s">
        <v>73</v>
      </c>
      <c r="E184" s="229" t="s">
        <v>82</v>
      </c>
      <c r="F184" s="229" t="s">
        <v>925</v>
      </c>
      <c r="G184" s="216"/>
      <c r="H184" s="216"/>
      <c r="I184" s="219"/>
      <c r="J184" s="230">
        <f>BK184</f>
        <v>0</v>
      </c>
      <c r="K184" s="216"/>
      <c r="L184" s="221"/>
      <c r="M184" s="222"/>
      <c r="N184" s="223"/>
      <c r="O184" s="223"/>
      <c r="P184" s="224">
        <f>SUM(P185:P199)</f>
        <v>0</v>
      </c>
      <c r="Q184" s="223"/>
      <c r="R184" s="224">
        <f>SUM(R185:R199)</f>
        <v>0.11612</v>
      </c>
      <c r="S184" s="223"/>
      <c r="T184" s="225">
        <f>SUM(T185:T199)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6" t="s">
        <v>78</v>
      </c>
      <c r="AT184" s="227" t="s">
        <v>73</v>
      </c>
      <c r="AU184" s="227" t="s">
        <v>78</v>
      </c>
      <c r="AY184" s="226" t="s">
        <v>475</v>
      </c>
      <c r="BK184" s="228">
        <f>SUM(BK185:BK199)</f>
        <v>0</v>
      </c>
    </row>
    <row r="185" s="2" customFormat="1" ht="33" customHeight="1">
      <c r="A185" s="41"/>
      <c r="B185" s="42"/>
      <c r="C185" s="231" t="s">
        <v>7</v>
      </c>
      <c r="D185" s="231" t="s">
        <v>477</v>
      </c>
      <c r="E185" s="232" t="s">
        <v>6110</v>
      </c>
      <c r="F185" s="233" t="s">
        <v>6111</v>
      </c>
      <c r="G185" s="234" t="s">
        <v>480</v>
      </c>
      <c r="H185" s="235">
        <v>23.199999999999999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6349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6113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6350</v>
      </c>
      <c r="G187" s="250"/>
      <c r="H187" s="253">
        <v>23.199999999999999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2" customFormat="1" ht="21.75" customHeight="1">
      <c r="A188" s="41"/>
      <c r="B188" s="42"/>
      <c r="C188" s="231" t="s">
        <v>594</v>
      </c>
      <c r="D188" s="231" t="s">
        <v>477</v>
      </c>
      <c r="E188" s="232" t="s">
        <v>6257</v>
      </c>
      <c r="F188" s="233" t="s">
        <v>6258</v>
      </c>
      <c r="G188" s="234" t="s">
        <v>639</v>
      </c>
      <c r="H188" s="235">
        <v>4.5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0.00033</v>
      </c>
      <c r="R188" s="240">
        <f>Q188*H188</f>
        <v>0.001485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6351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6260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6352</v>
      </c>
      <c r="G190" s="250"/>
      <c r="H190" s="253">
        <v>4.5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2" customFormat="1" ht="21.75" customHeight="1">
      <c r="A191" s="41"/>
      <c r="B191" s="42"/>
      <c r="C191" s="231" t="s">
        <v>599</v>
      </c>
      <c r="D191" s="231" t="s">
        <v>477</v>
      </c>
      <c r="E191" s="232" t="s">
        <v>5027</v>
      </c>
      <c r="F191" s="233" t="s">
        <v>5028</v>
      </c>
      <c r="G191" s="234" t="s">
        <v>639</v>
      </c>
      <c r="H191" s="235">
        <v>155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0.00072999999999999996</v>
      </c>
      <c r="R191" s="240">
        <f>Q191*H191</f>
        <v>0.11315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6353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5030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6354</v>
      </c>
      <c r="G193" s="250"/>
      <c r="H193" s="253">
        <v>155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33" customHeight="1">
      <c r="A194" s="41"/>
      <c r="B194" s="42"/>
      <c r="C194" s="231" t="s">
        <v>603</v>
      </c>
      <c r="D194" s="231" t="s">
        <v>477</v>
      </c>
      <c r="E194" s="232" t="s">
        <v>6117</v>
      </c>
      <c r="F194" s="233" t="s">
        <v>6118</v>
      </c>
      <c r="G194" s="234" t="s">
        <v>496</v>
      </c>
      <c r="H194" s="235">
        <v>4.5</v>
      </c>
      <c r="I194" s="236"/>
      <c r="J194" s="237">
        <f>ROUND(I194*H194,2)</f>
        <v>0</v>
      </c>
      <c r="K194" s="233" t="s">
        <v>481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0.00010000000000000001</v>
      </c>
      <c r="R194" s="240">
        <f>Q194*H194</f>
        <v>0.00045000000000000004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482</v>
      </c>
      <c r="AT194" s="242" t="s">
        <v>477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6355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6120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6265</v>
      </c>
      <c r="G196" s="250"/>
      <c r="H196" s="253">
        <v>4.5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78</v>
      </c>
      <c r="AY196" s="259" t="s">
        <v>475</v>
      </c>
    </row>
    <row r="197" s="2" customFormat="1" ht="16.5" customHeight="1">
      <c r="A197" s="41"/>
      <c r="B197" s="42"/>
      <c r="C197" s="282" t="s">
        <v>607</v>
      </c>
      <c r="D197" s="282" t="s">
        <v>516</v>
      </c>
      <c r="E197" s="283" t="s">
        <v>6122</v>
      </c>
      <c r="F197" s="284" t="s">
        <v>6123</v>
      </c>
      <c r="G197" s="285" t="s">
        <v>496</v>
      </c>
      <c r="H197" s="286">
        <v>5.1749999999999998</v>
      </c>
      <c r="I197" s="287"/>
      <c r="J197" s="288">
        <f>ROUND(I197*H197,2)</f>
        <v>0</v>
      </c>
      <c r="K197" s="284" t="s">
        <v>481</v>
      </c>
      <c r="L197" s="289"/>
      <c r="M197" s="290" t="s">
        <v>28</v>
      </c>
      <c r="N197" s="291" t="s">
        <v>45</v>
      </c>
      <c r="O197" s="87"/>
      <c r="P197" s="240">
        <f>O197*H197</f>
        <v>0</v>
      </c>
      <c r="Q197" s="240">
        <v>0.00020000000000000001</v>
      </c>
      <c r="R197" s="240">
        <f>Q197*H197</f>
        <v>0.0010350000000000001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519</v>
      </c>
      <c r="AT197" s="242" t="s">
        <v>516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482</v>
      </c>
      <c r="BM197" s="242" t="s">
        <v>6356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6123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6267</v>
      </c>
      <c r="G199" s="250"/>
      <c r="H199" s="253">
        <v>5.1749999999999998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12" customFormat="1" ht="22.8" customHeight="1">
      <c r="A200" s="12"/>
      <c r="B200" s="215"/>
      <c r="C200" s="216"/>
      <c r="D200" s="217" t="s">
        <v>73</v>
      </c>
      <c r="E200" s="229" t="s">
        <v>482</v>
      </c>
      <c r="F200" s="229" t="s">
        <v>547</v>
      </c>
      <c r="G200" s="216"/>
      <c r="H200" s="216"/>
      <c r="I200" s="219"/>
      <c r="J200" s="230">
        <f>BK200</f>
        <v>0</v>
      </c>
      <c r="K200" s="216"/>
      <c r="L200" s="221"/>
      <c r="M200" s="222"/>
      <c r="N200" s="223"/>
      <c r="O200" s="223"/>
      <c r="P200" s="224">
        <f>SUM(P201:P210)</f>
        <v>0</v>
      </c>
      <c r="Q200" s="223"/>
      <c r="R200" s="224">
        <f>SUM(R201:R210)</f>
        <v>13.444704</v>
      </c>
      <c r="S200" s="223"/>
      <c r="T200" s="225">
        <f>SUM(T201:T210)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6" t="s">
        <v>78</v>
      </c>
      <c r="AT200" s="227" t="s">
        <v>73</v>
      </c>
      <c r="AU200" s="227" t="s">
        <v>78</v>
      </c>
      <c r="AY200" s="226" t="s">
        <v>475</v>
      </c>
      <c r="BK200" s="228">
        <f>SUM(BK201:BK210)</f>
        <v>0</v>
      </c>
    </row>
    <row r="201" s="2" customFormat="1" ht="21.75" customHeight="1">
      <c r="A201" s="41"/>
      <c r="B201" s="42"/>
      <c r="C201" s="231" t="s">
        <v>614</v>
      </c>
      <c r="D201" s="231" t="s">
        <v>477</v>
      </c>
      <c r="E201" s="232" t="s">
        <v>6128</v>
      </c>
      <c r="F201" s="233" t="s">
        <v>6129</v>
      </c>
      <c r="G201" s="234" t="s">
        <v>480</v>
      </c>
      <c r="H201" s="235">
        <v>18.030000000000001</v>
      </c>
      <c r="I201" s="236"/>
      <c r="J201" s="237">
        <f>ROUND(I201*H201,2)</f>
        <v>0</v>
      </c>
      <c r="K201" s="233" t="s">
        <v>481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482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482</v>
      </c>
      <c r="BM201" s="242" t="s">
        <v>6357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6129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16" customFormat="1">
      <c r="A203" s="16"/>
      <c r="B203" s="299"/>
      <c r="C203" s="300"/>
      <c r="D203" s="244" t="s">
        <v>487</v>
      </c>
      <c r="E203" s="301" t="s">
        <v>28</v>
      </c>
      <c r="F203" s="302" t="s">
        <v>6269</v>
      </c>
      <c r="G203" s="300"/>
      <c r="H203" s="301" t="s">
        <v>28</v>
      </c>
      <c r="I203" s="303"/>
      <c r="J203" s="300"/>
      <c r="K203" s="300"/>
      <c r="L203" s="304"/>
      <c r="M203" s="305"/>
      <c r="N203" s="306"/>
      <c r="O203" s="306"/>
      <c r="P203" s="306"/>
      <c r="Q203" s="306"/>
      <c r="R203" s="306"/>
      <c r="S203" s="306"/>
      <c r="T203" s="307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308" t="s">
        <v>487</v>
      </c>
      <c r="AU203" s="308" t="s">
        <v>82</v>
      </c>
      <c r="AV203" s="16" t="s">
        <v>78</v>
      </c>
      <c r="AW203" s="16" t="s">
        <v>35</v>
      </c>
      <c r="AX203" s="16" t="s">
        <v>74</v>
      </c>
      <c r="AY203" s="308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6358</v>
      </c>
      <c r="G204" s="250"/>
      <c r="H204" s="253">
        <v>18.030000000000001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2" customFormat="1" ht="33" customHeight="1">
      <c r="A205" s="41"/>
      <c r="B205" s="42"/>
      <c r="C205" s="231" t="s">
        <v>620</v>
      </c>
      <c r="D205" s="231" t="s">
        <v>477</v>
      </c>
      <c r="E205" s="232" t="s">
        <v>6133</v>
      </c>
      <c r="F205" s="233" t="s">
        <v>5675</v>
      </c>
      <c r="G205" s="234" t="s">
        <v>480</v>
      </c>
      <c r="H205" s="235">
        <v>6.2999999999999998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2.13408</v>
      </c>
      <c r="R205" s="240">
        <f>Q205*H205</f>
        <v>13.444704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6359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5677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6360</v>
      </c>
      <c r="G207" s="250"/>
      <c r="H207" s="253">
        <v>6.2999999999999998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78</v>
      </c>
      <c r="AY207" s="259" t="s">
        <v>475</v>
      </c>
    </row>
    <row r="208" s="2" customFormat="1" ht="33" customHeight="1">
      <c r="A208" s="41"/>
      <c r="B208" s="42"/>
      <c r="C208" s="231" t="s">
        <v>625</v>
      </c>
      <c r="D208" s="231" t="s">
        <v>477</v>
      </c>
      <c r="E208" s="232" t="s">
        <v>5687</v>
      </c>
      <c r="F208" s="233" t="s">
        <v>5688</v>
      </c>
      <c r="G208" s="234" t="s">
        <v>496</v>
      </c>
      <c r="H208" s="235">
        <v>21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6361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5690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6362</v>
      </c>
      <c r="G210" s="250"/>
      <c r="H210" s="253">
        <v>21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78</v>
      </c>
      <c r="AY210" s="259" t="s">
        <v>475</v>
      </c>
    </row>
    <row r="211" s="12" customFormat="1" ht="22.8" customHeight="1">
      <c r="A211" s="12"/>
      <c r="B211" s="215"/>
      <c r="C211" s="216"/>
      <c r="D211" s="217" t="s">
        <v>73</v>
      </c>
      <c r="E211" s="229" t="s">
        <v>519</v>
      </c>
      <c r="F211" s="229" t="s">
        <v>2464</v>
      </c>
      <c r="G211" s="216"/>
      <c r="H211" s="216"/>
      <c r="I211" s="219"/>
      <c r="J211" s="230">
        <f>BK211</f>
        <v>0</v>
      </c>
      <c r="K211" s="216"/>
      <c r="L211" s="221"/>
      <c r="M211" s="222"/>
      <c r="N211" s="223"/>
      <c r="O211" s="223"/>
      <c r="P211" s="224">
        <f>SUM(P212:P274)</f>
        <v>0</v>
      </c>
      <c r="Q211" s="223"/>
      <c r="R211" s="224">
        <f>SUM(R212:R274)</f>
        <v>16.213620200000001</v>
      </c>
      <c r="S211" s="223"/>
      <c r="T211" s="225">
        <f>SUM(T212:T274)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6" t="s">
        <v>78</v>
      </c>
      <c r="AT211" s="227" t="s">
        <v>73</v>
      </c>
      <c r="AU211" s="227" t="s">
        <v>78</v>
      </c>
      <c r="AY211" s="226" t="s">
        <v>475</v>
      </c>
      <c r="BK211" s="228">
        <f>SUM(BK212:BK274)</f>
        <v>0</v>
      </c>
    </row>
    <row r="212" s="2" customFormat="1" ht="33" customHeight="1">
      <c r="A212" s="41"/>
      <c r="B212" s="42"/>
      <c r="C212" s="231" t="s">
        <v>630</v>
      </c>
      <c r="D212" s="231" t="s">
        <v>477</v>
      </c>
      <c r="E212" s="232" t="s">
        <v>6363</v>
      </c>
      <c r="F212" s="233" t="s">
        <v>6364</v>
      </c>
      <c r="G212" s="234" t="s">
        <v>639</v>
      </c>
      <c r="H212" s="235">
        <v>11</v>
      </c>
      <c r="I212" s="236"/>
      <c r="J212" s="237">
        <f>ROUND(I212*H212,2)</f>
        <v>0</v>
      </c>
      <c r="K212" s="233" t="s">
        <v>481</v>
      </c>
      <c r="L212" s="47"/>
      <c r="M212" s="238" t="s">
        <v>28</v>
      </c>
      <c r="N212" s="239" t="s">
        <v>45</v>
      </c>
      <c r="O212" s="87"/>
      <c r="P212" s="240">
        <f>O212*H212</f>
        <v>0</v>
      </c>
      <c r="Q212" s="240">
        <v>0.0012800000000000001</v>
      </c>
      <c r="R212" s="240">
        <f>Q212*H212</f>
        <v>0.014080000000000001</v>
      </c>
      <c r="S212" s="240">
        <v>0</v>
      </c>
      <c r="T212" s="24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482</v>
      </c>
      <c r="AT212" s="242" t="s">
        <v>477</v>
      </c>
      <c r="AU212" s="242" t="s">
        <v>82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482</v>
      </c>
      <c r="BM212" s="242" t="s">
        <v>6365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6364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82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6366</v>
      </c>
      <c r="G214" s="250"/>
      <c r="H214" s="253">
        <v>6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6367</v>
      </c>
      <c r="G215" s="250"/>
      <c r="H215" s="253">
        <v>5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5" customFormat="1">
      <c r="A216" s="15"/>
      <c r="B216" s="271"/>
      <c r="C216" s="272"/>
      <c r="D216" s="244" t="s">
        <v>487</v>
      </c>
      <c r="E216" s="273" t="s">
        <v>28</v>
      </c>
      <c r="F216" s="274" t="s">
        <v>493</v>
      </c>
      <c r="G216" s="272"/>
      <c r="H216" s="275">
        <v>11</v>
      </c>
      <c r="I216" s="276"/>
      <c r="J216" s="272"/>
      <c r="K216" s="272"/>
      <c r="L216" s="277"/>
      <c r="M216" s="278"/>
      <c r="N216" s="279"/>
      <c r="O216" s="279"/>
      <c r="P216" s="279"/>
      <c r="Q216" s="279"/>
      <c r="R216" s="279"/>
      <c r="S216" s="279"/>
      <c r="T216" s="280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81" t="s">
        <v>487</v>
      </c>
      <c r="AU216" s="281" t="s">
        <v>82</v>
      </c>
      <c r="AV216" s="15" t="s">
        <v>482</v>
      </c>
      <c r="AW216" s="15" t="s">
        <v>35</v>
      </c>
      <c r="AX216" s="15" t="s">
        <v>78</v>
      </c>
      <c r="AY216" s="281" t="s">
        <v>475</v>
      </c>
    </row>
    <row r="217" s="2" customFormat="1" ht="33" customHeight="1">
      <c r="A217" s="41"/>
      <c r="B217" s="42"/>
      <c r="C217" s="231" t="s">
        <v>636</v>
      </c>
      <c r="D217" s="231" t="s">
        <v>477</v>
      </c>
      <c r="E217" s="232" t="s">
        <v>6138</v>
      </c>
      <c r="F217" s="233" t="s">
        <v>6139</v>
      </c>
      <c r="G217" s="234" t="s">
        <v>639</v>
      </c>
      <c r="H217" s="235">
        <v>155</v>
      </c>
      <c r="I217" s="236"/>
      <c r="J217" s="237">
        <f>ROUND(I217*H217,2)</f>
        <v>0</v>
      </c>
      <c r="K217" s="233" t="s">
        <v>481</v>
      </c>
      <c r="L217" s="47"/>
      <c r="M217" s="238" t="s">
        <v>28</v>
      </c>
      <c r="N217" s="239" t="s">
        <v>45</v>
      </c>
      <c r="O217" s="87"/>
      <c r="P217" s="240">
        <f>O217*H217</f>
        <v>0</v>
      </c>
      <c r="Q217" s="240">
        <v>0.0042700000000000004</v>
      </c>
      <c r="R217" s="240">
        <f>Q217*H217</f>
        <v>0.66185000000000005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482</v>
      </c>
      <c r="AT217" s="242" t="s">
        <v>477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482</v>
      </c>
      <c r="BM217" s="242" t="s">
        <v>6368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6139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6369</v>
      </c>
      <c r="G219" s="250"/>
      <c r="H219" s="253">
        <v>155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78</v>
      </c>
      <c r="AY219" s="259" t="s">
        <v>475</v>
      </c>
    </row>
    <row r="220" s="2" customFormat="1" ht="33" customHeight="1">
      <c r="A220" s="41"/>
      <c r="B220" s="42"/>
      <c r="C220" s="231" t="s">
        <v>649</v>
      </c>
      <c r="D220" s="231" t="s">
        <v>477</v>
      </c>
      <c r="E220" s="232" t="s">
        <v>5218</v>
      </c>
      <c r="F220" s="233" t="s">
        <v>5219</v>
      </c>
      <c r="G220" s="234" t="s">
        <v>550</v>
      </c>
      <c r="H220" s="235">
        <v>11</v>
      </c>
      <c r="I220" s="236"/>
      <c r="J220" s="237">
        <f>ROUND(I220*H220,2)</f>
        <v>0</v>
      </c>
      <c r="K220" s="233" t="s">
        <v>481</v>
      </c>
      <c r="L220" s="47"/>
      <c r="M220" s="238" t="s">
        <v>28</v>
      </c>
      <c r="N220" s="239" t="s">
        <v>45</v>
      </c>
      <c r="O220" s="87"/>
      <c r="P220" s="240">
        <f>O220*H220</f>
        <v>0</v>
      </c>
      <c r="Q220" s="240">
        <v>1.0000000000000001E-05</v>
      </c>
      <c r="R220" s="240">
        <f>Q220*H220</f>
        <v>0.00011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482</v>
      </c>
      <c r="AT220" s="242" t="s">
        <v>477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6370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5221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6371</v>
      </c>
      <c r="G222" s="250"/>
      <c r="H222" s="253">
        <v>11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78</v>
      </c>
      <c r="AY222" s="259" t="s">
        <v>475</v>
      </c>
    </row>
    <row r="223" s="2" customFormat="1" ht="16.5" customHeight="1">
      <c r="A223" s="41"/>
      <c r="B223" s="42"/>
      <c r="C223" s="282" t="s">
        <v>655</v>
      </c>
      <c r="D223" s="282" t="s">
        <v>516</v>
      </c>
      <c r="E223" s="283" t="s">
        <v>6144</v>
      </c>
      <c r="F223" s="284" t="s">
        <v>6145</v>
      </c>
      <c r="G223" s="285" t="s">
        <v>550</v>
      </c>
      <c r="H223" s="286">
        <v>8</v>
      </c>
      <c r="I223" s="287"/>
      <c r="J223" s="288">
        <f>ROUND(I223*H223,2)</f>
        <v>0</v>
      </c>
      <c r="K223" s="284" t="s">
        <v>28</v>
      </c>
      <c r="L223" s="289"/>
      <c r="M223" s="290" t="s">
        <v>28</v>
      </c>
      <c r="N223" s="291" t="s">
        <v>45</v>
      </c>
      <c r="O223" s="87"/>
      <c r="P223" s="240">
        <f>O223*H223</f>
        <v>0</v>
      </c>
      <c r="Q223" s="240">
        <v>0.00010000000000000001</v>
      </c>
      <c r="R223" s="240">
        <f>Q223*H223</f>
        <v>0.00080000000000000004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519</v>
      </c>
      <c r="AT223" s="242" t="s">
        <v>516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6372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6145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6373</v>
      </c>
      <c r="G225" s="250"/>
      <c r="H225" s="253">
        <v>8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78</v>
      </c>
      <c r="AY225" s="259" t="s">
        <v>475</v>
      </c>
    </row>
    <row r="226" s="2" customFormat="1" ht="16.5" customHeight="1">
      <c r="A226" s="41"/>
      <c r="B226" s="42"/>
      <c r="C226" s="282" t="s">
        <v>662</v>
      </c>
      <c r="D226" s="282" t="s">
        <v>516</v>
      </c>
      <c r="E226" s="283" t="s">
        <v>6374</v>
      </c>
      <c r="F226" s="284" t="s">
        <v>6375</v>
      </c>
      <c r="G226" s="285" t="s">
        <v>550</v>
      </c>
      <c r="H226" s="286">
        <v>3</v>
      </c>
      <c r="I226" s="287"/>
      <c r="J226" s="288">
        <f>ROUND(I226*H226,2)</f>
        <v>0</v>
      </c>
      <c r="K226" s="284" t="s">
        <v>28</v>
      </c>
      <c r="L226" s="289"/>
      <c r="M226" s="290" t="s">
        <v>28</v>
      </c>
      <c r="N226" s="291" t="s">
        <v>45</v>
      </c>
      <c r="O226" s="87"/>
      <c r="P226" s="240">
        <f>O226*H226</f>
        <v>0</v>
      </c>
      <c r="Q226" s="240">
        <v>0.00010000000000000001</v>
      </c>
      <c r="R226" s="240">
        <f>Q226*H226</f>
        <v>0.00030000000000000003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519</v>
      </c>
      <c r="AT226" s="242" t="s">
        <v>516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482</v>
      </c>
      <c r="BM226" s="242" t="s">
        <v>6376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6375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2" customFormat="1" ht="33" customHeight="1">
      <c r="A228" s="41"/>
      <c r="B228" s="42"/>
      <c r="C228" s="231" t="s">
        <v>668</v>
      </c>
      <c r="D228" s="231" t="s">
        <v>477</v>
      </c>
      <c r="E228" s="232" t="s">
        <v>6148</v>
      </c>
      <c r="F228" s="233" t="s">
        <v>6149</v>
      </c>
      <c r="G228" s="234" t="s">
        <v>550</v>
      </c>
      <c r="H228" s="235">
        <v>6</v>
      </c>
      <c r="I228" s="236"/>
      <c r="J228" s="237">
        <f>ROUND(I228*H228,2)</f>
        <v>0</v>
      </c>
      <c r="K228" s="233" t="s">
        <v>481</v>
      </c>
      <c r="L228" s="47"/>
      <c r="M228" s="238" t="s">
        <v>28</v>
      </c>
      <c r="N228" s="239" t="s">
        <v>45</v>
      </c>
      <c r="O228" s="87"/>
      <c r="P228" s="240">
        <f>O228*H228</f>
        <v>0</v>
      </c>
      <c r="Q228" s="240">
        <v>1.0000000000000001E-05</v>
      </c>
      <c r="R228" s="240">
        <f>Q228*H228</f>
        <v>6.0000000000000008E-05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482</v>
      </c>
      <c r="AT228" s="242" t="s">
        <v>477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6377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6151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6378</v>
      </c>
      <c r="G230" s="250"/>
      <c r="H230" s="253">
        <v>6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78</v>
      </c>
      <c r="AY230" s="259" t="s">
        <v>475</v>
      </c>
    </row>
    <row r="231" s="2" customFormat="1" ht="21.75" customHeight="1">
      <c r="A231" s="41"/>
      <c r="B231" s="42"/>
      <c r="C231" s="282" t="s">
        <v>672</v>
      </c>
      <c r="D231" s="282" t="s">
        <v>516</v>
      </c>
      <c r="E231" s="283" t="s">
        <v>6156</v>
      </c>
      <c r="F231" s="284" t="s">
        <v>6157</v>
      </c>
      <c r="G231" s="285" t="s">
        <v>550</v>
      </c>
      <c r="H231" s="286">
        <v>3</v>
      </c>
      <c r="I231" s="287"/>
      <c r="J231" s="288">
        <f>ROUND(I231*H231,2)</f>
        <v>0</v>
      </c>
      <c r="K231" s="284" t="s">
        <v>481</v>
      </c>
      <c r="L231" s="289"/>
      <c r="M231" s="290" t="s">
        <v>28</v>
      </c>
      <c r="N231" s="291" t="s">
        <v>45</v>
      </c>
      <c r="O231" s="87"/>
      <c r="P231" s="240">
        <f>O231*H231</f>
        <v>0</v>
      </c>
      <c r="Q231" s="240">
        <v>0.0025999999999999999</v>
      </c>
      <c r="R231" s="240">
        <f>Q231*H231</f>
        <v>0.0077999999999999996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519</v>
      </c>
      <c r="AT231" s="242" t="s">
        <v>516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6379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6157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2" customFormat="1" ht="16.5" customHeight="1">
      <c r="A233" s="41"/>
      <c r="B233" s="42"/>
      <c r="C233" s="282" t="s">
        <v>677</v>
      </c>
      <c r="D233" s="282" t="s">
        <v>516</v>
      </c>
      <c r="E233" s="283" t="s">
        <v>6380</v>
      </c>
      <c r="F233" s="284" t="s">
        <v>6381</v>
      </c>
      <c r="G233" s="285" t="s">
        <v>550</v>
      </c>
      <c r="H233" s="286">
        <v>3</v>
      </c>
      <c r="I233" s="287"/>
      <c r="J233" s="288">
        <f>ROUND(I233*H233,2)</f>
        <v>0</v>
      </c>
      <c r="K233" s="284" t="s">
        <v>28</v>
      </c>
      <c r="L233" s="289"/>
      <c r="M233" s="290" t="s">
        <v>28</v>
      </c>
      <c r="N233" s="291" t="s">
        <v>45</v>
      </c>
      <c r="O233" s="87"/>
      <c r="P233" s="240">
        <f>O233*H233</f>
        <v>0</v>
      </c>
      <c r="Q233" s="240">
        <v>0.00020000000000000001</v>
      </c>
      <c r="R233" s="240">
        <f>Q233*H233</f>
        <v>0.00060000000000000006</v>
      </c>
      <c r="S233" s="240">
        <v>0</v>
      </c>
      <c r="T233" s="24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42" t="s">
        <v>519</v>
      </c>
      <c r="AT233" s="242" t="s">
        <v>516</v>
      </c>
      <c r="AU233" s="242" t="s">
        <v>82</v>
      </c>
      <c r="AY233" s="20" t="s">
        <v>475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20" t="s">
        <v>78</v>
      </c>
      <c r="BK233" s="243">
        <f>ROUND(I233*H233,2)</f>
        <v>0</v>
      </c>
      <c r="BL233" s="20" t="s">
        <v>482</v>
      </c>
      <c r="BM233" s="242" t="s">
        <v>6382</v>
      </c>
    </row>
    <row r="234" s="2" customFormat="1">
      <c r="A234" s="41"/>
      <c r="B234" s="42"/>
      <c r="C234" s="43"/>
      <c r="D234" s="244" t="s">
        <v>484</v>
      </c>
      <c r="E234" s="43"/>
      <c r="F234" s="245" t="s">
        <v>6381</v>
      </c>
      <c r="G234" s="43"/>
      <c r="H234" s="43"/>
      <c r="I234" s="151"/>
      <c r="J234" s="43"/>
      <c r="K234" s="43"/>
      <c r="L234" s="47"/>
      <c r="M234" s="246"/>
      <c r="N234" s="24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484</v>
      </c>
      <c r="AU234" s="20" t="s">
        <v>82</v>
      </c>
    </row>
    <row r="235" s="2" customFormat="1" ht="16.5" customHeight="1">
      <c r="A235" s="41"/>
      <c r="B235" s="42"/>
      <c r="C235" s="282" t="s">
        <v>683</v>
      </c>
      <c r="D235" s="282" t="s">
        <v>516</v>
      </c>
      <c r="E235" s="283" t="s">
        <v>6159</v>
      </c>
      <c r="F235" s="284" t="s">
        <v>6160</v>
      </c>
      <c r="G235" s="285" t="s">
        <v>6161</v>
      </c>
      <c r="H235" s="286">
        <v>2</v>
      </c>
      <c r="I235" s="287"/>
      <c r="J235" s="288">
        <f>ROUND(I235*H235,2)</f>
        <v>0</v>
      </c>
      <c r="K235" s="284" t="s">
        <v>481</v>
      </c>
      <c r="L235" s="289"/>
      <c r="M235" s="290" t="s">
        <v>28</v>
      </c>
      <c r="N235" s="291" t="s">
        <v>45</v>
      </c>
      <c r="O235" s="87"/>
      <c r="P235" s="240">
        <f>O235*H235</f>
        <v>0</v>
      </c>
      <c r="Q235" s="240">
        <v>0.00107</v>
      </c>
      <c r="R235" s="240">
        <f>Q235*H235</f>
        <v>0.00214</v>
      </c>
      <c r="S235" s="240">
        <v>0</v>
      </c>
      <c r="T235" s="24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42" t="s">
        <v>519</v>
      </c>
      <c r="AT235" s="242" t="s">
        <v>516</v>
      </c>
      <c r="AU235" s="242" t="s">
        <v>82</v>
      </c>
      <c r="AY235" s="20" t="s">
        <v>475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20" t="s">
        <v>78</v>
      </c>
      <c r="BK235" s="243">
        <f>ROUND(I235*H235,2)</f>
        <v>0</v>
      </c>
      <c r="BL235" s="20" t="s">
        <v>482</v>
      </c>
      <c r="BM235" s="242" t="s">
        <v>6383</v>
      </c>
    </row>
    <row r="236" s="2" customFormat="1">
      <c r="A236" s="41"/>
      <c r="B236" s="42"/>
      <c r="C236" s="43"/>
      <c r="D236" s="244" t="s">
        <v>484</v>
      </c>
      <c r="E236" s="43"/>
      <c r="F236" s="245" t="s">
        <v>6160</v>
      </c>
      <c r="G236" s="43"/>
      <c r="H236" s="43"/>
      <c r="I236" s="151"/>
      <c r="J236" s="43"/>
      <c r="K236" s="43"/>
      <c r="L236" s="47"/>
      <c r="M236" s="246"/>
      <c r="N236" s="24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484</v>
      </c>
      <c r="AU236" s="20" t="s">
        <v>82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6384</v>
      </c>
      <c r="G237" s="250"/>
      <c r="H237" s="253">
        <v>2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78</v>
      </c>
      <c r="AY237" s="259" t="s">
        <v>475</v>
      </c>
    </row>
    <row r="238" s="2" customFormat="1" ht="21.75" customHeight="1">
      <c r="A238" s="41"/>
      <c r="B238" s="42"/>
      <c r="C238" s="231" t="s">
        <v>689</v>
      </c>
      <c r="D238" s="231" t="s">
        <v>477</v>
      </c>
      <c r="E238" s="232" t="s">
        <v>2671</v>
      </c>
      <c r="F238" s="233" t="s">
        <v>2672</v>
      </c>
      <c r="G238" s="234" t="s">
        <v>550</v>
      </c>
      <c r="H238" s="235">
        <v>11</v>
      </c>
      <c r="I238" s="236"/>
      <c r="J238" s="237">
        <f>ROUND(I238*H238,2)</f>
        <v>0</v>
      </c>
      <c r="K238" s="233" t="s">
        <v>481</v>
      </c>
      <c r="L238" s="47"/>
      <c r="M238" s="238" t="s">
        <v>28</v>
      </c>
      <c r="N238" s="239" t="s">
        <v>45</v>
      </c>
      <c r="O238" s="87"/>
      <c r="P238" s="240">
        <f>O238*H238</f>
        <v>0</v>
      </c>
      <c r="Q238" s="240">
        <v>0.010189999999999999</v>
      </c>
      <c r="R238" s="240">
        <f>Q238*H238</f>
        <v>0.11209</v>
      </c>
      <c r="S238" s="240">
        <v>0</v>
      </c>
      <c r="T238" s="241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42" t="s">
        <v>482</v>
      </c>
      <c r="AT238" s="242" t="s">
        <v>477</v>
      </c>
      <c r="AU238" s="242" t="s">
        <v>82</v>
      </c>
      <c r="AY238" s="20" t="s">
        <v>475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20" t="s">
        <v>78</v>
      </c>
      <c r="BK238" s="243">
        <f>ROUND(I238*H238,2)</f>
        <v>0</v>
      </c>
      <c r="BL238" s="20" t="s">
        <v>482</v>
      </c>
      <c r="BM238" s="242" t="s">
        <v>6385</v>
      </c>
    </row>
    <row r="239" s="2" customFormat="1">
      <c r="A239" s="41"/>
      <c r="B239" s="42"/>
      <c r="C239" s="43"/>
      <c r="D239" s="244" t="s">
        <v>484</v>
      </c>
      <c r="E239" s="43"/>
      <c r="F239" s="245" t="s">
        <v>2672</v>
      </c>
      <c r="G239" s="43"/>
      <c r="H239" s="43"/>
      <c r="I239" s="151"/>
      <c r="J239" s="43"/>
      <c r="K239" s="43"/>
      <c r="L239" s="47"/>
      <c r="M239" s="246"/>
      <c r="N239" s="24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484</v>
      </c>
      <c r="AU239" s="20" t="s">
        <v>82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6386</v>
      </c>
      <c r="G240" s="250"/>
      <c r="H240" s="253">
        <v>9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74</v>
      </c>
      <c r="AY240" s="259" t="s">
        <v>475</v>
      </c>
    </row>
    <row r="241" s="13" customFormat="1">
      <c r="A241" s="13"/>
      <c r="B241" s="249"/>
      <c r="C241" s="250"/>
      <c r="D241" s="244" t="s">
        <v>487</v>
      </c>
      <c r="E241" s="251" t="s">
        <v>28</v>
      </c>
      <c r="F241" s="252" t="s">
        <v>6287</v>
      </c>
      <c r="G241" s="250"/>
      <c r="H241" s="253">
        <v>2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9" t="s">
        <v>487</v>
      </c>
      <c r="AU241" s="259" t="s">
        <v>82</v>
      </c>
      <c r="AV241" s="13" t="s">
        <v>82</v>
      </c>
      <c r="AW241" s="13" t="s">
        <v>35</v>
      </c>
      <c r="AX241" s="13" t="s">
        <v>74</v>
      </c>
      <c r="AY241" s="259" t="s">
        <v>475</v>
      </c>
    </row>
    <row r="242" s="15" customFormat="1">
      <c r="A242" s="15"/>
      <c r="B242" s="271"/>
      <c r="C242" s="272"/>
      <c r="D242" s="244" t="s">
        <v>487</v>
      </c>
      <c r="E242" s="273" t="s">
        <v>28</v>
      </c>
      <c r="F242" s="274" t="s">
        <v>493</v>
      </c>
      <c r="G242" s="272"/>
      <c r="H242" s="275">
        <v>11</v>
      </c>
      <c r="I242" s="276"/>
      <c r="J242" s="272"/>
      <c r="K242" s="272"/>
      <c r="L242" s="277"/>
      <c r="M242" s="278"/>
      <c r="N242" s="279"/>
      <c r="O242" s="279"/>
      <c r="P242" s="279"/>
      <c r="Q242" s="279"/>
      <c r="R242" s="279"/>
      <c r="S242" s="279"/>
      <c r="T242" s="280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81" t="s">
        <v>487</v>
      </c>
      <c r="AU242" s="281" t="s">
        <v>82</v>
      </c>
      <c r="AV242" s="15" t="s">
        <v>482</v>
      </c>
      <c r="AW242" s="15" t="s">
        <v>35</v>
      </c>
      <c r="AX242" s="15" t="s">
        <v>78</v>
      </c>
      <c r="AY242" s="281" t="s">
        <v>475</v>
      </c>
    </row>
    <row r="243" s="2" customFormat="1" ht="16.5" customHeight="1">
      <c r="A243" s="41"/>
      <c r="B243" s="42"/>
      <c r="C243" s="282" t="s">
        <v>703</v>
      </c>
      <c r="D243" s="282" t="s">
        <v>516</v>
      </c>
      <c r="E243" s="283" t="s">
        <v>6166</v>
      </c>
      <c r="F243" s="284" t="s">
        <v>6167</v>
      </c>
      <c r="G243" s="285" t="s">
        <v>550</v>
      </c>
      <c r="H243" s="286">
        <v>6</v>
      </c>
      <c r="I243" s="287"/>
      <c r="J243" s="288">
        <f>ROUND(I243*H243,2)</f>
        <v>0</v>
      </c>
      <c r="K243" s="284" t="s">
        <v>481</v>
      </c>
      <c r="L243" s="289"/>
      <c r="M243" s="290" t="s">
        <v>28</v>
      </c>
      <c r="N243" s="291" t="s">
        <v>45</v>
      </c>
      <c r="O243" s="87"/>
      <c r="P243" s="240">
        <f>O243*H243</f>
        <v>0</v>
      </c>
      <c r="Q243" s="240">
        <v>0.51000000000000001</v>
      </c>
      <c r="R243" s="240">
        <f>Q243*H243</f>
        <v>3.0600000000000001</v>
      </c>
      <c r="S243" s="240">
        <v>0</v>
      </c>
      <c r="T243" s="241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42" t="s">
        <v>519</v>
      </c>
      <c r="AT243" s="242" t="s">
        <v>516</v>
      </c>
      <c r="AU243" s="242" t="s">
        <v>82</v>
      </c>
      <c r="AY243" s="20" t="s">
        <v>475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20" t="s">
        <v>78</v>
      </c>
      <c r="BK243" s="243">
        <f>ROUND(I243*H243,2)</f>
        <v>0</v>
      </c>
      <c r="BL243" s="20" t="s">
        <v>482</v>
      </c>
      <c r="BM243" s="242" t="s">
        <v>6387</v>
      </c>
    </row>
    <row r="244" s="2" customFormat="1">
      <c r="A244" s="41"/>
      <c r="B244" s="42"/>
      <c r="C244" s="43"/>
      <c r="D244" s="244" t="s">
        <v>484</v>
      </c>
      <c r="E244" s="43"/>
      <c r="F244" s="245" t="s">
        <v>6167</v>
      </c>
      <c r="G244" s="43"/>
      <c r="H244" s="43"/>
      <c r="I244" s="151"/>
      <c r="J244" s="43"/>
      <c r="K244" s="43"/>
      <c r="L244" s="47"/>
      <c r="M244" s="246"/>
      <c r="N244" s="24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484</v>
      </c>
      <c r="AU244" s="20" t="s">
        <v>82</v>
      </c>
    </row>
    <row r="245" s="13" customFormat="1">
      <c r="A245" s="13"/>
      <c r="B245" s="249"/>
      <c r="C245" s="250"/>
      <c r="D245" s="244" t="s">
        <v>487</v>
      </c>
      <c r="E245" s="251" t="s">
        <v>28</v>
      </c>
      <c r="F245" s="252" t="s">
        <v>6289</v>
      </c>
      <c r="G245" s="250"/>
      <c r="H245" s="253">
        <v>6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9" t="s">
        <v>487</v>
      </c>
      <c r="AU245" s="259" t="s">
        <v>82</v>
      </c>
      <c r="AV245" s="13" t="s">
        <v>82</v>
      </c>
      <c r="AW245" s="13" t="s">
        <v>35</v>
      </c>
      <c r="AX245" s="13" t="s">
        <v>78</v>
      </c>
      <c r="AY245" s="259" t="s">
        <v>475</v>
      </c>
    </row>
    <row r="246" s="2" customFormat="1" ht="16.5" customHeight="1">
      <c r="A246" s="41"/>
      <c r="B246" s="42"/>
      <c r="C246" s="282" t="s">
        <v>712</v>
      </c>
      <c r="D246" s="282" t="s">
        <v>516</v>
      </c>
      <c r="E246" s="283" t="s">
        <v>6170</v>
      </c>
      <c r="F246" s="284" t="s">
        <v>6167</v>
      </c>
      <c r="G246" s="285" t="s">
        <v>550</v>
      </c>
      <c r="H246" s="286">
        <v>2</v>
      </c>
      <c r="I246" s="287"/>
      <c r="J246" s="288">
        <f>ROUND(I246*H246,2)</f>
        <v>0</v>
      </c>
      <c r="K246" s="284" t="s">
        <v>481</v>
      </c>
      <c r="L246" s="289"/>
      <c r="M246" s="290" t="s">
        <v>28</v>
      </c>
      <c r="N246" s="291" t="s">
        <v>45</v>
      </c>
      <c r="O246" s="87"/>
      <c r="P246" s="240">
        <f>O246*H246</f>
        <v>0</v>
      </c>
      <c r="Q246" s="240">
        <v>0.51000000000000001</v>
      </c>
      <c r="R246" s="240">
        <f>Q246*H246</f>
        <v>1.02</v>
      </c>
      <c r="S246" s="240">
        <v>0</v>
      </c>
      <c r="T246" s="24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42" t="s">
        <v>519</v>
      </c>
      <c r="AT246" s="242" t="s">
        <v>516</v>
      </c>
      <c r="AU246" s="242" t="s">
        <v>82</v>
      </c>
      <c r="AY246" s="20" t="s">
        <v>475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20" t="s">
        <v>78</v>
      </c>
      <c r="BK246" s="243">
        <f>ROUND(I246*H246,2)</f>
        <v>0</v>
      </c>
      <c r="BL246" s="20" t="s">
        <v>482</v>
      </c>
      <c r="BM246" s="242" t="s">
        <v>6388</v>
      </c>
    </row>
    <row r="247" s="2" customFormat="1">
      <c r="A247" s="41"/>
      <c r="B247" s="42"/>
      <c r="C247" s="43"/>
      <c r="D247" s="244" t="s">
        <v>484</v>
      </c>
      <c r="E247" s="43"/>
      <c r="F247" s="245" t="s">
        <v>6167</v>
      </c>
      <c r="G247" s="43"/>
      <c r="H247" s="43"/>
      <c r="I247" s="151"/>
      <c r="J247" s="43"/>
      <c r="K247" s="43"/>
      <c r="L247" s="47"/>
      <c r="M247" s="246"/>
      <c r="N247" s="24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484</v>
      </c>
      <c r="AU247" s="20" t="s">
        <v>82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6291</v>
      </c>
      <c r="G248" s="250"/>
      <c r="H248" s="253">
        <v>2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78</v>
      </c>
      <c r="AY248" s="259" t="s">
        <v>475</v>
      </c>
    </row>
    <row r="249" s="2" customFormat="1" ht="16.5" customHeight="1">
      <c r="A249" s="41"/>
      <c r="B249" s="42"/>
      <c r="C249" s="282" t="s">
        <v>717</v>
      </c>
      <c r="D249" s="282" t="s">
        <v>516</v>
      </c>
      <c r="E249" s="283" t="s">
        <v>6292</v>
      </c>
      <c r="F249" s="284" t="s">
        <v>6293</v>
      </c>
      <c r="G249" s="285" t="s">
        <v>550</v>
      </c>
      <c r="H249" s="286">
        <v>1</v>
      </c>
      <c r="I249" s="287"/>
      <c r="J249" s="288">
        <f>ROUND(I249*H249,2)</f>
        <v>0</v>
      </c>
      <c r="K249" s="284" t="s">
        <v>481</v>
      </c>
      <c r="L249" s="289"/>
      <c r="M249" s="290" t="s">
        <v>28</v>
      </c>
      <c r="N249" s="291" t="s">
        <v>45</v>
      </c>
      <c r="O249" s="87"/>
      <c r="P249" s="240">
        <f>O249*H249</f>
        <v>0</v>
      </c>
      <c r="Q249" s="240">
        <v>0.26400000000000001</v>
      </c>
      <c r="R249" s="240">
        <f>Q249*H249</f>
        <v>0.26400000000000001</v>
      </c>
      <c r="S249" s="240">
        <v>0</v>
      </c>
      <c r="T249" s="24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42" t="s">
        <v>519</v>
      </c>
      <c r="AT249" s="242" t="s">
        <v>516</v>
      </c>
      <c r="AU249" s="242" t="s">
        <v>82</v>
      </c>
      <c r="AY249" s="20" t="s">
        <v>475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20" t="s">
        <v>78</v>
      </c>
      <c r="BK249" s="243">
        <f>ROUND(I249*H249,2)</f>
        <v>0</v>
      </c>
      <c r="BL249" s="20" t="s">
        <v>482</v>
      </c>
      <c r="BM249" s="242" t="s">
        <v>6389</v>
      </c>
    </row>
    <row r="250" s="2" customFormat="1">
      <c r="A250" s="41"/>
      <c r="B250" s="42"/>
      <c r="C250" s="43"/>
      <c r="D250" s="244" t="s">
        <v>484</v>
      </c>
      <c r="E250" s="43"/>
      <c r="F250" s="245" t="s">
        <v>6293</v>
      </c>
      <c r="G250" s="43"/>
      <c r="H250" s="43"/>
      <c r="I250" s="151"/>
      <c r="J250" s="43"/>
      <c r="K250" s="43"/>
      <c r="L250" s="47"/>
      <c r="M250" s="246"/>
      <c r="N250" s="24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484</v>
      </c>
      <c r="AU250" s="20" t="s">
        <v>82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78</v>
      </c>
      <c r="G251" s="250"/>
      <c r="H251" s="253">
        <v>1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78</v>
      </c>
      <c r="AY251" s="259" t="s">
        <v>475</v>
      </c>
    </row>
    <row r="252" s="2" customFormat="1" ht="21.75" customHeight="1">
      <c r="A252" s="41"/>
      <c r="B252" s="42"/>
      <c r="C252" s="231" t="s">
        <v>723</v>
      </c>
      <c r="D252" s="231" t="s">
        <v>477</v>
      </c>
      <c r="E252" s="232" t="s">
        <v>6173</v>
      </c>
      <c r="F252" s="233" t="s">
        <v>6174</v>
      </c>
      <c r="G252" s="234" t="s">
        <v>550</v>
      </c>
      <c r="H252" s="235">
        <v>4</v>
      </c>
      <c r="I252" s="236"/>
      <c r="J252" s="237">
        <f>ROUND(I252*H252,2)</f>
        <v>0</v>
      </c>
      <c r="K252" s="233" t="s">
        <v>481</v>
      </c>
      <c r="L252" s="47"/>
      <c r="M252" s="238" t="s">
        <v>28</v>
      </c>
      <c r="N252" s="239" t="s">
        <v>45</v>
      </c>
      <c r="O252" s="87"/>
      <c r="P252" s="240">
        <f>O252*H252</f>
        <v>0</v>
      </c>
      <c r="Q252" s="240">
        <v>0.028539999999999999</v>
      </c>
      <c r="R252" s="240">
        <f>Q252*H252</f>
        <v>0.11416</v>
      </c>
      <c r="S252" s="240">
        <v>0</v>
      </c>
      <c r="T252" s="241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42" t="s">
        <v>482</v>
      </c>
      <c r="AT252" s="242" t="s">
        <v>477</v>
      </c>
      <c r="AU252" s="242" t="s">
        <v>82</v>
      </c>
      <c r="AY252" s="20" t="s">
        <v>475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20" t="s">
        <v>78</v>
      </c>
      <c r="BK252" s="243">
        <f>ROUND(I252*H252,2)</f>
        <v>0</v>
      </c>
      <c r="BL252" s="20" t="s">
        <v>482</v>
      </c>
      <c r="BM252" s="242" t="s">
        <v>6390</v>
      </c>
    </row>
    <row r="253" s="2" customFormat="1">
      <c r="A253" s="41"/>
      <c r="B253" s="42"/>
      <c r="C253" s="43"/>
      <c r="D253" s="244" t="s">
        <v>484</v>
      </c>
      <c r="E253" s="43"/>
      <c r="F253" s="245" t="s">
        <v>6174</v>
      </c>
      <c r="G253" s="43"/>
      <c r="H253" s="43"/>
      <c r="I253" s="151"/>
      <c r="J253" s="43"/>
      <c r="K253" s="43"/>
      <c r="L253" s="47"/>
      <c r="M253" s="246"/>
      <c r="N253" s="24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484</v>
      </c>
      <c r="AU253" s="20" t="s">
        <v>82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482</v>
      </c>
      <c r="G254" s="250"/>
      <c r="H254" s="253">
        <v>4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78</v>
      </c>
      <c r="AY254" s="259" t="s">
        <v>475</v>
      </c>
    </row>
    <row r="255" s="2" customFormat="1" ht="16.5" customHeight="1">
      <c r="A255" s="41"/>
      <c r="B255" s="42"/>
      <c r="C255" s="282" t="s">
        <v>730</v>
      </c>
      <c r="D255" s="282" t="s">
        <v>516</v>
      </c>
      <c r="E255" s="283" t="s">
        <v>6176</v>
      </c>
      <c r="F255" s="284" t="s">
        <v>6177</v>
      </c>
      <c r="G255" s="285" t="s">
        <v>550</v>
      </c>
      <c r="H255" s="286">
        <v>4</v>
      </c>
      <c r="I255" s="287"/>
      <c r="J255" s="288">
        <f>ROUND(I255*H255,2)</f>
        <v>0</v>
      </c>
      <c r="K255" s="284" t="s">
        <v>28</v>
      </c>
      <c r="L255" s="289"/>
      <c r="M255" s="290" t="s">
        <v>28</v>
      </c>
      <c r="N255" s="291" t="s">
        <v>45</v>
      </c>
      <c r="O255" s="87"/>
      <c r="P255" s="240">
        <f>O255*H255</f>
        <v>0</v>
      </c>
      <c r="Q255" s="240">
        <v>2.1000000000000001</v>
      </c>
      <c r="R255" s="240">
        <f>Q255*H255</f>
        <v>8.4000000000000004</v>
      </c>
      <c r="S255" s="240">
        <v>0</v>
      </c>
      <c r="T255" s="24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42" t="s">
        <v>519</v>
      </c>
      <c r="AT255" s="242" t="s">
        <v>516</v>
      </c>
      <c r="AU255" s="242" t="s">
        <v>82</v>
      </c>
      <c r="AY255" s="20" t="s">
        <v>475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20" t="s">
        <v>78</v>
      </c>
      <c r="BK255" s="243">
        <f>ROUND(I255*H255,2)</f>
        <v>0</v>
      </c>
      <c r="BL255" s="20" t="s">
        <v>482</v>
      </c>
      <c r="BM255" s="242" t="s">
        <v>6391</v>
      </c>
    </row>
    <row r="256" s="2" customFormat="1">
      <c r="A256" s="41"/>
      <c r="B256" s="42"/>
      <c r="C256" s="43"/>
      <c r="D256" s="244" t="s">
        <v>484</v>
      </c>
      <c r="E256" s="43"/>
      <c r="F256" s="245" t="s">
        <v>6177</v>
      </c>
      <c r="G256" s="43"/>
      <c r="H256" s="43"/>
      <c r="I256" s="151"/>
      <c r="J256" s="43"/>
      <c r="K256" s="43"/>
      <c r="L256" s="47"/>
      <c r="M256" s="246"/>
      <c r="N256" s="24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484</v>
      </c>
      <c r="AU256" s="20" t="s">
        <v>82</v>
      </c>
    </row>
    <row r="257" s="2" customFormat="1" ht="21.75" customHeight="1">
      <c r="A257" s="41"/>
      <c r="B257" s="42"/>
      <c r="C257" s="231" t="s">
        <v>737</v>
      </c>
      <c r="D257" s="231" t="s">
        <v>477</v>
      </c>
      <c r="E257" s="232" t="s">
        <v>2685</v>
      </c>
      <c r="F257" s="233" t="s">
        <v>2686</v>
      </c>
      <c r="G257" s="234" t="s">
        <v>550</v>
      </c>
      <c r="H257" s="235">
        <v>12</v>
      </c>
      <c r="I257" s="236"/>
      <c r="J257" s="237">
        <f>ROUND(I257*H257,2)</f>
        <v>0</v>
      </c>
      <c r="K257" s="233" t="s">
        <v>481</v>
      </c>
      <c r="L257" s="47"/>
      <c r="M257" s="238" t="s">
        <v>28</v>
      </c>
      <c r="N257" s="239" t="s">
        <v>45</v>
      </c>
      <c r="O257" s="87"/>
      <c r="P257" s="240">
        <f>O257*H257</f>
        <v>0</v>
      </c>
      <c r="Q257" s="240">
        <v>0.039269999999999999</v>
      </c>
      <c r="R257" s="240">
        <f>Q257*H257</f>
        <v>0.47123999999999999</v>
      </c>
      <c r="S257" s="240">
        <v>0</v>
      </c>
      <c r="T257" s="24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482</v>
      </c>
      <c r="AT257" s="242" t="s">
        <v>477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482</v>
      </c>
      <c r="BM257" s="242" t="s">
        <v>6392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2686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519</v>
      </c>
      <c r="G259" s="250"/>
      <c r="H259" s="253">
        <v>8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6298</v>
      </c>
      <c r="G260" s="250"/>
      <c r="H260" s="253">
        <v>4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74</v>
      </c>
      <c r="AY260" s="259" t="s">
        <v>475</v>
      </c>
    </row>
    <row r="261" s="15" customFormat="1">
      <c r="A261" s="15"/>
      <c r="B261" s="271"/>
      <c r="C261" s="272"/>
      <c r="D261" s="244" t="s">
        <v>487</v>
      </c>
      <c r="E261" s="273" t="s">
        <v>28</v>
      </c>
      <c r="F261" s="274" t="s">
        <v>493</v>
      </c>
      <c r="G261" s="272"/>
      <c r="H261" s="275">
        <v>12</v>
      </c>
      <c r="I261" s="276"/>
      <c r="J261" s="272"/>
      <c r="K261" s="272"/>
      <c r="L261" s="277"/>
      <c r="M261" s="278"/>
      <c r="N261" s="279"/>
      <c r="O261" s="279"/>
      <c r="P261" s="279"/>
      <c r="Q261" s="279"/>
      <c r="R261" s="279"/>
      <c r="S261" s="279"/>
      <c r="T261" s="280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81" t="s">
        <v>487</v>
      </c>
      <c r="AU261" s="281" t="s">
        <v>82</v>
      </c>
      <c r="AV261" s="15" t="s">
        <v>482</v>
      </c>
      <c r="AW261" s="15" t="s">
        <v>35</v>
      </c>
      <c r="AX261" s="15" t="s">
        <v>78</v>
      </c>
      <c r="AY261" s="281" t="s">
        <v>475</v>
      </c>
    </row>
    <row r="262" s="2" customFormat="1" ht="16.5" customHeight="1">
      <c r="A262" s="41"/>
      <c r="B262" s="42"/>
      <c r="C262" s="282" t="s">
        <v>742</v>
      </c>
      <c r="D262" s="282" t="s">
        <v>516</v>
      </c>
      <c r="E262" s="283" t="s">
        <v>6181</v>
      </c>
      <c r="F262" s="284" t="s">
        <v>6182</v>
      </c>
      <c r="G262" s="285" t="s">
        <v>550</v>
      </c>
      <c r="H262" s="286">
        <v>8</v>
      </c>
      <c r="I262" s="287"/>
      <c r="J262" s="288">
        <f>ROUND(I262*H262,2)</f>
        <v>0</v>
      </c>
      <c r="K262" s="284" t="s">
        <v>481</v>
      </c>
      <c r="L262" s="289"/>
      <c r="M262" s="290" t="s">
        <v>28</v>
      </c>
      <c r="N262" s="291" t="s">
        <v>45</v>
      </c>
      <c r="O262" s="87"/>
      <c r="P262" s="240">
        <f>O262*H262</f>
        <v>0</v>
      </c>
      <c r="Q262" s="240">
        <v>0.218</v>
      </c>
      <c r="R262" s="240">
        <f>Q262*H262</f>
        <v>1.744</v>
      </c>
      <c r="S262" s="240">
        <v>0</v>
      </c>
      <c r="T262" s="24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42" t="s">
        <v>519</v>
      </c>
      <c r="AT262" s="242" t="s">
        <v>516</v>
      </c>
      <c r="AU262" s="242" t="s">
        <v>82</v>
      </c>
      <c r="AY262" s="20" t="s">
        <v>475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20" t="s">
        <v>78</v>
      </c>
      <c r="BK262" s="243">
        <f>ROUND(I262*H262,2)</f>
        <v>0</v>
      </c>
      <c r="BL262" s="20" t="s">
        <v>482</v>
      </c>
      <c r="BM262" s="242" t="s">
        <v>6393</v>
      </c>
    </row>
    <row r="263" s="2" customFormat="1">
      <c r="A263" s="41"/>
      <c r="B263" s="42"/>
      <c r="C263" s="43"/>
      <c r="D263" s="244" t="s">
        <v>484</v>
      </c>
      <c r="E263" s="43"/>
      <c r="F263" s="245" t="s">
        <v>6182</v>
      </c>
      <c r="G263" s="43"/>
      <c r="H263" s="43"/>
      <c r="I263" s="151"/>
      <c r="J263" s="43"/>
      <c r="K263" s="43"/>
      <c r="L263" s="47"/>
      <c r="M263" s="246"/>
      <c r="N263" s="24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484</v>
      </c>
      <c r="AU263" s="20" t="s">
        <v>82</v>
      </c>
    </row>
    <row r="264" s="2" customFormat="1" ht="21.75" customHeight="1">
      <c r="A264" s="41"/>
      <c r="B264" s="42"/>
      <c r="C264" s="282" t="s">
        <v>747</v>
      </c>
      <c r="D264" s="282" t="s">
        <v>516</v>
      </c>
      <c r="E264" s="283" t="s">
        <v>6184</v>
      </c>
      <c r="F264" s="284" t="s">
        <v>6185</v>
      </c>
      <c r="G264" s="285" t="s">
        <v>550</v>
      </c>
      <c r="H264" s="286">
        <v>8</v>
      </c>
      <c r="I264" s="287"/>
      <c r="J264" s="288">
        <f>ROUND(I264*H264,2)</f>
        <v>0</v>
      </c>
      <c r="K264" s="284" t="s">
        <v>481</v>
      </c>
      <c r="L264" s="289"/>
      <c r="M264" s="290" t="s">
        <v>28</v>
      </c>
      <c r="N264" s="291" t="s">
        <v>45</v>
      </c>
      <c r="O264" s="87"/>
      <c r="P264" s="240">
        <f>O264*H264</f>
        <v>0</v>
      </c>
      <c r="Q264" s="240">
        <v>0.002</v>
      </c>
      <c r="R264" s="240">
        <f>Q264*H264</f>
        <v>0.016</v>
      </c>
      <c r="S264" s="240">
        <v>0</v>
      </c>
      <c r="T264" s="241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42" t="s">
        <v>519</v>
      </c>
      <c r="AT264" s="242" t="s">
        <v>516</v>
      </c>
      <c r="AU264" s="242" t="s">
        <v>82</v>
      </c>
      <c r="AY264" s="20" t="s">
        <v>475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20" t="s">
        <v>78</v>
      </c>
      <c r="BK264" s="243">
        <f>ROUND(I264*H264,2)</f>
        <v>0</v>
      </c>
      <c r="BL264" s="20" t="s">
        <v>482</v>
      </c>
      <c r="BM264" s="242" t="s">
        <v>6394</v>
      </c>
    </row>
    <row r="265" s="2" customFormat="1">
      <c r="A265" s="41"/>
      <c r="B265" s="42"/>
      <c r="C265" s="43"/>
      <c r="D265" s="244" t="s">
        <v>484</v>
      </c>
      <c r="E265" s="43"/>
      <c r="F265" s="245" t="s">
        <v>6185</v>
      </c>
      <c r="G265" s="43"/>
      <c r="H265" s="43"/>
      <c r="I265" s="151"/>
      <c r="J265" s="43"/>
      <c r="K265" s="43"/>
      <c r="L265" s="47"/>
      <c r="M265" s="246"/>
      <c r="N265" s="247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484</v>
      </c>
      <c r="AU265" s="20" t="s">
        <v>82</v>
      </c>
    </row>
    <row r="266" s="2" customFormat="1" ht="21.75" customHeight="1">
      <c r="A266" s="41"/>
      <c r="B266" s="42"/>
      <c r="C266" s="231" t="s">
        <v>752</v>
      </c>
      <c r="D266" s="231" t="s">
        <v>477</v>
      </c>
      <c r="E266" s="232" t="s">
        <v>6187</v>
      </c>
      <c r="F266" s="233" t="s">
        <v>6188</v>
      </c>
      <c r="G266" s="234" t="s">
        <v>550</v>
      </c>
      <c r="H266" s="235">
        <v>1</v>
      </c>
      <c r="I266" s="236"/>
      <c r="J266" s="237">
        <f>ROUND(I266*H266,2)</f>
        <v>0</v>
      </c>
      <c r="K266" s="233" t="s">
        <v>28</v>
      </c>
      <c r="L266" s="47"/>
      <c r="M266" s="238" t="s">
        <v>28</v>
      </c>
      <c r="N266" s="239" t="s">
        <v>45</v>
      </c>
      <c r="O266" s="87"/>
      <c r="P266" s="240">
        <f>O266*H266</f>
        <v>0</v>
      </c>
      <c r="Q266" s="240">
        <v>0.15970000000000001</v>
      </c>
      <c r="R266" s="240">
        <f>Q266*H266</f>
        <v>0.15970000000000001</v>
      </c>
      <c r="S266" s="240">
        <v>0</v>
      </c>
      <c r="T266" s="241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42" t="s">
        <v>482</v>
      </c>
      <c r="AT266" s="242" t="s">
        <v>477</v>
      </c>
      <c r="AU266" s="242" t="s">
        <v>82</v>
      </c>
      <c r="AY266" s="20" t="s">
        <v>475</v>
      </c>
      <c r="BE266" s="243">
        <f>IF(N266="základní",J266,0)</f>
        <v>0</v>
      </c>
      <c r="BF266" s="243">
        <f>IF(N266="snížená",J266,0)</f>
        <v>0</v>
      </c>
      <c r="BG266" s="243">
        <f>IF(N266="zákl. přenesená",J266,0)</f>
        <v>0</v>
      </c>
      <c r="BH266" s="243">
        <f>IF(N266="sníž. přenesená",J266,0)</f>
        <v>0</v>
      </c>
      <c r="BI266" s="243">
        <f>IF(N266="nulová",J266,0)</f>
        <v>0</v>
      </c>
      <c r="BJ266" s="20" t="s">
        <v>78</v>
      </c>
      <c r="BK266" s="243">
        <f>ROUND(I266*H266,2)</f>
        <v>0</v>
      </c>
      <c r="BL266" s="20" t="s">
        <v>482</v>
      </c>
      <c r="BM266" s="242" t="s">
        <v>6395</v>
      </c>
    </row>
    <row r="267" s="2" customFormat="1">
      <c r="A267" s="41"/>
      <c r="B267" s="42"/>
      <c r="C267" s="43"/>
      <c r="D267" s="244" t="s">
        <v>484</v>
      </c>
      <c r="E267" s="43"/>
      <c r="F267" s="245" t="s">
        <v>6190</v>
      </c>
      <c r="G267" s="43"/>
      <c r="H267" s="43"/>
      <c r="I267" s="151"/>
      <c r="J267" s="43"/>
      <c r="K267" s="43"/>
      <c r="L267" s="47"/>
      <c r="M267" s="246"/>
      <c r="N267" s="247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484</v>
      </c>
      <c r="AU267" s="20" t="s">
        <v>82</v>
      </c>
    </row>
    <row r="268" s="13" customFormat="1">
      <c r="A268" s="13"/>
      <c r="B268" s="249"/>
      <c r="C268" s="250"/>
      <c r="D268" s="244" t="s">
        <v>487</v>
      </c>
      <c r="E268" s="251" t="s">
        <v>28</v>
      </c>
      <c r="F268" s="252" t="s">
        <v>6191</v>
      </c>
      <c r="G268" s="250"/>
      <c r="H268" s="253">
        <v>1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9" t="s">
        <v>487</v>
      </c>
      <c r="AU268" s="259" t="s">
        <v>82</v>
      </c>
      <c r="AV268" s="13" t="s">
        <v>82</v>
      </c>
      <c r="AW268" s="13" t="s">
        <v>35</v>
      </c>
      <c r="AX268" s="13" t="s">
        <v>78</v>
      </c>
      <c r="AY268" s="259" t="s">
        <v>475</v>
      </c>
    </row>
    <row r="269" s="2" customFormat="1" ht="16.5" customHeight="1">
      <c r="A269" s="41"/>
      <c r="B269" s="42"/>
      <c r="C269" s="282" t="s">
        <v>758</v>
      </c>
      <c r="D269" s="282" t="s">
        <v>516</v>
      </c>
      <c r="E269" s="283" t="s">
        <v>6192</v>
      </c>
      <c r="F269" s="284" t="s">
        <v>6193</v>
      </c>
      <c r="G269" s="285" t="s">
        <v>550</v>
      </c>
      <c r="H269" s="286">
        <v>1</v>
      </c>
      <c r="I269" s="287"/>
      <c r="J269" s="288">
        <f>ROUND(I269*H269,2)</f>
        <v>0</v>
      </c>
      <c r="K269" s="284" t="s">
        <v>28</v>
      </c>
      <c r="L269" s="289"/>
      <c r="M269" s="290" t="s">
        <v>28</v>
      </c>
      <c r="N269" s="291" t="s">
        <v>45</v>
      </c>
      <c r="O269" s="87"/>
      <c r="P269" s="240">
        <f>O269*H269</f>
        <v>0</v>
      </c>
      <c r="Q269" s="240">
        <v>0.097000000000000003</v>
      </c>
      <c r="R269" s="240">
        <f>Q269*H269</f>
        <v>0.097000000000000003</v>
      </c>
      <c r="S269" s="240">
        <v>0</v>
      </c>
      <c r="T269" s="24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519</v>
      </c>
      <c r="AT269" s="242" t="s">
        <v>516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482</v>
      </c>
      <c r="BM269" s="242" t="s">
        <v>6396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6193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6195</v>
      </c>
      <c r="G271" s="250"/>
      <c r="H271" s="253">
        <v>1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78</v>
      </c>
      <c r="AY271" s="259" t="s">
        <v>475</v>
      </c>
    </row>
    <row r="272" s="2" customFormat="1" ht="21.75" customHeight="1">
      <c r="A272" s="41"/>
      <c r="B272" s="42"/>
      <c r="C272" s="231" t="s">
        <v>763</v>
      </c>
      <c r="D272" s="231" t="s">
        <v>477</v>
      </c>
      <c r="E272" s="232" t="s">
        <v>6196</v>
      </c>
      <c r="F272" s="233" t="s">
        <v>6197</v>
      </c>
      <c r="G272" s="234" t="s">
        <v>480</v>
      </c>
      <c r="H272" s="235">
        <v>0.029999999999999999</v>
      </c>
      <c r="I272" s="236"/>
      <c r="J272" s="237">
        <f>ROUND(I272*H272,2)</f>
        <v>0</v>
      </c>
      <c r="K272" s="233" t="s">
        <v>481</v>
      </c>
      <c r="L272" s="47"/>
      <c r="M272" s="238" t="s">
        <v>28</v>
      </c>
      <c r="N272" s="239" t="s">
        <v>45</v>
      </c>
      <c r="O272" s="87"/>
      <c r="P272" s="240">
        <f>O272*H272</f>
        <v>0</v>
      </c>
      <c r="Q272" s="240">
        <v>2.2563399999999998</v>
      </c>
      <c r="R272" s="240">
        <f>Q272*H272</f>
        <v>0.067690199999999992</v>
      </c>
      <c r="S272" s="240">
        <v>0</v>
      </c>
      <c r="T272" s="24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42" t="s">
        <v>482</v>
      </c>
      <c r="AT272" s="242" t="s">
        <v>477</v>
      </c>
      <c r="AU272" s="242" t="s">
        <v>82</v>
      </c>
      <c r="AY272" s="20" t="s">
        <v>475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20" t="s">
        <v>78</v>
      </c>
      <c r="BK272" s="243">
        <f>ROUND(I272*H272,2)</f>
        <v>0</v>
      </c>
      <c r="BL272" s="20" t="s">
        <v>482</v>
      </c>
      <c r="BM272" s="242" t="s">
        <v>6397</v>
      </c>
    </row>
    <row r="273" s="2" customFormat="1">
      <c r="A273" s="41"/>
      <c r="B273" s="42"/>
      <c r="C273" s="43"/>
      <c r="D273" s="244" t="s">
        <v>484</v>
      </c>
      <c r="E273" s="43"/>
      <c r="F273" s="245" t="s">
        <v>6197</v>
      </c>
      <c r="G273" s="43"/>
      <c r="H273" s="43"/>
      <c r="I273" s="151"/>
      <c r="J273" s="43"/>
      <c r="K273" s="43"/>
      <c r="L273" s="47"/>
      <c r="M273" s="246"/>
      <c r="N273" s="247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484</v>
      </c>
      <c r="AU273" s="20" t="s">
        <v>82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6304</v>
      </c>
      <c r="G274" s="250"/>
      <c r="H274" s="253">
        <v>0.029999999999999999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78</v>
      </c>
      <c r="AY274" s="259" t="s">
        <v>475</v>
      </c>
    </row>
    <row r="275" s="12" customFormat="1" ht="22.8" customHeight="1">
      <c r="A275" s="12"/>
      <c r="B275" s="215"/>
      <c r="C275" s="216"/>
      <c r="D275" s="217" t="s">
        <v>73</v>
      </c>
      <c r="E275" s="229" t="s">
        <v>292</v>
      </c>
      <c r="F275" s="229" t="s">
        <v>648</v>
      </c>
      <c r="G275" s="216"/>
      <c r="H275" s="216"/>
      <c r="I275" s="219"/>
      <c r="J275" s="230">
        <f>BK275</f>
        <v>0</v>
      </c>
      <c r="K275" s="216"/>
      <c r="L275" s="221"/>
      <c r="M275" s="222"/>
      <c r="N275" s="223"/>
      <c r="O275" s="223"/>
      <c r="P275" s="224">
        <f>SUM(P276:P278)</f>
        <v>0</v>
      </c>
      <c r="Q275" s="223"/>
      <c r="R275" s="224">
        <f>SUM(R276:R278)</f>
        <v>0.0066800000000000002</v>
      </c>
      <c r="S275" s="223"/>
      <c r="T275" s="225">
        <f>SUM(T276:T278)</f>
        <v>0.318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26" t="s">
        <v>78</v>
      </c>
      <c r="AT275" s="227" t="s">
        <v>73</v>
      </c>
      <c r="AU275" s="227" t="s">
        <v>78</v>
      </c>
      <c r="AY275" s="226" t="s">
        <v>475</v>
      </c>
      <c r="BK275" s="228">
        <f>SUM(BK276:BK278)</f>
        <v>0</v>
      </c>
    </row>
    <row r="276" s="2" customFormat="1" ht="33" customHeight="1">
      <c r="A276" s="41"/>
      <c r="B276" s="42"/>
      <c r="C276" s="231" t="s">
        <v>769</v>
      </c>
      <c r="D276" s="231" t="s">
        <v>477</v>
      </c>
      <c r="E276" s="232" t="s">
        <v>6200</v>
      </c>
      <c r="F276" s="233" t="s">
        <v>6201</v>
      </c>
      <c r="G276" s="234" t="s">
        <v>639</v>
      </c>
      <c r="H276" s="235">
        <v>2</v>
      </c>
      <c r="I276" s="236"/>
      <c r="J276" s="237">
        <f>ROUND(I276*H276,2)</f>
        <v>0</v>
      </c>
      <c r="K276" s="233" t="s">
        <v>481</v>
      </c>
      <c r="L276" s="47"/>
      <c r="M276" s="238" t="s">
        <v>28</v>
      </c>
      <c r="N276" s="239" t="s">
        <v>45</v>
      </c>
      <c r="O276" s="87"/>
      <c r="P276" s="240">
        <f>O276*H276</f>
        <v>0</v>
      </c>
      <c r="Q276" s="240">
        <v>0.0033400000000000001</v>
      </c>
      <c r="R276" s="240">
        <f>Q276*H276</f>
        <v>0.0066800000000000002</v>
      </c>
      <c r="S276" s="240">
        <v>0.159</v>
      </c>
      <c r="T276" s="241">
        <f>S276*H276</f>
        <v>0.318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42" t="s">
        <v>482</v>
      </c>
      <c r="AT276" s="242" t="s">
        <v>477</v>
      </c>
      <c r="AU276" s="242" t="s">
        <v>82</v>
      </c>
      <c r="AY276" s="20" t="s">
        <v>475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20" t="s">
        <v>78</v>
      </c>
      <c r="BK276" s="243">
        <f>ROUND(I276*H276,2)</f>
        <v>0</v>
      </c>
      <c r="BL276" s="20" t="s">
        <v>482</v>
      </c>
      <c r="BM276" s="242" t="s">
        <v>6398</v>
      </c>
    </row>
    <row r="277" s="2" customFormat="1">
      <c r="A277" s="41"/>
      <c r="B277" s="42"/>
      <c r="C277" s="43"/>
      <c r="D277" s="244" t="s">
        <v>484</v>
      </c>
      <c r="E277" s="43"/>
      <c r="F277" s="245" t="s">
        <v>6201</v>
      </c>
      <c r="G277" s="43"/>
      <c r="H277" s="43"/>
      <c r="I277" s="151"/>
      <c r="J277" s="43"/>
      <c r="K277" s="43"/>
      <c r="L277" s="47"/>
      <c r="M277" s="246"/>
      <c r="N277" s="247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484</v>
      </c>
      <c r="AU277" s="20" t="s">
        <v>82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6399</v>
      </c>
      <c r="G278" s="250"/>
      <c r="H278" s="253">
        <v>2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78</v>
      </c>
      <c r="AY278" s="259" t="s">
        <v>475</v>
      </c>
    </row>
    <row r="279" s="12" customFormat="1" ht="22.8" customHeight="1">
      <c r="A279" s="12"/>
      <c r="B279" s="215"/>
      <c r="C279" s="216"/>
      <c r="D279" s="217" t="s">
        <v>73</v>
      </c>
      <c r="E279" s="229" t="s">
        <v>701</v>
      </c>
      <c r="F279" s="229" t="s">
        <v>702</v>
      </c>
      <c r="G279" s="216"/>
      <c r="H279" s="216"/>
      <c r="I279" s="219"/>
      <c r="J279" s="230">
        <f>BK279</f>
        <v>0</v>
      </c>
      <c r="K279" s="216"/>
      <c r="L279" s="221"/>
      <c r="M279" s="222"/>
      <c r="N279" s="223"/>
      <c r="O279" s="223"/>
      <c r="P279" s="224">
        <f>SUM(P280:P281)</f>
        <v>0</v>
      </c>
      <c r="Q279" s="223"/>
      <c r="R279" s="224">
        <f>SUM(R280:R281)</f>
        <v>0</v>
      </c>
      <c r="S279" s="223"/>
      <c r="T279" s="225">
        <f>SUM(T280:T281)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26" t="s">
        <v>78</v>
      </c>
      <c r="AT279" s="227" t="s">
        <v>73</v>
      </c>
      <c r="AU279" s="227" t="s">
        <v>78</v>
      </c>
      <c r="AY279" s="226" t="s">
        <v>475</v>
      </c>
      <c r="BK279" s="228">
        <f>SUM(BK280:BK281)</f>
        <v>0</v>
      </c>
    </row>
    <row r="280" s="2" customFormat="1" ht="21.75" customHeight="1">
      <c r="A280" s="41"/>
      <c r="B280" s="42"/>
      <c r="C280" s="231" t="s">
        <v>775</v>
      </c>
      <c r="D280" s="231" t="s">
        <v>477</v>
      </c>
      <c r="E280" s="232" t="s">
        <v>6207</v>
      </c>
      <c r="F280" s="233" t="s">
        <v>6208</v>
      </c>
      <c r="G280" s="234" t="s">
        <v>508</v>
      </c>
      <c r="H280" s="235">
        <v>30.030000000000001</v>
      </c>
      <c r="I280" s="236"/>
      <c r="J280" s="237">
        <f>ROUND(I280*H280,2)</f>
        <v>0</v>
      </c>
      <c r="K280" s="233" t="s">
        <v>481</v>
      </c>
      <c r="L280" s="47"/>
      <c r="M280" s="238" t="s">
        <v>28</v>
      </c>
      <c r="N280" s="239" t="s">
        <v>45</v>
      </c>
      <c r="O280" s="87"/>
      <c r="P280" s="240">
        <f>O280*H280</f>
        <v>0</v>
      </c>
      <c r="Q280" s="240">
        <v>0</v>
      </c>
      <c r="R280" s="240">
        <f>Q280*H280</f>
        <v>0</v>
      </c>
      <c r="S280" s="240">
        <v>0</v>
      </c>
      <c r="T280" s="241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42" t="s">
        <v>482</v>
      </c>
      <c r="AT280" s="242" t="s">
        <v>477</v>
      </c>
      <c r="AU280" s="242" t="s">
        <v>82</v>
      </c>
      <c r="AY280" s="20" t="s">
        <v>475</v>
      </c>
      <c r="BE280" s="243">
        <f>IF(N280="základní",J280,0)</f>
        <v>0</v>
      </c>
      <c r="BF280" s="243">
        <f>IF(N280="snížená",J280,0)</f>
        <v>0</v>
      </c>
      <c r="BG280" s="243">
        <f>IF(N280="zákl. přenesená",J280,0)</f>
        <v>0</v>
      </c>
      <c r="BH280" s="243">
        <f>IF(N280="sníž. přenesená",J280,0)</f>
        <v>0</v>
      </c>
      <c r="BI280" s="243">
        <f>IF(N280="nulová",J280,0)</f>
        <v>0</v>
      </c>
      <c r="BJ280" s="20" t="s">
        <v>78</v>
      </c>
      <c r="BK280" s="243">
        <f>ROUND(I280*H280,2)</f>
        <v>0</v>
      </c>
      <c r="BL280" s="20" t="s">
        <v>482</v>
      </c>
      <c r="BM280" s="242" t="s">
        <v>6400</v>
      </c>
    </row>
    <row r="281" s="2" customFormat="1">
      <c r="A281" s="41"/>
      <c r="B281" s="42"/>
      <c r="C281" s="43"/>
      <c r="D281" s="244" t="s">
        <v>484</v>
      </c>
      <c r="E281" s="43"/>
      <c r="F281" s="245" t="s">
        <v>6210</v>
      </c>
      <c r="G281" s="43"/>
      <c r="H281" s="43"/>
      <c r="I281" s="151"/>
      <c r="J281" s="43"/>
      <c r="K281" s="43"/>
      <c r="L281" s="47"/>
      <c r="M281" s="295"/>
      <c r="N281" s="296"/>
      <c r="O281" s="297"/>
      <c r="P281" s="297"/>
      <c r="Q281" s="297"/>
      <c r="R281" s="297"/>
      <c r="S281" s="297"/>
      <c r="T281" s="29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484</v>
      </c>
      <c r="AU281" s="20" t="s">
        <v>82</v>
      </c>
    </row>
    <row r="282" s="2" customFormat="1" ht="6.96" customHeight="1">
      <c r="A282" s="41"/>
      <c r="B282" s="62"/>
      <c r="C282" s="63"/>
      <c r="D282" s="63"/>
      <c r="E282" s="63"/>
      <c r="F282" s="63"/>
      <c r="G282" s="63"/>
      <c r="H282" s="63"/>
      <c r="I282" s="179"/>
      <c r="J282" s="63"/>
      <c r="K282" s="63"/>
      <c r="L282" s="47"/>
      <c r="M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</row>
  </sheetData>
  <sheetProtection sheet="1" autoFilter="0" formatColumns="0" formatRows="0" objects="1" scenarios="1" spinCount="100000" saltValue="EJWGyp039Td3USQ8+r8KHrZb4ODbVM7yMVzuGeegXCWs9qop4at2i2fdng5/muN8q8JyXQKls2xMbh1m83zA0g==" hashValue="Up4VhKdi0DjWzHKtt2I+/Fk8ak8CFRU9xRvXtq52VZTISrcZveyHPAaefOiUtJTxy+6ckxorVZNlHQNIHucE2g==" algorithmName="SHA-512" password="C429"/>
  <autoFilter ref="C97:K28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240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5602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6042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6401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231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ROUND((SUM(BE98:BE281)),  2)</f>
        <v>0</v>
      </c>
      <c r="G37" s="41"/>
      <c r="H37" s="41"/>
      <c r="I37" s="168">
        <v>0.20999999999999999</v>
      </c>
      <c r="J37" s="167">
        <f>ROUND(((SUM(BE98:BE281))*I37),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ROUND((SUM(BF98:BF281)),  2)</f>
        <v>0</v>
      </c>
      <c r="G38" s="41"/>
      <c r="H38" s="41"/>
      <c r="I38" s="168">
        <v>0.14999999999999999</v>
      </c>
      <c r="J38" s="167">
        <f>ROUND(((SUM(BF98:BF281))*I38),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ROUND((SUM(BG98:BG281)),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ROUND((SUM(BH98:BH281)),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ROUND((SUM(BI98:BI281)),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5602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6042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6.7.4 - SO 06.7.4  Svodný drén D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J184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J200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2360</v>
      </c>
      <c r="E72" s="199"/>
      <c r="F72" s="199"/>
      <c r="G72" s="199"/>
      <c r="H72" s="199"/>
      <c r="I72" s="200"/>
      <c r="J72" s="201">
        <f>J211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J275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J279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5602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6042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6.7.4 - SO 06.7.4  Svodný drén D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40.986874400000005</v>
      </c>
      <c r="S98" s="99"/>
      <c r="T98" s="213">
        <f>T99</f>
        <v>0.159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P100+P184+P200+P211+P275+P279</f>
        <v>0</v>
      </c>
      <c r="Q99" s="223"/>
      <c r="R99" s="224">
        <f>R100+R184+R200+R211+R275+R279</f>
        <v>40.986874400000005</v>
      </c>
      <c r="S99" s="223"/>
      <c r="T99" s="225">
        <f>T100+T184+T200+T211+T275+T279</f>
        <v>0.159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BK100+BK184+BK200+BK211+BK275+BK279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SUM(P101:P183)</f>
        <v>0</v>
      </c>
      <c r="Q100" s="223"/>
      <c r="R100" s="224">
        <f>SUM(R101:R183)</f>
        <v>0.10433500000000001</v>
      </c>
      <c r="S100" s="223"/>
      <c r="T100" s="225">
        <f>SUM(T101:T183)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SUM(BK101:BK183)</f>
        <v>0</v>
      </c>
    </row>
    <row r="101" s="2" customFormat="1" ht="21.75" customHeight="1">
      <c r="A101" s="41"/>
      <c r="B101" s="42"/>
      <c r="C101" s="231" t="s">
        <v>78</v>
      </c>
      <c r="D101" s="231" t="s">
        <v>477</v>
      </c>
      <c r="E101" s="232" t="s">
        <v>3629</v>
      </c>
      <c r="F101" s="233" t="s">
        <v>3630</v>
      </c>
      <c r="G101" s="234" t="s">
        <v>3147</v>
      </c>
      <c r="H101" s="235">
        <v>96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6402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3630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6045</v>
      </c>
      <c r="G103" s="250"/>
      <c r="H103" s="253">
        <v>96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82</v>
      </c>
      <c r="D104" s="231" t="s">
        <v>477</v>
      </c>
      <c r="E104" s="232" t="s">
        <v>5060</v>
      </c>
      <c r="F104" s="233" t="s">
        <v>5061</v>
      </c>
      <c r="G104" s="234" t="s">
        <v>5062</v>
      </c>
      <c r="H104" s="235">
        <v>4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6403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5061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44.25" customHeight="1">
      <c r="A106" s="41"/>
      <c r="B106" s="42"/>
      <c r="C106" s="231" t="s">
        <v>90</v>
      </c>
      <c r="D106" s="231" t="s">
        <v>477</v>
      </c>
      <c r="E106" s="232" t="s">
        <v>3633</v>
      </c>
      <c r="F106" s="233" t="s">
        <v>3634</v>
      </c>
      <c r="G106" s="234" t="s">
        <v>480</v>
      </c>
      <c r="H106" s="235">
        <v>14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6404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3636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6405</v>
      </c>
      <c r="G108" s="250"/>
      <c r="H108" s="253">
        <v>14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482</v>
      </c>
      <c r="D109" s="231" t="s">
        <v>477</v>
      </c>
      <c r="E109" s="232" t="s">
        <v>3104</v>
      </c>
      <c r="F109" s="233" t="s">
        <v>3105</v>
      </c>
      <c r="G109" s="234" t="s">
        <v>480</v>
      </c>
      <c r="H109" s="235">
        <v>23.199999999999999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6406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3107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6" customFormat="1">
      <c r="A111" s="16"/>
      <c r="B111" s="299"/>
      <c r="C111" s="300"/>
      <c r="D111" s="244" t="s">
        <v>487</v>
      </c>
      <c r="E111" s="301" t="s">
        <v>28</v>
      </c>
      <c r="F111" s="302" t="s">
        <v>6050</v>
      </c>
      <c r="G111" s="300"/>
      <c r="H111" s="301" t="s">
        <v>28</v>
      </c>
      <c r="I111" s="303"/>
      <c r="J111" s="300"/>
      <c r="K111" s="300"/>
      <c r="L111" s="304"/>
      <c r="M111" s="305"/>
      <c r="N111" s="306"/>
      <c r="O111" s="306"/>
      <c r="P111" s="306"/>
      <c r="Q111" s="306"/>
      <c r="R111" s="306"/>
      <c r="S111" s="306"/>
      <c r="T111" s="307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T111" s="308" t="s">
        <v>487</v>
      </c>
      <c r="AU111" s="308" t="s">
        <v>82</v>
      </c>
      <c r="AV111" s="16" t="s">
        <v>78</v>
      </c>
      <c r="AW111" s="16" t="s">
        <v>35</v>
      </c>
      <c r="AX111" s="16" t="s">
        <v>74</v>
      </c>
      <c r="AY111" s="308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6407</v>
      </c>
      <c r="G112" s="250"/>
      <c r="H112" s="253">
        <v>12.6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6408</v>
      </c>
      <c r="G113" s="250"/>
      <c r="H113" s="253">
        <v>0.59999999999999998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6409</v>
      </c>
      <c r="G114" s="250"/>
      <c r="H114" s="253">
        <v>10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23.199999999999999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2" customFormat="1" ht="44.25" customHeight="1">
      <c r="A116" s="41"/>
      <c r="B116" s="42"/>
      <c r="C116" s="231" t="s">
        <v>186</v>
      </c>
      <c r="D116" s="231" t="s">
        <v>477</v>
      </c>
      <c r="E116" s="232" t="s">
        <v>1488</v>
      </c>
      <c r="F116" s="233" t="s">
        <v>1489</v>
      </c>
      <c r="G116" s="234" t="s">
        <v>480</v>
      </c>
      <c r="H116" s="235">
        <v>6.96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6410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1491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>
      <c r="A118" s="41"/>
      <c r="B118" s="42"/>
      <c r="C118" s="43"/>
      <c r="D118" s="244" t="s">
        <v>485</v>
      </c>
      <c r="E118" s="43"/>
      <c r="F118" s="248" t="s">
        <v>6054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485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6411</v>
      </c>
      <c r="G119" s="250"/>
      <c r="H119" s="253">
        <v>6.96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16.5" customHeight="1">
      <c r="A120" s="41"/>
      <c r="B120" s="42"/>
      <c r="C120" s="231" t="s">
        <v>204</v>
      </c>
      <c r="D120" s="231" t="s">
        <v>477</v>
      </c>
      <c r="E120" s="232" t="s">
        <v>6056</v>
      </c>
      <c r="F120" s="233" t="s">
        <v>6057</v>
      </c>
      <c r="G120" s="234" t="s">
        <v>3898</v>
      </c>
      <c r="H120" s="235">
        <v>2</v>
      </c>
      <c r="I120" s="236"/>
      <c r="J120" s="237">
        <f>ROUND(I120*H120,2)</f>
        <v>0</v>
      </c>
      <c r="K120" s="233" t="s">
        <v>28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6412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6057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82</v>
      </c>
      <c r="G122" s="250"/>
      <c r="H122" s="253">
        <v>2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33" customHeight="1">
      <c r="A123" s="41"/>
      <c r="B123" s="42"/>
      <c r="C123" s="231" t="s">
        <v>522</v>
      </c>
      <c r="D123" s="231" t="s">
        <v>477</v>
      </c>
      <c r="E123" s="232" t="s">
        <v>6059</v>
      </c>
      <c r="F123" s="233" t="s">
        <v>6060</v>
      </c>
      <c r="G123" s="234" t="s">
        <v>480</v>
      </c>
      <c r="H123" s="235">
        <v>87.875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6413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6062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6414</v>
      </c>
      <c r="G125" s="250"/>
      <c r="H125" s="253">
        <v>78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6415</v>
      </c>
      <c r="G126" s="250"/>
      <c r="H126" s="253">
        <v>9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4" customFormat="1">
      <c r="A127" s="14"/>
      <c r="B127" s="260"/>
      <c r="C127" s="261"/>
      <c r="D127" s="244" t="s">
        <v>487</v>
      </c>
      <c r="E127" s="262" t="s">
        <v>28</v>
      </c>
      <c r="F127" s="263" t="s">
        <v>490</v>
      </c>
      <c r="G127" s="261"/>
      <c r="H127" s="264">
        <v>87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70" t="s">
        <v>487</v>
      </c>
      <c r="AU127" s="270" t="s">
        <v>82</v>
      </c>
      <c r="AV127" s="14" t="s">
        <v>90</v>
      </c>
      <c r="AW127" s="14" t="s">
        <v>35</v>
      </c>
      <c r="AX127" s="14" t="s">
        <v>74</v>
      </c>
      <c r="AY127" s="270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6065</v>
      </c>
      <c r="G128" s="250"/>
      <c r="H128" s="253">
        <v>0.875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5" customFormat="1">
      <c r="A129" s="15"/>
      <c r="B129" s="271"/>
      <c r="C129" s="272"/>
      <c r="D129" s="244" t="s">
        <v>487</v>
      </c>
      <c r="E129" s="273" t="s">
        <v>28</v>
      </c>
      <c r="F129" s="274" t="s">
        <v>493</v>
      </c>
      <c r="G129" s="272"/>
      <c r="H129" s="275">
        <v>87.875</v>
      </c>
      <c r="I129" s="276"/>
      <c r="J129" s="272"/>
      <c r="K129" s="272"/>
      <c r="L129" s="277"/>
      <c r="M129" s="278"/>
      <c r="N129" s="279"/>
      <c r="O129" s="279"/>
      <c r="P129" s="279"/>
      <c r="Q129" s="279"/>
      <c r="R129" s="279"/>
      <c r="S129" s="279"/>
      <c r="T129" s="280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81" t="s">
        <v>487</v>
      </c>
      <c r="AU129" s="281" t="s">
        <v>82</v>
      </c>
      <c r="AV129" s="15" t="s">
        <v>482</v>
      </c>
      <c r="AW129" s="15" t="s">
        <v>35</v>
      </c>
      <c r="AX129" s="15" t="s">
        <v>78</v>
      </c>
      <c r="AY129" s="281" t="s">
        <v>475</v>
      </c>
    </row>
    <row r="130" s="2" customFormat="1" ht="44.25" customHeight="1">
      <c r="A130" s="41"/>
      <c r="B130" s="42"/>
      <c r="C130" s="231" t="s">
        <v>519</v>
      </c>
      <c r="D130" s="231" t="s">
        <v>477</v>
      </c>
      <c r="E130" s="232" t="s">
        <v>5622</v>
      </c>
      <c r="F130" s="233" t="s">
        <v>5623</v>
      </c>
      <c r="G130" s="234" t="s">
        <v>480</v>
      </c>
      <c r="H130" s="235">
        <v>26.100000000000001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6416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5625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>
      <c r="A132" s="41"/>
      <c r="B132" s="42"/>
      <c r="C132" s="43"/>
      <c r="D132" s="244" t="s">
        <v>485</v>
      </c>
      <c r="E132" s="43"/>
      <c r="F132" s="248" t="s">
        <v>6054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485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6417</v>
      </c>
      <c r="G133" s="250"/>
      <c r="H133" s="253">
        <v>26.100000000000001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33" customHeight="1">
      <c r="A134" s="41"/>
      <c r="B134" s="42"/>
      <c r="C134" s="231" t="s">
        <v>292</v>
      </c>
      <c r="D134" s="231" t="s">
        <v>477</v>
      </c>
      <c r="E134" s="232" t="s">
        <v>6068</v>
      </c>
      <c r="F134" s="233" t="s">
        <v>6069</v>
      </c>
      <c r="G134" s="234" t="s">
        <v>496</v>
      </c>
      <c r="H134" s="235">
        <v>175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0.00058</v>
      </c>
      <c r="R134" s="240">
        <f>Q134*H134</f>
        <v>0.10150000000000001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6418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6069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6419</v>
      </c>
      <c r="G136" s="250"/>
      <c r="H136" s="253">
        <v>175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332</v>
      </c>
      <c r="D137" s="231" t="s">
        <v>477</v>
      </c>
      <c r="E137" s="232" t="s">
        <v>6072</v>
      </c>
      <c r="F137" s="233" t="s">
        <v>6073</v>
      </c>
      <c r="G137" s="234" t="s">
        <v>496</v>
      </c>
      <c r="H137" s="235">
        <v>175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6420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6073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6421</v>
      </c>
      <c r="G139" s="250"/>
      <c r="H139" s="253">
        <v>175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44.25" customHeight="1">
      <c r="A140" s="41"/>
      <c r="B140" s="42"/>
      <c r="C140" s="231" t="s">
        <v>341</v>
      </c>
      <c r="D140" s="231" t="s">
        <v>477</v>
      </c>
      <c r="E140" s="232" t="s">
        <v>6076</v>
      </c>
      <c r="F140" s="233" t="s">
        <v>3664</v>
      </c>
      <c r="G140" s="234" t="s">
        <v>480</v>
      </c>
      <c r="H140" s="235">
        <v>59.807000000000002</v>
      </c>
      <c r="I140" s="236"/>
      <c r="J140" s="237">
        <f>ROUND(I140*H140,2)</f>
        <v>0</v>
      </c>
      <c r="K140" s="233" t="s">
        <v>28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6422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3664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6423</v>
      </c>
      <c r="G142" s="250"/>
      <c r="H142" s="253">
        <v>60.200000000000003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6080</v>
      </c>
      <c r="G143" s="250"/>
      <c r="H143" s="253">
        <v>-0.39300000000000002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5" customFormat="1">
      <c r="A144" s="15"/>
      <c r="B144" s="271"/>
      <c r="C144" s="272"/>
      <c r="D144" s="244" t="s">
        <v>487</v>
      </c>
      <c r="E144" s="273" t="s">
        <v>28</v>
      </c>
      <c r="F144" s="274" t="s">
        <v>493</v>
      </c>
      <c r="G144" s="272"/>
      <c r="H144" s="275">
        <v>59.807000000000002</v>
      </c>
      <c r="I144" s="276"/>
      <c r="J144" s="272"/>
      <c r="K144" s="272"/>
      <c r="L144" s="277"/>
      <c r="M144" s="278"/>
      <c r="N144" s="279"/>
      <c r="O144" s="279"/>
      <c r="P144" s="279"/>
      <c r="Q144" s="279"/>
      <c r="R144" s="279"/>
      <c r="S144" s="279"/>
      <c r="T144" s="28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81" t="s">
        <v>487</v>
      </c>
      <c r="AU144" s="281" t="s">
        <v>82</v>
      </c>
      <c r="AV144" s="15" t="s">
        <v>482</v>
      </c>
      <c r="AW144" s="15" t="s">
        <v>35</v>
      </c>
      <c r="AX144" s="15" t="s">
        <v>78</v>
      </c>
      <c r="AY144" s="281" t="s">
        <v>475</v>
      </c>
    </row>
    <row r="145" s="2" customFormat="1" ht="44.25" customHeight="1">
      <c r="A145" s="41"/>
      <c r="B145" s="42"/>
      <c r="C145" s="231" t="s">
        <v>350</v>
      </c>
      <c r="D145" s="231" t="s">
        <v>477</v>
      </c>
      <c r="E145" s="232" t="s">
        <v>5805</v>
      </c>
      <c r="F145" s="233" t="s">
        <v>5806</v>
      </c>
      <c r="G145" s="234" t="s">
        <v>480</v>
      </c>
      <c r="H145" s="235">
        <v>0.90000000000000002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6424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5808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6425</v>
      </c>
      <c r="G147" s="250"/>
      <c r="H147" s="253">
        <v>0.90000000000000002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78</v>
      </c>
      <c r="AY147" s="259" t="s">
        <v>475</v>
      </c>
    </row>
    <row r="148" s="2" customFormat="1" ht="16.5" customHeight="1">
      <c r="A148" s="41"/>
      <c r="B148" s="42"/>
      <c r="C148" s="282" t="s">
        <v>359</v>
      </c>
      <c r="D148" s="282" t="s">
        <v>516</v>
      </c>
      <c r="E148" s="283" t="s">
        <v>5814</v>
      </c>
      <c r="F148" s="284" t="s">
        <v>5815</v>
      </c>
      <c r="G148" s="285" t="s">
        <v>508</v>
      </c>
      <c r="H148" s="286">
        <v>1.6200000000000001</v>
      </c>
      <c r="I148" s="287"/>
      <c r="J148" s="288">
        <f>ROUND(I148*H148,2)</f>
        <v>0</v>
      </c>
      <c r="K148" s="284" t="s">
        <v>28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519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6426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5815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6427</v>
      </c>
      <c r="G150" s="250"/>
      <c r="H150" s="253">
        <v>1.6200000000000001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557</v>
      </c>
      <c r="D151" s="231" t="s">
        <v>477</v>
      </c>
      <c r="E151" s="232" t="s">
        <v>3114</v>
      </c>
      <c r="F151" s="233" t="s">
        <v>3115</v>
      </c>
      <c r="G151" s="234" t="s">
        <v>480</v>
      </c>
      <c r="H151" s="235">
        <v>51.268000000000001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6428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3117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6429</v>
      </c>
      <c r="G153" s="250"/>
      <c r="H153" s="253">
        <v>39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6430</v>
      </c>
      <c r="G154" s="250"/>
      <c r="H154" s="253">
        <v>10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6431</v>
      </c>
      <c r="G155" s="250"/>
      <c r="H155" s="253">
        <v>1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4" customFormat="1">
      <c r="A156" s="14"/>
      <c r="B156" s="260"/>
      <c r="C156" s="261"/>
      <c r="D156" s="244" t="s">
        <v>487</v>
      </c>
      <c r="E156" s="262" t="s">
        <v>28</v>
      </c>
      <c r="F156" s="263" t="s">
        <v>490</v>
      </c>
      <c r="G156" s="261"/>
      <c r="H156" s="264">
        <v>50</v>
      </c>
      <c r="I156" s="265"/>
      <c r="J156" s="261"/>
      <c r="K156" s="261"/>
      <c r="L156" s="266"/>
      <c r="M156" s="267"/>
      <c r="N156" s="268"/>
      <c r="O156" s="268"/>
      <c r="P156" s="268"/>
      <c r="Q156" s="268"/>
      <c r="R156" s="268"/>
      <c r="S156" s="268"/>
      <c r="T156" s="26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70" t="s">
        <v>487</v>
      </c>
      <c r="AU156" s="270" t="s">
        <v>82</v>
      </c>
      <c r="AV156" s="14" t="s">
        <v>90</v>
      </c>
      <c r="AW156" s="14" t="s">
        <v>35</v>
      </c>
      <c r="AX156" s="14" t="s">
        <v>74</v>
      </c>
      <c r="AY156" s="270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6089</v>
      </c>
      <c r="G157" s="250"/>
      <c r="H157" s="253">
        <v>0.39300000000000002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6065</v>
      </c>
      <c r="G158" s="250"/>
      <c r="H158" s="253">
        <v>0.875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51.268000000000001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55.5" customHeight="1">
      <c r="A160" s="41"/>
      <c r="B160" s="42"/>
      <c r="C160" s="231" t="s">
        <v>8</v>
      </c>
      <c r="D160" s="231" t="s">
        <v>477</v>
      </c>
      <c r="E160" s="232" t="s">
        <v>6090</v>
      </c>
      <c r="F160" s="233" t="s">
        <v>6091</v>
      </c>
      <c r="G160" s="234" t="s">
        <v>480</v>
      </c>
      <c r="H160" s="235">
        <v>19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6432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6091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6433</v>
      </c>
      <c r="G162" s="250"/>
      <c r="H162" s="253">
        <v>19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16.5" customHeight="1">
      <c r="A163" s="41"/>
      <c r="B163" s="42"/>
      <c r="C163" s="282" t="s">
        <v>567</v>
      </c>
      <c r="D163" s="282" t="s">
        <v>516</v>
      </c>
      <c r="E163" s="283" t="s">
        <v>6094</v>
      </c>
      <c r="F163" s="284" t="s">
        <v>6095</v>
      </c>
      <c r="G163" s="285" t="s">
        <v>508</v>
      </c>
      <c r="H163" s="286">
        <v>38</v>
      </c>
      <c r="I163" s="287"/>
      <c r="J163" s="288">
        <f>ROUND(I163*H163,2)</f>
        <v>0</v>
      </c>
      <c r="K163" s="284" t="s">
        <v>481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519</v>
      </c>
      <c r="AT163" s="242" t="s">
        <v>516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6434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6095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6435</v>
      </c>
      <c r="G165" s="250"/>
      <c r="H165" s="253">
        <v>38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44.25" customHeight="1">
      <c r="A166" s="41"/>
      <c r="B166" s="42"/>
      <c r="C166" s="231" t="s">
        <v>571</v>
      </c>
      <c r="D166" s="231" t="s">
        <v>477</v>
      </c>
      <c r="E166" s="232" t="s">
        <v>6098</v>
      </c>
      <c r="F166" s="233" t="s">
        <v>6099</v>
      </c>
      <c r="G166" s="234" t="s">
        <v>496</v>
      </c>
      <c r="H166" s="235">
        <v>189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6436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6099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6437</v>
      </c>
      <c r="G168" s="250"/>
      <c r="H168" s="253">
        <v>180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6102</v>
      </c>
      <c r="G169" s="250"/>
      <c r="H169" s="253">
        <v>9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5" customFormat="1">
      <c r="A170" s="15"/>
      <c r="B170" s="271"/>
      <c r="C170" s="272"/>
      <c r="D170" s="244" t="s">
        <v>487</v>
      </c>
      <c r="E170" s="273" t="s">
        <v>28</v>
      </c>
      <c r="F170" s="274" t="s">
        <v>493</v>
      </c>
      <c r="G170" s="272"/>
      <c r="H170" s="275">
        <v>189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81" t="s">
        <v>487</v>
      </c>
      <c r="AU170" s="281" t="s">
        <v>82</v>
      </c>
      <c r="AV170" s="15" t="s">
        <v>482</v>
      </c>
      <c r="AW170" s="15" t="s">
        <v>35</v>
      </c>
      <c r="AX170" s="15" t="s">
        <v>78</v>
      </c>
      <c r="AY170" s="281" t="s">
        <v>475</v>
      </c>
    </row>
    <row r="171" s="2" customFormat="1" ht="33" customHeight="1">
      <c r="A171" s="41"/>
      <c r="B171" s="42"/>
      <c r="C171" s="231" t="s">
        <v>575</v>
      </c>
      <c r="D171" s="231" t="s">
        <v>477</v>
      </c>
      <c r="E171" s="232" t="s">
        <v>4984</v>
      </c>
      <c r="F171" s="233" t="s">
        <v>4985</v>
      </c>
      <c r="G171" s="234" t="s">
        <v>496</v>
      </c>
      <c r="H171" s="235">
        <v>75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6438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4985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6439</v>
      </c>
      <c r="G173" s="250"/>
      <c r="H173" s="253">
        <v>66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6102</v>
      </c>
      <c r="G174" s="250"/>
      <c r="H174" s="253">
        <v>9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75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33" customHeight="1">
      <c r="A176" s="41"/>
      <c r="B176" s="42"/>
      <c r="C176" s="231" t="s">
        <v>579</v>
      </c>
      <c r="D176" s="231" t="s">
        <v>477</v>
      </c>
      <c r="E176" s="232" t="s">
        <v>3423</v>
      </c>
      <c r="F176" s="233" t="s">
        <v>3424</v>
      </c>
      <c r="G176" s="234" t="s">
        <v>496</v>
      </c>
      <c r="H176" s="235">
        <v>189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6440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3424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6437</v>
      </c>
      <c r="G178" s="250"/>
      <c r="H178" s="253">
        <v>180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6102</v>
      </c>
      <c r="G179" s="250"/>
      <c r="H179" s="253">
        <v>9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5" customFormat="1">
      <c r="A180" s="15"/>
      <c r="B180" s="271"/>
      <c r="C180" s="272"/>
      <c r="D180" s="244" t="s">
        <v>487</v>
      </c>
      <c r="E180" s="273" t="s">
        <v>28</v>
      </c>
      <c r="F180" s="274" t="s">
        <v>493</v>
      </c>
      <c r="G180" s="272"/>
      <c r="H180" s="275">
        <v>189</v>
      </c>
      <c r="I180" s="276"/>
      <c r="J180" s="272"/>
      <c r="K180" s="272"/>
      <c r="L180" s="277"/>
      <c r="M180" s="278"/>
      <c r="N180" s="279"/>
      <c r="O180" s="279"/>
      <c r="P180" s="279"/>
      <c r="Q180" s="279"/>
      <c r="R180" s="279"/>
      <c r="S180" s="279"/>
      <c r="T180" s="280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81" t="s">
        <v>487</v>
      </c>
      <c r="AU180" s="281" t="s">
        <v>82</v>
      </c>
      <c r="AV180" s="15" t="s">
        <v>482</v>
      </c>
      <c r="AW180" s="15" t="s">
        <v>35</v>
      </c>
      <c r="AX180" s="15" t="s">
        <v>78</v>
      </c>
      <c r="AY180" s="281" t="s">
        <v>475</v>
      </c>
    </row>
    <row r="181" s="2" customFormat="1" ht="16.5" customHeight="1">
      <c r="A181" s="41"/>
      <c r="B181" s="42"/>
      <c r="C181" s="282" t="s">
        <v>583</v>
      </c>
      <c r="D181" s="282" t="s">
        <v>516</v>
      </c>
      <c r="E181" s="283" t="s">
        <v>4991</v>
      </c>
      <c r="F181" s="284" t="s">
        <v>4992</v>
      </c>
      <c r="G181" s="285" t="s">
        <v>720</v>
      </c>
      <c r="H181" s="286">
        <v>2.835</v>
      </c>
      <c r="I181" s="287"/>
      <c r="J181" s="288">
        <f>ROUND(I181*H181,2)</f>
        <v>0</v>
      </c>
      <c r="K181" s="284" t="s">
        <v>481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0.001</v>
      </c>
      <c r="R181" s="240">
        <f>Q181*H181</f>
        <v>0.0028349999999999998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519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6441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4992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6442</v>
      </c>
      <c r="G183" s="250"/>
      <c r="H183" s="253">
        <v>2.835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78</v>
      </c>
      <c r="AY183" s="259" t="s">
        <v>475</v>
      </c>
    </row>
    <row r="184" s="12" customFormat="1" ht="22.8" customHeight="1">
      <c r="A184" s="12"/>
      <c r="B184" s="215"/>
      <c r="C184" s="216"/>
      <c r="D184" s="217" t="s">
        <v>73</v>
      </c>
      <c r="E184" s="229" t="s">
        <v>82</v>
      </c>
      <c r="F184" s="229" t="s">
        <v>925</v>
      </c>
      <c r="G184" s="216"/>
      <c r="H184" s="216"/>
      <c r="I184" s="219"/>
      <c r="J184" s="230">
        <f>BK184</f>
        <v>0</v>
      </c>
      <c r="K184" s="216"/>
      <c r="L184" s="221"/>
      <c r="M184" s="222"/>
      <c r="N184" s="223"/>
      <c r="O184" s="223"/>
      <c r="P184" s="224">
        <f>SUM(P185:P199)</f>
        <v>0</v>
      </c>
      <c r="Q184" s="223"/>
      <c r="R184" s="224">
        <f>SUM(R185:R199)</f>
        <v>0.045532599999999999</v>
      </c>
      <c r="S184" s="223"/>
      <c r="T184" s="225">
        <f>SUM(T185:T199)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6" t="s">
        <v>78</v>
      </c>
      <c r="AT184" s="227" t="s">
        <v>73</v>
      </c>
      <c r="AU184" s="227" t="s">
        <v>78</v>
      </c>
      <c r="AY184" s="226" t="s">
        <v>475</v>
      </c>
      <c r="BK184" s="228">
        <f>SUM(BK185:BK199)</f>
        <v>0</v>
      </c>
    </row>
    <row r="185" s="2" customFormat="1" ht="33" customHeight="1">
      <c r="A185" s="41"/>
      <c r="B185" s="42"/>
      <c r="C185" s="231" t="s">
        <v>7</v>
      </c>
      <c r="D185" s="231" t="s">
        <v>477</v>
      </c>
      <c r="E185" s="232" t="s">
        <v>6110</v>
      </c>
      <c r="F185" s="233" t="s">
        <v>6111</v>
      </c>
      <c r="G185" s="234" t="s">
        <v>480</v>
      </c>
      <c r="H185" s="235">
        <v>9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6443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6113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6444</v>
      </c>
      <c r="G187" s="250"/>
      <c r="H187" s="253">
        <v>9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2" customFormat="1" ht="21.75" customHeight="1">
      <c r="A188" s="41"/>
      <c r="B188" s="42"/>
      <c r="C188" s="231" t="s">
        <v>594</v>
      </c>
      <c r="D188" s="231" t="s">
        <v>477</v>
      </c>
      <c r="E188" s="232" t="s">
        <v>6257</v>
      </c>
      <c r="F188" s="233" t="s">
        <v>6258</v>
      </c>
      <c r="G188" s="234" t="s">
        <v>639</v>
      </c>
      <c r="H188" s="235">
        <v>3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0.00033</v>
      </c>
      <c r="R188" s="240">
        <f>Q188*H188</f>
        <v>0.00098999999999999999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6445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6260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6446</v>
      </c>
      <c r="G190" s="250"/>
      <c r="H190" s="253">
        <v>3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2" customFormat="1" ht="21.75" customHeight="1">
      <c r="A191" s="41"/>
      <c r="B191" s="42"/>
      <c r="C191" s="231" t="s">
        <v>599</v>
      </c>
      <c r="D191" s="231" t="s">
        <v>477</v>
      </c>
      <c r="E191" s="232" t="s">
        <v>5027</v>
      </c>
      <c r="F191" s="233" t="s">
        <v>5028</v>
      </c>
      <c r="G191" s="234" t="s">
        <v>639</v>
      </c>
      <c r="H191" s="235">
        <v>60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0.00072999999999999996</v>
      </c>
      <c r="R191" s="240">
        <f>Q191*H191</f>
        <v>0.043799999999999999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6447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5030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6448</v>
      </c>
      <c r="G193" s="250"/>
      <c r="H193" s="253">
        <v>60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33" customHeight="1">
      <c r="A194" s="41"/>
      <c r="B194" s="42"/>
      <c r="C194" s="231" t="s">
        <v>603</v>
      </c>
      <c r="D194" s="231" t="s">
        <v>477</v>
      </c>
      <c r="E194" s="232" t="s">
        <v>6117</v>
      </c>
      <c r="F194" s="233" t="s">
        <v>6118</v>
      </c>
      <c r="G194" s="234" t="s">
        <v>496</v>
      </c>
      <c r="H194" s="235">
        <v>2.25</v>
      </c>
      <c r="I194" s="236"/>
      <c r="J194" s="237">
        <f>ROUND(I194*H194,2)</f>
        <v>0</v>
      </c>
      <c r="K194" s="233" t="s">
        <v>481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0.00010000000000000001</v>
      </c>
      <c r="R194" s="240">
        <f>Q194*H194</f>
        <v>0.00022500000000000002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482</v>
      </c>
      <c r="AT194" s="242" t="s">
        <v>477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6449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6120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6121</v>
      </c>
      <c r="G196" s="250"/>
      <c r="H196" s="253">
        <v>2.25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78</v>
      </c>
      <c r="AY196" s="259" t="s">
        <v>475</v>
      </c>
    </row>
    <row r="197" s="2" customFormat="1" ht="16.5" customHeight="1">
      <c r="A197" s="41"/>
      <c r="B197" s="42"/>
      <c r="C197" s="282" t="s">
        <v>607</v>
      </c>
      <c r="D197" s="282" t="s">
        <v>516</v>
      </c>
      <c r="E197" s="283" t="s">
        <v>6122</v>
      </c>
      <c r="F197" s="284" t="s">
        <v>6123</v>
      </c>
      <c r="G197" s="285" t="s">
        <v>496</v>
      </c>
      <c r="H197" s="286">
        <v>2.5880000000000001</v>
      </c>
      <c r="I197" s="287"/>
      <c r="J197" s="288">
        <f>ROUND(I197*H197,2)</f>
        <v>0</v>
      </c>
      <c r="K197" s="284" t="s">
        <v>481</v>
      </c>
      <c r="L197" s="289"/>
      <c r="M197" s="290" t="s">
        <v>28</v>
      </c>
      <c r="N197" s="291" t="s">
        <v>45</v>
      </c>
      <c r="O197" s="87"/>
      <c r="P197" s="240">
        <f>O197*H197</f>
        <v>0</v>
      </c>
      <c r="Q197" s="240">
        <v>0.00020000000000000001</v>
      </c>
      <c r="R197" s="240">
        <f>Q197*H197</f>
        <v>0.0005176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519</v>
      </c>
      <c r="AT197" s="242" t="s">
        <v>516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482</v>
      </c>
      <c r="BM197" s="242" t="s">
        <v>6450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6123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6125</v>
      </c>
      <c r="G199" s="250"/>
      <c r="H199" s="253">
        <v>2.5880000000000001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12" customFormat="1" ht="22.8" customHeight="1">
      <c r="A200" s="12"/>
      <c r="B200" s="215"/>
      <c r="C200" s="216"/>
      <c r="D200" s="217" t="s">
        <v>73</v>
      </c>
      <c r="E200" s="229" t="s">
        <v>482</v>
      </c>
      <c r="F200" s="229" t="s">
        <v>547</v>
      </c>
      <c r="G200" s="216"/>
      <c r="H200" s="216"/>
      <c r="I200" s="219"/>
      <c r="J200" s="230">
        <f>BK200</f>
        <v>0</v>
      </c>
      <c r="K200" s="216"/>
      <c r="L200" s="221"/>
      <c r="M200" s="222"/>
      <c r="N200" s="223"/>
      <c r="O200" s="223"/>
      <c r="P200" s="224">
        <f>SUM(P201:P210)</f>
        <v>0</v>
      </c>
      <c r="Q200" s="223"/>
      <c r="R200" s="224">
        <f>SUM(R201:R210)</f>
        <v>32.011200000000002</v>
      </c>
      <c r="S200" s="223"/>
      <c r="T200" s="225">
        <f>SUM(T201:T210)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6" t="s">
        <v>78</v>
      </c>
      <c r="AT200" s="227" t="s">
        <v>73</v>
      </c>
      <c r="AU200" s="227" t="s">
        <v>78</v>
      </c>
      <c r="AY200" s="226" t="s">
        <v>475</v>
      </c>
      <c r="BK200" s="228">
        <f>SUM(BK201:BK210)</f>
        <v>0</v>
      </c>
    </row>
    <row r="201" s="2" customFormat="1" ht="21.75" customHeight="1">
      <c r="A201" s="41"/>
      <c r="B201" s="42"/>
      <c r="C201" s="231" t="s">
        <v>614</v>
      </c>
      <c r="D201" s="231" t="s">
        <v>477</v>
      </c>
      <c r="E201" s="232" t="s">
        <v>6128</v>
      </c>
      <c r="F201" s="233" t="s">
        <v>6129</v>
      </c>
      <c r="G201" s="234" t="s">
        <v>480</v>
      </c>
      <c r="H201" s="235">
        <v>20.059999999999999</v>
      </c>
      <c r="I201" s="236"/>
      <c r="J201" s="237">
        <f>ROUND(I201*H201,2)</f>
        <v>0</v>
      </c>
      <c r="K201" s="233" t="s">
        <v>481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482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482</v>
      </c>
      <c r="BM201" s="242" t="s">
        <v>6451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6129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16" customFormat="1">
      <c r="A203" s="16"/>
      <c r="B203" s="299"/>
      <c r="C203" s="300"/>
      <c r="D203" s="244" t="s">
        <v>487</v>
      </c>
      <c r="E203" s="301" t="s">
        <v>28</v>
      </c>
      <c r="F203" s="302" t="s">
        <v>6269</v>
      </c>
      <c r="G203" s="300"/>
      <c r="H203" s="301" t="s">
        <v>28</v>
      </c>
      <c r="I203" s="303"/>
      <c r="J203" s="300"/>
      <c r="K203" s="300"/>
      <c r="L203" s="304"/>
      <c r="M203" s="305"/>
      <c r="N203" s="306"/>
      <c r="O203" s="306"/>
      <c r="P203" s="306"/>
      <c r="Q203" s="306"/>
      <c r="R203" s="306"/>
      <c r="S203" s="306"/>
      <c r="T203" s="307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308" t="s">
        <v>487</v>
      </c>
      <c r="AU203" s="308" t="s">
        <v>82</v>
      </c>
      <c r="AV203" s="16" t="s">
        <v>78</v>
      </c>
      <c r="AW203" s="16" t="s">
        <v>35</v>
      </c>
      <c r="AX203" s="16" t="s">
        <v>74</v>
      </c>
      <c r="AY203" s="308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6452</v>
      </c>
      <c r="G204" s="250"/>
      <c r="H204" s="253">
        <v>20.059999999999999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2" customFormat="1" ht="33" customHeight="1">
      <c r="A205" s="41"/>
      <c r="B205" s="42"/>
      <c r="C205" s="231" t="s">
        <v>620</v>
      </c>
      <c r="D205" s="231" t="s">
        <v>477</v>
      </c>
      <c r="E205" s="232" t="s">
        <v>6133</v>
      </c>
      <c r="F205" s="233" t="s">
        <v>5675</v>
      </c>
      <c r="G205" s="234" t="s">
        <v>480</v>
      </c>
      <c r="H205" s="235">
        <v>15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2.13408</v>
      </c>
      <c r="R205" s="240">
        <f>Q205*H205</f>
        <v>32.011200000000002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6453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5677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6454</v>
      </c>
      <c r="G207" s="250"/>
      <c r="H207" s="253">
        <v>15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78</v>
      </c>
      <c r="AY207" s="259" t="s">
        <v>475</v>
      </c>
    </row>
    <row r="208" s="2" customFormat="1" ht="33" customHeight="1">
      <c r="A208" s="41"/>
      <c r="B208" s="42"/>
      <c r="C208" s="231" t="s">
        <v>625</v>
      </c>
      <c r="D208" s="231" t="s">
        <v>477</v>
      </c>
      <c r="E208" s="232" t="s">
        <v>5687</v>
      </c>
      <c r="F208" s="233" t="s">
        <v>5688</v>
      </c>
      <c r="G208" s="234" t="s">
        <v>496</v>
      </c>
      <c r="H208" s="235">
        <v>50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6455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5690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6339</v>
      </c>
      <c r="G210" s="250"/>
      <c r="H210" s="253">
        <v>50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78</v>
      </c>
      <c r="AY210" s="259" t="s">
        <v>475</v>
      </c>
    </row>
    <row r="211" s="12" customFormat="1" ht="22.8" customHeight="1">
      <c r="A211" s="12"/>
      <c r="B211" s="215"/>
      <c r="C211" s="216"/>
      <c r="D211" s="217" t="s">
        <v>73</v>
      </c>
      <c r="E211" s="229" t="s">
        <v>519</v>
      </c>
      <c r="F211" s="229" t="s">
        <v>2464</v>
      </c>
      <c r="G211" s="216"/>
      <c r="H211" s="216"/>
      <c r="I211" s="219"/>
      <c r="J211" s="230">
        <f>BK211</f>
        <v>0</v>
      </c>
      <c r="K211" s="216"/>
      <c r="L211" s="221"/>
      <c r="M211" s="222"/>
      <c r="N211" s="223"/>
      <c r="O211" s="223"/>
      <c r="P211" s="224">
        <f>SUM(P212:P274)</f>
        <v>0</v>
      </c>
      <c r="Q211" s="223"/>
      <c r="R211" s="224">
        <f>SUM(R212:R274)</f>
        <v>8.8224667999999991</v>
      </c>
      <c r="S211" s="223"/>
      <c r="T211" s="225">
        <f>SUM(T212:T274)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6" t="s">
        <v>78</v>
      </c>
      <c r="AT211" s="227" t="s">
        <v>73</v>
      </c>
      <c r="AU211" s="227" t="s">
        <v>78</v>
      </c>
      <c r="AY211" s="226" t="s">
        <v>475</v>
      </c>
      <c r="BK211" s="228">
        <f>SUM(BK212:BK274)</f>
        <v>0</v>
      </c>
    </row>
    <row r="212" s="2" customFormat="1" ht="33" customHeight="1">
      <c r="A212" s="41"/>
      <c r="B212" s="42"/>
      <c r="C212" s="231" t="s">
        <v>630</v>
      </c>
      <c r="D212" s="231" t="s">
        <v>477</v>
      </c>
      <c r="E212" s="232" t="s">
        <v>6138</v>
      </c>
      <c r="F212" s="233" t="s">
        <v>6139</v>
      </c>
      <c r="G212" s="234" t="s">
        <v>639</v>
      </c>
      <c r="H212" s="235">
        <v>69</v>
      </c>
      <c r="I212" s="236"/>
      <c r="J212" s="237">
        <f>ROUND(I212*H212,2)</f>
        <v>0</v>
      </c>
      <c r="K212" s="233" t="s">
        <v>481</v>
      </c>
      <c r="L212" s="47"/>
      <c r="M212" s="238" t="s">
        <v>28</v>
      </c>
      <c r="N212" s="239" t="s">
        <v>45</v>
      </c>
      <c r="O212" s="87"/>
      <c r="P212" s="240">
        <f>O212*H212</f>
        <v>0</v>
      </c>
      <c r="Q212" s="240">
        <v>0.0042700000000000004</v>
      </c>
      <c r="R212" s="240">
        <f>Q212*H212</f>
        <v>0.29463</v>
      </c>
      <c r="S212" s="240">
        <v>0</v>
      </c>
      <c r="T212" s="24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482</v>
      </c>
      <c r="AT212" s="242" t="s">
        <v>477</v>
      </c>
      <c r="AU212" s="242" t="s">
        <v>82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482</v>
      </c>
      <c r="BM212" s="242" t="s">
        <v>6456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6139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82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6457</v>
      </c>
      <c r="G214" s="250"/>
      <c r="H214" s="253">
        <v>64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6367</v>
      </c>
      <c r="G215" s="250"/>
      <c r="H215" s="253">
        <v>5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5" customFormat="1">
      <c r="A216" s="15"/>
      <c r="B216" s="271"/>
      <c r="C216" s="272"/>
      <c r="D216" s="244" t="s">
        <v>487</v>
      </c>
      <c r="E216" s="273" t="s">
        <v>28</v>
      </c>
      <c r="F216" s="274" t="s">
        <v>493</v>
      </c>
      <c r="G216" s="272"/>
      <c r="H216" s="275">
        <v>69</v>
      </c>
      <c r="I216" s="276"/>
      <c r="J216" s="272"/>
      <c r="K216" s="272"/>
      <c r="L216" s="277"/>
      <c r="M216" s="278"/>
      <c r="N216" s="279"/>
      <c r="O216" s="279"/>
      <c r="P216" s="279"/>
      <c r="Q216" s="279"/>
      <c r="R216" s="279"/>
      <c r="S216" s="279"/>
      <c r="T216" s="280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81" t="s">
        <v>487</v>
      </c>
      <c r="AU216" s="281" t="s">
        <v>82</v>
      </c>
      <c r="AV216" s="15" t="s">
        <v>482</v>
      </c>
      <c r="AW216" s="15" t="s">
        <v>35</v>
      </c>
      <c r="AX216" s="15" t="s">
        <v>78</v>
      </c>
      <c r="AY216" s="281" t="s">
        <v>475</v>
      </c>
    </row>
    <row r="217" s="2" customFormat="1" ht="33" customHeight="1">
      <c r="A217" s="41"/>
      <c r="B217" s="42"/>
      <c r="C217" s="231" t="s">
        <v>644</v>
      </c>
      <c r="D217" s="231" t="s">
        <v>477</v>
      </c>
      <c r="E217" s="232" t="s">
        <v>5218</v>
      </c>
      <c r="F217" s="233" t="s">
        <v>5219</v>
      </c>
      <c r="G217" s="234" t="s">
        <v>550</v>
      </c>
      <c r="H217" s="235">
        <v>7</v>
      </c>
      <c r="I217" s="236"/>
      <c r="J217" s="237">
        <f>ROUND(I217*H217,2)</f>
        <v>0</v>
      </c>
      <c r="K217" s="233" t="s">
        <v>481</v>
      </c>
      <c r="L217" s="47"/>
      <c r="M217" s="238" t="s">
        <v>28</v>
      </c>
      <c r="N217" s="239" t="s">
        <v>45</v>
      </c>
      <c r="O217" s="87"/>
      <c r="P217" s="240">
        <f>O217*H217</f>
        <v>0</v>
      </c>
      <c r="Q217" s="240">
        <v>1.0000000000000001E-05</v>
      </c>
      <c r="R217" s="240">
        <f>Q217*H217</f>
        <v>7.0000000000000007E-05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482</v>
      </c>
      <c r="AT217" s="242" t="s">
        <v>477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482</v>
      </c>
      <c r="BM217" s="242" t="s">
        <v>6458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5221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6459</v>
      </c>
      <c r="G219" s="250"/>
      <c r="H219" s="253">
        <v>7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78</v>
      </c>
      <c r="AY219" s="259" t="s">
        <v>475</v>
      </c>
    </row>
    <row r="220" s="2" customFormat="1" ht="16.5" customHeight="1">
      <c r="A220" s="41"/>
      <c r="B220" s="42"/>
      <c r="C220" s="282" t="s">
        <v>649</v>
      </c>
      <c r="D220" s="282" t="s">
        <v>516</v>
      </c>
      <c r="E220" s="283" t="s">
        <v>6144</v>
      </c>
      <c r="F220" s="284" t="s">
        <v>6145</v>
      </c>
      <c r="G220" s="285" t="s">
        <v>550</v>
      </c>
      <c r="H220" s="286">
        <v>7</v>
      </c>
      <c r="I220" s="287"/>
      <c r="J220" s="288">
        <f>ROUND(I220*H220,2)</f>
        <v>0</v>
      </c>
      <c r="K220" s="284" t="s">
        <v>28</v>
      </c>
      <c r="L220" s="289"/>
      <c r="M220" s="290" t="s">
        <v>28</v>
      </c>
      <c r="N220" s="291" t="s">
        <v>45</v>
      </c>
      <c r="O220" s="87"/>
      <c r="P220" s="240">
        <f>O220*H220</f>
        <v>0</v>
      </c>
      <c r="Q220" s="240">
        <v>0.00010000000000000001</v>
      </c>
      <c r="R220" s="240">
        <f>Q220*H220</f>
        <v>0.00069999999999999999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519</v>
      </c>
      <c r="AT220" s="242" t="s">
        <v>516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6460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6145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6459</v>
      </c>
      <c r="G222" s="250"/>
      <c r="H222" s="253">
        <v>7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78</v>
      </c>
      <c r="AY222" s="259" t="s">
        <v>475</v>
      </c>
    </row>
    <row r="223" s="2" customFormat="1" ht="33" customHeight="1">
      <c r="A223" s="41"/>
      <c r="B223" s="42"/>
      <c r="C223" s="231" t="s">
        <v>655</v>
      </c>
      <c r="D223" s="231" t="s">
        <v>477</v>
      </c>
      <c r="E223" s="232" t="s">
        <v>6148</v>
      </c>
      <c r="F223" s="233" t="s">
        <v>6149</v>
      </c>
      <c r="G223" s="234" t="s">
        <v>550</v>
      </c>
      <c r="H223" s="235">
        <v>4</v>
      </c>
      <c r="I223" s="236"/>
      <c r="J223" s="237">
        <f>ROUND(I223*H223,2)</f>
        <v>0</v>
      </c>
      <c r="K223" s="233" t="s">
        <v>481</v>
      </c>
      <c r="L223" s="47"/>
      <c r="M223" s="238" t="s">
        <v>28</v>
      </c>
      <c r="N223" s="239" t="s">
        <v>45</v>
      </c>
      <c r="O223" s="87"/>
      <c r="P223" s="240">
        <f>O223*H223</f>
        <v>0</v>
      </c>
      <c r="Q223" s="240">
        <v>1.0000000000000001E-05</v>
      </c>
      <c r="R223" s="240">
        <f>Q223*H223</f>
        <v>4.0000000000000003E-05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482</v>
      </c>
      <c r="AT223" s="242" t="s">
        <v>477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6461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6151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6462</v>
      </c>
      <c r="G225" s="250"/>
      <c r="H225" s="253">
        <v>4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78</v>
      </c>
      <c r="AY225" s="259" t="s">
        <v>475</v>
      </c>
    </row>
    <row r="226" s="2" customFormat="1" ht="21.75" customHeight="1">
      <c r="A226" s="41"/>
      <c r="B226" s="42"/>
      <c r="C226" s="282" t="s">
        <v>662</v>
      </c>
      <c r="D226" s="282" t="s">
        <v>516</v>
      </c>
      <c r="E226" s="283" t="s">
        <v>6156</v>
      </c>
      <c r="F226" s="284" t="s">
        <v>6157</v>
      </c>
      <c r="G226" s="285" t="s">
        <v>550</v>
      </c>
      <c r="H226" s="286">
        <v>2</v>
      </c>
      <c r="I226" s="287"/>
      <c r="J226" s="288">
        <f>ROUND(I226*H226,2)</f>
        <v>0</v>
      </c>
      <c r="K226" s="284" t="s">
        <v>481</v>
      </c>
      <c r="L226" s="289"/>
      <c r="M226" s="290" t="s">
        <v>28</v>
      </c>
      <c r="N226" s="291" t="s">
        <v>45</v>
      </c>
      <c r="O226" s="87"/>
      <c r="P226" s="240">
        <f>O226*H226</f>
        <v>0</v>
      </c>
      <c r="Q226" s="240">
        <v>0.0025999999999999999</v>
      </c>
      <c r="R226" s="240">
        <f>Q226*H226</f>
        <v>0.0051999999999999998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519</v>
      </c>
      <c r="AT226" s="242" t="s">
        <v>516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482</v>
      </c>
      <c r="BM226" s="242" t="s">
        <v>6463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6157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13" customFormat="1">
      <c r="A228" s="13"/>
      <c r="B228" s="249"/>
      <c r="C228" s="250"/>
      <c r="D228" s="244" t="s">
        <v>487</v>
      </c>
      <c r="E228" s="251" t="s">
        <v>28</v>
      </c>
      <c r="F228" s="252" t="s">
        <v>82</v>
      </c>
      <c r="G228" s="250"/>
      <c r="H228" s="253">
        <v>2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9" t="s">
        <v>487</v>
      </c>
      <c r="AU228" s="259" t="s">
        <v>82</v>
      </c>
      <c r="AV228" s="13" t="s">
        <v>82</v>
      </c>
      <c r="AW228" s="13" t="s">
        <v>35</v>
      </c>
      <c r="AX228" s="13" t="s">
        <v>78</v>
      </c>
      <c r="AY228" s="259" t="s">
        <v>475</v>
      </c>
    </row>
    <row r="229" s="2" customFormat="1" ht="16.5" customHeight="1">
      <c r="A229" s="41"/>
      <c r="B229" s="42"/>
      <c r="C229" s="282" t="s">
        <v>668</v>
      </c>
      <c r="D229" s="282" t="s">
        <v>516</v>
      </c>
      <c r="E229" s="283" t="s">
        <v>6153</v>
      </c>
      <c r="F229" s="284" t="s">
        <v>6154</v>
      </c>
      <c r="G229" s="285" t="s">
        <v>550</v>
      </c>
      <c r="H229" s="286">
        <v>2</v>
      </c>
      <c r="I229" s="287"/>
      <c r="J229" s="288">
        <f>ROUND(I229*H229,2)</f>
        <v>0</v>
      </c>
      <c r="K229" s="284" t="s">
        <v>28</v>
      </c>
      <c r="L229" s="289"/>
      <c r="M229" s="290" t="s">
        <v>28</v>
      </c>
      <c r="N229" s="291" t="s">
        <v>45</v>
      </c>
      <c r="O229" s="87"/>
      <c r="P229" s="240">
        <f>O229*H229</f>
        <v>0</v>
      </c>
      <c r="Q229" s="240">
        <v>0.0011000000000000001</v>
      </c>
      <c r="R229" s="240">
        <f>Q229*H229</f>
        <v>0.0022000000000000001</v>
      </c>
      <c r="S229" s="240">
        <v>0</v>
      </c>
      <c r="T229" s="24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42" t="s">
        <v>519</v>
      </c>
      <c r="AT229" s="242" t="s">
        <v>516</v>
      </c>
      <c r="AU229" s="242" t="s">
        <v>82</v>
      </c>
      <c r="AY229" s="20" t="s">
        <v>475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20" t="s">
        <v>78</v>
      </c>
      <c r="BK229" s="243">
        <f>ROUND(I229*H229,2)</f>
        <v>0</v>
      </c>
      <c r="BL229" s="20" t="s">
        <v>482</v>
      </c>
      <c r="BM229" s="242" t="s">
        <v>6464</v>
      </c>
    </row>
    <row r="230" s="2" customFormat="1">
      <c r="A230" s="41"/>
      <c r="B230" s="42"/>
      <c r="C230" s="43"/>
      <c r="D230" s="244" t="s">
        <v>484</v>
      </c>
      <c r="E230" s="43"/>
      <c r="F230" s="245" t="s">
        <v>6154</v>
      </c>
      <c r="G230" s="43"/>
      <c r="H230" s="43"/>
      <c r="I230" s="151"/>
      <c r="J230" s="43"/>
      <c r="K230" s="43"/>
      <c r="L230" s="47"/>
      <c r="M230" s="246"/>
      <c r="N230" s="24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484</v>
      </c>
      <c r="AU230" s="20" t="s">
        <v>82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82</v>
      </c>
      <c r="G231" s="250"/>
      <c r="H231" s="253">
        <v>2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78</v>
      </c>
      <c r="AY231" s="259" t="s">
        <v>475</v>
      </c>
    </row>
    <row r="232" s="2" customFormat="1" ht="16.5" customHeight="1">
      <c r="A232" s="41"/>
      <c r="B232" s="42"/>
      <c r="C232" s="282" t="s">
        <v>672</v>
      </c>
      <c r="D232" s="282" t="s">
        <v>516</v>
      </c>
      <c r="E232" s="283" t="s">
        <v>6159</v>
      </c>
      <c r="F232" s="284" t="s">
        <v>6160</v>
      </c>
      <c r="G232" s="285" t="s">
        <v>6161</v>
      </c>
      <c r="H232" s="286">
        <v>1</v>
      </c>
      <c r="I232" s="287"/>
      <c r="J232" s="288">
        <f>ROUND(I232*H232,2)</f>
        <v>0</v>
      </c>
      <c r="K232" s="284" t="s">
        <v>481</v>
      </c>
      <c r="L232" s="289"/>
      <c r="M232" s="290" t="s">
        <v>28</v>
      </c>
      <c r="N232" s="291" t="s">
        <v>45</v>
      </c>
      <c r="O232" s="87"/>
      <c r="P232" s="240">
        <f>O232*H232</f>
        <v>0</v>
      </c>
      <c r="Q232" s="240">
        <v>0.00107</v>
      </c>
      <c r="R232" s="240">
        <f>Q232*H232</f>
        <v>0.00107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519</v>
      </c>
      <c r="AT232" s="242" t="s">
        <v>516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482</v>
      </c>
      <c r="BM232" s="242" t="s">
        <v>6465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6160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6163</v>
      </c>
      <c r="G234" s="250"/>
      <c r="H234" s="253">
        <v>1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78</v>
      </c>
      <c r="AY234" s="259" t="s">
        <v>475</v>
      </c>
    </row>
    <row r="235" s="2" customFormat="1" ht="21.75" customHeight="1">
      <c r="A235" s="41"/>
      <c r="B235" s="42"/>
      <c r="C235" s="231" t="s">
        <v>677</v>
      </c>
      <c r="D235" s="231" t="s">
        <v>477</v>
      </c>
      <c r="E235" s="232" t="s">
        <v>2671</v>
      </c>
      <c r="F235" s="233" t="s">
        <v>2672</v>
      </c>
      <c r="G235" s="234" t="s">
        <v>550</v>
      </c>
      <c r="H235" s="235">
        <v>7</v>
      </c>
      <c r="I235" s="236"/>
      <c r="J235" s="237">
        <f>ROUND(I235*H235,2)</f>
        <v>0</v>
      </c>
      <c r="K235" s="233" t="s">
        <v>481</v>
      </c>
      <c r="L235" s="47"/>
      <c r="M235" s="238" t="s">
        <v>28</v>
      </c>
      <c r="N235" s="239" t="s">
        <v>45</v>
      </c>
      <c r="O235" s="87"/>
      <c r="P235" s="240">
        <f>O235*H235</f>
        <v>0</v>
      </c>
      <c r="Q235" s="240">
        <v>0.010189999999999999</v>
      </c>
      <c r="R235" s="240">
        <f>Q235*H235</f>
        <v>0.071329999999999991</v>
      </c>
      <c r="S235" s="240">
        <v>0</v>
      </c>
      <c r="T235" s="24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42" t="s">
        <v>482</v>
      </c>
      <c r="AT235" s="242" t="s">
        <v>477</v>
      </c>
      <c r="AU235" s="242" t="s">
        <v>82</v>
      </c>
      <c r="AY235" s="20" t="s">
        <v>475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20" t="s">
        <v>78</v>
      </c>
      <c r="BK235" s="243">
        <f>ROUND(I235*H235,2)</f>
        <v>0</v>
      </c>
      <c r="BL235" s="20" t="s">
        <v>482</v>
      </c>
      <c r="BM235" s="242" t="s">
        <v>6466</v>
      </c>
    </row>
    <row r="236" s="2" customFormat="1">
      <c r="A236" s="41"/>
      <c r="B236" s="42"/>
      <c r="C236" s="43"/>
      <c r="D236" s="244" t="s">
        <v>484</v>
      </c>
      <c r="E236" s="43"/>
      <c r="F236" s="245" t="s">
        <v>2672</v>
      </c>
      <c r="G236" s="43"/>
      <c r="H236" s="43"/>
      <c r="I236" s="151"/>
      <c r="J236" s="43"/>
      <c r="K236" s="43"/>
      <c r="L236" s="47"/>
      <c r="M236" s="246"/>
      <c r="N236" s="24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484</v>
      </c>
      <c r="AU236" s="20" t="s">
        <v>82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6467</v>
      </c>
      <c r="G237" s="250"/>
      <c r="H237" s="253">
        <v>6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6165</v>
      </c>
      <c r="G238" s="250"/>
      <c r="H238" s="253">
        <v>1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74</v>
      </c>
      <c r="AY238" s="259" t="s">
        <v>475</v>
      </c>
    </row>
    <row r="239" s="15" customFormat="1">
      <c r="A239" s="15"/>
      <c r="B239" s="271"/>
      <c r="C239" s="272"/>
      <c r="D239" s="244" t="s">
        <v>487</v>
      </c>
      <c r="E239" s="273" t="s">
        <v>28</v>
      </c>
      <c r="F239" s="274" t="s">
        <v>493</v>
      </c>
      <c r="G239" s="272"/>
      <c r="H239" s="275">
        <v>7</v>
      </c>
      <c r="I239" s="276"/>
      <c r="J239" s="272"/>
      <c r="K239" s="272"/>
      <c r="L239" s="277"/>
      <c r="M239" s="278"/>
      <c r="N239" s="279"/>
      <c r="O239" s="279"/>
      <c r="P239" s="279"/>
      <c r="Q239" s="279"/>
      <c r="R239" s="279"/>
      <c r="S239" s="279"/>
      <c r="T239" s="280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81" t="s">
        <v>487</v>
      </c>
      <c r="AU239" s="281" t="s">
        <v>82</v>
      </c>
      <c r="AV239" s="15" t="s">
        <v>482</v>
      </c>
      <c r="AW239" s="15" t="s">
        <v>35</v>
      </c>
      <c r="AX239" s="15" t="s">
        <v>78</v>
      </c>
      <c r="AY239" s="281" t="s">
        <v>475</v>
      </c>
    </row>
    <row r="240" s="2" customFormat="1" ht="16.5" customHeight="1">
      <c r="A240" s="41"/>
      <c r="B240" s="42"/>
      <c r="C240" s="282" t="s">
        <v>683</v>
      </c>
      <c r="D240" s="282" t="s">
        <v>516</v>
      </c>
      <c r="E240" s="283" t="s">
        <v>6166</v>
      </c>
      <c r="F240" s="284" t="s">
        <v>6167</v>
      </c>
      <c r="G240" s="285" t="s">
        <v>550</v>
      </c>
      <c r="H240" s="286">
        <v>2</v>
      </c>
      <c r="I240" s="287"/>
      <c r="J240" s="288">
        <f>ROUND(I240*H240,2)</f>
        <v>0</v>
      </c>
      <c r="K240" s="284" t="s">
        <v>481</v>
      </c>
      <c r="L240" s="289"/>
      <c r="M240" s="290" t="s">
        <v>28</v>
      </c>
      <c r="N240" s="291" t="s">
        <v>45</v>
      </c>
      <c r="O240" s="87"/>
      <c r="P240" s="240">
        <f>O240*H240</f>
        <v>0</v>
      </c>
      <c r="Q240" s="240">
        <v>0.51000000000000001</v>
      </c>
      <c r="R240" s="240">
        <f>Q240*H240</f>
        <v>1.02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519</v>
      </c>
      <c r="AT240" s="242" t="s">
        <v>516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6468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6167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6469</v>
      </c>
      <c r="G242" s="250"/>
      <c r="H242" s="253">
        <v>2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78</v>
      </c>
      <c r="AY242" s="259" t="s">
        <v>475</v>
      </c>
    </row>
    <row r="243" s="2" customFormat="1" ht="16.5" customHeight="1">
      <c r="A243" s="41"/>
      <c r="B243" s="42"/>
      <c r="C243" s="282" t="s">
        <v>689</v>
      </c>
      <c r="D243" s="282" t="s">
        <v>516</v>
      </c>
      <c r="E243" s="283" t="s">
        <v>6170</v>
      </c>
      <c r="F243" s="284" t="s">
        <v>6167</v>
      </c>
      <c r="G243" s="285" t="s">
        <v>550</v>
      </c>
      <c r="H243" s="286">
        <v>1</v>
      </c>
      <c r="I243" s="287"/>
      <c r="J243" s="288">
        <f>ROUND(I243*H243,2)</f>
        <v>0</v>
      </c>
      <c r="K243" s="284" t="s">
        <v>481</v>
      </c>
      <c r="L243" s="289"/>
      <c r="M243" s="290" t="s">
        <v>28</v>
      </c>
      <c r="N243" s="291" t="s">
        <v>45</v>
      </c>
      <c r="O243" s="87"/>
      <c r="P243" s="240">
        <f>O243*H243</f>
        <v>0</v>
      </c>
      <c r="Q243" s="240">
        <v>0.51000000000000001</v>
      </c>
      <c r="R243" s="240">
        <f>Q243*H243</f>
        <v>0.51000000000000001</v>
      </c>
      <c r="S243" s="240">
        <v>0</v>
      </c>
      <c r="T243" s="241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42" t="s">
        <v>519</v>
      </c>
      <c r="AT243" s="242" t="s">
        <v>516</v>
      </c>
      <c r="AU243" s="242" t="s">
        <v>82</v>
      </c>
      <c r="AY243" s="20" t="s">
        <v>475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20" t="s">
        <v>78</v>
      </c>
      <c r="BK243" s="243">
        <f>ROUND(I243*H243,2)</f>
        <v>0</v>
      </c>
      <c r="BL243" s="20" t="s">
        <v>482</v>
      </c>
      <c r="BM243" s="242" t="s">
        <v>6470</v>
      </c>
    </row>
    <row r="244" s="2" customFormat="1">
      <c r="A244" s="41"/>
      <c r="B244" s="42"/>
      <c r="C244" s="43"/>
      <c r="D244" s="244" t="s">
        <v>484</v>
      </c>
      <c r="E244" s="43"/>
      <c r="F244" s="245" t="s">
        <v>6167</v>
      </c>
      <c r="G244" s="43"/>
      <c r="H244" s="43"/>
      <c r="I244" s="151"/>
      <c r="J244" s="43"/>
      <c r="K244" s="43"/>
      <c r="L244" s="47"/>
      <c r="M244" s="246"/>
      <c r="N244" s="24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484</v>
      </c>
      <c r="AU244" s="20" t="s">
        <v>82</v>
      </c>
    </row>
    <row r="245" s="13" customFormat="1">
      <c r="A245" s="13"/>
      <c r="B245" s="249"/>
      <c r="C245" s="250"/>
      <c r="D245" s="244" t="s">
        <v>487</v>
      </c>
      <c r="E245" s="251" t="s">
        <v>28</v>
      </c>
      <c r="F245" s="252" t="s">
        <v>6172</v>
      </c>
      <c r="G245" s="250"/>
      <c r="H245" s="253">
        <v>1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9" t="s">
        <v>487</v>
      </c>
      <c r="AU245" s="259" t="s">
        <v>82</v>
      </c>
      <c r="AV245" s="13" t="s">
        <v>82</v>
      </c>
      <c r="AW245" s="13" t="s">
        <v>35</v>
      </c>
      <c r="AX245" s="13" t="s">
        <v>78</v>
      </c>
      <c r="AY245" s="259" t="s">
        <v>475</v>
      </c>
    </row>
    <row r="246" s="2" customFormat="1" ht="16.5" customHeight="1">
      <c r="A246" s="41"/>
      <c r="B246" s="42"/>
      <c r="C246" s="282" t="s">
        <v>703</v>
      </c>
      <c r="D246" s="282" t="s">
        <v>516</v>
      </c>
      <c r="E246" s="283" t="s">
        <v>6471</v>
      </c>
      <c r="F246" s="284" t="s">
        <v>6293</v>
      </c>
      <c r="G246" s="285" t="s">
        <v>550</v>
      </c>
      <c r="H246" s="286">
        <v>2</v>
      </c>
      <c r="I246" s="287"/>
      <c r="J246" s="288">
        <f>ROUND(I246*H246,2)</f>
        <v>0</v>
      </c>
      <c r="K246" s="284" t="s">
        <v>481</v>
      </c>
      <c r="L246" s="289"/>
      <c r="M246" s="290" t="s">
        <v>28</v>
      </c>
      <c r="N246" s="291" t="s">
        <v>45</v>
      </c>
      <c r="O246" s="87"/>
      <c r="P246" s="240">
        <f>O246*H246</f>
        <v>0</v>
      </c>
      <c r="Q246" s="240">
        <v>0.26400000000000001</v>
      </c>
      <c r="R246" s="240">
        <f>Q246*H246</f>
        <v>0.52800000000000002</v>
      </c>
      <c r="S246" s="240">
        <v>0</v>
      </c>
      <c r="T246" s="24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42" t="s">
        <v>519</v>
      </c>
      <c r="AT246" s="242" t="s">
        <v>516</v>
      </c>
      <c r="AU246" s="242" t="s">
        <v>82</v>
      </c>
      <c r="AY246" s="20" t="s">
        <v>475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20" t="s">
        <v>78</v>
      </c>
      <c r="BK246" s="243">
        <f>ROUND(I246*H246,2)</f>
        <v>0</v>
      </c>
      <c r="BL246" s="20" t="s">
        <v>482</v>
      </c>
      <c r="BM246" s="242" t="s">
        <v>6472</v>
      </c>
    </row>
    <row r="247" s="2" customFormat="1">
      <c r="A247" s="41"/>
      <c r="B247" s="42"/>
      <c r="C247" s="43"/>
      <c r="D247" s="244" t="s">
        <v>484</v>
      </c>
      <c r="E247" s="43"/>
      <c r="F247" s="245" t="s">
        <v>6293</v>
      </c>
      <c r="G247" s="43"/>
      <c r="H247" s="43"/>
      <c r="I247" s="151"/>
      <c r="J247" s="43"/>
      <c r="K247" s="43"/>
      <c r="L247" s="47"/>
      <c r="M247" s="246"/>
      <c r="N247" s="24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484</v>
      </c>
      <c r="AU247" s="20" t="s">
        <v>82</v>
      </c>
    </row>
    <row r="248" s="2" customFormat="1" ht="16.5" customHeight="1">
      <c r="A248" s="41"/>
      <c r="B248" s="42"/>
      <c r="C248" s="282" t="s">
        <v>712</v>
      </c>
      <c r="D248" s="282" t="s">
        <v>516</v>
      </c>
      <c r="E248" s="283" t="s">
        <v>6292</v>
      </c>
      <c r="F248" s="284" t="s">
        <v>6293</v>
      </c>
      <c r="G248" s="285" t="s">
        <v>550</v>
      </c>
      <c r="H248" s="286">
        <v>1</v>
      </c>
      <c r="I248" s="287"/>
      <c r="J248" s="288">
        <f>ROUND(I248*H248,2)</f>
        <v>0</v>
      </c>
      <c r="K248" s="284" t="s">
        <v>481</v>
      </c>
      <c r="L248" s="289"/>
      <c r="M248" s="290" t="s">
        <v>28</v>
      </c>
      <c r="N248" s="291" t="s">
        <v>45</v>
      </c>
      <c r="O248" s="87"/>
      <c r="P248" s="240">
        <f>O248*H248</f>
        <v>0</v>
      </c>
      <c r="Q248" s="240">
        <v>0.26400000000000001</v>
      </c>
      <c r="R248" s="240">
        <f>Q248*H248</f>
        <v>0.26400000000000001</v>
      </c>
      <c r="S248" s="240">
        <v>0</v>
      </c>
      <c r="T248" s="241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42" t="s">
        <v>519</v>
      </c>
      <c r="AT248" s="242" t="s">
        <v>516</v>
      </c>
      <c r="AU248" s="242" t="s">
        <v>82</v>
      </c>
      <c r="AY248" s="20" t="s">
        <v>475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20" t="s">
        <v>78</v>
      </c>
      <c r="BK248" s="243">
        <f>ROUND(I248*H248,2)</f>
        <v>0</v>
      </c>
      <c r="BL248" s="20" t="s">
        <v>482</v>
      </c>
      <c r="BM248" s="242" t="s">
        <v>6473</v>
      </c>
    </row>
    <row r="249" s="2" customFormat="1">
      <c r="A249" s="41"/>
      <c r="B249" s="42"/>
      <c r="C249" s="43"/>
      <c r="D249" s="244" t="s">
        <v>484</v>
      </c>
      <c r="E249" s="43"/>
      <c r="F249" s="245" t="s">
        <v>6293</v>
      </c>
      <c r="G249" s="43"/>
      <c r="H249" s="43"/>
      <c r="I249" s="151"/>
      <c r="J249" s="43"/>
      <c r="K249" s="43"/>
      <c r="L249" s="47"/>
      <c r="M249" s="246"/>
      <c r="N249" s="24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484</v>
      </c>
      <c r="AU249" s="20" t="s">
        <v>82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78</v>
      </c>
      <c r="G250" s="250"/>
      <c r="H250" s="253">
        <v>1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78</v>
      </c>
      <c r="AY250" s="259" t="s">
        <v>475</v>
      </c>
    </row>
    <row r="251" s="2" customFormat="1" ht="21.75" customHeight="1">
      <c r="A251" s="41"/>
      <c r="B251" s="42"/>
      <c r="C251" s="231" t="s">
        <v>717</v>
      </c>
      <c r="D251" s="231" t="s">
        <v>477</v>
      </c>
      <c r="E251" s="232" t="s">
        <v>6173</v>
      </c>
      <c r="F251" s="233" t="s">
        <v>6174</v>
      </c>
      <c r="G251" s="234" t="s">
        <v>550</v>
      </c>
      <c r="H251" s="235">
        <v>2</v>
      </c>
      <c r="I251" s="236"/>
      <c r="J251" s="237">
        <f>ROUND(I251*H251,2)</f>
        <v>0</v>
      </c>
      <c r="K251" s="233" t="s">
        <v>481</v>
      </c>
      <c r="L251" s="47"/>
      <c r="M251" s="238" t="s">
        <v>28</v>
      </c>
      <c r="N251" s="239" t="s">
        <v>45</v>
      </c>
      <c r="O251" s="87"/>
      <c r="P251" s="240">
        <f>O251*H251</f>
        <v>0</v>
      </c>
      <c r="Q251" s="240">
        <v>0.028539999999999999</v>
      </c>
      <c r="R251" s="240">
        <f>Q251*H251</f>
        <v>0.057079999999999999</v>
      </c>
      <c r="S251" s="240">
        <v>0</v>
      </c>
      <c r="T251" s="241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42" t="s">
        <v>482</v>
      </c>
      <c r="AT251" s="242" t="s">
        <v>477</v>
      </c>
      <c r="AU251" s="242" t="s">
        <v>82</v>
      </c>
      <c r="AY251" s="20" t="s">
        <v>475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20" t="s">
        <v>78</v>
      </c>
      <c r="BK251" s="243">
        <f>ROUND(I251*H251,2)</f>
        <v>0</v>
      </c>
      <c r="BL251" s="20" t="s">
        <v>482</v>
      </c>
      <c r="BM251" s="242" t="s">
        <v>6474</v>
      </c>
    </row>
    <row r="252" s="2" customFormat="1">
      <c r="A252" s="41"/>
      <c r="B252" s="42"/>
      <c r="C252" s="43"/>
      <c r="D252" s="244" t="s">
        <v>484</v>
      </c>
      <c r="E252" s="43"/>
      <c r="F252" s="245" t="s">
        <v>6174</v>
      </c>
      <c r="G252" s="43"/>
      <c r="H252" s="43"/>
      <c r="I252" s="151"/>
      <c r="J252" s="43"/>
      <c r="K252" s="43"/>
      <c r="L252" s="47"/>
      <c r="M252" s="246"/>
      <c r="N252" s="24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484</v>
      </c>
      <c r="AU252" s="20" t="s">
        <v>82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82</v>
      </c>
      <c r="G253" s="250"/>
      <c r="H253" s="253">
        <v>2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78</v>
      </c>
      <c r="AY253" s="259" t="s">
        <v>475</v>
      </c>
    </row>
    <row r="254" s="2" customFormat="1" ht="16.5" customHeight="1">
      <c r="A254" s="41"/>
      <c r="B254" s="42"/>
      <c r="C254" s="282" t="s">
        <v>723</v>
      </c>
      <c r="D254" s="282" t="s">
        <v>516</v>
      </c>
      <c r="E254" s="283" t="s">
        <v>6176</v>
      </c>
      <c r="F254" s="284" t="s">
        <v>6177</v>
      </c>
      <c r="G254" s="285" t="s">
        <v>550</v>
      </c>
      <c r="H254" s="286">
        <v>2</v>
      </c>
      <c r="I254" s="287"/>
      <c r="J254" s="288">
        <f>ROUND(I254*H254,2)</f>
        <v>0</v>
      </c>
      <c r="K254" s="284" t="s">
        <v>28</v>
      </c>
      <c r="L254" s="289"/>
      <c r="M254" s="290" t="s">
        <v>28</v>
      </c>
      <c r="N254" s="291" t="s">
        <v>45</v>
      </c>
      <c r="O254" s="87"/>
      <c r="P254" s="240">
        <f>O254*H254</f>
        <v>0</v>
      </c>
      <c r="Q254" s="240">
        <v>2.1000000000000001</v>
      </c>
      <c r="R254" s="240">
        <f>Q254*H254</f>
        <v>4.2000000000000002</v>
      </c>
      <c r="S254" s="240">
        <v>0</v>
      </c>
      <c r="T254" s="241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42" t="s">
        <v>519</v>
      </c>
      <c r="AT254" s="242" t="s">
        <v>516</v>
      </c>
      <c r="AU254" s="242" t="s">
        <v>82</v>
      </c>
      <c r="AY254" s="20" t="s">
        <v>475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20" t="s">
        <v>78</v>
      </c>
      <c r="BK254" s="243">
        <f>ROUND(I254*H254,2)</f>
        <v>0</v>
      </c>
      <c r="BL254" s="20" t="s">
        <v>482</v>
      </c>
      <c r="BM254" s="242" t="s">
        <v>6475</v>
      </c>
    </row>
    <row r="255" s="2" customFormat="1">
      <c r="A255" s="41"/>
      <c r="B255" s="42"/>
      <c r="C255" s="43"/>
      <c r="D255" s="244" t="s">
        <v>484</v>
      </c>
      <c r="E255" s="43"/>
      <c r="F255" s="245" t="s">
        <v>6177</v>
      </c>
      <c r="G255" s="43"/>
      <c r="H255" s="43"/>
      <c r="I255" s="151"/>
      <c r="J255" s="43"/>
      <c r="K255" s="43"/>
      <c r="L255" s="47"/>
      <c r="M255" s="246"/>
      <c r="N255" s="24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484</v>
      </c>
      <c r="AU255" s="20" t="s">
        <v>82</v>
      </c>
    </row>
    <row r="256" s="2" customFormat="1" ht="21.75" customHeight="1">
      <c r="A256" s="41"/>
      <c r="B256" s="42"/>
      <c r="C256" s="231" t="s">
        <v>730</v>
      </c>
      <c r="D256" s="231" t="s">
        <v>477</v>
      </c>
      <c r="E256" s="232" t="s">
        <v>2685</v>
      </c>
      <c r="F256" s="233" t="s">
        <v>2686</v>
      </c>
      <c r="G256" s="234" t="s">
        <v>550</v>
      </c>
      <c r="H256" s="235">
        <v>6</v>
      </c>
      <c r="I256" s="236"/>
      <c r="J256" s="237">
        <f>ROUND(I256*H256,2)</f>
        <v>0</v>
      </c>
      <c r="K256" s="233" t="s">
        <v>481</v>
      </c>
      <c r="L256" s="47"/>
      <c r="M256" s="238" t="s">
        <v>28</v>
      </c>
      <c r="N256" s="239" t="s">
        <v>45</v>
      </c>
      <c r="O256" s="87"/>
      <c r="P256" s="240">
        <f>O256*H256</f>
        <v>0</v>
      </c>
      <c r="Q256" s="240">
        <v>0.039269999999999999</v>
      </c>
      <c r="R256" s="240">
        <f>Q256*H256</f>
        <v>0.23562</v>
      </c>
      <c r="S256" s="240">
        <v>0</v>
      </c>
      <c r="T256" s="241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42" t="s">
        <v>482</v>
      </c>
      <c r="AT256" s="242" t="s">
        <v>477</v>
      </c>
      <c r="AU256" s="242" t="s">
        <v>82</v>
      </c>
      <c r="AY256" s="20" t="s">
        <v>475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20" t="s">
        <v>78</v>
      </c>
      <c r="BK256" s="243">
        <f>ROUND(I256*H256,2)</f>
        <v>0</v>
      </c>
      <c r="BL256" s="20" t="s">
        <v>482</v>
      </c>
      <c r="BM256" s="242" t="s">
        <v>6476</v>
      </c>
    </row>
    <row r="257" s="2" customFormat="1">
      <c r="A257" s="41"/>
      <c r="B257" s="42"/>
      <c r="C257" s="43"/>
      <c r="D257" s="244" t="s">
        <v>484</v>
      </c>
      <c r="E257" s="43"/>
      <c r="F257" s="245" t="s">
        <v>2686</v>
      </c>
      <c r="G257" s="43"/>
      <c r="H257" s="43"/>
      <c r="I257" s="151"/>
      <c r="J257" s="43"/>
      <c r="K257" s="43"/>
      <c r="L257" s="47"/>
      <c r="M257" s="246"/>
      <c r="N257" s="24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484</v>
      </c>
      <c r="AU257" s="20" t="s">
        <v>82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482</v>
      </c>
      <c r="G258" s="250"/>
      <c r="H258" s="253">
        <v>4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74</v>
      </c>
      <c r="AY258" s="259" t="s">
        <v>475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6180</v>
      </c>
      <c r="G259" s="250"/>
      <c r="H259" s="253">
        <v>2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5" customFormat="1">
      <c r="A260" s="15"/>
      <c r="B260" s="271"/>
      <c r="C260" s="272"/>
      <c r="D260" s="244" t="s">
        <v>487</v>
      </c>
      <c r="E260" s="273" t="s">
        <v>28</v>
      </c>
      <c r="F260" s="274" t="s">
        <v>493</v>
      </c>
      <c r="G260" s="272"/>
      <c r="H260" s="275">
        <v>6</v>
      </c>
      <c r="I260" s="276"/>
      <c r="J260" s="272"/>
      <c r="K260" s="272"/>
      <c r="L260" s="277"/>
      <c r="M260" s="278"/>
      <c r="N260" s="279"/>
      <c r="O260" s="279"/>
      <c r="P260" s="279"/>
      <c r="Q260" s="279"/>
      <c r="R260" s="279"/>
      <c r="S260" s="279"/>
      <c r="T260" s="280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81" t="s">
        <v>487</v>
      </c>
      <c r="AU260" s="281" t="s">
        <v>82</v>
      </c>
      <c r="AV260" s="15" t="s">
        <v>482</v>
      </c>
      <c r="AW260" s="15" t="s">
        <v>35</v>
      </c>
      <c r="AX260" s="15" t="s">
        <v>78</v>
      </c>
      <c r="AY260" s="281" t="s">
        <v>475</v>
      </c>
    </row>
    <row r="261" s="2" customFormat="1" ht="16.5" customHeight="1">
      <c r="A261" s="41"/>
      <c r="B261" s="42"/>
      <c r="C261" s="282" t="s">
        <v>737</v>
      </c>
      <c r="D261" s="282" t="s">
        <v>516</v>
      </c>
      <c r="E261" s="283" t="s">
        <v>6181</v>
      </c>
      <c r="F261" s="284" t="s">
        <v>6182</v>
      </c>
      <c r="G261" s="285" t="s">
        <v>550</v>
      </c>
      <c r="H261" s="286">
        <v>4</v>
      </c>
      <c r="I261" s="287"/>
      <c r="J261" s="288">
        <f>ROUND(I261*H261,2)</f>
        <v>0</v>
      </c>
      <c r="K261" s="284" t="s">
        <v>481</v>
      </c>
      <c r="L261" s="289"/>
      <c r="M261" s="290" t="s">
        <v>28</v>
      </c>
      <c r="N261" s="291" t="s">
        <v>45</v>
      </c>
      <c r="O261" s="87"/>
      <c r="P261" s="240">
        <f>O261*H261</f>
        <v>0</v>
      </c>
      <c r="Q261" s="240">
        <v>0.218</v>
      </c>
      <c r="R261" s="240">
        <f>Q261*H261</f>
        <v>0.872</v>
      </c>
      <c r="S261" s="240">
        <v>0</v>
      </c>
      <c r="T261" s="241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42" t="s">
        <v>519</v>
      </c>
      <c r="AT261" s="242" t="s">
        <v>516</v>
      </c>
      <c r="AU261" s="242" t="s">
        <v>82</v>
      </c>
      <c r="AY261" s="20" t="s">
        <v>475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20" t="s">
        <v>78</v>
      </c>
      <c r="BK261" s="243">
        <f>ROUND(I261*H261,2)</f>
        <v>0</v>
      </c>
      <c r="BL261" s="20" t="s">
        <v>482</v>
      </c>
      <c r="BM261" s="242" t="s">
        <v>6477</v>
      </c>
    </row>
    <row r="262" s="2" customFormat="1">
      <c r="A262" s="41"/>
      <c r="B262" s="42"/>
      <c r="C262" s="43"/>
      <c r="D262" s="244" t="s">
        <v>484</v>
      </c>
      <c r="E262" s="43"/>
      <c r="F262" s="245" t="s">
        <v>6182</v>
      </c>
      <c r="G262" s="43"/>
      <c r="H262" s="43"/>
      <c r="I262" s="151"/>
      <c r="J262" s="43"/>
      <c r="K262" s="43"/>
      <c r="L262" s="47"/>
      <c r="M262" s="246"/>
      <c r="N262" s="24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484</v>
      </c>
      <c r="AU262" s="20" t="s">
        <v>82</v>
      </c>
    </row>
    <row r="263" s="2" customFormat="1" ht="21.75" customHeight="1">
      <c r="A263" s="41"/>
      <c r="B263" s="42"/>
      <c r="C263" s="282" t="s">
        <v>742</v>
      </c>
      <c r="D263" s="282" t="s">
        <v>516</v>
      </c>
      <c r="E263" s="283" t="s">
        <v>6184</v>
      </c>
      <c r="F263" s="284" t="s">
        <v>6185</v>
      </c>
      <c r="G263" s="285" t="s">
        <v>550</v>
      </c>
      <c r="H263" s="286">
        <v>4</v>
      </c>
      <c r="I263" s="287"/>
      <c r="J263" s="288">
        <f>ROUND(I263*H263,2)</f>
        <v>0</v>
      </c>
      <c r="K263" s="284" t="s">
        <v>481</v>
      </c>
      <c r="L263" s="289"/>
      <c r="M263" s="290" t="s">
        <v>28</v>
      </c>
      <c r="N263" s="291" t="s">
        <v>45</v>
      </c>
      <c r="O263" s="87"/>
      <c r="P263" s="240">
        <f>O263*H263</f>
        <v>0</v>
      </c>
      <c r="Q263" s="240">
        <v>0.002</v>
      </c>
      <c r="R263" s="240">
        <f>Q263*H263</f>
        <v>0.0080000000000000002</v>
      </c>
      <c r="S263" s="240">
        <v>0</v>
      </c>
      <c r="T263" s="241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42" t="s">
        <v>519</v>
      </c>
      <c r="AT263" s="242" t="s">
        <v>516</v>
      </c>
      <c r="AU263" s="242" t="s">
        <v>82</v>
      </c>
      <c r="AY263" s="20" t="s">
        <v>475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20" t="s">
        <v>78</v>
      </c>
      <c r="BK263" s="243">
        <f>ROUND(I263*H263,2)</f>
        <v>0</v>
      </c>
      <c r="BL263" s="20" t="s">
        <v>482</v>
      </c>
      <c r="BM263" s="242" t="s">
        <v>6478</v>
      </c>
    </row>
    <row r="264" s="2" customFormat="1">
      <c r="A264" s="41"/>
      <c r="B264" s="42"/>
      <c r="C264" s="43"/>
      <c r="D264" s="244" t="s">
        <v>484</v>
      </c>
      <c r="E264" s="43"/>
      <c r="F264" s="245" t="s">
        <v>6185</v>
      </c>
      <c r="G264" s="43"/>
      <c r="H264" s="43"/>
      <c r="I264" s="151"/>
      <c r="J264" s="43"/>
      <c r="K264" s="43"/>
      <c r="L264" s="47"/>
      <c r="M264" s="246"/>
      <c r="N264" s="24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484</v>
      </c>
      <c r="AU264" s="20" t="s">
        <v>82</v>
      </c>
    </row>
    <row r="265" s="2" customFormat="1" ht="21.75" customHeight="1">
      <c r="A265" s="41"/>
      <c r="B265" s="42"/>
      <c r="C265" s="231" t="s">
        <v>747</v>
      </c>
      <c r="D265" s="231" t="s">
        <v>477</v>
      </c>
      <c r="E265" s="232" t="s">
        <v>6187</v>
      </c>
      <c r="F265" s="233" t="s">
        <v>6188</v>
      </c>
      <c r="G265" s="234" t="s">
        <v>550</v>
      </c>
      <c r="H265" s="235">
        <v>2</v>
      </c>
      <c r="I265" s="236"/>
      <c r="J265" s="237">
        <f>ROUND(I265*H265,2)</f>
        <v>0</v>
      </c>
      <c r="K265" s="233" t="s">
        <v>28</v>
      </c>
      <c r="L265" s="47"/>
      <c r="M265" s="238" t="s">
        <v>28</v>
      </c>
      <c r="N265" s="239" t="s">
        <v>45</v>
      </c>
      <c r="O265" s="87"/>
      <c r="P265" s="240">
        <f>O265*H265</f>
        <v>0</v>
      </c>
      <c r="Q265" s="240">
        <v>0.15970000000000001</v>
      </c>
      <c r="R265" s="240">
        <f>Q265*H265</f>
        <v>0.31940000000000002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482</v>
      </c>
      <c r="AT265" s="242" t="s">
        <v>477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482</v>
      </c>
      <c r="BM265" s="242" t="s">
        <v>6479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6190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6480</v>
      </c>
      <c r="G267" s="250"/>
      <c r="H267" s="253">
        <v>2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78</v>
      </c>
      <c r="AY267" s="259" t="s">
        <v>475</v>
      </c>
    </row>
    <row r="268" s="2" customFormat="1" ht="16.5" customHeight="1">
      <c r="A268" s="41"/>
      <c r="B268" s="42"/>
      <c r="C268" s="282" t="s">
        <v>752</v>
      </c>
      <c r="D268" s="282" t="s">
        <v>516</v>
      </c>
      <c r="E268" s="283" t="s">
        <v>6192</v>
      </c>
      <c r="F268" s="284" t="s">
        <v>6193</v>
      </c>
      <c r="G268" s="285" t="s">
        <v>550</v>
      </c>
      <c r="H268" s="286">
        <v>4</v>
      </c>
      <c r="I268" s="287"/>
      <c r="J268" s="288">
        <f>ROUND(I268*H268,2)</f>
        <v>0</v>
      </c>
      <c r="K268" s="284" t="s">
        <v>28</v>
      </c>
      <c r="L268" s="289"/>
      <c r="M268" s="290" t="s">
        <v>28</v>
      </c>
      <c r="N268" s="291" t="s">
        <v>45</v>
      </c>
      <c r="O268" s="87"/>
      <c r="P268" s="240">
        <f>O268*H268</f>
        <v>0</v>
      </c>
      <c r="Q268" s="240">
        <v>0.097000000000000003</v>
      </c>
      <c r="R268" s="240">
        <f>Q268*H268</f>
        <v>0.38800000000000001</v>
      </c>
      <c r="S268" s="240">
        <v>0</v>
      </c>
      <c r="T268" s="241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42" t="s">
        <v>519</v>
      </c>
      <c r="AT268" s="242" t="s">
        <v>516</v>
      </c>
      <c r="AU268" s="242" t="s">
        <v>82</v>
      </c>
      <c r="AY268" s="20" t="s">
        <v>475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20" t="s">
        <v>78</v>
      </c>
      <c r="BK268" s="243">
        <f>ROUND(I268*H268,2)</f>
        <v>0</v>
      </c>
      <c r="BL268" s="20" t="s">
        <v>482</v>
      </c>
      <c r="BM268" s="242" t="s">
        <v>6481</v>
      </c>
    </row>
    <row r="269" s="2" customFormat="1">
      <c r="A269" s="41"/>
      <c r="B269" s="42"/>
      <c r="C269" s="43"/>
      <c r="D269" s="244" t="s">
        <v>484</v>
      </c>
      <c r="E269" s="43"/>
      <c r="F269" s="245" t="s">
        <v>6193</v>
      </c>
      <c r="G269" s="43"/>
      <c r="H269" s="43"/>
      <c r="I269" s="151"/>
      <c r="J269" s="43"/>
      <c r="K269" s="43"/>
      <c r="L269" s="47"/>
      <c r="M269" s="246"/>
      <c r="N269" s="24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484</v>
      </c>
      <c r="AU269" s="20" t="s">
        <v>82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82</v>
      </c>
      <c r="G270" s="250"/>
      <c r="H270" s="253">
        <v>2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74</v>
      </c>
      <c r="AY270" s="259" t="s">
        <v>475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6482</v>
      </c>
      <c r="G271" s="250"/>
      <c r="H271" s="253">
        <v>4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78</v>
      </c>
      <c r="AY271" s="259" t="s">
        <v>475</v>
      </c>
    </row>
    <row r="272" s="2" customFormat="1" ht="21.75" customHeight="1">
      <c r="A272" s="41"/>
      <c r="B272" s="42"/>
      <c r="C272" s="231" t="s">
        <v>758</v>
      </c>
      <c r="D272" s="231" t="s">
        <v>477</v>
      </c>
      <c r="E272" s="232" t="s">
        <v>6196</v>
      </c>
      <c r="F272" s="233" t="s">
        <v>6197</v>
      </c>
      <c r="G272" s="234" t="s">
        <v>480</v>
      </c>
      <c r="H272" s="235">
        <v>0.02</v>
      </c>
      <c r="I272" s="236"/>
      <c r="J272" s="237">
        <f>ROUND(I272*H272,2)</f>
        <v>0</v>
      </c>
      <c r="K272" s="233" t="s">
        <v>481</v>
      </c>
      <c r="L272" s="47"/>
      <c r="M272" s="238" t="s">
        <v>28</v>
      </c>
      <c r="N272" s="239" t="s">
        <v>45</v>
      </c>
      <c r="O272" s="87"/>
      <c r="P272" s="240">
        <f>O272*H272</f>
        <v>0</v>
      </c>
      <c r="Q272" s="240">
        <v>2.2563399999999998</v>
      </c>
      <c r="R272" s="240">
        <f>Q272*H272</f>
        <v>0.045126799999999995</v>
      </c>
      <c r="S272" s="240">
        <v>0</v>
      </c>
      <c r="T272" s="24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42" t="s">
        <v>482</v>
      </c>
      <c r="AT272" s="242" t="s">
        <v>477</v>
      </c>
      <c r="AU272" s="242" t="s">
        <v>82</v>
      </c>
      <c r="AY272" s="20" t="s">
        <v>475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20" t="s">
        <v>78</v>
      </c>
      <c r="BK272" s="243">
        <f>ROUND(I272*H272,2)</f>
        <v>0</v>
      </c>
      <c r="BL272" s="20" t="s">
        <v>482</v>
      </c>
      <c r="BM272" s="242" t="s">
        <v>6483</v>
      </c>
    </row>
    <row r="273" s="2" customFormat="1">
      <c r="A273" s="41"/>
      <c r="B273" s="42"/>
      <c r="C273" s="43"/>
      <c r="D273" s="244" t="s">
        <v>484</v>
      </c>
      <c r="E273" s="43"/>
      <c r="F273" s="245" t="s">
        <v>6197</v>
      </c>
      <c r="G273" s="43"/>
      <c r="H273" s="43"/>
      <c r="I273" s="151"/>
      <c r="J273" s="43"/>
      <c r="K273" s="43"/>
      <c r="L273" s="47"/>
      <c r="M273" s="246"/>
      <c r="N273" s="247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484</v>
      </c>
      <c r="AU273" s="20" t="s">
        <v>82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6199</v>
      </c>
      <c r="G274" s="250"/>
      <c r="H274" s="253">
        <v>0.02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78</v>
      </c>
      <c r="AY274" s="259" t="s">
        <v>475</v>
      </c>
    </row>
    <row r="275" s="12" customFormat="1" ht="22.8" customHeight="1">
      <c r="A275" s="12"/>
      <c r="B275" s="215"/>
      <c r="C275" s="216"/>
      <c r="D275" s="217" t="s">
        <v>73</v>
      </c>
      <c r="E275" s="229" t="s">
        <v>292</v>
      </c>
      <c r="F275" s="229" t="s">
        <v>648</v>
      </c>
      <c r="G275" s="216"/>
      <c r="H275" s="216"/>
      <c r="I275" s="219"/>
      <c r="J275" s="230">
        <f>BK275</f>
        <v>0</v>
      </c>
      <c r="K275" s="216"/>
      <c r="L275" s="221"/>
      <c r="M275" s="222"/>
      <c r="N275" s="223"/>
      <c r="O275" s="223"/>
      <c r="P275" s="224">
        <f>SUM(P276:P278)</f>
        <v>0</v>
      </c>
      <c r="Q275" s="223"/>
      <c r="R275" s="224">
        <f>SUM(R276:R278)</f>
        <v>0.0033400000000000001</v>
      </c>
      <c r="S275" s="223"/>
      <c r="T275" s="225">
        <f>SUM(T276:T278)</f>
        <v>0.159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26" t="s">
        <v>78</v>
      </c>
      <c r="AT275" s="227" t="s">
        <v>73</v>
      </c>
      <c r="AU275" s="227" t="s">
        <v>78</v>
      </c>
      <c r="AY275" s="226" t="s">
        <v>475</v>
      </c>
      <c r="BK275" s="228">
        <f>SUM(BK276:BK278)</f>
        <v>0</v>
      </c>
    </row>
    <row r="276" s="2" customFormat="1" ht="33" customHeight="1">
      <c r="A276" s="41"/>
      <c r="B276" s="42"/>
      <c r="C276" s="231" t="s">
        <v>763</v>
      </c>
      <c r="D276" s="231" t="s">
        <v>477</v>
      </c>
      <c r="E276" s="232" t="s">
        <v>6200</v>
      </c>
      <c r="F276" s="233" t="s">
        <v>6201</v>
      </c>
      <c r="G276" s="234" t="s">
        <v>639</v>
      </c>
      <c r="H276" s="235">
        <v>1</v>
      </c>
      <c r="I276" s="236"/>
      <c r="J276" s="237">
        <f>ROUND(I276*H276,2)</f>
        <v>0</v>
      </c>
      <c r="K276" s="233" t="s">
        <v>481</v>
      </c>
      <c r="L276" s="47"/>
      <c r="M276" s="238" t="s">
        <v>28</v>
      </c>
      <c r="N276" s="239" t="s">
        <v>45</v>
      </c>
      <c r="O276" s="87"/>
      <c r="P276" s="240">
        <f>O276*H276</f>
        <v>0</v>
      </c>
      <c r="Q276" s="240">
        <v>0.0033400000000000001</v>
      </c>
      <c r="R276" s="240">
        <f>Q276*H276</f>
        <v>0.0033400000000000001</v>
      </c>
      <c r="S276" s="240">
        <v>0.159</v>
      </c>
      <c r="T276" s="241">
        <f>S276*H276</f>
        <v>0.159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42" t="s">
        <v>482</v>
      </c>
      <c r="AT276" s="242" t="s">
        <v>477</v>
      </c>
      <c r="AU276" s="242" t="s">
        <v>82</v>
      </c>
      <c r="AY276" s="20" t="s">
        <v>475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20" t="s">
        <v>78</v>
      </c>
      <c r="BK276" s="243">
        <f>ROUND(I276*H276,2)</f>
        <v>0</v>
      </c>
      <c r="BL276" s="20" t="s">
        <v>482</v>
      </c>
      <c r="BM276" s="242" t="s">
        <v>6484</v>
      </c>
    </row>
    <row r="277" s="2" customFormat="1">
      <c r="A277" s="41"/>
      <c r="B277" s="42"/>
      <c r="C277" s="43"/>
      <c r="D277" s="244" t="s">
        <v>484</v>
      </c>
      <c r="E277" s="43"/>
      <c r="F277" s="245" t="s">
        <v>6201</v>
      </c>
      <c r="G277" s="43"/>
      <c r="H277" s="43"/>
      <c r="I277" s="151"/>
      <c r="J277" s="43"/>
      <c r="K277" s="43"/>
      <c r="L277" s="47"/>
      <c r="M277" s="246"/>
      <c r="N277" s="247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484</v>
      </c>
      <c r="AU277" s="20" t="s">
        <v>82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6485</v>
      </c>
      <c r="G278" s="250"/>
      <c r="H278" s="253">
        <v>1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78</v>
      </c>
      <c r="AY278" s="259" t="s">
        <v>475</v>
      </c>
    </row>
    <row r="279" s="12" customFormat="1" ht="22.8" customHeight="1">
      <c r="A279" s="12"/>
      <c r="B279" s="215"/>
      <c r="C279" s="216"/>
      <c r="D279" s="217" t="s">
        <v>73</v>
      </c>
      <c r="E279" s="229" t="s">
        <v>701</v>
      </c>
      <c r="F279" s="229" t="s">
        <v>702</v>
      </c>
      <c r="G279" s="216"/>
      <c r="H279" s="216"/>
      <c r="I279" s="219"/>
      <c r="J279" s="230">
        <f>BK279</f>
        <v>0</v>
      </c>
      <c r="K279" s="216"/>
      <c r="L279" s="221"/>
      <c r="M279" s="222"/>
      <c r="N279" s="223"/>
      <c r="O279" s="223"/>
      <c r="P279" s="224">
        <f>SUM(P280:P281)</f>
        <v>0</v>
      </c>
      <c r="Q279" s="223"/>
      <c r="R279" s="224">
        <f>SUM(R280:R281)</f>
        <v>0</v>
      </c>
      <c r="S279" s="223"/>
      <c r="T279" s="225">
        <f>SUM(T280:T281)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26" t="s">
        <v>78</v>
      </c>
      <c r="AT279" s="227" t="s">
        <v>73</v>
      </c>
      <c r="AU279" s="227" t="s">
        <v>78</v>
      </c>
      <c r="AY279" s="226" t="s">
        <v>475</v>
      </c>
      <c r="BK279" s="228">
        <f>SUM(BK280:BK281)</f>
        <v>0</v>
      </c>
    </row>
    <row r="280" s="2" customFormat="1" ht="21.75" customHeight="1">
      <c r="A280" s="41"/>
      <c r="B280" s="42"/>
      <c r="C280" s="231" t="s">
        <v>769</v>
      </c>
      <c r="D280" s="231" t="s">
        <v>477</v>
      </c>
      <c r="E280" s="232" t="s">
        <v>6207</v>
      </c>
      <c r="F280" s="233" t="s">
        <v>6208</v>
      </c>
      <c r="G280" s="234" t="s">
        <v>508</v>
      </c>
      <c r="H280" s="235">
        <v>40.987000000000002</v>
      </c>
      <c r="I280" s="236"/>
      <c r="J280" s="237">
        <f>ROUND(I280*H280,2)</f>
        <v>0</v>
      </c>
      <c r="K280" s="233" t="s">
        <v>481</v>
      </c>
      <c r="L280" s="47"/>
      <c r="M280" s="238" t="s">
        <v>28</v>
      </c>
      <c r="N280" s="239" t="s">
        <v>45</v>
      </c>
      <c r="O280" s="87"/>
      <c r="P280" s="240">
        <f>O280*H280</f>
        <v>0</v>
      </c>
      <c r="Q280" s="240">
        <v>0</v>
      </c>
      <c r="R280" s="240">
        <f>Q280*H280</f>
        <v>0</v>
      </c>
      <c r="S280" s="240">
        <v>0</v>
      </c>
      <c r="T280" s="241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42" t="s">
        <v>482</v>
      </c>
      <c r="AT280" s="242" t="s">
        <v>477</v>
      </c>
      <c r="AU280" s="242" t="s">
        <v>82</v>
      </c>
      <c r="AY280" s="20" t="s">
        <v>475</v>
      </c>
      <c r="BE280" s="243">
        <f>IF(N280="základní",J280,0)</f>
        <v>0</v>
      </c>
      <c r="BF280" s="243">
        <f>IF(N280="snížená",J280,0)</f>
        <v>0</v>
      </c>
      <c r="BG280" s="243">
        <f>IF(N280="zákl. přenesená",J280,0)</f>
        <v>0</v>
      </c>
      <c r="BH280" s="243">
        <f>IF(N280="sníž. přenesená",J280,0)</f>
        <v>0</v>
      </c>
      <c r="BI280" s="243">
        <f>IF(N280="nulová",J280,0)</f>
        <v>0</v>
      </c>
      <c r="BJ280" s="20" t="s">
        <v>78</v>
      </c>
      <c r="BK280" s="243">
        <f>ROUND(I280*H280,2)</f>
        <v>0</v>
      </c>
      <c r="BL280" s="20" t="s">
        <v>482</v>
      </c>
      <c r="BM280" s="242" t="s">
        <v>6486</v>
      </c>
    </row>
    <row r="281" s="2" customFormat="1">
      <c r="A281" s="41"/>
      <c r="B281" s="42"/>
      <c r="C281" s="43"/>
      <c r="D281" s="244" t="s">
        <v>484</v>
      </c>
      <c r="E281" s="43"/>
      <c r="F281" s="245" t="s">
        <v>6210</v>
      </c>
      <c r="G281" s="43"/>
      <c r="H281" s="43"/>
      <c r="I281" s="151"/>
      <c r="J281" s="43"/>
      <c r="K281" s="43"/>
      <c r="L281" s="47"/>
      <c r="M281" s="295"/>
      <c r="N281" s="296"/>
      <c r="O281" s="297"/>
      <c r="P281" s="297"/>
      <c r="Q281" s="297"/>
      <c r="R281" s="297"/>
      <c r="S281" s="297"/>
      <c r="T281" s="29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484</v>
      </c>
      <c r="AU281" s="20" t="s">
        <v>82</v>
      </c>
    </row>
    <row r="282" s="2" customFormat="1" ht="6.96" customHeight="1">
      <c r="A282" s="41"/>
      <c r="B282" s="62"/>
      <c r="C282" s="63"/>
      <c r="D282" s="63"/>
      <c r="E282" s="63"/>
      <c r="F282" s="63"/>
      <c r="G282" s="63"/>
      <c r="H282" s="63"/>
      <c r="I282" s="179"/>
      <c r="J282" s="63"/>
      <c r="K282" s="63"/>
      <c r="L282" s="47"/>
      <c r="M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</row>
  </sheetData>
  <sheetProtection sheet="1" autoFilter="0" formatColumns="0" formatRows="0" objects="1" scenarios="1" spinCount="100000" saltValue="yQfVp4kYXLj4QYPpmWDzckikdDVHZ1+7L0wIxGLlkyrRbcc90iIqpH9dw/4P9TyFQ3RnYyK+cvm02Ki73XjmFA==" hashValue="c3f847PDXkv466k5/YyHjWFGnBM5jnW2wOCaGrv+OjPMs+JnE0noEZABUb+4E05etJ73KjvWsGAabTs06kFyiQ==" algorithmName="SHA-512" password="C429"/>
  <autoFilter ref="C97:K28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243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5602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6042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6487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231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ROUND((SUM(BE98:BE282)),  2)</f>
        <v>0</v>
      </c>
      <c r="G37" s="41"/>
      <c r="H37" s="41"/>
      <c r="I37" s="168">
        <v>0.20999999999999999</v>
      </c>
      <c r="J37" s="167">
        <f>ROUND(((SUM(BE98:BE282))*I37),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ROUND((SUM(BF98:BF282)),  2)</f>
        <v>0</v>
      </c>
      <c r="G38" s="41"/>
      <c r="H38" s="41"/>
      <c r="I38" s="168">
        <v>0.14999999999999999</v>
      </c>
      <c r="J38" s="167">
        <f>ROUND(((SUM(BF98:BF282))*I38),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ROUND((SUM(BG98:BG282)),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ROUND((SUM(BH98:BH282)),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ROUND((SUM(BI98:BI282)),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5602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6042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6.7.5 - SO 06.7.5  Svodný drén E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J184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J200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2360</v>
      </c>
      <c r="E72" s="199"/>
      <c r="F72" s="199"/>
      <c r="G72" s="199"/>
      <c r="H72" s="199"/>
      <c r="I72" s="200"/>
      <c r="J72" s="201">
        <f>J211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J276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J280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5602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6042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6.7.5 - SO 06.7.5  Svodný drén E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92.733347600000002</v>
      </c>
      <c r="S98" s="99"/>
      <c r="T98" s="213">
        <f>T99</f>
        <v>1.4310000000000001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P100+P184+P200+P211+P276+P280</f>
        <v>0</v>
      </c>
      <c r="Q99" s="223"/>
      <c r="R99" s="224">
        <f>R100+R184+R200+R211+R276+R280</f>
        <v>92.733347600000002</v>
      </c>
      <c r="S99" s="223"/>
      <c r="T99" s="225">
        <f>T100+T184+T200+T211+T276+T280</f>
        <v>1.4310000000000001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BK100+BK184+BK200+BK211+BK276+BK280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SUM(P101:P183)</f>
        <v>0</v>
      </c>
      <c r="Q100" s="223"/>
      <c r="R100" s="224">
        <f>SUM(R101:R183)</f>
        <v>1.496505</v>
      </c>
      <c r="S100" s="223"/>
      <c r="T100" s="225">
        <f>SUM(T101:T183)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SUM(BK101:BK183)</f>
        <v>0</v>
      </c>
    </row>
    <row r="101" s="2" customFormat="1" ht="21.75" customHeight="1">
      <c r="A101" s="41"/>
      <c r="B101" s="42"/>
      <c r="C101" s="231" t="s">
        <v>78</v>
      </c>
      <c r="D101" s="231" t="s">
        <v>477</v>
      </c>
      <c r="E101" s="232" t="s">
        <v>3629</v>
      </c>
      <c r="F101" s="233" t="s">
        <v>3630</v>
      </c>
      <c r="G101" s="234" t="s">
        <v>3147</v>
      </c>
      <c r="H101" s="235">
        <v>720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6488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3630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6489</v>
      </c>
      <c r="G103" s="250"/>
      <c r="H103" s="253">
        <v>720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82</v>
      </c>
      <c r="D104" s="231" t="s">
        <v>477</v>
      </c>
      <c r="E104" s="232" t="s">
        <v>5060</v>
      </c>
      <c r="F104" s="233" t="s">
        <v>5061</v>
      </c>
      <c r="G104" s="234" t="s">
        <v>5062</v>
      </c>
      <c r="H104" s="235">
        <v>30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6490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5061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44.25" customHeight="1">
      <c r="A106" s="41"/>
      <c r="B106" s="42"/>
      <c r="C106" s="231" t="s">
        <v>90</v>
      </c>
      <c r="D106" s="231" t="s">
        <v>477</v>
      </c>
      <c r="E106" s="232" t="s">
        <v>3633</v>
      </c>
      <c r="F106" s="233" t="s">
        <v>3634</v>
      </c>
      <c r="G106" s="234" t="s">
        <v>480</v>
      </c>
      <c r="H106" s="235">
        <v>297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6491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3636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6492</v>
      </c>
      <c r="G108" s="250"/>
      <c r="H108" s="253">
        <v>297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482</v>
      </c>
      <c r="D109" s="231" t="s">
        <v>477</v>
      </c>
      <c r="E109" s="232" t="s">
        <v>3104</v>
      </c>
      <c r="F109" s="233" t="s">
        <v>3105</v>
      </c>
      <c r="G109" s="234" t="s">
        <v>480</v>
      </c>
      <c r="H109" s="235">
        <v>3.52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6493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3107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6" customFormat="1">
      <c r="A111" s="16"/>
      <c r="B111" s="299"/>
      <c r="C111" s="300"/>
      <c r="D111" s="244" t="s">
        <v>487</v>
      </c>
      <c r="E111" s="301" t="s">
        <v>28</v>
      </c>
      <c r="F111" s="302" t="s">
        <v>6050</v>
      </c>
      <c r="G111" s="300"/>
      <c r="H111" s="301" t="s">
        <v>28</v>
      </c>
      <c r="I111" s="303"/>
      <c r="J111" s="300"/>
      <c r="K111" s="300"/>
      <c r="L111" s="304"/>
      <c r="M111" s="305"/>
      <c r="N111" s="306"/>
      <c r="O111" s="306"/>
      <c r="P111" s="306"/>
      <c r="Q111" s="306"/>
      <c r="R111" s="306"/>
      <c r="S111" s="306"/>
      <c r="T111" s="307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T111" s="308" t="s">
        <v>487</v>
      </c>
      <c r="AU111" s="308" t="s">
        <v>82</v>
      </c>
      <c r="AV111" s="16" t="s">
        <v>78</v>
      </c>
      <c r="AW111" s="16" t="s">
        <v>35</v>
      </c>
      <c r="AX111" s="16" t="s">
        <v>74</v>
      </c>
      <c r="AY111" s="308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6494</v>
      </c>
      <c r="G112" s="250"/>
      <c r="H112" s="253">
        <v>2.8799999999999999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6052</v>
      </c>
      <c r="G113" s="250"/>
      <c r="H113" s="253">
        <v>0.29999999999999999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6495</v>
      </c>
      <c r="G114" s="250"/>
      <c r="H114" s="253">
        <v>0.34000000000000002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3.5199999999999996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2" customFormat="1" ht="44.25" customHeight="1">
      <c r="A116" s="41"/>
      <c r="B116" s="42"/>
      <c r="C116" s="231" t="s">
        <v>186</v>
      </c>
      <c r="D116" s="231" t="s">
        <v>477</v>
      </c>
      <c r="E116" s="232" t="s">
        <v>1488</v>
      </c>
      <c r="F116" s="233" t="s">
        <v>1489</v>
      </c>
      <c r="G116" s="234" t="s">
        <v>480</v>
      </c>
      <c r="H116" s="235">
        <v>1.0560000000000001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6496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1491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>
      <c r="A118" s="41"/>
      <c r="B118" s="42"/>
      <c r="C118" s="43"/>
      <c r="D118" s="244" t="s">
        <v>485</v>
      </c>
      <c r="E118" s="43"/>
      <c r="F118" s="248" t="s">
        <v>6054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485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6497</v>
      </c>
      <c r="G119" s="250"/>
      <c r="H119" s="253">
        <v>1.0560000000000001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16.5" customHeight="1">
      <c r="A120" s="41"/>
      <c r="B120" s="42"/>
      <c r="C120" s="231" t="s">
        <v>204</v>
      </c>
      <c r="D120" s="231" t="s">
        <v>477</v>
      </c>
      <c r="E120" s="232" t="s">
        <v>6056</v>
      </c>
      <c r="F120" s="233" t="s">
        <v>6057</v>
      </c>
      <c r="G120" s="234" t="s">
        <v>3898</v>
      </c>
      <c r="H120" s="235">
        <v>4</v>
      </c>
      <c r="I120" s="236"/>
      <c r="J120" s="237">
        <f>ROUND(I120*H120,2)</f>
        <v>0</v>
      </c>
      <c r="K120" s="233" t="s">
        <v>28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6498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6057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482</v>
      </c>
      <c r="G122" s="250"/>
      <c r="H122" s="253">
        <v>4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33" customHeight="1">
      <c r="A123" s="41"/>
      <c r="B123" s="42"/>
      <c r="C123" s="231" t="s">
        <v>522</v>
      </c>
      <c r="D123" s="231" t="s">
        <v>477</v>
      </c>
      <c r="E123" s="232" t="s">
        <v>6059</v>
      </c>
      <c r="F123" s="233" t="s">
        <v>6060</v>
      </c>
      <c r="G123" s="234" t="s">
        <v>480</v>
      </c>
      <c r="H123" s="235">
        <v>1070.375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6499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6062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6500</v>
      </c>
      <c r="G125" s="250"/>
      <c r="H125" s="253">
        <v>919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6501</v>
      </c>
      <c r="G126" s="250"/>
      <c r="H126" s="253">
        <v>140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4" customFormat="1">
      <c r="A127" s="14"/>
      <c r="B127" s="260"/>
      <c r="C127" s="261"/>
      <c r="D127" s="244" t="s">
        <v>487</v>
      </c>
      <c r="E127" s="262" t="s">
        <v>28</v>
      </c>
      <c r="F127" s="263" t="s">
        <v>490</v>
      </c>
      <c r="G127" s="261"/>
      <c r="H127" s="264">
        <v>1059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70" t="s">
        <v>487</v>
      </c>
      <c r="AU127" s="270" t="s">
        <v>82</v>
      </c>
      <c r="AV127" s="14" t="s">
        <v>90</v>
      </c>
      <c r="AW127" s="14" t="s">
        <v>35</v>
      </c>
      <c r="AX127" s="14" t="s">
        <v>74</v>
      </c>
      <c r="AY127" s="270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6502</v>
      </c>
      <c r="G128" s="250"/>
      <c r="H128" s="253">
        <v>11.375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5" customFormat="1">
      <c r="A129" s="15"/>
      <c r="B129" s="271"/>
      <c r="C129" s="272"/>
      <c r="D129" s="244" t="s">
        <v>487</v>
      </c>
      <c r="E129" s="273" t="s">
        <v>28</v>
      </c>
      <c r="F129" s="274" t="s">
        <v>493</v>
      </c>
      <c r="G129" s="272"/>
      <c r="H129" s="275">
        <v>1070.375</v>
      </c>
      <c r="I129" s="276"/>
      <c r="J129" s="272"/>
      <c r="K129" s="272"/>
      <c r="L129" s="277"/>
      <c r="M129" s="278"/>
      <c r="N129" s="279"/>
      <c r="O129" s="279"/>
      <c r="P129" s="279"/>
      <c r="Q129" s="279"/>
      <c r="R129" s="279"/>
      <c r="S129" s="279"/>
      <c r="T129" s="280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81" t="s">
        <v>487</v>
      </c>
      <c r="AU129" s="281" t="s">
        <v>82</v>
      </c>
      <c r="AV129" s="15" t="s">
        <v>482</v>
      </c>
      <c r="AW129" s="15" t="s">
        <v>35</v>
      </c>
      <c r="AX129" s="15" t="s">
        <v>78</v>
      </c>
      <c r="AY129" s="281" t="s">
        <v>475</v>
      </c>
    </row>
    <row r="130" s="2" customFormat="1" ht="44.25" customHeight="1">
      <c r="A130" s="41"/>
      <c r="B130" s="42"/>
      <c r="C130" s="231" t="s">
        <v>519</v>
      </c>
      <c r="D130" s="231" t="s">
        <v>477</v>
      </c>
      <c r="E130" s="232" t="s">
        <v>5622</v>
      </c>
      <c r="F130" s="233" t="s">
        <v>5623</v>
      </c>
      <c r="G130" s="234" t="s">
        <v>480</v>
      </c>
      <c r="H130" s="235">
        <v>317.69999999999999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6503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5625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>
      <c r="A132" s="41"/>
      <c r="B132" s="42"/>
      <c r="C132" s="43"/>
      <c r="D132" s="244" t="s">
        <v>485</v>
      </c>
      <c r="E132" s="43"/>
      <c r="F132" s="248" t="s">
        <v>6054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485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6504</v>
      </c>
      <c r="G133" s="250"/>
      <c r="H133" s="253">
        <v>317.69999999999999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33" customHeight="1">
      <c r="A134" s="41"/>
      <c r="B134" s="42"/>
      <c r="C134" s="231" t="s">
        <v>292</v>
      </c>
      <c r="D134" s="231" t="s">
        <v>477</v>
      </c>
      <c r="E134" s="232" t="s">
        <v>6068</v>
      </c>
      <c r="F134" s="233" t="s">
        <v>6069</v>
      </c>
      <c r="G134" s="234" t="s">
        <v>496</v>
      </c>
      <c r="H134" s="235">
        <v>2505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0.00058</v>
      </c>
      <c r="R134" s="240">
        <f>Q134*H134</f>
        <v>1.4529000000000001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6505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6069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6506</v>
      </c>
      <c r="G136" s="250"/>
      <c r="H136" s="253">
        <v>2505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332</v>
      </c>
      <c r="D137" s="231" t="s">
        <v>477</v>
      </c>
      <c r="E137" s="232" t="s">
        <v>6072</v>
      </c>
      <c r="F137" s="233" t="s">
        <v>6073</v>
      </c>
      <c r="G137" s="234" t="s">
        <v>496</v>
      </c>
      <c r="H137" s="235">
        <v>2505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6507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6073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6508</v>
      </c>
      <c r="G139" s="250"/>
      <c r="H139" s="253">
        <v>2505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21.75" customHeight="1">
      <c r="A140" s="41"/>
      <c r="B140" s="42"/>
      <c r="C140" s="231" t="s">
        <v>341</v>
      </c>
      <c r="D140" s="231" t="s">
        <v>477</v>
      </c>
      <c r="E140" s="232" t="s">
        <v>6076</v>
      </c>
      <c r="F140" s="233" t="s">
        <v>6077</v>
      </c>
      <c r="G140" s="234" t="s">
        <v>480</v>
      </c>
      <c r="H140" s="235">
        <v>634.29200000000003</v>
      </c>
      <c r="I140" s="236"/>
      <c r="J140" s="237">
        <f>ROUND(I140*H140,2)</f>
        <v>0</v>
      </c>
      <c r="K140" s="233" t="s">
        <v>28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6509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6077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6510</v>
      </c>
      <c r="G142" s="250"/>
      <c r="H142" s="253">
        <v>639.39499999999998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6511</v>
      </c>
      <c r="G143" s="250"/>
      <c r="H143" s="253">
        <v>-5.1029999999999998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5" customFormat="1">
      <c r="A144" s="15"/>
      <c r="B144" s="271"/>
      <c r="C144" s="272"/>
      <c r="D144" s="244" t="s">
        <v>487</v>
      </c>
      <c r="E144" s="273" t="s">
        <v>28</v>
      </c>
      <c r="F144" s="274" t="s">
        <v>493</v>
      </c>
      <c r="G144" s="272"/>
      <c r="H144" s="275">
        <v>634.29200000000003</v>
      </c>
      <c r="I144" s="276"/>
      <c r="J144" s="272"/>
      <c r="K144" s="272"/>
      <c r="L144" s="277"/>
      <c r="M144" s="278"/>
      <c r="N144" s="279"/>
      <c r="O144" s="279"/>
      <c r="P144" s="279"/>
      <c r="Q144" s="279"/>
      <c r="R144" s="279"/>
      <c r="S144" s="279"/>
      <c r="T144" s="28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81" t="s">
        <v>487</v>
      </c>
      <c r="AU144" s="281" t="s">
        <v>82</v>
      </c>
      <c r="AV144" s="15" t="s">
        <v>482</v>
      </c>
      <c r="AW144" s="15" t="s">
        <v>35</v>
      </c>
      <c r="AX144" s="15" t="s">
        <v>78</v>
      </c>
      <c r="AY144" s="281" t="s">
        <v>475</v>
      </c>
    </row>
    <row r="145" s="2" customFormat="1" ht="44.25" customHeight="1">
      <c r="A145" s="41"/>
      <c r="B145" s="42"/>
      <c r="C145" s="231" t="s">
        <v>350</v>
      </c>
      <c r="D145" s="231" t="s">
        <v>477</v>
      </c>
      <c r="E145" s="232" t="s">
        <v>5805</v>
      </c>
      <c r="F145" s="233" t="s">
        <v>5806</v>
      </c>
      <c r="G145" s="234" t="s">
        <v>480</v>
      </c>
      <c r="H145" s="235">
        <v>15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6512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5808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6513</v>
      </c>
      <c r="G147" s="250"/>
      <c r="H147" s="253">
        <v>15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78</v>
      </c>
      <c r="AY147" s="259" t="s">
        <v>475</v>
      </c>
    </row>
    <row r="148" s="2" customFormat="1" ht="16.5" customHeight="1">
      <c r="A148" s="41"/>
      <c r="B148" s="42"/>
      <c r="C148" s="282" t="s">
        <v>359</v>
      </c>
      <c r="D148" s="282" t="s">
        <v>516</v>
      </c>
      <c r="E148" s="283" t="s">
        <v>5814</v>
      </c>
      <c r="F148" s="284" t="s">
        <v>5815</v>
      </c>
      <c r="G148" s="285" t="s">
        <v>508</v>
      </c>
      <c r="H148" s="286">
        <v>27</v>
      </c>
      <c r="I148" s="287"/>
      <c r="J148" s="288">
        <f>ROUND(I148*H148,2)</f>
        <v>0</v>
      </c>
      <c r="K148" s="284" t="s">
        <v>28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519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6514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5815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6515</v>
      </c>
      <c r="G150" s="250"/>
      <c r="H150" s="253">
        <v>27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557</v>
      </c>
      <c r="D151" s="231" t="s">
        <v>477</v>
      </c>
      <c r="E151" s="232" t="s">
        <v>3114</v>
      </c>
      <c r="F151" s="233" t="s">
        <v>3115</v>
      </c>
      <c r="G151" s="234" t="s">
        <v>480</v>
      </c>
      <c r="H151" s="235">
        <v>450.97800000000001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6516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3117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6517</v>
      </c>
      <c r="G153" s="250"/>
      <c r="H153" s="253">
        <v>359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6518</v>
      </c>
      <c r="G154" s="250"/>
      <c r="H154" s="253">
        <v>75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6088</v>
      </c>
      <c r="G155" s="250"/>
      <c r="H155" s="253">
        <v>0.5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4" customFormat="1">
      <c r="A156" s="14"/>
      <c r="B156" s="260"/>
      <c r="C156" s="261"/>
      <c r="D156" s="244" t="s">
        <v>487</v>
      </c>
      <c r="E156" s="262" t="s">
        <v>28</v>
      </c>
      <c r="F156" s="263" t="s">
        <v>490</v>
      </c>
      <c r="G156" s="261"/>
      <c r="H156" s="264">
        <v>434.5</v>
      </c>
      <c r="I156" s="265"/>
      <c r="J156" s="261"/>
      <c r="K156" s="261"/>
      <c r="L156" s="266"/>
      <c r="M156" s="267"/>
      <c r="N156" s="268"/>
      <c r="O156" s="268"/>
      <c r="P156" s="268"/>
      <c r="Q156" s="268"/>
      <c r="R156" s="268"/>
      <c r="S156" s="268"/>
      <c r="T156" s="26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70" t="s">
        <v>487</v>
      </c>
      <c r="AU156" s="270" t="s">
        <v>82</v>
      </c>
      <c r="AV156" s="14" t="s">
        <v>90</v>
      </c>
      <c r="AW156" s="14" t="s">
        <v>35</v>
      </c>
      <c r="AX156" s="14" t="s">
        <v>74</v>
      </c>
      <c r="AY156" s="270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6519</v>
      </c>
      <c r="G157" s="250"/>
      <c r="H157" s="253">
        <v>5.1029999999999998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6520</v>
      </c>
      <c r="G158" s="250"/>
      <c r="H158" s="253">
        <v>11.375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450.97800000000001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55.5" customHeight="1">
      <c r="A160" s="41"/>
      <c r="B160" s="42"/>
      <c r="C160" s="231" t="s">
        <v>8</v>
      </c>
      <c r="D160" s="231" t="s">
        <v>477</v>
      </c>
      <c r="E160" s="232" t="s">
        <v>6090</v>
      </c>
      <c r="F160" s="233" t="s">
        <v>6091</v>
      </c>
      <c r="G160" s="234" t="s">
        <v>480</v>
      </c>
      <c r="H160" s="235">
        <v>297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6521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6091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6492</v>
      </c>
      <c r="G162" s="250"/>
      <c r="H162" s="253">
        <v>297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16.5" customHeight="1">
      <c r="A163" s="41"/>
      <c r="B163" s="42"/>
      <c r="C163" s="282" t="s">
        <v>567</v>
      </c>
      <c r="D163" s="282" t="s">
        <v>516</v>
      </c>
      <c r="E163" s="283" t="s">
        <v>6094</v>
      </c>
      <c r="F163" s="284" t="s">
        <v>6095</v>
      </c>
      <c r="G163" s="285" t="s">
        <v>508</v>
      </c>
      <c r="H163" s="286">
        <v>594</v>
      </c>
      <c r="I163" s="287"/>
      <c r="J163" s="288">
        <f>ROUND(I163*H163,2)</f>
        <v>0</v>
      </c>
      <c r="K163" s="284" t="s">
        <v>481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519</v>
      </c>
      <c r="AT163" s="242" t="s">
        <v>516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6522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6095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6523</v>
      </c>
      <c r="G165" s="250"/>
      <c r="H165" s="253">
        <v>594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44.25" customHeight="1">
      <c r="A166" s="41"/>
      <c r="B166" s="42"/>
      <c r="C166" s="231" t="s">
        <v>571</v>
      </c>
      <c r="D166" s="231" t="s">
        <v>477</v>
      </c>
      <c r="E166" s="232" t="s">
        <v>6098</v>
      </c>
      <c r="F166" s="233" t="s">
        <v>6099</v>
      </c>
      <c r="G166" s="234" t="s">
        <v>496</v>
      </c>
      <c r="H166" s="235">
        <v>2907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6524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6099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6525</v>
      </c>
      <c r="G168" s="250"/>
      <c r="H168" s="253">
        <v>2790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6526</v>
      </c>
      <c r="G169" s="250"/>
      <c r="H169" s="253">
        <v>117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5" customFormat="1">
      <c r="A170" s="15"/>
      <c r="B170" s="271"/>
      <c r="C170" s="272"/>
      <c r="D170" s="244" t="s">
        <v>487</v>
      </c>
      <c r="E170" s="273" t="s">
        <v>28</v>
      </c>
      <c r="F170" s="274" t="s">
        <v>493</v>
      </c>
      <c r="G170" s="272"/>
      <c r="H170" s="275">
        <v>2907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81" t="s">
        <v>487</v>
      </c>
      <c r="AU170" s="281" t="s">
        <v>82</v>
      </c>
      <c r="AV170" s="15" t="s">
        <v>482</v>
      </c>
      <c r="AW170" s="15" t="s">
        <v>35</v>
      </c>
      <c r="AX170" s="15" t="s">
        <v>78</v>
      </c>
      <c r="AY170" s="281" t="s">
        <v>475</v>
      </c>
    </row>
    <row r="171" s="2" customFormat="1" ht="33" customHeight="1">
      <c r="A171" s="41"/>
      <c r="B171" s="42"/>
      <c r="C171" s="231" t="s">
        <v>575</v>
      </c>
      <c r="D171" s="231" t="s">
        <v>477</v>
      </c>
      <c r="E171" s="232" t="s">
        <v>6527</v>
      </c>
      <c r="F171" s="233" t="s">
        <v>6528</v>
      </c>
      <c r="G171" s="234" t="s">
        <v>496</v>
      </c>
      <c r="H171" s="235">
        <v>1104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6529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6528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6530</v>
      </c>
      <c r="G173" s="250"/>
      <c r="H173" s="253">
        <v>987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6526</v>
      </c>
      <c r="G174" s="250"/>
      <c r="H174" s="253">
        <v>117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1104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33" customHeight="1">
      <c r="A176" s="41"/>
      <c r="B176" s="42"/>
      <c r="C176" s="231" t="s">
        <v>579</v>
      </c>
      <c r="D176" s="231" t="s">
        <v>477</v>
      </c>
      <c r="E176" s="232" t="s">
        <v>3423</v>
      </c>
      <c r="F176" s="233" t="s">
        <v>3424</v>
      </c>
      <c r="G176" s="234" t="s">
        <v>496</v>
      </c>
      <c r="H176" s="235">
        <v>2907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6531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3424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6525</v>
      </c>
      <c r="G178" s="250"/>
      <c r="H178" s="253">
        <v>2790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6526</v>
      </c>
      <c r="G179" s="250"/>
      <c r="H179" s="253">
        <v>117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5" customFormat="1">
      <c r="A180" s="15"/>
      <c r="B180" s="271"/>
      <c r="C180" s="272"/>
      <c r="D180" s="244" t="s">
        <v>487</v>
      </c>
      <c r="E180" s="273" t="s">
        <v>28</v>
      </c>
      <c r="F180" s="274" t="s">
        <v>493</v>
      </c>
      <c r="G180" s="272"/>
      <c r="H180" s="275">
        <v>2907</v>
      </c>
      <c r="I180" s="276"/>
      <c r="J180" s="272"/>
      <c r="K180" s="272"/>
      <c r="L180" s="277"/>
      <c r="M180" s="278"/>
      <c r="N180" s="279"/>
      <c r="O180" s="279"/>
      <c r="P180" s="279"/>
      <c r="Q180" s="279"/>
      <c r="R180" s="279"/>
      <c r="S180" s="279"/>
      <c r="T180" s="280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81" t="s">
        <v>487</v>
      </c>
      <c r="AU180" s="281" t="s">
        <v>82</v>
      </c>
      <c r="AV180" s="15" t="s">
        <v>482</v>
      </c>
      <c r="AW180" s="15" t="s">
        <v>35</v>
      </c>
      <c r="AX180" s="15" t="s">
        <v>78</v>
      </c>
      <c r="AY180" s="281" t="s">
        <v>475</v>
      </c>
    </row>
    <row r="181" s="2" customFormat="1" ht="16.5" customHeight="1">
      <c r="A181" s="41"/>
      <c r="B181" s="42"/>
      <c r="C181" s="282" t="s">
        <v>583</v>
      </c>
      <c r="D181" s="282" t="s">
        <v>516</v>
      </c>
      <c r="E181" s="283" t="s">
        <v>4991</v>
      </c>
      <c r="F181" s="284" t="s">
        <v>4992</v>
      </c>
      <c r="G181" s="285" t="s">
        <v>720</v>
      </c>
      <c r="H181" s="286">
        <v>43.604999999999997</v>
      </c>
      <c r="I181" s="287"/>
      <c r="J181" s="288">
        <f>ROUND(I181*H181,2)</f>
        <v>0</v>
      </c>
      <c r="K181" s="284" t="s">
        <v>481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0.001</v>
      </c>
      <c r="R181" s="240">
        <f>Q181*H181</f>
        <v>0.043604999999999998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519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6532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4992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6533</v>
      </c>
      <c r="G183" s="250"/>
      <c r="H183" s="253">
        <v>43.604999999999997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78</v>
      </c>
      <c r="AY183" s="259" t="s">
        <v>475</v>
      </c>
    </row>
    <row r="184" s="12" customFormat="1" ht="22.8" customHeight="1">
      <c r="A184" s="12"/>
      <c r="B184" s="215"/>
      <c r="C184" s="216"/>
      <c r="D184" s="217" t="s">
        <v>73</v>
      </c>
      <c r="E184" s="229" t="s">
        <v>82</v>
      </c>
      <c r="F184" s="229" t="s">
        <v>925</v>
      </c>
      <c r="G184" s="216"/>
      <c r="H184" s="216"/>
      <c r="I184" s="219"/>
      <c r="J184" s="230">
        <f>BK184</f>
        <v>0</v>
      </c>
      <c r="K184" s="216"/>
      <c r="L184" s="221"/>
      <c r="M184" s="222"/>
      <c r="N184" s="223"/>
      <c r="O184" s="223"/>
      <c r="P184" s="224">
        <f>SUM(P185:P199)</f>
        <v>0</v>
      </c>
      <c r="Q184" s="223"/>
      <c r="R184" s="224">
        <f>SUM(R185:R199)</f>
        <v>0.70340259999999999</v>
      </c>
      <c r="S184" s="223"/>
      <c r="T184" s="225">
        <f>SUM(T185:T199)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6" t="s">
        <v>78</v>
      </c>
      <c r="AT184" s="227" t="s">
        <v>73</v>
      </c>
      <c r="AU184" s="227" t="s">
        <v>78</v>
      </c>
      <c r="AY184" s="226" t="s">
        <v>475</v>
      </c>
      <c r="BK184" s="228">
        <f>SUM(BK185:BK199)</f>
        <v>0</v>
      </c>
    </row>
    <row r="185" s="2" customFormat="1" ht="33" customHeight="1">
      <c r="A185" s="41"/>
      <c r="B185" s="42"/>
      <c r="C185" s="231" t="s">
        <v>7</v>
      </c>
      <c r="D185" s="231" t="s">
        <v>477</v>
      </c>
      <c r="E185" s="232" t="s">
        <v>6110</v>
      </c>
      <c r="F185" s="233" t="s">
        <v>6111</v>
      </c>
      <c r="G185" s="234" t="s">
        <v>480</v>
      </c>
      <c r="H185" s="235">
        <v>140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6534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6113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6535</v>
      </c>
      <c r="G187" s="250"/>
      <c r="H187" s="253">
        <v>140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2" customFormat="1" ht="21.75" customHeight="1">
      <c r="A188" s="41"/>
      <c r="B188" s="42"/>
      <c r="C188" s="231" t="s">
        <v>594</v>
      </c>
      <c r="D188" s="231" t="s">
        <v>477</v>
      </c>
      <c r="E188" s="232" t="s">
        <v>6257</v>
      </c>
      <c r="F188" s="233" t="s">
        <v>6258</v>
      </c>
      <c r="G188" s="234" t="s">
        <v>639</v>
      </c>
      <c r="H188" s="235">
        <v>45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0.00033</v>
      </c>
      <c r="R188" s="240">
        <f>Q188*H188</f>
        <v>0.01485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6536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6260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6537</v>
      </c>
      <c r="G190" s="250"/>
      <c r="H190" s="253">
        <v>45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2" customFormat="1" ht="21.75" customHeight="1">
      <c r="A191" s="41"/>
      <c r="B191" s="42"/>
      <c r="C191" s="231" t="s">
        <v>599</v>
      </c>
      <c r="D191" s="231" t="s">
        <v>477</v>
      </c>
      <c r="E191" s="232" t="s">
        <v>5027</v>
      </c>
      <c r="F191" s="233" t="s">
        <v>5028</v>
      </c>
      <c r="G191" s="234" t="s">
        <v>639</v>
      </c>
      <c r="H191" s="235">
        <v>930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0.00072999999999999996</v>
      </c>
      <c r="R191" s="240">
        <f>Q191*H191</f>
        <v>0.67889999999999995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6538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5030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6539</v>
      </c>
      <c r="G193" s="250"/>
      <c r="H193" s="253">
        <v>930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33" customHeight="1">
      <c r="A194" s="41"/>
      <c r="B194" s="42"/>
      <c r="C194" s="231" t="s">
        <v>603</v>
      </c>
      <c r="D194" s="231" t="s">
        <v>477</v>
      </c>
      <c r="E194" s="232" t="s">
        <v>6117</v>
      </c>
      <c r="F194" s="233" t="s">
        <v>6118</v>
      </c>
      <c r="G194" s="234" t="s">
        <v>496</v>
      </c>
      <c r="H194" s="235">
        <v>29.25</v>
      </c>
      <c r="I194" s="236"/>
      <c r="J194" s="237">
        <f>ROUND(I194*H194,2)</f>
        <v>0</v>
      </c>
      <c r="K194" s="233" t="s">
        <v>481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0.00010000000000000001</v>
      </c>
      <c r="R194" s="240">
        <f>Q194*H194</f>
        <v>0.0029250000000000001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482</v>
      </c>
      <c r="AT194" s="242" t="s">
        <v>477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6540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6120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6541</v>
      </c>
      <c r="G196" s="250"/>
      <c r="H196" s="253">
        <v>29.25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78</v>
      </c>
      <c r="AY196" s="259" t="s">
        <v>475</v>
      </c>
    </row>
    <row r="197" s="2" customFormat="1" ht="16.5" customHeight="1">
      <c r="A197" s="41"/>
      <c r="B197" s="42"/>
      <c r="C197" s="282" t="s">
        <v>607</v>
      </c>
      <c r="D197" s="282" t="s">
        <v>516</v>
      </c>
      <c r="E197" s="283" t="s">
        <v>6122</v>
      </c>
      <c r="F197" s="284" t="s">
        <v>6123</v>
      </c>
      <c r="G197" s="285" t="s">
        <v>496</v>
      </c>
      <c r="H197" s="286">
        <v>33.637999999999998</v>
      </c>
      <c r="I197" s="287"/>
      <c r="J197" s="288">
        <f>ROUND(I197*H197,2)</f>
        <v>0</v>
      </c>
      <c r="K197" s="284" t="s">
        <v>481</v>
      </c>
      <c r="L197" s="289"/>
      <c r="M197" s="290" t="s">
        <v>28</v>
      </c>
      <c r="N197" s="291" t="s">
        <v>45</v>
      </c>
      <c r="O197" s="87"/>
      <c r="P197" s="240">
        <f>O197*H197</f>
        <v>0</v>
      </c>
      <c r="Q197" s="240">
        <v>0.00020000000000000001</v>
      </c>
      <c r="R197" s="240">
        <f>Q197*H197</f>
        <v>0.0067276000000000002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519</v>
      </c>
      <c r="AT197" s="242" t="s">
        <v>516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482</v>
      </c>
      <c r="BM197" s="242" t="s">
        <v>6542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6123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6543</v>
      </c>
      <c r="G199" s="250"/>
      <c r="H199" s="253">
        <v>33.637999999999998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12" customFormat="1" ht="22.8" customHeight="1">
      <c r="A200" s="12"/>
      <c r="B200" s="215"/>
      <c r="C200" s="216"/>
      <c r="D200" s="217" t="s">
        <v>73</v>
      </c>
      <c r="E200" s="229" t="s">
        <v>482</v>
      </c>
      <c r="F200" s="229" t="s">
        <v>547</v>
      </c>
      <c r="G200" s="216"/>
      <c r="H200" s="216"/>
      <c r="I200" s="219"/>
      <c r="J200" s="230">
        <f>BK200</f>
        <v>0</v>
      </c>
      <c r="K200" s="216"/>
      <c r="L200" s="221"/>
      <c r="M200" s="222"/>
      <c r="N200" s="223"/>
      <c r="O200" s="223"/>
      <c r="P200" s="224">
        <f>SUM(P201:P210)</f>
        <v>0</v>
      </c>
      <c r="Q200" s="223"/>
      <c r="R200" s="224">
        <f>SUM(R201:R210)</f>
        <v>6.1461503999999998</v>
      </c>
      <c r="S200" s="223"/>
      <c r="T200" s="225">
        <f>SUM(T201:T210)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6" t="s">
        <v>78</v>
      </c>
      <c r="AT200" s="227" t="s">
        <v>73</v>
      </c>
      <c r="AU200" s="227" t="s">
        <v>78</v>
      </c>
      <c r="AY200" s="226" t="s">
        <v>475</v>
      </c>
      <c r="BK200" s="228">
        <f>SUM(BK201:BK210)</f>
        <v>0</v>
      </c>
    </row>
    <row r="201" s="2" customFormat="1" ht="21.75" customHeight="1">
      <c r="A201" s="41"/>
      <c r="B201" s="42"/>
      <c r="C201" s="231" t="s">
        <v>614</v>
      </c>
      <c r="D201" s="231" t="s">
        <v>477</v>
      </c>
      <c r="E201" s="232" t="s">
        <v>6128</v>
      </c>
      <c r="F201" s="233" t="s">
        <v>6129</v>
      </c>
      <c r="G201" s="234" t="s">
        <v>480</v>
      </c>
      <c r="H201" s="235">
        <v>103.03</v>
      </c>
      <c r="I201" s="236"/>
      <c r="J201" s="237">
        <f>ROUND(I201*H201,2)</f>
        <v>0</v>
      </c>
      <c r="K201" s="233" t="s">
        <v>481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482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482</v>
      </c>
      <c r="BM201" s="242" t="s">
        <v>6544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6129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16" customFormat="1">
      <c r="A203" s="16"/>
      <c r="B203" s="299"/>
      <c r="C203" s="300"/>
      <c r="D203" s="244" t="s">
        <v>487</v>
      </c>
      <c r="E203" s="301" t="s">
        <v>28</v>
      </c>
      <c r="F203" s="302" t="s">
        <v>6269</v>
      </c>
      <c r="G203" s="300"/>
      <c r="H203" s="301" t="s">
        <v>28</v>
      </c>
      <c r="I203" s="303"/>
      <c r="J203" s="300"/>
      <c r="K203" s="300"/>
      <c r="L203" s="304"/>
      <c r="M203" s="305"/>
      <c r="N203" s="306"/>
      <c r="O203" s="306"/>
      <c r="P203" s="306"/>
      <c r="Q203" s="306"/>
      <c r="R203" s="306"/>
      <c r="S203" s="306"/>
      <c r="T203" s="307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308" t="s">
        <v>487</v>
      </c>
      <c r="AU203" s="308" t="s">
        <v>82</v>
      </c>
      <c r="AV203" s="16" t="s">
        <v>78</v>
      </c>
      <c r="AW203" s="16" t="s">
        <v>35</v>
      </c>
      <c r="AX203" s="16" t="s">
        <v>74</v>
      </c>
      <c r="AY203" s="308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6545</v>
      </c>
      <c r="G204" s="250"/>
      <c r="H204" s="253">
        <v>103.03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2" customFormat="1" ht="33" customHeight="1">
      <c r="A205" s="41"/>
      <c r="B205" s="42"/>
      <c r="C205" s="231" t="s">
        <v>620</v>
      </c>
      <c r="D205" s="231" t="s">
        <v>477</v>
      </c>
      <c r="E205" s="232" t="s">
        <v>6133</v>
      </c>
      <c r="F205" s="233" t="s">
        <v>5675</v>
      </c>
      <c r="G205" s="234" t="s">
        <v>480</v>
      </c>
      <c r="H205" s="235">
        <v>2.8799999999999999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2.13408</v>
      </c>
      <c r="R205" s="240">
        <f>Q205*H205</f>
        <v>6.1461503999999998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6546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5677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6547</v>
      </c>
      <c r="G207" s="250"/>
      <c r="H207" s="253">
        <v>2.8799999999999999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78</v>
      </c>
      <c r="AY207" s="259" t="s">
        <v>475</v>
      </c>
    </row>
    <row r="208" s="2" customFormat="1" ht="33" customHeight="1">
      <c r="A208" s="41"/>
      <c r="B208" s="42"/>
      <c r="C208" s="231" t="s">
        <v>625</v>
      </c>
      <c r="D208" s="231" t="s">
        <v>477</v>
      </c>
      <c r="E208" s="232" t="s">
        <v>5687</v>
      </c>
      <c r="F208" s="233" t="s">
        <v>5688</v>
      </c>
      <c r="G208" s="234" t="s">
        <v>496</v>
      </c>
      <c r="H208" s="235">
        <v>9.5999999999999996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6548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5690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6549</v>
      </c>
      <c r="G210" s="250"/>
      <c r="H210" s="253">
        <v>9.5999999999999996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78</v>
      </c>
      <c r="AY210" s="259" t="s">
        <v>475</v>
      </c>
    </row>
    <row r="211" s="12" customFormat="1" ht="22.8" customHeight="1">
      <c r="A211" s="12"/>
      <c r="B211" s="215"/>
      <c r="C211" s="216"/>
      <c r="D211" s="217" t="s">
        <v>73</v>
      </c>
      <c r="E211" s="229" t="s">
        <v>519</v>
      </c>
      <c r="F211" s="229" t="s">
        <v>2464</v>
      </c>
      <c r="G211" s="216"/>
      <c r="H211" s="216"/>
      <c r="I211" s="219"/>
      <c r="J211" s="230">
        <f>BK211</f>
        <v>0</v>
      </c>
      <c r="K211" s="216"/>
      <c r="L211" s="221"/>
      <c r="M211" s="222"/>
      <c r="N211" s="223"/>
      <c r="O211" s="223"/>
      <c r="P211" s="224">
        <f>SUM(P212:P275)</f>
        <v>0</v>
      </c>
      <c r="Q211" s="223"/>
      <c r="R211" s="224">
        <f>SUM(R212:R275)</f>
        <v>84.357229599999997</v>
      </c>
      <c r="S211" s="223"/>
      <c r="T211" s="225">
        <f>SUM(T212:T275)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6" t="s">
        <v>78</v>
      </c>
      <c r="AT211" s="227" t="s">
        <v>73</v>
      </c>
      <c r="AU211" s="227" t="s">
        <v>78</v>
      </c>
      <c r="AY211" s="226" t="s">
        <v>475</v>
      </c>
      <c r="BK211" s="228">
        <f>SUM(BK212:BK275)</f>
        <v>0</v>
      </c>
    </row>
    <row r="212" s="2" customFormat="1" ht="33" customHeight="1">
      <c r="A212" s="41"/>
      <c r="B212" s="42"/>
      <c r="C212" s="231" t="s">
        <v>630</v>
      </c>
      <c r="D212" s="231" t="s">
        <v>477</v>
      </c>
      <c r="E212" s="232" t="s">
        <v>6138</v>
      </c>
      <c r="F212" s="233" t="s">
        <v>6139</v>
      </c>
      <c r="G212" s="234" t="s">
        <v>639</v>
      </c>
      <c r="H212" s="235">
        <v>958</v>
      </c>
      <c r="I212" s="236"/>
      <c r="J212" s="237">
        <f>ROUND(I212*H212,2)</f>
        <v>0</v>
      </c>
      <c r="K212" s="233" t="s">
        <v>481</v>
      </c>
      <c r="L212" s="47"/>
      <c r="M212" s="238" t="s">
        <v>28</v>
      </c>
      <c r="N212" s="239" t="s">
        <v>45</v>
      </c>
      <c r="O212" s="87"/>
      <c r="P212" s="240">
        <f>O212*H212</f>
        <v>0</v>
      </c>
      <c r="Q212" s="240">
        <v>0.0042700000000000004</v>
      </c>
      <c r="R212" s="240">
        <f>Q212*H212</f>
        <v>4.0906600000000006</v>
      </c>
      <c r="S212" s="240">
        <v>0</v>
      </c>
      <c r="T212" s="24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482</v>
      </c>
      <c r="AT212" s="242" t="s">
        <v>477</v>
      </c>
      <c r="AU212" s="242" t="s">
        <v>82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482</v>
      </c>
      <c r="BM212" s="242" t="s">
        <v>6550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6139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82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6551</v>
      </c>
      <c r="G214" s="250"/>
      <c r="H214" s="253">
        <v>938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6552</v>
      </c>
      <c r="G215" s="250"/>
      <c r="H215" s="253">
        <v>20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5" customFormat="1">
      <c r="A216" s="15"/>
      <c r="B216" s="271"/>
      <c r="C216" s="272"/>
      <c r="D216" s="244" t="s">
        <v>487</v>
      </c>
      <c r="E216" s="273" t="s">
        <v>28</v>
      </c>
      <c r="F216" s="274" t="s">
        <v>493</v>
      </c>
      <c r="G216" s="272"/>
      <c r="H216" s="275">
        <v>958</v>
      </c>
      <c r="I216" s="276"/>
      <c r="J216" s="272"/>
      <c r="K216" s="272"/>
      <c r="L216" s="277"/>
      <c r="M216" s="278"/>
      <c r="N216" s="279"/>
      <c r="O216" s="279"/>
      <c r="P216" s="279"/>
      <c r="Q216" s="279"/>
      <c r="R216" s="279"/>
      <c r="S216" s="279"/>
      <c r="T216" s="280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81" t="s">
        <v>487</v>
      </c>
      <c r="AU216" s="281" t="s">
        <v>82</v>
      </c>
      <c r="AV216" s="15" t="s">
        <v>482</v>
      </c>
      <c r="AW216" s="15" t="s">
        <v>35</v>
      </c>
      <c r="AX216" s="15" t="s">
        <v>78</v>
      </c>
      <c r="AY216" s="281" t="s">
        <v>475</v>
      </c>
    </row>
    <row r="217" s="2" customFormat="1" ht="33" customHeight="1">
      <c r="A217" s="41"/>
      <c r="B217" s="42"/>
      <c r="C217" s="231" t="s">
        <v>644</v>
      </c>
      <c r="D217" s="231" t="s">
        <v>477</v>
      </c>
      <c r="E217" s="232" t="s">
        <v>5218</v>
      </c>
      <c r="F217" s="233" t="s">
        <v>5219</v>
      </c>
      <c r="G217" s="234" t="s">
        <v>550</v>
      </c>
      <c r="H217" s="235">
        <v>46</v>
      </c>
      <c r="I217" s="236"/>
      <c r="J217" s="237">
        <f>ROUND(I217*H217,2)</f>
        <v>0</v>
      </c>
      <c r="K217" s="233" t="s">
        <v>481</v>
      </c>
      <c r="L217" s="47"/>
      <c r="M217" s="238" t="s">
        <v>28</v>
      </c>
      <c r="N217" s="239" t="s">
        <v>45</v>
      </c>
      <c r="O217" s="87"/>
      <c r="P217" s="240">
        <f>O217*H217</f>
        <v>0</v>
      </c>
      <c r="Q217" s="240">
        <v>1.0000000000000001E-05</v>
      </c>
      <c r="R217" s="240">
        <f>Q217*H217</f>
        <v>0.00046000000000000001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482</v>
      </c>
      <c r="AT217" s="242" t="s">
        <v>477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482</v>
      </c>
      <c r="BM217" s="242" t="s">
        <v>6553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5221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6554</v>
      </c>
      <c r="G219" s="250"/>
      <c r="H219" s="253">
        <v>46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78</v>
      </c>
      <c r="AY219" s="259" t="s">
        <v>475</v>
      </c>
    </row>
    <row r="220" s="2" customFormat="1" ht="16.5" customHeight="1">
      <c r="A220" s="41"/>
      <c r="B220" s="42"/>
      <c r="C220" s="282" t="s">
        <v>649</v>
      </c>
      <c r="D220" s="282" t="s">
        <v>516</v>
      </c>
      <c r="E220" s="283" t="s">
        <v>6144</v>
      </c>
      <c r="F220" s="284" t="s">
        <v>6145</v>
      </c>
      <c r="G220" s="285" t="s">
        <v>550</v>
      </c>
      <c r="H220" s="286">
        <v>46</v>
      </c>
      <c r="I220" s="287"/>
      <c r="J220" s="288">
        <f>ROUND(I220*H220,2)</f>
        <v>0</v>
      </c>
      <c r="K220" s="284" t="s">
        <v>28</v>
      </c>
      <c r="L220" s="289"/>
      <c r="M220" s="290" t="s">
        <v>28</v>
      </c>
      <c r="N220" s="291" t="s">
        <v>45</v>
      </c>
      <c r="O220" s="87"/>
      <c r="P220" s="240">
        <f>O220*H220</f>
        <v>0</v>
      </c>
      <c r="Q220" s="240">
        <v>0.00010000000000000001</v>
      </c>
      <c r="R220" s="240">
        <f>Q220*H220</f>
        <v>0.0045999999999999999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519</v>
      </c>
      <c r="AT220" s="242" t="s">
        <v>516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6555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6145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6554</v>
      </c>
      <c r="G222" s="250"/>
      <c r="H222" s="253">
        <v>46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78</v>
      </c>
      <c r="AY222" s="259" t="s">
        <v>475</v>
      </c>
    </row>
    <row r="223" s="2" customFormat="1" ht="33" customHeight="1">
      <c r="A223" s="41"/>
      <c r="B223" s="42"/>
      <c r="C223" s="231" t="s">
        <v>655</v>
      </c>
      <c r="D223" s="231" t="s">
        <v>477</v>
      </c>
      <c r="E223" s="232" t="s">
        <v>6148</v>
      </c>
      <c r="F223" s="233" t="s">
        <v>6149</v>
      </c>
      <c r="G223" s="234" t="s">
        <v>550</v>
      </c>
      <c r="H223" s="235">
        <v>34</v>
      </c>
      <c r="I223" s="236"/>
      <c r="J223" s="237">
        <f>ROUND(I223*H223,2)</f>
        <v>0</v>
      </c>
      <c r="K223" s="233" t="s">
        <v>481</v>
      </c>
      <c r="L223" s="47"/>
      <c r="M223" s="238" t="s">
        <v>28</v>
      </c>
      <c r="N223" s="239" t="s">
        <v>45</v>
      </c>
      <c r="O223" s="87"/>
      <c r="P223" s="240">
        <f>O223*H223</f>
        <v>0</v>
      </c>
      <c r="Q223" s="240">
        <v>1.0000000000000001E-05</v>
      </c>
      <c r="R223" s="240">
        <f>Q223*H223</f>
        <v>0.00034000000000000002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482</v>
      </c>
      <c r="AT223" s="242" t="s">
        <v>477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6556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6151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6557</v>
      </c>
      <c r="G225" s="250"/>
      <c r="H225" s="253">
        <v>34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78</v>
      </c>
      <c r="AY225" s="259" t="s">
        <v>475</v>
      </c>
    </row>
    <row r="226" s="2" customFormat="1" ht="21.75" customHeight="1">
      <c r="A226" s="41"/>
      <c r="B226" s="42"/>
      <c r="C226" s="282" t="s">
        <v>662</v>
      </c>
      <c r="D226" s="282" t="s">
        <v>516</v>
      </c>
      <c r="E226" s="283" t="s">
        <v>6156</v>
      </c>
      <c r="F226" s="284" t="s">
        <v>6157</v>
      </c>
      <c r="G226" s="285" t="s">
        <v>550</v>
      </c>
      <c r="H226" s="286">
        <v>30</v>
      </c>
      <c r="I226" s="287"/>
      <c r="J226" s="288">
        <f>ROUND(I226*H226,2)</f>
        <v>0</v>
      </c>
      <c r="K226" s="284" t="s">
        <v>481</v>
      </c>
      <c r="L226" s="289"/>
      <c r="M226" s="290" t="s">
        <v>28</v>
      </c>
      <c r="N226" s="291" t="s">
        <v>45</v>
      </c>
      <c r="O226" s="87"/>
      <c r="P226" s="240">
        <f>O226*H226</f>
        <v>0</v>
      </c>
      <c r="Q226" s="240">
        <v>0.0025999999999999999</v>
      </c>
      <c r="R226" s="240">
        <f>Q226*H226</f>
        <v>0.078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519</v>
      </c>
      <c r="AT226" s="242" t="s">
        <v>516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482</v>
      </c>
      <c r="BM226" s="242" t="s">
        <v>6558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6157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13" customFormat="1">
      <c r="A228" s="13"/>
      <c r="B228" s="249"/>
      <c r="C228" s="250"/>
      <c r="D228" s="244" t="s">
        <v>487</v>
      </c>
      <c r="E228" s="251" t="s">
        <v>28</v>
      </c>
      <c r="F228" s="252" t="s">
        <v>636</v>
      </c>
      <c r="G228" s="250"/>
      <c r="H228" s="253">
        <v>30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9" t="s">
        <v>487</v>
      </c>
      <c r="AU228" s="259" t="s">
        <v>82</v>
      </c>
      <c r="AV228" s="13" t="s">
        <v>82</v>
      </c>
      <c r="AW228" s="13" t="s">
        <v>35</v>
      </c>
      <c r="AX228" s="13" t="s">
        <v>78</v>
      </c>
      <c r="AY228" s="259" t="s">
        <v>475</v>
      </c>
    </row>
    <row r="229" s="2" customFormat="1" ht="16.5" customHeight="1">
      <c r="A229" s="41"/>
      <c r="B229" s="42"/>
      <c r="C229" s="282" t="s">
        <v>668</v>
      </c>
      <c r="D229" s="282" t="s">
        <v>516</v>
      </c>
      <c r="E229" s="283" t="s">
        <v>6153</v>
      </c>
      <c r="F229" s="284" t="s">
        <v>6154</v>
      </c>
      <c r="G229" s="285" t="s">
        <v>550</v>
      </c>
      <c r="H229" s="286">
        <v>4</v>
      </c>
      <c r="I229" s="287"/>
      <c r="J229" s="288">
        <f>ROUND(I229*H229,2)</f>
        <v>0</v>
      </c>
      <c r="K229" s="284" t="s">
        <v>28</v>
      </c>
      <c r="L229" s="289"/>
      <c r="M229" s="290" t="s">
        <v>28</v>
      </c>
      <c r="N229" s="291" t="s">
        <v>45</v>
      </c>
      <c r="O229" s="87"/>
      <c r="P229" s="240">
        <f>O229*H229</f>
        <v>0</v>
      </c>
      <c r="Q229" s="240">
        <v>0.0011000000000000001</v>
      </c>
      <c r="R229" s="240">
        <f>Q229*H229</f>
        <v>0.0044000000000000003</v>
      </c>
      <c r="S229" s="240">
        <v>0</v>
      </c>
      <c r="T229" s="24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42" t="s">
        <v>519</v>
      </c>
      <c r="AT229" s="242" t="s">
        <v>516</v>
      </c>
      <c r="AU229" s="242" t="s">
        <v>82</v>
      </c>
      <c r="AY229" s="20" t="s">
        <v>475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20" t="s">
        <v>78</v>
      </c>
      <c r="BK229" s="243">
        <f>ROUND(I229*H229,2)</f>
        <v>0</v>
      </c>
      <c r="BL229" s="20" t="s">
        <v>482</v>
      </c>
      <c r="BM229" s="242" t="s">
        <v>6559</v>
      </c>
    </row>
    <row r="230" s="2" customFormat="1">
      <c r="A230" s="41"/>
      <c r="B230" s="42"/>
      <c r="C230" s="43"/>
      <c r="D230" s="244" t="s">
        <v>484</v>
      </c>
      <c r="E230" s="43"/>
      <c r="F230" s="245" t="s">
        <v>6154</v>
      </c>
      <c r="G230" s="43"/>
      <c r="H230" s="43"/>
      <c r="I230" s="151"/>
      <c r="J230" s="43"/>
      <c r="K230" s="43"/>
      <c r="L230" s="47"/>
      <c r="M230" s="246"/>
      <c r="N230" s="24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484</v>
      </c>
      <c r="AU230" s="20" t="s">
        <v>82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482</v>
      </c>
      <c r="G231" s="250"/>
      <c r="H231" s="253">
        <v>4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78</v>
      </c>
      <c r="AY231" s="259" t="s">
        <v>475</v>
      </c>
    </row>
    <row r="232" s="2" customFormat="1" ht="16.5" customHeight="1">
      <c r="A232" s="41"/>
      <c r="B232" s="42"/>
      <c r="C232" s="282" t="s">
        <v>672</v>
      </c>
      <c r="D232" s="282" t="s">
        <v>516</v>
      </c>
      <c r="E232" s="283" t="s">
        <v>6159</v>
      </c>
      <c r="F232" s="284" t="s">
        <v>6160</v>
      </c>
      <c r="G232" s="285" t="s">
        <v>6161</v>
      </c>
      <c r="H232" s="286">
        <v>8</v>
      </c>
      <c r="I232" s="287"/>
      <c r="J232" s="288">
        <f>ROUND(I232*H232,2)</f>
        <v>0</v>
      </c>
      <c r="K232" s="284" t="s">
        <v>481</v>
      </c>
      <c r="L232" s="289"/>
      <c r="M232" s="290" t="s">
        <v>28</v>
      </c>
      <c r="N232" s="291" t="s">
        <v>45</v>
      </c>
      <c r="O232" s="87"/>
      <c r="P232" s="240">
        <f>O232*H232</f>
        <v>0</v>
      </c>
      <c r="Q232" s="240">
        <v>0.00107</v>
      </c>
      <c r="R232" s="240">
        <f>Q232*H232</f>
        <v>0.0085599999999999999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519</v>
      </c>
      <c r="AT232" s="242" t="s">
        <v>516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482</v>
      </c>
      <c r="BM232" s="242" t="s">
        <v>6560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6160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6561</v>
      </c>
      <c r="G234" s="250"/>
      <c r="H234" s="253">
        <v>8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78</v>
      </c>
      <c r="AY234" s="259" t="s">
        <v>475</v>
      </c>
    </row>
    <row r="235" s="2" customFormat="1" ht="21.75" customHeight="1">
      <c r="A235" s="41"/>
      <c r="B235" s="42"/>
      <c r="C235" s="231" t="s">
        <v>677</v>
      </c>
      <c r="D235" s="231" t="s">
        <v>477</v>
      </c>
      <c r="E235" s="232" t="s">
        <v>2671</v>
      </c>
      <c r="F235" s="233" t="s">
        <v>2672</v>
      </c>
      <c r="G235" s="234" t="s">
        <v>550</v>
      </c>
      <c r="H235" s="235">
        <v>58</v>
      </c>
      <c r="I235" s="236"/>
      <c r="J235" s="237">
        <f>ROUND(I235*H235,2)</f>
        <v>0</v>
      </c>
      <c r="K235" s="233" t="s">
        <v>481</v>
      </c>
      <c r="L235" s="47"/>
      <c r="M235" s="238" t="s">
        <v>28</v>
      </c>
      <c r="N235" s="239" t="s">
        <v>45</v>
      </c>
      <c r="O235" s="87"/>
      <c r="P235" s="240">
        <f>O235*H235</f>
        <v>0</v>
      </c>
      <c r="Q235" s="240">
        <v>0.010189999999999999</v>
      </c>
      <c r="R235" s="240">
        <f>Q235*H235</f>
        <v>0.59101999999999999</v>
      </c>
      <c r="S235" s="240">
        <v>0</v>
      </c>
      <c r="T235" s="24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42" t="s">
        <v>482</v>
      </c>
      <c r="AT235" s="242" t="s">
        <v>477</v>
      </c>
      <c r="AU235" s="242" t="s">
        <v>82</v>
      </c>
      <c r="AY235" s="20" t="s">
        <v>475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20" t="s">
        <v>78</v>
      </c>
      <c r="BK235" s="243">
        <f>ROUND(I235*H235,2)</f>
        <v>0</v>
      </c>
      <c r="BL235" s="20" t="s">
        <v>482</v>
      </c>
      <c r="BM235" s="242" t="s">
        <v>6562</v>
      </c>
    </row>
    <row r="236" s="2" customFormat="1">
      <c r="A236" s="41"/>
      <c r="B236" s="42"/>
      <c r="C236" s="43"/>
      <c r="D236" s="244" t="s">
        <v>484</v>
      </c>
      <c r="E236" s="43"/>
      <c r="F236" s="245" t="s">
        <v>2672</v>
      </c>
      <c r="G236" s="43"/>
      <c r="H236" s="43"/>
      <c r="I236" s="151"/>
      <c r="J236" s="43"/>
      <c r="K236" s="43"/>
      <c r="L236" s="47"/>
      <c r="M236" s="246"/>
      <c r="N236" s="24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484</v>
      </c>
      <c r="AU236" s="20" t="s">
        <v>82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6563</v>
      </c>
      <c r="G237" s="250"/>
      <c r="H237" s="253">
        <v>45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6564</v>
      </c>
      <c r="G238" s="250"/>
      <c r="H238" s="253">
        <v>13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74</v>
      </c>
      <c r="AY238" s="259" t="s">
        <v>475</v>
      </c>
    </row>
    <row r="239" s="15" customFormat="1">
      <c r="A239" s="15"/>
      <c r="B239" s="271"/>
      <c r="C239" s="272"/>
      <c r="D239" s="244" t="s">
        <v>487</v>
      </c>
      <c r="E239" s="273" t="s">
        <v>28</v>
      </c>
      <c r="F239" s="274" t="s">
        <v>493</v>
      </c>
      <c r="G239" s="272"/>
      <c r="H239" s="275">
        <v>58</v>
      </c>
      <c r="I239" s="276"/>
      <c r="J239" s="272"/>
      <c r="K239" s="272"/>
      <c r="L239" s="277"/>
      <c r="M239" s="278"/>
      <c r="N239" s="279"/>
      <c r="O239" s="279"/>
      <c r="P239" s="279"/>
      <c r="Q239" s="279"/>
      <c r="R239" s="279"/>
      <c r="S239" s="279"/>
      <c r="T239" s="280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81" t="s">
        <v>487</v>
      </c>
      <c r="AU239" s="281" t="s">
        <v>82</v>
      </c>
      <c r="AV239" s="15" t="s">
        <v>482</v>
      </c>
      <c r="AW239" s="15" t="s">
        <v>35</v>
      </c>
      <c r="AX239" s="15" t="s">
        <v>78</v>
      </c>
      <c r="AY239" s="281" t="s">
        <v>475</v>
      </c>
    </row>
    <row r="240" s="2" customFormat="1" ht="16.5" customHeight="1">
      <c r="A240" s="41"/>
      <c r="B240" s="42"/>
      <c r="C240" s="282" t="s">
        <v>683</v>
      </c>
      <c r="D240" s="282" t="s">
        <v>516</v>
      </c>
      <c r="E240" s="283" t="s">
        <v>6166</v>
      </c>
      <c r="F240" s="284" t="s">
        <v>6167</v>
      </c>
      <c r="G240" s="285" t="s">
        <v>550</v>
      </c>
      <c r="H240" s="286">
        <v>27</v>
      </c>
      <c r="I240" s="287"/>
      <c r="J240" s="288">
        <f>ROUND(I240*H240,2)</f>
        <v>0</v>
      </c>
      <c r="K240" s="284" t="s">
        <v>481</v>
      </c>
      <c r="L240" s="289"/>
      <c r="M240" s="290" t="s">
        <v>28</v>
      </c>
      <c r="N240" s="291" t="s">
        <v>45</v>
      </c>
      <c r="O240" s="87"/>
      <c r="P240" s="240">
        <f>O240*H240</f>
        <v>0</v>
      </c>
      <c r="Q240" s="240">
        <v>0.51000000000000001</v>
      </c>
      <c r="R240" s="240">
        <f>Q240*H240</f>
        <v>13.77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519</v>
      </c>
      <c r="AT240" s="242" t="s">
        <v>516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6565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6167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6566</v>
      </c>
      <c r="G242" s="250"/>
      <c r="H242" s="253">
        <v>27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78</v>
      </c>
      <c r="AY242" s="259" t="s">
        <v>475</v>
      </c>
    </row>
    <row r="243" s="2" customFormat="1" ht="16.5" customHeight="1">
      <c r="A243" s="41"/>
      <c r="B243" s="42"/>
      <c r="C243" s="282" t="s">
        <v>689</v>
      </c>
      <c r="D243" s="282" t="s">
        <v>516</v>
      </c>
      <c r="E243" s="283" t="s">
        <v>6170</v>
      </c>
      <c r="F243" s="284" t="s">
        <v>6167</v>
      </c>
      <c r="G243" s="285" t="s">
        <v>550</v>
      </c>
      <c r="H243" s="286">
        <v>13</v>
      </c>
      <c r="I243" s="287"/>
      <c r="J243" s="288">
        <f>ROUND(I243*H243,2)</f>
        <v>0</v>
      </c>
      <c r="K243" s="284" t="s">
        <v>481</v>
      </c>
      <c r="L243" s="289"/>
      <c r="M243" s="290" t="s">
        <v>28</v>
      </c>
      <c r="N243" s="291" t="s">
        <v>45</v>
      </c>
      <c r="O243" s="87"/>
      <c r="P243" s="240">
        <f>O243*H243</f>
        <v>0</v>
      </c>
      <c r="Q243" s="240">
        <v>0.51000000000000001</v>
      </c>
      <c r="R243" s="240">
        <f>Q243*H243</f>
        <v>6.6299999999999999</v>
      </c>
      <c r="S243" s="240">
        <v>0</v>
      </c>
      <c r="T243" s="241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42" t="s">
        <v>519</v>
      </c>
      <c r="AT243" s="242" t="s">
        <v>516</v>
      </c>
      <c r="AU243" s="242" t="s">
        <v>82</v>
      </c>
      <c r="AY243" s="20" t="s">
        <v>475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20" t="s">
        <v>78</v>
      </c>
      <c r="BK243" s="243">
        <f>ROUND(I243*H243,2)</f>
        <v>0</v>
      </c>
      <c r="BL243" s="20" t="s">
        <v>482</v>
      </c>
      <c r="BM243" s="242" t="s">
        <v>6567</v>
      </c>
    </row>
    <row r="244" s="2" customFormat="1">
      <c r="A244" s="41"/>
      <c r="B244" s="42"/>
      <c r="C244" s="43"/>
      <c r="D244" s="244" t="s">
        <v>484</v>
      </c>
      <c r="E244" s="43"/>
      <c r="F244" s="245" t="s">
        <v>6167</v>
      </c>
      <c r="G244" s="43"/>
      <c r="H244" s="43"/>
      <c r="I244" s="151"/>
      <c r="J244" s="43"/>
      <c r="K244" s="43"/>
      <c r="L244" s="47"/>
      <c r="M244" s="246"/>
      <c r="N244" s="24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484</v>
      </c>
      <c r="AU244" s="20" t="s">
        <v>82</v>
      </c>
    </row>
    <row r="245" s="13" customFormat="1">
      <c r="A245" s="13"/>
      <c r="B245" s="249"/>
      <c r="C245" s="250"/>
      <c r="D245" s="244" t="s">
        <v>487</v>
      </c>
      <c r="E245" s="251" t="s">
        <v>28</v>
      </c>
      <c r="F245" s="252" t="s">
        <v>6568</v>
      </c>
      <c r="G245" s="250"/>
      <c r="H245" s="253">
        <v>13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9" t="s">
        <v>487</v>
      </c>
      <c r="AU245" s="259" t="s">
        <v>82</v>
      </c>
      <c r="AV245" s="13" t="s">
        <v>82</v>
      </c>
      <c r="AW245" s="13" t="s">
        <v>35</v>
      </c>
      <c r="AX245" s="13" t="s">
        <v>78</v>
      </c>
      <c r="AY245" s="259" t="s">
        <v>475</v>
      </c>
    </row>
    <row r="246" s="2" customFormat="1" ht="16.5" customHeight="1">
      <c r="A246" s="41"/>
      <c r="B246" s="42"/>
      <c r="C246" s="282" t="s">
        <v>703</v>
      </c>
      <c r="D246" s="282" t="s">
        <v>516</v>
      </c>
      <c r="E246" s="283" t="s">
        <v>6471</v>
      </c>
      <c r="F246" s="284" t="s">
        <v>6293</v>
      </c>
      <c r="G246" s="285" t="s">
        <v>550</v>
      </c>
      <c r="H246" s="286">
        <v>2</v>
      </c>
      <c r="I246" s="287"/>
      <c r="J246" s="288">
        <f>ROUND(I246*H246,2)</f>
        <v>0</v>
      </c>
      <c r="K246" s="284" t="s">
        <v>481</v>
      </c>
      <c r="L246" s="289"/>
      <c r="M246" s="290" t="s">
        <v>28</v>
      </c>
      <c r="N246" s="291" t="s">
        <v>45</v>
      </c>
      <c r="O246" s="87"/>
      <c r="P246" s="240">
        <f>O246*H246</f>
        <v>0</v>
      </c>
      <c r="Q246" s="240">
        <v>0.26400000000000001</v>
      </c>
      <c r="R246" s="240">
        <f>Q246*H246</f>
        <v>0.52800000000000002</v>
      </c>
      <c r="S246" s="240">
        <v>0</v>
      </c>
      <c r="T246" s="24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42" t="s">
        <v>519</v>
      </c>
      <c r="AT246" s="242" t="s">
        <v>516</v>
      </c>
      <c r="AU246" s="242" t="s">
        <v>82</v>
      </c>
      <c r="AY246" s="20" t="s">
        <v>475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20" t="s">
        <v>78</v>
      </c>
      <c r="BK246" s="243">
        <f>ROUND(I246*H246,2)</f>
        <v>0</v>
      </c>
      <c r="BL246" s="20" t="s">
        <v>482</v>
      </c>
      <c r="BM246" s="242" t="s">
        <v>6569</v>
      </c>
    </row>
    <row r="247" s="2" customFormat="1">
      <c r="A247" s="41"/>
      <c r="B247" s="42"/>
      <c r="C247" s="43"/>
      <c r="D247" s="244" t="s">
        <v>484</v>
      </c>
      <c r="E247" s="43"/>
      <c r="F247" s="245" t="s">
        <v>6293</v>
      </c>
      <c r="G247" s="43"/>
      <c r="H247" s="43"/>
      <c r="I247" s="151"/>
      <c r="J247" s="43"/>
      <c r="K247" s="43"/>
      <c r="L247" s="47"/>
      <c r="M247" s="246"/>
      <c r="N247" s="24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484</v>
      </c>
      <c r="AU247" s="20" t="s">
        <v>82</v>
      </c>
    </row>
    <row r="248" s="2" customFormat="1" ht="16.5" customHeight="1">
      <c r="A248" s="41"/>
      <c r="B248" s="42"/>
      <c r="C248" s="282" t="s">
        <v>712</v>
      </c>
      <c r="D248" s="282" t="s">
        <v>516</v>
      </c>
      <c r="E248" s="283" t="s">
        <v>6292</v>
      </c>
      <c r="F248" s="284" t="s">
        <v>6293</v>
      </c>
      <c r="G248" s="285" t="s">
        <v>550</v>
      </c>
      <c r="H248" s="286">
        <v>3</v>
      </c>
      <c r="I248" s="287"/>
      <c r="J248" s="288">
        <f>ROUND(I248*H248,2)</f>
        <v>0</v>
      </c>
      <c r="K248" s="284" t="s">
        <v>481</v>
      </c>
      <c r="L248" s="289"/>
      <c r="M248" s="290" t="s">
        <v>28</v>
      </c>
      <c r="N248" s="291" t="s">
        <v>45</v>
      </c>
      <c r="O248" s="87"/>
      <c r="P248" s="240">
        <f>O248*H248</f>
        <v>0</v>
      </c>
      <c r="Q248" s="240">
        <v>0.26400000000000001</v>
      </c>
      <c r="R248" s="240">
        <f>Q248*H248</f>
        <v>0.79200000000000004</v>
      </c>
      <c r="S248" s="240">
        <v>0</v>
      </c>
      <c r="T248" s="241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42" t="s">
        <v>519</v>
      </c>
      <c r="AT248" s="242" t="s">
        <v>516</v>
      </c>
      <c r="AU248" s="242" t="s">
        <v>82</v>
      </c>
      <c r="AY248" s="20" t="s">
        <v>475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20" t="s">
        <v>78</v>
      </c>
      <c r="BK248" s="243">
        <f>ROUND(I248*H248,2)</f>
        <v>0</v>
      </c>
      <c r="BL248" s="20" t="s">
        <v>482</v>
      </c>
      <c r="BM248" s="242" t="s">
        <v>6570</v>
      </c>
    </row>
    <row r="249" s="2" customFormat="1">
      <c r="A249" s="41"/>
      <c r="B249" s="42"/>
      <c r="C249" s="43"/>
      <c r="D249" s="244" t="s">
        <v>484</v>
      </c>
      <c r="E249" s="43"/>
      <c r="F249" s="245" t="s">
        <v>6293</v>
      </c>
      <c r="G249" s="43"/>
      <c r="H249" s="43"/>
      <c r="I249" s="151"/>
      <c r="J249" s="43"/>
      <c r="K249" s="43"/>
      <c r="L249" s="47"/>
      <c r="M249" s="246"/>
      <c r="N249" s="24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484</v>
      </c>
      <c r="AU249" s="20" t="s">
        <v>82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90</v>
      </c>
      <c r="G250" s="250"/>
      <c r="H250" s="253">
        <v>3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78</v>
      </c>
      <c r="AY250" s="259" t="s">
        <v>475</v>
      </c>
    </row>
    <row r="251" s="2" customFormat="1" ht="21.75" customHeight="1">
      <c r="A251" s="41"/>
      <c r="B251" s="42"/>
      <c r="C251" s="231" t="s">
        <v>717</v>
      </c>
      <c r="D251" s="231" t="s">
        <v>477</v>
      </c>
      <c r="E251" s="232" t="s">
        <v>6173</v>
      </c>
      <c r="F251" s="233" t="s">
        <v>6174</v>
      </c>
      <c r="G251" s="234" t="s">
        <v>550</v>
      </c>
      <c r="H251" s="235">
        <v>21</v>
      </c>
      <c r="I251" s="236"/>
      <c r="J251" s="237">
        <f>ROUND(I251*H251,2)</f>
        <v>0</v>
      </c>
      <c r="K251" s="233" t="s">
        <v>481</v>
      </c>
      <c r="L251" s="47"/>
      <c r="M251" s="238" t="s">
        <v>28</v>
      </c>
      <c r="N251" s="239" t="s">
        <v>45</v>
      </c>
      <c r="O251" s="87"/>
      <c r="P251" s="240">
        <f>O251*H251</f>
        <v>0</v>
      </c>
      <c r="Q251" s="240">
        <v>0.028539999999999999</v>
      </c>
      <c r="R251" s="240">
        <f>Q251*H251</f>
        <v>0.59933999999999998</v>
      </c>
      <c r="S251" s="240">
        <v>0</v>
      </c>
      <c r="T251" s="241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42" t="s">
        <v>482</v>
      </c>
      <c r="AT251" s="242" t="s">
        <v>477</v>
      </c>
      <c r="AU251" s="242" t="s">
        <v>82</v>
      </c>
      <c r="AY251" s="20" t="s">
        <v>475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20" t="s">
        <v>78</v>
      </c>
      <c r="BK251" s="243">
        <f>ROUND(I251*H251,2)</f>
        <v>0</v>
      </c>
      <c r="BL251" s="20" t="s">
        <v>482</v>
      </c>
      <c r="BM251" s="242" t="s">
        <v>6571</v>
      </c>
    </row>
    <row r="252" s="2" customFormat="1">
      <c r="A252" s="41"/>
      <c r="B252" s="42"/>
      <c r="C252" s="43"/>
      <c r="D252" s="244" t="s">
        <v>484</v>
      </c>
      <c r="E252" s="43"/>
      <c r="F252" s="245" t="s">
        <v>6174</v>
      </c>
      <c r="G252" s="43"/>
      <c r="H252" s="43"/>
      <c r="I252" s="151"/>
      <c r="J252" s="43"/>
      <c r="K252" s="43"/>
      <c r="L252" s="47"/>
      <c r="M252" s="246"/>
      <c r="N252" s="24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484</v>
      </c>
      <c r="AU252" s="20" t="s">
        <v>82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7</v>
      </c>
      <c r="G253" s="250"/>
      <c r="H253" s="253">
        <v>21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78</v>
      </c>
      <c r="AY253" s="259" t="s">
        <v>475</v>
      </c>
    </row>
    <row r="254" s="2" customFormat="1" ht="16.5" customHeight="1">
      <c r="A254" s="41"/>
      <c r="B254" s="42"/>
      <c r="C254" s="282" t="s">
        <v>723</v>
      </c>
      <c r="D254" s="282" t="s">
        <v>516</v>
      </c>
      <c r="E254" s="283" t="s">
        <v>6176</v>
      </c>
      <c r="F254" s="284" t="s">
        <v>6177</v>
      </c>
      <c r="G254" s="285" t="s">
        <v>550</v>
      </c>
      <c r="H254" s="286">
        <v>21</v>
      </c>
      <c r="I254" s="287"/>
      <c r="J254" s="288">
        <f>ROUND(I254*H254,2)</f>
        <v>0</v>
      </c>
      <c r="K254" s="284" t="s">
        <v>28</v>
      </c>
      <c r="L254" s="289"/>
      <c r="M254" s="290" t="s">
        <v>28</v>
      </c>
      <c r="N254" s="291" t="s">
        <v>45</v>
      </c>
      <c r="O254" s="87"/>
      <c r="P254" s="240">
        <f>O254*H254</f>
        <v>0</v>
      </c>
      <c r="Q254" s="240">
        <v>2.1000000000000001</v>
      </c>
      <c r="R254" s="240">
        <f>Q254*H254</f>
        <v>44.100000000000001</v>
      </c>
      <c r="S254" s="240">
        <v>0</v>
      </c>
      <c r="T254" s="241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42" t="s">
        <v>519</v>
      </c>
      <c r="AT254" s="242" t="s">
        <v>516</v>
      </c>
      <c r="AU254" s="242" t="s">
        <v>82</v>
      </c>
      <c r="AY254" s="20" t="s">
        <v>475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20" t="s">
        <v>78</v>
      </c>
      <c r="BK254" s="243">
        <f>ROUND(I254*H254,2)</f>
        <v>0</v>
      </c>
      <c r="BL254" s="20" t="s">
        <v>482</v>
      </c>
      <c r="BM254" s="242" t="s">
        <v>6572</v>
      </c>
    </row>
    <row r="255" s="2" customFormat="1">
      <c r="A255" s="41"/>
      <c r="B255" s="42"/>
      <c r="C255" s="43"/>
      <c r="D255" s="244" t="s">
        <v>484</v>
      </c>
      <c r="E255" s="43"/>
      <c r="F255" s="245" t="s">
        <v>6177</v>
      </c>
      <c r="G255" s="43"/>
      <c r="H255" s="43"/>
      <c r="I255" s="151"/>
      <c r="J255" s="43"/>
      <c r="K255" s="43"/>
      <c r="L255" s="47"/>
      <c r="M255" s="246"/>
      <c r="N255" s="24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484</v>
      </c>
      <c r="AU255" s="20" t="s">
        <v>82</v>
      </c>
    </row>
    <row r="256" s="2" customFormat="1" ht="21.75" customHeight="1">
      <c r="A256" s="41"/>
      <c r="B256" s="42"/>
      <c r="C256" s="231" t="s">
        <v>730</v>
      </c>
      <c r="D256" s="231" t="s">
        <v>477</v>
      </c>
      <c r="E256" s="232" t="s">
        <v>2685</v>
      </c>
      <c r="F256" s="233" t="s">
        <v>2686</v>
      </c>
      <c r="G256" s="234" t="s">
        <v>550</v>
      </c>
      <c r="H256" s="235">
        <v>68</v>
      </c>
      <c r="I256" s="236"/>
      <c r="J256" s="237">
        <f>ROUND(I256*H256,2)</f>
        <v>0</v>
      </c>
      <c r="K256" s="233" t="s">
        <v>481</v>
      </c>
      <c r="L256" s="47"/>
      <c r="M256" s="238" t="s">
        <v>28</v>
      </c>
      <c r="N256" s="239" t="s">
        <v>45</v>
      </c>
      <c r="O256" s="87"/>
      <c r="P256" s="240">
        <f>O256*H256</f>
        <v>0</v>
      </c>
      <c r="Q256" s="240">
        <v>0.039269999999999999</v>
      </c>
      <c r="R256" s="240">
        <f>Q256*H256</f>
        <v>2.6703600000000001</v>
      </c>
      <c r="S256" s="240">
        <v>0</v>
      </c>
      <c r="T256" s="241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42" t="s">
        <v>482</v>
      </c>
      <c r="AT256" s="242" t="s">
        <v>477</v>
      </c>
      <c r="AU256" s="242" t="s">
        <v>82</v>
      </c>
      <c r="AY256" s="20" t="s">
        <v>475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20" t="s">
        <v>78</v>
      </c>
      <c r="BK256" s="243">
        <f>ROUND(I256*H256,2)</f>
        <v>0</v>
      </c>
      <c r="BL256" s="20" t="s">
        <v>482</v>
      </c>
      <c r="BM256" s="242" t="s">
        <v>6573</v>
      </c>
    </row>
    <row r="257" s="2" customFormat="1">
      <c r="A257" s="41"/>
      <c r="B257" s="42"/>
      <c r="C257" s="43"/>
      <c r="D257" s="244" t="s">
        <v>484</v>
      </c>
      <c r="E257" s="43"/>
      <c r="F257" s="245" t="s">
        <v>2686</v>
      </c>
      <c r="G257" s="43"/>
      <c r="H257" s="43"/>
      <c r="I257" s="151"/>
      <c r="J257" s="43"/>
      <c r="K257" s="43"/>
      <c r="L257" s="47"/>
      <c r="M257" s="246"/>
      <c r="N257" s="24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484</v>
      </c>
      <c r="AU257" s="20" t="s">
        <v>82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717</v>
      </c>
      <c r="G258" s="250"/>
      <c r="H258" s="253">
        <v>42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74</v>
      </c>
      <c r="AY258" s="259" t="s">
        <v>475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6574</v>
      </c>
      <c r="G259" s="250"/>
      <c r="H259" s="253">
        <v>26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5" customFormat="1">
      <c r="A260" s="15"/>
      <c r="B260" s="271"/>
      <c r="C260" s="272"/>
      <c r="D260" s="244" t="s">
        <v>487</v>
      </c>
      <c r="E260" s="273" t="s">
        <v>28</v>
      </c>
      <c r="F260" s="274" t="s">
        <v>493</v>
      </c>
      <c r="G260" s="272"/>
      <c r="H260" s="275">
        <v>68</v>
      </c>
      <c r="I260" s="276"/>
      <c r="J260" s="272"/>
      <c r="K260" s="272"/>
      <c r="L260" s="277"/>
      <c r="M260" s="278"/>
      <c r="N260" s="279"/>
      <c r="O260" s="279"/>
      <c r="P260" s="279"/>
      <c r="Q260" s="279"/>
      <c r="R260" s="279"/>
      <c r="S260" s="279"/>
      <c r="T260" s="280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81" t="s">
        <v>487</v>
      </c>
      <c r="AU260" s="281" t="s">
        <v>82</v>
      </c>
      <c r="AV260" s="15" t="s">
        <v>482</v>
      </c>
      <c r="AW260" s="15" t="s">
        <v>35</v>
      </c>
      <c r="AX260" s="15" t="s">
        <v>78</v>
      </c>
      <c r="AY260" s="281" t="s">
        <v>475</v>
      </c>
    </row>
    <row r="261" s="2" customFormat="1" ht="16.5" customHeight="1">
      <c r="A261" s="41"/>
      <c r="B261" s="42"/>
      <c r="C261" s="282" t="s">
        <v>737</v>
      </c>
      <c r="D261" s="282" t="s">
        <v>516</v>
      </c>
      <c r="E261" s="283" t="s">
        <v>6181</v>
      </c>
      <c r="F261" s="284" t="s">
        <v>6182</v>
      </c>
      <c r="G261" s="285" t="s">
        <v>550</v>
      </c>
      <c r="H261" s="286">
        <v>42</v>
      </c>
      <c r="I261" s="287"/>
      <c r="J261" s="288">
        <f>ROUND(I261*H261,2)</f>
        <v>0</v>
      </c>
      <c r="K261" s="284" t="s">
        <v>481</v>
      </c>
      <c r="L261" s="289"/>
      <c r="M261" s="290" t="s">
        <v>28</v>
      </c>
      <c r="N261" s="291" t="s">
        <v>45</v>
      </c>
      <c r="O261" s="87"/>
      <c r="P261" s="240">
        <f>O261*H261</f>
        <v>0</v>
      </c>
      <c r="Q261" s="240">
        <v>0.218</v>
      </c>
      <c r="R261" s="240">
        <f>Q261*H261</f>
        <v>9.1560000000000006</v>
      </c>
      <c r="S261" s="240">
        <v>0</v>
      </c>
      <c r="T261" s="241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42" t="s">
        <v>519</v>
      </c>
      <c r="AT261" s="242" t="s">
        <v>516</v>
      </c>
      <c r="AU261" s="242" t="s">
        <v>82</v>
      </c>
      <c r="AY261" s="20" t="s">
        <v>475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20" t="s">
        <v>78</v>
      </c>
      <c r="BK261" s="243">
        <f>ROUND(I261*H261,2)</f>
        <v>0</v>
      </c>
      <c r="BL261" s="20" t="s">
        <v>482</v>
      </c>
      <c r="BM261" s="242" t="s">
        <v>6575</v>
      </c>
    </row>
    <row r="262" s="2" customFormat="1">
      <c r="A262" s="41"/>
      <c r="B262" s="42"/>
      <c r="C262" s="43"/>
      <c r="D262" s="244" t="s">
        <v>484</v>
      </c>
      <c r="E262" s="43"/>
      <c r="F262" s="245" t="s">
        <v>6182</v>
      </c>
      <c r="G262" s="43"/>
      <c r="H262" s="43"/>
      <c r="I262" s="151"/>
      <c r="J262" s="43"/>
      <c r="K262" s="43"/>
      <c r="L262" s="47"/>
      <c r="M262" s="246"/>
      <c r="N262" s="24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484</v>
      </c>
      <c r="AU262" s="20" t="s">
        <v>82</v>
      </c>
    </row>
    <row r="263" s="2" customFormat="1" ht="21.75" customHeight="1">
      <c r="A263" s="41"/>
      <c r="B263" s="42"/>
      <c r="C263" s="282" t="s">
        <v>742</v>
      </c>
      <c r="D263" s="282" t="s">
        <v>516</v>
      </c>
      <c r="E263" s="283" t="s">
        <v>6184</v>
      </c>
      <c r="F263" s="284" t="s">
        <v>6185</v>
      </c>
      <c r="G263" s="285" t="s">
        <v>550</v>
      </c>
      <c r="H263" s="286">
        <v>42</v>
      </c>
      <c r="I263" s="287"/>
      <c r="J263" s="288">
        <f>ROUND(I263*H263,2)</f>
        <v>0</v>
      </c>
      <c r="K263" s="284" t="s">
        <v>481</v>
      </c>
      <c r="L263" s="289"/>
      <c r="M263" s="290" t="s">
        <v>28</v>
      </c>
      <c r="N263" s="291" t="s">
        <v>45</v>
      </c>
      <c r="O263" s="87"/>
      <c r="P263" s="240">
        <f>O263*H263</f>
        <v>0</v>
      </c>
      <c r="Q263" s="240">
        <v>0.002</v>
      </c>
      <c r="R263" s="240">
        <f>Q263*H263</f>
        <v>0.084000000000000005</v>
      </c>
      <c r="S263" s="240">
        <v>0</v>
      </c>
      <c r="T263" s="241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42" t="s">
        <v>519</v>
      </c>
      <c r="AT263" s="242" t="s">
        <v>516</v>
      </c>
      <c r="AU263" s="242" t="s">
        <v>82</v>
      </c>
      <c r="AY263" s="20" t="s">
        <v>475</v>
      </c>
      <c r="BE263" s="243">
        <f>IF(N263="základní",J263,0)</f>
        <v>0</v>
      </c>
      <c r="BF263" s="243">
        <f>IF(N263="snížená",J263,0)</f>
        <v>0</v>
      </c>
      <c r="BG263" s="243">
        <f>IF(N263="zákl. přenesená",J263,0)</f>
        <v>0</v>
      </c>
      <c r="BH263" s="243">
        <f>IF(N263="sníž. přenesená",J263,0)</f>
        <v>0</v>
      </c>
      <c r="BI263" s="243">
        <f>IF(N263="nulová",J263,0)</f>
        <v>0</v>
      </c>
      <c r="BJ263" s="20" t="s">
        <v>78</v>
      </c>
      <c r="BK263" s="243">
        <f>ROUND(I263*H263,2)</f>
        <v>0</v>
      </c>
      <c r="BL263" s="20" t="s">
        <v>482</v>
      </c>
      <c r="BM263" s="242" t="s">
        <v>6576</v>
      </c>
    </row>
    <row r="264" s="2" customFormat="1">
      <c r="A264" s="41"/>
      <c r="B264" s="42"/>
      <c r="C264" s="43"/>
      <c r="D264" s="244" t="s">
        <v>484</v>
      </c>
      <c r="E264" s="43"/>
      <c r="F264" s="245" t="s">
        <v>6185</v>
      </c>
      <c r="G264" s="43"/>
      <c r="H264" s="43"/>
      <c r="I264" s="151"/>
      <c r="J264" s="43"/>
      <c r="K264" s="43"/>
      <c r="L264" s="47"/>
      <c r="M264" s="246"/>
      <c r="N264" s="24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484</v>
      </c>
      <c r="AU264" s="20" t="s">
        <v>82</v>
      </c>
    </row>
    <row r="265" s="2" customFormat="1" ht="21.75" customHeight="1">
      <c r="A265" s="41"/>
      <c r="B265" s="42"/>
      <c r="C265" s="231" t="s">
        <v>747</v>
      </c>
      <c r="D265" s="231" t="s">
        <v>477</v>
      </c>
      <c r="E265" s="232" t="s">
        <v>6187</v>
      </c>
      <c r="F265" s="233" t="s">
        <v>6188</v>
      </c>
      <c r="G265" s="234" t="s">
        <v>550</v>
      </c>
      <c r="H265" s="235">
        <v>1</v>
      </c>
      <c r="I265" s="236"/>
      <c r="J265" s="237">
        <f>ROUND(I265*H265,2)</f>
        <v>0</v>
      </c>
      <c r="K265" s="233" t="s">
        <v>28</v>
      </c>
      <c r="L265" s="47"/>
      <c r="M265" s="238" t="s">
        <v>28</v>
      </c>
      <c r="N265" s="239" t="s">
        <v>45</v>
      </c>
      <c r="O265" s="87"/>
      <c r="P265" s="240">
        <f>O265*H265</f>
        <v>0</v>
      </c>
      <c r="Q265" s="240">
        <v>0.15970000000000001</v>
      </c>
      <c r="R265" s="240">
        <f>Q265*H265</f>
        <v>0.15970000000000001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482</v>
      </c>
      <c r="AT265" s="242" t="s">
        <v>477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482</v>
      </c>
      <c r="BM265" s="242" t="s">
        <v>6577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6190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6191</v>
      </c>
      <c r="G267" s="250"/>
      <c r="H267" s="253">
        <v>1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78</v>
      </c>
      <c r="AY267" s="259" t="s">
        <v>475</v>
      </c>
    </row>
    <row r="268" s="2" customFormat="1" ht="16.5" customHeight="1">
      <c r="A268" s="41"/>
      <c r="B268" s="42"/>
      <c r="C268" s="282" t="s">
        <v>752</v>
      </c>
      <c r="D268" s="282" t="s">
        <v>516</v>
      </c>
      <c r="E268" s="283" t="s">
        <v>6192</v>
      </c>
      <c r="F268" s="284" t="s">
        <v>6193</v>
      </c>
      <c r="G268" s="285" t="s">
        <v>550</v>
      </c>
      <c r="H268" s="286">
        <v>1</v>
      </c>
      <c r="I268" s="287"/>
      <c r="J268" s="288">
        <f>ROUND(I268*H268,2)</f>
        <v>0</v>
      </c>
      <c r="K268" s="284" t="s">
        <v>28</v>
      </c>
      <c r="L268" s="289"/>
      <c r="M268" s="290" t="s">
        <v>28</v>
      </c>
      <c r="N268" s="291" t="s">
        <v>45</v>
      </c>
      <c r="O268" s="87"/>
      <c r="P268" s="240">
        <f>O268*H268</f>
        <v>0</v>
      </c>
      <c r="Q268" s="240">
        <v>0.097000000000000003</v>
      </c>
      <c r="R268" s="240">
        <f>Q268*H268</f>
        <v>0.097000000000000003</v>
      </c>
      <c r="S268" s="240">
        <v>0</v>
      </c>
      <c r="T268" s="241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42" t="s">
        <v>519</v>
      </c>
      <c r="AT268" s="242" t="s">
        <v>516</v>
      </c>
      <c r="AU268" s="242" t="s">
        <v>82</v>
      </c>
      <c r="AY268" s="20" t="s">
        <v>475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20" t="s">
        <v>78</v>
      </c>
      <c r="BK268" s="243">
        <f>ROUND(I268*H268,2)</f>
        <v>0</v>
      </c>
      <c r="BL268" s="20" t="s">
        <v>482</v>
      </c>
      <c r="BM268" s="242" t="s">
        <v>6578</v>
      </c>
    </row>
    <row r="269" s="2" customFormat="1">
      <c r="A269" s="41"/>
      <c r="B269" s="42"/>
      <c r="C269" s="43"/>
      <c r="D269" s="244" t="s">
        <v>484</v>
      </c>
      <c r="E269" s="43"/>
      <c r="F269" s="245" t="s">
        <v>6193</v>
      </c>
      <c r="G269" s="43"/>
      <c r="H269" s="43"/>
      <c r="I269" s="151"/>
      <c r="J269" s="43"/>
      <c r="K269" s="43"/>
      <c r="L269" s="47"/>
      <c r="M269" s="246"/>
      <c r="N269" s="24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484</v>
      </c>
      <c r="AU269" s="20" t="s">
        <v>82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6195</v>
      </c>
      <c r="G270" s="250"/>
      <c r="H270" s="253">
        <v>1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78</v>
      </c>
      <c r="AY270" s="259" t="s">
        <v>475</v>
      </c>
    </row>
    <row r="271" s="2" customFormat="1" ht="21.75" customHeight="1">
      <c r="A271" s="41"/>
      <c r="B271" s="42"/>
      <c r="C271" s="231" t="s">
        <v>758</v>
      </c>
      <c r="D271" s="231" t="s">
        <v>477</v>
      </c>
      <c r="E271" s="232" t="s">
        <v>6196</v>
      </c>
      <c r="F271" s="233" t="s">
        <v>6197</v>
      </c>
      <c r="G271" s="234" t="s">
        <v>480</v>
      </c>
      <c r="H271" s="235">
        <v>0.44</v>
      </c>
      <c r="I271" s="236"/>
      <c r="J271" s="237">
        <f>ROUND(I271*H271,2)</f>
        <v>0</v>
      </c>
      <c r="K271" s="233" t="s">
        <v>481</v>
      </c>
      <c r="L271" s="47"/>
      <c r="M271" s="238" t="s">
        <v>28</v>
      </c>
      <c r="N271" s="239" t="s">
        <v>45</v>
      </c>
      <c r="O271" s="87"/>
      <c r="P271" s="240">
        <f>O271*H271</f>
        <v>0</v>
      </c>
      <c r="Q271" s="240">
        <v>2.2563399999999998</v>
      </c>
      <c r="R271" s="240">
        <f>Q271*H271</f>
        <v>0.99278959999999994</v>
      </c>
      <c r="S271" s="240">
        <v>0</v>
      </c>
      <c r="T271" s="241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42" t="s">
        <v>482</v>
      </c>
      <c r="AT271" s="242" t="s">
        <v>477</v>
      </c>
      <c r="AU271" s="242" t="s">
        <v>82</v>
      </c>
      <c r="AY271" s="20" t="s">
        <v>475</v>
      </c>
      <c r="BE271" s="243">
        <f>IF(N271="základní",J271,0)</f>
        <v>0</v>
      </c>
      <c r="BF271" s="243">
        <f>IF(N271="snížená",J271,0)</f>
        <v>0</v>
      </c>
      <c r="BG271" s="243">
        <f>IF(N271="zákl. přenesená",J271,0)</f>
        <v>0</v>
      </c>
      <c r="BH271" s="243">
        <f>IF(N271="sníž. přenesená",J271,0)</f>
        <v>0</v>
      </c>
      <c r="BI271" s="243">
        <f>IF(N271="nulová",J271,0)</f>
        <v>0</v>
      </c>
      <c r="BJ271" s="20" t="s">
        <v>78</v>
      </c>
      <c r="BK271" s="243">
        <f>ROUND(I271*H271,2)</f>
        <v>0</v>
      </c>
      <c r="BL271" s="20" t="s">
        <v>482</v>
      </c>
      <c r="BM271" s="242" t="s">
        <v>6579</v>
      </c>
    </row>
    <row r="272" s="2" customFormat="1">
      <c r="A272" s="41"/>
      <c r="B272" s="42"/>
      <c r="C272" s="43"/>
      <c r="D272" s="244" t="s">
        <v>484</v>
      </c>
      <c r="E272" s="43"/>
      <c r="F272" s="245" t="s">
        <v>6197</v>
      </c>
      <c r="G272" s="43"/>
      <c r="H272" s="43"/>
      <c r="I272" s="151"/>
      <c r="J272" s="43"/>
      <c r="K272" s="43"/>
      <c r="L272" s="47"/>
      <c r="M272" s="246"/>
      <c r="N272" s="247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484</v>
      </c>
      <c r="AU272" s="20" t="s">
        <v>82</v>
      </c>
    </row>
    <row r="273" s="13" customFormat="1">
      <c r="A273" s="13"/>
      <c r="B273" s="249"/>
      <c r="C273" s="250"/>
      <c r="D273" s="244" t="s">
        <v>487</v>
      </c>
      <c r="E273" s="251" t="s">
        <v>28</v>
      </c>
      <c r="F273" s="252" t="s">
        <v>6580</v>
      </c>
      <c r="G273" s="250"/>
      <c r="H273" s="253">
        <v>0.29999999999999999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9" t="s">
        <v>487</v>
      </c>
      <c r="AU273" s="259" t="s">
        <v>82</v>
      </c>
      <c r="AV273" s="13" t="s">
        <v>82</v>
      </c>
      <c r="AW273" s="13" t="s">
        <v>35</v>
      </c>
      <c r="AX273" s="13" t="s">
        <v>74</v>
      </c>
      <c r="AY273" s="259" t="s">
        <v>475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6581</v>
      </c>
      <c r="G274" s="250"/>
      <c r="H274" s="253">
        <v>0.14000000000000001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74</v>
      </c>
      <c r="AY274" s="259" t="s">
        <v>475</v>
      </c>
    </row>
    <row r="275" s="15" customFormat="1">
      <c r="A275" s="15"/>
      <c r="B275" s="271"/>
      <c r="C275" s="272"/>
      <c r="D275" s="244" t="s">
        <v>487</v>
      </c>
      <c r="E275" s="273" t="s">
        <v>28</v>
      </c>
      <c r="F275" s="274" t="s">
        <v>493</v>
      </c>
      <c r="G275" s="272"/>
      <c r="H275" s="275">
        <v>0.44</v>
      </c>
      <c r="I275" s="276"/>
      <c r="J275" s="272"/>
      <c r="K275" s="272"/>
      <c r="L275" s="277"/>
      <c r="M275" s="278"/>
      <c r="N275" s="279"/>
      <c r="O275" s="279"/>
      <c r="P275" s="279"/>
      <c r="Q275" s="279"/>
      <c r="R275" s="279"/>
      <c r="S275" s="279"/>
      <c r="T275" s="280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81" t="s">
        <v>487</v>
      </c>
      <c r="AU275" s="281" t="s">
        <v>82</v>
      </c>
      <c r="AV275" s="15" t="s">
        <v>482</v>
      </c>
      <c r="AW275" s="15" t="s">
        <v>35</v>
      </c>
      <c r="AX275" s="15" t="s">
        <v>78</v>
      </c>
      <c r="AY275" s="281" t="s">
        <v>475</v>
      </c>
    </row>
    <row r="276" s="12" customFormat="1" ht="22.8" customHeight="1">
      <c r="A276" s="12"/>
      <c r="B276" s="215"/>
      <c r="C276" s="216"/>
      <c r="D276" s="217" t="s">
        <v>73</v>
      </c>
      <c r="E276" s="229" t="s">
        <v>292</v>
      </c>
      <c r="F276" s="229" t="s">
        <v>648</v>
      </c>
      <c r="G276" s="216"/>
      <c r="H276" s="216"/>
      <c r="I276" s="219"/>
      <c r="J276" s="230">
        <f>BK276</f>
        <v>0</v>
      </c>
      <c r="K276" s="216"/>
      <c r="L276" s="221"/>
      <c r="M276" s="222"/>
      <c r="N276" s="223"/>
      <c r="O276" s="223"/>
      <c r="P276" s="224">
        <f>SUM(P277:P279)</f>
        <v>0</v>
      </c>
      <c r="Q276" s="223"/>
      <c r="R276" s="224">
        <f>SUM(R277:R279)</f>
        <v>0.03006</v>
      </c>
      <c r="S276" s="223"/>
      <c r="T276" s="225">
        <f>SUM(T277:T279)</f>
        <v>1.4310000000000001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26" t="s">
        <v>78</v>
      </c>
      <c r="AT276" s="227" t="s">
        <v>73</v>
      </c>
      <c r="AU276" s="227" t="s">
        <v>78</v>
      </c>
      <c r="AY276" s="226" t="s">
        <v>475</v>
      </c>
      <c r="BK276" s="228">
        <f>SUM(BK277:BK279)</f>
        <v>0</v>
      </c>
    </row>
    <row r="277" s="2" customFormat="1" ht="33" customHeight="1">
      <c r="A277" s="41"/>
      <c r="B277" s="42"/>
      <c r="C277" s="231" t="s">
        <v>763</v>
      </c>
      <c r="D277" s="231" t="s">
        <v>477</v>
      </c>
      <c r="E277" s="232" t="s">
        <v>6200</v>
      </c>
      <c r="F277" s="233" t="s">
        <v>6201</v>
      </c>
      <c r="G277" s="234" t="s">
        <v>639</v>
      </c>
      <c r="H277" s="235">
        <v>9</v>
      </c>
      <c r="I277" s="236"/>
      <c r="J277" s="237">
        <f>ROUND(I277*H277,2)</f>
        <v>0</v>
      </c>
      <c r="K277" s="233" t="s">
        <v>481</v>
      </c>
      <c r="L277" s="47"/>
      <c r="M277" s="238" t="s">
        <v>28</v>
      </c>
      <c r="N277" s="239" t="s">
        <v>45</v>
      </c>
      <c r="O277" s="87"/>
      <c r="P277" s="240">
        <f>O277*H277</f>
        <v>0</v>
      </c>
      <c r="Q277" s="240">
        <v>0.0033400000000000001</v>
      </c>
      <c r="R277" s="240">
        <f>Q277*H277</f>
        <v>0.03006</v>
      </c>
      <c r="S277" s="240">
        <v>0.159</v>
      </c>
      <c r="T277" s="241">
        <f>S277*H277</f>
        <v>1.4310000000000001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42" t="s">
        <v>482</v>
      </c>
      <c r="AT277" s="242" t="s">
        <v>477</v>
      </c>
      <c r="AU277" s="242" t="s">
        <v>82</v>
      </c>
      <c r="AY277" s="20" t="s">
        <v>475</v>
      </c>
      <c r="BE277" s="243">
        <f>IF(N277="základní",J277,0)</f>
        <v>0</v>
      </c>
      <c r="BF277" s="243">
        <f>IF(N277="snížená",J277,0)</f>
        <v>0</v>
      </c>
      <c r="BG277" s="243">
        <f>IF(N277="zákl. přenesená",J277,0)</f>
        <v>0</v>
      </c>
      <c r="BH277" s="243">
        <f>IF(N277="sníž. přenesená",J277,0)</f>
        <v>0</v>
      </c>
      <c r="BI277" s="243">
        <f>IF(N277="nulová",J277,0)</f>
        <v>0</v>
      </c>
      <c r="BJ277" s="20" t="s">
        <v>78</v>
      </c>
      <c r="BK277" s="243">
        <f>ROUND(I277*H277,2)</f>
        <v>0</v>
      </c>
      <c r="BL277" s="20" t="s">
        <v>482</v>
      </c>
      <c r="BM277" s="242" t="s">
        <v>6582</v>
      </c>
    </row>
    <row r="278" s="2" customFormat="1">
      <c r="A278" s="41"/>
      <c r="B278" s="42"/>
      <c r="C278" s="43"/>
      <c r="D278" s="244" t="s">
        <v>484</v>
      </c>
      <c r="E278" s="43"/>
      <c r="F278" s="245" t="s">
        <v>6201</v>
      </c>
      <c r="G278" s="43"/>
      <c r="H278" s="43"/>
      <c r="I278" s="151"/>
      <c r="J278" s="43"/>
      <c r="K278" s="43"/>
      <c r="L278" s="47"/>
      <c r="M278" s="246"/>
      <c r="N278" s="24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484</v>
      </c>
      <c r="AU278" s="20" t="s">
        <v>82</v>
      </c>
    </row>
    <row r="279" s="13" customFormat="1">
      <c r="A279" s="13"/>
      <c r="B279" s="249"/>
      <c r="C279" s="250"/>
      <c r="D279" s="244" t="s">
        <v>487</v>
      </c>
      <c r="E279" s="251" t="s">
        <v>28</v>
      </c>
      <c r="F279" s="252" t="s">
        <v>6583</v>
      </c>
      <c r="G279" s="250"/>
      <c r="H279" s="253">
        <v>9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9" t="s">
        <v>487</v>
      </c>
      <c r="AU279" s="259" t="s">
        <v>82</v>
      </c>
      <c r="AV279" s="13" t="s">
        <v>82</v>
      </c>
      <c r="AW279" s="13" t="s">
        <v>35</v>
      </c>
      <c r="AX279" s="13" t="s">
        <v>78</v>
      </c>
      <c r="AY279" s="259" t="s">
        <v>475</v>
      </c>
    </row>
    <row r="280" s="12" customFormat="1" ht="22.8" customHeight="1">
      <c r="A280" s="12"/>
      <c r="B280" s="215"/>
      <c r="C280" s="216"/>
      <c r="D280" s="217" t="s">
        <v>73</v>
      </c>
      <c r="E280" s="229" t="s">
        <v>701</v>
      </c>
      <c r="F280" s="229" t="s">
        <v>702</v>
      </c>
      <c r="G280" s="216"/>
      <c r="H280" s="216"/>
      <c r="I280" s="219"/>
      <c r="J280" s="230">
        <f>BK280</f>
        <v>0</v>
      </c>
      <c r="K280" s="216"/>
      <c r="L280" s="221"/>
      <c r="M280" s="222"/>
      <c r="N280" s="223"/>
      <c r="O280" s="223"/>
      <c r="P280" s="224">
        <f>SUM(P281:P282)</f>
        <v>0</v>
      </c>
      <c r="Q280" s="223"/>
      <c r="R280" s="224">
        <f>SUM(R281:R282)</f>
        <v>0</v>
      </c>
      <c r="S280" s="223"/>
      <c r="T280" s="225">
        <f>SUM(T281:T282)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6" t="s">
        <v>78</v>
      </c>
      <c r="AT280" s="227" t="s">
        <v>73</v>
      </c>
      <c r="AU280" s="227" t="s">
        <v>78</v>
      </c>
      <c r="AY280" s="226" t="s">
        <v>475</v>
      </c>
      <c r="BK280" s="228">
        <f>SUM(BK281:BK282)</f>
        <v>0</v>
      </c>
    </row>
    <row r="281" s="2" customFormat="1" ht="21.75" customHeight="1">
      <c r="A281" s="41"/>
      <c r="B281" s="42"/>
      <c r="C281" s="231" t="s">
        <v>769</v>
      </c>
      <c r="D281" s="231" t="s">
        <v>477</v>
      </c>
      <c r="E281" s="232" t="s">
        <v>6207</v>
      </c>
      <c r="F281" s="233" t="s">
        <v>6208</v>
      </c>
      <c r="G281" s="234" t="s">
        <v>508</v>
      </c>
      <c r="H281" s="235">
        <v>92.733000000000004</v>
      </c>
      <c r="I281" s="236"/>
      <c r="J281" s="237">
        <f>ROUND(I281*H281,2)</f>
        <v>0</v>
      </c>
      <c r="K281" s="233" t="s">
        <v>481</v>
      </c>
      <c r="L281" s="47"/>
      <c r="M281" s="238" t="s">
        <v>28</v>
      </c>
      <c r="N281" s="239" t="s">
        <v>45</v>
      </c>
      <c r="O281" s="87"/>
      <c r="P281" s="240">
        <f>O281*H281</f>
        <v>0</v>
      </c>
      <c r="Q281" s="240">
        <v>0</v>
      </c>
      <c r="R281" s="240">
        <f>Q281*H281</f>
        <v>0</v>
      </c>
      <c r="S281" s="240">
        <v>0</v>
      </c>
      <c r="T281" s="241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42" t="s">
        <v>482</v>
      </c>
      <c r="AT281" s="242" t="s">
        <v>477</v>
      </c>
      <c r="AU281" s="242" t="s">
        <v>82</v>
      </c>
      <c r="AY281" s="20" t="s">
        <v>475</v>
      </c>
      <c r="BE281" s="243">
        <f>IF(N281="základní",J281,0)</f>
        <v>0</v>
      </c>
      <c r="BF281" s="243">
        <f>IF(N281="snížená",J281,0)</f>
        <v>0</v>
      </c>
      <c r="BG281" s="243">
        <f>IF(N281="zákl. přenesená",J281,0)</f>
        <v>0</v>
      </c>
      <c r="BH281" s="243">
        <f>IF(N281="sníž. přenesená",J281,0)</f>
        <v>0</v>
      </c>
      <c r="BI281" s="243">
        <f>IF(N281="nulová",J281,0)</f>
        <v>0</v>
      </c>
      <c r="BJ281" s="20" t="s">
        <v>78</v>
      </c>
      <c r="BK281" s="243">
        <f>ROUND(I281*H281,2)</f>
        <v>0</v>
      </c>
      <c r="BL281" s="20" t="s">
        <v>482</v>
      </c>
      <c r="BM281" s="242" t="s">
        <v>6584</v>
      </c>
    </row>
    <row r="282" s="2" customFormat="1">
      <c r="A282" s="41"/>
      <c r="B282" s="42"/>
      <c r="C282" s="43"/>
      <c r="D282" s="244" t="s">
        <v>484</v>
      </c>
      <c r="E282" s="43"/>
      <c r="F282" s="245" t="s">
        <v>6210</v>
      </c>
      <c r="G282" s="43"/>
      <c r="H282" s="43"/>
      <c r="I282" s="151"/>
      <c r="J282" s="43"/>
      <c r="K282" s="43"/>
      <c r="L282" s="47"/>
      <c r="M282" s="295"/>
      <c r="N282" s="296"/>
      <c r="O282" s="297"/>
      <c r="P282" s="297"/>
      <c r="Q282" s="297"/>
      <c r="R282" s="297"/>
      <c r="S282" s="297"/>
      <c r="T282" s="29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484</v>
      </c>
      <c r="AU282" s="20" t="s">
        <v>82</v>
      </c>
    </row>
    <row r="283" s="2" customFormat="1" ht="6.96" customHeight="1">
      <c r="A283" s="41"/>
      <c r="B283" s="62"/>
      <c r="C283" s="63"/>
      <c r="D283" s="63"/>
      <c r="E283" s="63"/>
      <c r="F283" s="63"/>
      <c r="G283" s="63"/>
      <c r="H283" s="63"/>
      <c r="I283" s="179"/>
      <c r="J283" s="63"/>
      <c r="K283" s="63"/>
      <c r="L283" s="47"/>
      <c r="M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</row>
  </sheetData>
  <sheetProtection sheet="1" autoFilter="0" formatColumns="0" formatRows="0" objects="1" scenarios="1" spinCount="100000" saltValue="Z0pBAs/rEUs8my67EhVwj2URNEg9yHNETwY0yuf0nHgSsxl1TEkyIB6d+8/1D+oCNOLOfiRTlzFxVbjiEPQ/qg==" hashValue="sEAKb+Q4WeTDeiDtNSYknPFWlB42IQZE87Rau2E47iJwODaVweWH7tev/6ZoWuen7IFrflHbe6XXIAZs1KVckg==" algorithmName="SHA-512" password="C429"/>
  <autoFilter ref="C97:K28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246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5602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6042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6585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231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ROUND((SUM(BE98:BE286)),  2)</f>
        <v>0</v>
      </c>
      <c r="G37" s="41"/>
      <c r="H37" s="41"/>
      <c r="I37" s="168">
        <v>0.20999999999999999</v>
      </c>
      <c r="J37" s="167">
        <f>ROUND(((SUM(BE98:BE286))*I37),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ROUND((SUM(BF98:BF286)),  2)</f>
        <v>0</v>
      </c>
      <c r="G38" s="41"/>
      <c r="H38" s="41"/>
      <c r="I38" s="168">
        <v>0.14999999999999999</v>
      </c>
      <c r="J38" s="167">
        <f>ROUND(((SUM(BF98:BF286))*I38),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ROUND((SUM(BG98:BG286)),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ROUND((SUM(BH98:BH286)),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ROUND((SUM(BI98:BI286)),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5602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6042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6.7.6 - SO 06.7.6  Svodný drén F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J184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J200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2360</v>
      </c>
      <c r="E72" s="199"/>
      <c r="F72" s="199"/>
      <c r="G72" s="199"/>
      <c r="H72" s="199"/>
      <c r="I72" s="200"/>
      <c r="J72" s="201">
        <f>J211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J280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J284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5602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6042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6.7.6 - SO 06.7.6  Svodný drén F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33.707236999999999</v>
      </c>
      <c r="S98" s="99"/>
      <c r="T98" s="213">
        <f>T99</f>
        <v>0.38159999999999999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P100+P184+P200+P211+P280+P284</f>
        <v>0</v>
      </c>
      <c r="Q99" s="223"/>
      <c r="R99" s="224">
        <f>R100+R184+R200+R211+R280+R284</f>
        <v>33.707236999999999</v>
      </c>
      <c r="S99" s="223"/>
      <c r="T99" s="225">
        <f>T100+T184+T200+T211+T280+T284</f>
        <v>0.38159999999999999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BK100+BK184+BK200+BK211+BK280+BK284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SUM(P101:P183)</f>
        <v>0</v>
      </c>
      <c r="Q100" s="223"/>
      <c r="R100" s="224">
        <f>SUM(R101:R183)</f>
        <v>0.23626699999999998</v>
      </c>
      <c r="S100" s="223"/>
      <c r="T100" s="225">
        <f>SUM(T101:T183)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SUM(BK101:BK183)</f>
        <v>0</v>
      </c>
    </row>
    <row r="101" s="2" customFormat="1" ht="21.75" customHeight="1">
      <c r="A101" s="41"/>
      <c r="B101" s="42"/>
      <c r="C101" s="231" t="s">
        <v>78</v>
      </c>
      <c r="D101" s="231" t="s">
        <v>477</v>
      </c>
      <c r="E101" s="232" t="s">
        <v>3629</v>
      </c>
      <c r="F101" s="233" t="s">
        <v>3630</v>
      </c>
      <c r="G101" s="234" t="s">
        <v>3147</v>
      </c>
      <c r="H101" s="235">
        <v>192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6586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3630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6310</v>
      </c>
      <c r="G103" s="250"/>
      <c r="H103" s="253">
        <v>192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82</v>
      </c>
      <c r="D104" s="231" t="s">
        <v>477</v>
      </c>
      <c r="E104" s="232" t="s">
        <v>5060</v>
      </c>
      <c r="F104" s="233" t="s">
        <v>5061</v>
      </c>
      <c r="G104" s="234" t="s">
        <v>5062</v>
      </c>
      <c r="H104" s="235">
        <v>8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6587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5061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44.25" customHeight="1">
      <c r="A106" s="41"/>
      <c r="B106" s="42"/>
      <c r="C106" s="231" t="s">
        <v>90</v>
      </c>
      <c r="D106" s="231" t="s">
        <v>477</v>
      </c>
      <c r="E106" s="232" t="s">
        <v>3633</v>
      </c>
      <c r="F106" s="233" t="s">
        <v>3634</v>
      </c>
      <c r="G106" s="234" t="s">
        <v>480</v>
      </c>
      <c r="H106" s="235">
        <v>53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6588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3636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6589</v>
      </c>
      <c r="G108" s="250"/>
      <c r="H108" s="253">
        <v>53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482</v>
      </c>
      <c r="D109" s="231" t="s">
        <v>477</v>
      </c>
      <c r="E109" s="232" t="s">
        <v>3104</v>
      </c>
      <c r="F109" s="233" t="s">
        <v>3105</v>
      </c>
      <c r="G109" s="234" t="s">
        <v>480</v>
      </c>
      <c r="H109" s="235">
        <v>5.8200000000000003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6590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3107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6" customFormat="1">
      <c r="A111" s="16"/>
      <c r="B111" s="299"/>
      <c r="C111" s="300"/>
      <c r="D111" s="244" t="s">
        <v>487</v>
      </c>
      <c r="E111" s="301" t="s">
        <v>28</v>
      </c>
      <c r="F111" s="302" t="s">
        <v>6050</v>
      </c>
      <c r="G111" s="300"/>
      <c r="H111" s="301" t="s">
        <v>28</v>
      </c>
      <c r="I111" s="303"/>
      <c r="J111" s="300"/>
      <c r="K111" s="300"/>
      <c r="L111" s="304"/>
      <c r="M111" s="305"/>
      <c r="N111" s="306"/>
      <c r="O111" s="306"/>
      <c r="P111" s="306"/>
      <c r="Q111" s="306"/>
      <c r="R111" s="306"/>
      <c r="S111" s="306"/>
      <c r="T111" s="307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T111" s="308" t="s">
        <v>487</v>
      </c>
      <c r="AU111" s="308" t="s">
        <v>82</v>
      </c>
      <c r="AV111" s="16" t="s">
        <v>78</v>
      </c>
      <c r="AW111" s="16" t="s">
        <v>35</v>
      </c>
      <c r="AX111" s="16" t="s">
        <v>74</v>
      </c>
      <c r="AY111" s="308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6591</v>
      </c>
      <c r="G112" s="250"/>
      <c r="H112" s="253">
        <v>4.6200000000000001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6052</v>
      </c>
      <c r="G113" s="250"/>
      <c r="H113" s="253">
        <v>0.29999999999999999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6592</v>
      </c>
      <c r="G114" s="250"/>
      <c r="H114" s="253">
        <v>0.90000000000000002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5.8200000000000003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2" customFormat="1" ht="44.25" customHeight="1">
      <c r="A116" s="41"/>
      <c r="B116" s="42"/>
      <c r="C116" s="231" t="s">
        <v>186</v>
      </c>
      <c r="D116" s="231" t="s">
        <v>477</v>
      </c>
      <c r="E116" s="232" t="s">
        <v>1488</v>
      </c>
      <c r="F116" s="233" t="s">
        <v>1489</v>
      </c>
      <c r="G116" s="234" t="s">
        <v>480</v>
      </c>
      <c r="H116" s="235">
        <v>1.746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6593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1491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>
      <c r="A118" s="41"/>
      <c r="B118" s="42"/>
      <c r="C118" s="43"/>
      <c r="D118" s="244" t="s">
        <v>485</v>
      </c>
      <c r="E118" s="43"/>
      <c r="F118" s="248" t="s">
        <v>6054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485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6594</v>
      </c>
      <c r="G119" s="250"/>
      <c r="H119" s="253">
        <v>1.746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16.5" customHeight="1">
      <c r="A120" s="41"/>
      <c r="B120" s="42"/>
      <c r="C120" s="231" t="s">
        <v>204</v>
      </c>
      <c r="D120" s="231" t="s">
        <v>477</v>
      </c>
      <c r="E120" s="232" t="s">
        <v>6056</v>
      </c>
      <c r="F120" s="233" t="s">
        <v>6057</v>
      </c>
      <c r="G120" s="234" t="s">
        <v>3898</v>
      </c>
      <c r="H120" s="235">
        <v>1</v>
      </c>
      <c r="I120" s="236"/>
      <c r="J120" s="237">
        <f>ROUND(I120*H120,2)</f>
        <v>0</v>
      </c>
      <c r="K120" s="233" t="s">
        <v>28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6595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6057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78</v>
      </c>
      <c r="G122" s="250"/>
      <c r="H122" s="253">
        <v>1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33" customHeight="1">
      <c r="A123" s="41"/>
      <c r="B123" s="42"/>
      <c r="C123" s="231" t="s">
        <v>522</v>
      </c>
      <c r="D123" s="231" t="s">
        <v>477</v>
      </c>
      <c r="E123" s="232" t="s">
        <v>6059</v>
      </c>
      <c r="F123" s="233" t="s">
        <v>6060</v>
      </c>
      <c r="G123" s="234" t="s">
        <v>480</v>
      </c>
      <c r="H123" s="235">
        <v>175.875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6596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6062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6597</v>
      </c>
      <c r="G125" s="250"/>
      <c r="H125" s="253">
        <v>151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6598</v>
      </c>
      <c r="G126" s="250"/>
      <c r="H126" s="253">
        <v>24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4" customFormat="1">
      <c r="A127" s="14"/>
      <c r="B127" s="260"/>
      <c r="C127" s="261"/>
      <c r="D127" s="244" t="s">
        <v>487</v>
      </c>
      <c r="E127" s="262" t="s">
        <v>28</v>
      </c>
      <c r="F127" s="263" t="s">
        <v>490</v>
      </c>
      <c r="G127" s="261"/>
      <c r="H127" s="264">
        <v>175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70" t="s">
        <v>487</v>
      </c>
      <c r="AU127" s="270" t="s">
        <v>82</v>
      </c>
      <c r="AV127" s="14" t="s">
        <v>90</v>
      </c>
      <c r="AW127" s="14" t="s">
        <v>35</v>
      </c>
      <c r="AX127" s="14" t="s">
        <v>74</v>
      </c>
      <c r="AY127" s="270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6599</v>
      </c>
      <c r="G128" s="250"/>
      <c r="H128" s="253">
        <v>0.875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5" customFormat="1">
      <c r="A129" s="15"/>
      <c r="B129" s="271"/>
      <c r="C129" s="272"/>
      <c r="D129" s="244" t="s">
        <v>487</v>
      </c>
      <c r="E129" s="273" t="s">
        <v>28</v>
      </c>
      <c r="F129" s="274" t="s">
        <v>493</v>
      </c>
      <c r="G129" s="272"/>
      <c r="H129" s="275">
        <v>175.875</v>
      </c>
      <c r="I129" s="276"/>
      <c r="J129" s="272"/>
      <c r="K129" s="272"/>
      <c r="L129" s="277"/>
      <c r="M129" s="278"/>
      <c r="N129" s="279"/>
      <c r="O129" s="279"/>
      <c r="P129" s="279"/>
      <c r="Q129" s="279"/>
      <c r="R129" s="279"/>
      <c r="S129" s="279"/>
      <c r="T129" s="280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81" t="s">
        <v>487</v>
      </c>
      <c r="AU129" s="281" t="s">
        <v>82</v>
      </c>
      <c r="AV129" s="15" t="s">
        <v>482</v>
      </c>
      <c r="AW129" s="15" t="s">
        <v>35</v>
      </c>
      <c r="AX129" s="15" t="s">
        <v>78</v>
      </c>
      <c r="AY129" s="281" t="s">
        <v>475</v>
      </c>
    </row>
    <row r="130" s="2" customFormat="1" ht="44.25" customHeight="1">
      <c r="A130" s="41"/>
      <c r="B130" s="42"/>
      <c r="C130" s="231" t="s">
        <v>519</v>
      </c>
      <c r="D130" s="231" t="s">
        <v>477</v>
      </c>
      <c r="E130" s="232" t="s">
        <v>5622</v>
      </c>
      <c r="F130" s="233" t="s">
        <v>5623</v>
      </c>
      <c r="G130" s="234" t="s">
        <v>480</v>
      </c>
      <c r="H130" s="235">
        <v>52.5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6600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5625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>
      <c r="A132" s="41"/>
      <c r="B132" s="42"/>
      <c r="C132" s="43"/>
      <c r="D132" s="244" t="s">
        <v>485</v>
      </c>
      <c r="E132" s="43"/>
      <c r="F132" s="248" t="s">
        <v>6054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485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6601</v>
      </c>
      <c r="G133" s="250"/>
      <c r="H133" s="253">
        <v>52.5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33" customHeight="1">
      <c r="A134" s="41"/>
      <c r="B134" s="42"/>
      <c r="C134" s="231" t="s">
        <v>292</v>
      </c>
      <c r="D134" s="231" t="s">
        <v>477</v>
      </c>
      <c r="E134" s="232" t="s">
        <v>6068</v>
      </c>
      <c r="F134" s="233" t="s">
        <v>6069</v>
      </c>
      <c r="G134" s="234" t="s">
        <v>496</v>
      </c>
      <c r="H134" s="235">
        <v>394.39999999999998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0.00058</v>
      </c>
      <c r="R134" s="240">
        <f>Q134*H134</f>
        <v>0.22875199999999998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6602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6069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6603</v>
      </c>
      <c r="G136" s="250"/>
      <c r="H136" s="253">
        <v>394.39999999999998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332</v>
      </c>
      <c r="D137" s="231" t="s">
        <v>477</v>
      </c>
      <c r="E137" s="232" t="s">
        <v>6072</v>
      </c>
      <c r="F137" s="233" t="s">
        <v>6073</v>
      </c>
      <c r="G137" s="234" t="s">
        <v>496</v>
      </c>
      <c r="H137" s="235">
        <v>394.39999999999998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6604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6073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6605</v>
      </c>
      <c r="G139" s="250"/>
      <c r="H139" s="253">
        <v>394.39999999999998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44.25" customHeight="1">
      <c r="A140" s="41"/>
      <c r="B140" s="42"/>
      <c r="C140" s="231" t="s">
        <v>341</v>
      </c>
      <c r="D140" s="231" t="s">
        <v>477</v>
      </c>
      <c r="E140" s="232" t="s">
        <v>6606</v>
      </c>
      <c r="F140" s="233" t="s">
        <v>3664</v>
      </c>
      <c r="G140" s="234" t="s">
        <v>480</v>
      </c>
      <c r="H140" s="235">
        <v>106.142</v>
      </c>
      <c r="I140" s="236"/>
      <c r="J140" s="237">
        <f>ROUND(I140*H140,2)</f>
        <v>0</v>
      </c>
      <c r="K140" s="233" t="s">
        <v>28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6607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3664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6608</v>
      </c>
      <c r="G142" s="250"/>
      <c r="H142" s="253">
        <v>107.31999999999999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6609</v>
      </c>
      <c r="G143" s="250"/>
      <c r="H143" s="253">
        <v>-1.1779999999999999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5" customFormat="1">
      <c r="A144" s="15"/>
      <c r="B144" s="271"/>
      <c r="C144" s="272"/>
      <c r="D144" s="244" t="s">
        <v>487</v>
      </c>
      <c r="E144" s="273" t="s">
        <v>28</v>
      </c>
      <c r="F144" s="274" t="s">
        <v>493</v>
      </c>
      <c r="G144" s="272"/>
      <c r="H144" s="275">
        <v>106.142</v>
      </c>
      <c r="I144" s="276"/>
      <c r="J144" s="272"/>
      <c r="K144" s="272"/>
      <c r="L144" s="277"/>
      <c r="M144" s="278"/>
      <c r="N144" s="279"/>
      <c r="O144" s="279"/>
      <c r="P144" s="279"/>
      <c r="Q144" s="279"/>
      <c r="R144" s="279"/>
      <c r="S144" s="279"/>
      <c r="T144" s="28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81" t="s">
        <v>487</v>
      </c>
      <c r="AU144" s="281" t="s">
        <v>82</v>
      </c>
      <c r="AV144" s="15" t="s">
        <v>482</v>
      </c>
      <c r="AW144" s="15" t="s">
        <v>35</v>
      </c>
      <c r="AX144" s="15" t="s">
        <v>78</v>
      </c>
      <c r="AY144" s="281" t="s">
        <v>475</v>
      </c>
    </row>
    <row r="145" s="2" customFormat="1" ht="44.25" customHeight="1">
      <c r="A145" s="41"/>
      <c r="B145" s="42"/>
      <c r="C145" s="231" t="s">
        <v>350</v>
      </c>
      <c r="D145" s="231" t="s">
        <v>477</v>
      </c>
      <c r="E145" s="232" t="s">
        <v>5805</v>
      </c>
      <c r="F145" s="233" t="s">
        <v>5806</v>
      </c>
      <c r="G145" s="234" t="s">
        <v>480</v>
      </c>
      <c r="H145" s="235">
        <v>2.3999999999999999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6610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5808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6611</v>
      </c>
      <c r="G147" s="250"/>
      <c r="H147" s="253">
        <v>2.3999999999999999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78</v>
      </c>
      <c r="AY147" s="259" t="s">
        <v>475</v>
      </c>
    </row>
    <row r="148" s="2" customFormat="1" ht="16.5" customHeight="1">
      <c r="A148" s="41"/>
      <c r="B148" s="42"/>
      <c r="C148" s="282" t="s">
        <v>359</v>
      </c>
      <c r="D148" s="282" t="s">
        <v>516</v>
      </c>
      <c r="E148" s="283" t="s">
        <v>5814</v>
      </c>
      <c r="F148" s="284" t="s">
        <v>5815</v>
      </c>
      <c r="G148" s="285" t="s">
        <v>508</v>
      </c>
      <c r="H148" s="286">
        <v>4.3200000000000003</v>
      </c>
      <c r="I148" s="287"/>
      <c r="J148" s="288">
        <f>ROUND(I148*H148,2)</f>
        <v>0</v>
      </c>
      <c r="K148" s="284" t="s">
        <v>28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519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6612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5815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6613</v>
      </c>
      <c r="G150" s="250"/>
      <c r="H150" s="253">
        <v>4.3200000000000003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557</v>
      </c>
      <c r="D151" s="231" t="s">
        <v>477</v>
      </c>
      <c r="E151" s="232" t="s">
        <v>3114</v>
      </c>
      <c r="F151" s="233" t="s">
        <v>3115</v>
      </c>
      <c r="G151" s="234" t="s">
        <v>480</v>
      </c>
      <c r="H151" s="235">
        <v>77.302999999999997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6614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3117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6615</v>
      </c>
      <c r="G153" s="250"/>
      <c r="H153" s="253">
        <v>52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6616</v>
      </c>
      <c r="G154" s="250"/>
      <c r="H154" s="253">
        <v>21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6088</v>
      </c>
      <c r="G155" s="250"/>
      <c r="H155" s="253">
        <v>0.5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4" customFormat="1">
      <c r="A156" s="14"/>
      <c r="B156" s="260"/>
      <c r="C156" s="261"/>
      <c r="D156" s="244" t="s">
        <v>487</v>
      </c>
      <c r="E156" s="262" t="s">
        <v>28</v>
      </c>
      <c r="F156" s="263" t="s">
        <v>490</v>
      </c>
      <c r="G156" s="261"/>
      <c r="H156" s="264">
        <v>73.5</v>
      </c>
      <c r="I156" s="265"/>
      <c r="J156" s="261"/>
      <c r="K156" s="261"/>
      <c r="L156" s="266"/>
      <c r="M156" s="267"/>
      <c r="N156" s="268"/>
      <c r="O156" s="268"/>
      <c r="P156" s="268"/>
      <c r="Q156" s="268"/>
      <c r="R156" s="268"/>
      <c r="S156" s="268"/>
      <c r="T156" s="26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70" t="s">
        <v>487</v>
      </c>
      <c r="AU156" s="270" t="s">
        <v>82</v>
      </c>
      <c r="AV156" s="14" t="s">
        <v>90</v>
      </c>
      <c r="AW156" s="14" t="s">
        <v>35</v>
      </c>
      <c r="AX156" s="14" t="s">
        <v>74</v>
      </c>
      <c r="AY156" s="270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6617</v>
      </c>
      <c r="G157" s="250"/>
      <c r="H157" s="253">
        <v>1.1779999999999999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6618</v>
      </c>
      <c r="G158" s="250"/>
      <c r="H158" s="253">
        <v>2.625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77.302999999999997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55.5" customHeight="1">
      <c r="A160" s="41"/>
      <c r="B160" s="42"/>
      <c r="C160" s="231" t="s">
        <v>8</v>
      </c>
      <c r="D160" s="231" t="s">
        <v>477</v>
      </c>
      <c r="E160" s="232" t="s">
        <v>6090</v>
      </c>
      <c r="F160" s="233" t="s">
        <v>6091</v>
      </c>
      <c r="G160" s="234" t="s">
        <v>480</v>
      </c>
      <c r="H160" s="235">
        <v>50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6619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6091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6339</v>
      </c>
      <c r="G162" s="250"/>
      <c r="H162" s="253">
        <v>50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16.5" customHeight="1">
      <c r="A163" s="41"/>
      <c r="B163" s="42"/>
      <c r="C163" s="282" t="s">
        <v>567</v>
      </c>
      <c r="D163" s="282" t="s">
        <v>516</v>
      </c>
      <c r="E163" s="283" t="s">
        <v>6094</v>
      </c>
      <c r="F163" s="284" t="s">
        <v>6095</v>
      </c>
      <c r="G163" s="285" t="s">
        <v>508</v>
      </c>
      <c r="H163" s="286">
        <v>100</v>
      </c>
      <c r="I163" s="287"/>
      <c r="J163" s="288">
        <f>ROUND(I163*H163,2)</f>
        <v>0</v>
      </c>
      <c r="K163" s="284" t="s">
        <v>481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519</v>
      </c>
      <c r="AT163" s="242" t="s">
        <v>516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6620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6095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6341</v>
      </c>
      <c r="G165" s="250"/>
      <c r="H165" s="253">
        <v>100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44.25" customHeight="1">
      <c r="A166" s="41"/>
      <c r="B166" s="42"/>
      <c r="C166" s="231" t="s">
        <v>571</v>
      </c>
      <c r="D166" s="231" t="s">
        <v>477</v>
      </c>
      <c r="E166" s="232" t="s">
        <v>6098</v>
      </c>
      <c r="F166" s="233" t="s">
        <v>6099</v>
      </c>
      <c r="G166" s="234" t="s">
        <v>496</v>
      </c>
      <c r="H166" s="235">
        <v>501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6621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6099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6622</v>
      </c>
      <c r="G168" s="250"/>
      <c r="H168" s="253">
        <v>474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6623</v>
      </c>
      <c r="G169" s="250"/>
      <c r="H169" s="253">
        <v>27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5" customFormat="1">
      <c r="A170" s="15"/>
      <c r="B170" s="271"/>
      <c r="C170" s="272"/>
      <c r="D170" s="244" t="s">
        <v>487</v>
      </c>
      <c r="E170" s="273" t="s">
        <v>28</v>
      </c>
      <c r="F170" s="274" t="s">
        <v>493</v>
      </c>
      <c r="G170" s="272"/>
      <c r="H170" s="275">
        <v>501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81" t="s">
        <v>487</v>
      </c>
      <c r="AU170" s="281" t="s">
        <v>82</v>
      </c>
      <c r="AV170" s="15" t="s">
        <v>482</v>
      </c>
      <c r="AW170" s="15" t="s">
        <v>35</v>
      </c>
      <c r="AX170" s="15" t="s">
        <v>78</v>
      </c>
      <c r="AY170" s="281" t="s">
        <v>475</v>
      </c>
    </row>
    <row r="171" s="2" customFormat="1" ht="33" customHeight="1">
      <c r="A171" s="41"/>
      <c r="B171" s="42"/>
      <c r="C171" s="231" t="s">
        <v>575</v>
      </c>
      <c r="D171" s="231" t="s">
        <v>477</v>
      </c>
      <c r="E171" s="232" t="s">
        <v>6527</v>
      </c>
      <c r="F171" s="233" t="s">
        <v>6528</v>
      </c>
      <c r="G171" s="234" t="s">
        <v>496</v>
      </c>
      <c r="H171" s="235">
        <v>202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6624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6528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6625</v>
      </c>
      <c r="G173" s="250"/>
      <c r="H173" s="253">
        <v>175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6623</v>
      </c>
      <c r="G174" s="250"/>
      <c r="H174" s="253">
        <v>27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202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33" customHeight="1">
      <c r="A176" s="41"/>
      <c r="B176" s="42"/>
      <c r="C176" s="231" t="s">
        <v>579</v>
      </c>
      <c r="D176" s="231" t="s">
        <v>477</v>
      </c>
      <c r="E176" s="232" t="s">
        <v>3423</v>
      </c>
      <c r="F176" s="233" t="s">
        <v>3424</v>
      </c>
      <c r="G176" s="234" t="s">
        <v>496</v>
      </c>
      <c r="H176" s="235">
        <v>501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6626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3424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6622</v>
      </c>
      <c r="G178" s="250"/>
      <c r="H178" s="253">
        <v>474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6623</v>
      </c>
      <c r="G179" s="250"/>
      <c r="H179" s="253">
        <v>27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5" customFormat="1">
      <c r="A180" s="15"/>
      <c r="B180" s="271"/>
      <c r="C180" s="272"/>
      <c r="D180" s="244" t="s">
        <v>487</v>
      </c>
      <c r="E180" s="273" t="s">
        <v>28</v>
      </c>
      <c r="F180" s="274" t="s">
        <v>493</v>
      </c>
      <c r="G180" s="272"/>
      <c r="H180" s="275">
        <v>501</v>
      </c>
      <c r="I180" s="276"/>
      <c r="J180" s="272"/>
      <c r="K180" s="272"/>
      <c r="L180" s="277"/>
      <c r="M180" s="278"/>
      <c r="N180" s="279"/>
      <c r="O180" s="279"/>
      <c r="P180" s="279"/>
      <c r="Q180" s="279"/>
      <c r="R180" s="279"/>
      <c r="S180" s="279"/>
      <c r="T180" s="280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81" t="s">
        <v>487</v>
      </c>
      <c r="AU180" s="281" t="s">
        <v>82</v>
      </c>
      <c r="AV180" s="15" t="s">
        <v>482</v>
      </c>
      <c r="AW180" s="15" t="s">
        <v>35</v>
      </c>
      <c r="AX180" s="15" t="s">
        <v>78</v>
      </c>
      <c r="AY180" s="281" t="s">
        <v>475</v>
      </c>
    </row>
    <row r="181" s="2" customFormat="1" ht="16.5" customHeight="1">
      <c r="A181" s="41"/>
      <c r="B181" s="42"/>
      <c r="C181" s="282" t="s">
        <v>583</v>
      </c>
      <c r="D181" s="282" t="s">
        <v>516</v>
      </c>
      <c r="E181" s="283" t="s">
        <v>4991</v>
      </c>
      <c r="F181" s="284" t="s">
        <v>4992</v>
      </c>
      <c r="G181" s="285" t="s">
        <v>720</v>
      </c>
      <c r="H181" s="286">
        <v>7.5149999999999997</v>
      </c>
      <c r="I181" s="287"/>
      <c r="J181" s="288">
        <f>ROUND(I181*H181,2)</f>
        <v>0</v>
      </c>
      <c r="K181" s="284" t="s">
        <v>481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0.001</v>
      </c>
      <c r="R181" s="240">
        <f>Q181*H181</f>
        <v>0.007515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519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6627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4992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6628</v>
      </c>
      <c r="G183" s="250"/>
      <c r="H183" s="253">
        <v>7.5149999999999997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78</v>
      </c>
      <c r="AY183" s="259" t="s">
        <v>475</v>
      </c>
    </row>
    <row r="184" s="12" customFormat="1" ht="22.8" customHeight="1">
      <c r="A184" s="12"/>
      <c r="B184" s="215"/>
      <c r="C184" s="216"/>
      <c r="D184" s="217" t="s">
        <v>73</v>
      </c>
      <c r="E184" s="229" t="s">
        <v>82</v>
      </c>
      <c r="F184" s="229" t="s">
        <v>925</v>
      </c>
      <c r="G184" s="216"/>
      <c r="H184" s="216"/>
      <c r="I184" s="219"/>
      <c r="J184" s="230">
        <f>BK184</f>
        <v>0</v>
      </c>
      <c r="K184" s="216"/>
      <c r="L184" s="221"/>
      <c r="M184" s="222"/>
      <c r="N184" s="223"/>
      <c r="O184" s="223"/>
      <c r="P184" s="224">
        <f>SUM(P185:P199)</f>
        <v>0</v>
      </c>
      <c r="Q184" s="223"/>
      <c r="R184" s="224">
        <f>SUM(R185:R199)</f>
        <v>0.1185576</v>
      </c>
      <c r="S184" s="223"/>
      <c r="T184" s="225">
        <f>SUM(T185:T199)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6" t="s">
        <v>78</v>
      </c>
      <c r="AT184" s="227" t="s">
        <v>73</v>
      </c>
      <c r="AU184" s="227" t="s">
        <v>78</v>
      </c>
      <c r="AY184" s="226" t="s">
        <v>475</v>
      </c>
      <c r="BK184" s="228">
        <f>SUM(BK185:BK199)</f>
        <v>0</v>
      </c>
    </row>
    <row r="185" s="2" customFormat="1" ht="33" customHeight="1">
      <c r="A185" s="41"/>
      <c r="B185" s="42"/>
      <c r="C185" s="231" t="s">
        <v>7</v>
      </c>
      <c r="D185" s="231" t="s">
        <v>477</v>
      </c>
      <c r="E185" s="232" t="s">
        <v>6110</v>
      </c>
      <c r="F185" s="233" t="s">
        <v>6111</v>
      </c>
      <c r="G185" s="234" t="s">
        <v>480</v>
      </c>
      <c r="H185" s="235">
        <v>24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6629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6113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6630</v>
      </c>
      <c r="G187" s="250"/>
      <c r="H187" s="253">
        <v>24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2" customFormat="1" ht="21.75" customHeight="1">
      <c r="A188" s="41"/>
      <c r="B188" s="42"/>
      <c r="C188" s="231" t="s">
        <v>594</v>
      </c>
      <c r="D188" s="231" t="s">
        <v>477</v>
      </c>
      <c r="E188" s="232" t="s">
        <v>6257</v>
      </c>
      <c r="F188" s="233" t="s">
        <v>6258</v>
      </c>
      <c r="G188" s="234" t="s">
        <v>639</v>
      </c>
      <c r="H188" s="235">
        <v>3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0.00033</v>
      </c>
      <c r="R188" s="240">
        <f>Q188*H188</f>
        <v>0.00098999999999999999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6631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6260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6632</v>
      </c>
      <c r="G190" s="250"/>
      <c r="H190" s="253">
        <v>3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2" customFormat="1" ht="21.75" customHeight="1">
      <c r="A191" s="41"/>
      <c r="B191" s="42"/>
      <c r="C191" s="231" t="s">
        <v>599</v>
      </c>
      <c r="D191" s="231" t="s">
        <v>477</v>
      </c>
      <c r="E191" s="232" t="s">
        <v>5027</v>
      </c>
      <c r="F191" s="233" t="s">
        <v>5028</v>
      </c>
      <c r="G191" s="234" t="s">
        <v>639</v>
      </c>
      <c r="H191" s="235">
        <v>158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0.00072999999999999996</v>
      </c>
      <c r="R191" s="240">
        <f>Q191*H191</f>
        <v>0.11534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6633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5030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6634</v>
      </c>
      <c r="G193" s="250"/>
      <c r="H193" s="253">
        <v>158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33" customHeight="1">
      <c r="A194" s="41"/>
      <c r="B194" s="42"/>
      <c r="C194" s="231" t="s">
        <v>603</v>
      </c>
      <c r="D194" s="231" t="s">
        <v>477</v>
      </c>
      <c r="E194" s="232" t="s">
        <v>6117</v>
      </c>
      <c r="F194" s="233" t="s">
        <v>6118</v>
      </c>
      <c r="G194" s="234" t="s">
        <v>496</v>
      </c>
      <c r="H194" s="235">
        <v>6.75</v>
      </c>
      <c r="I194" s="236"/>
      <c r="J194" s="237">
        <f>ROUND(I194*H194,2)</f>
        <v>0</v>
      </c>
      <c r="K194" s="233" t="s">
        <v>481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0.00010000000000000001</v>
      </c>
      <c r="R194" s="240">
        <f>Q194*H194</f>
        <v>0.00067500000000000004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482</v>
      </c>
      <c r="AT194" s="242" t="s">
        <v>477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6635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6120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6636</v>
      </c>
      <c r="G196" s="250"/>
      <c r="H196" s="253">
        <v>6.75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78</v>
      </c>
      <c r="AY196" s="259" t="s">
        <v>475</v>
      </c>
    </row>
    <row r="197" s="2" customFormat="1" ht="16.5" customHeight="1">
      <c r="A197" s="41"/>
      <c r="B197" s="42"/>
      <c r="C197" s="282" t="s">
        <v>607</v>
      </c>
      <c r="D197" s="282" t="s">
        <v>516</v>
      </c>
      <c r="E197" s="283" t="s">
        <v>6122</v>
      </c>
      <c r="F197" s="284" t="s">
        <v>6123</v>
      </c>
      <c r="G197" s="285" t="s">
        <v>496</v>
      </c>
      <c r="H197" s="286">
        <v>7.7629999999999999</v>
      </c>
      <c r="I197" s="287"/>
      <c r="J197" s="288">
        <f>ROUND(I197*H197,2)</f>
        <v>0</v>
      </c>
      <c r="K197" s="284" t="s">
        <v>481</v>
      </c>
      <c r="L197" s="289"/>
      <c r="M197" s="290" t="s">
        <v>28</v>
      </c>
      <c r="N197" s="291" t="s">
        <v>45</v>
      </c>
      <c r="O197" s="87"/>
      <c r="P197" s="240">
        <f>O197*H197</f>
        <v>0</v>
      </c>
      <c r="Q197" s="240">
        <v>0.00020000000000000001</v>
      </c>
      <c r="R197" s="240">
        <f>Q197*H197</f>
        <v>0.0015526000000000001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519</v>
      </c>
      <c r="AT197" s="242" t="s">
        <v>516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482</v>
      </c>
      <c r="BM197" s="242" t="s">
        <v>6637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6123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6638</v>
      </c>
      <c r="G199" s="250"/>
      <c r="H199" s="253">
        <v>7.7629999999999999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12" customFormat="1" ht="22.8" customHeight="1">
      <c r="A200" s="12"/>
      <c r="B200" s="215"/>
      <c r="C200" s="216"/>
      <c r="D200" s="217" t="s">
        <v>73</v>
      </c>
      <c r="E200" s="229" t="s">
        <v>482</v>
      </c>
      <c r="F200" s="229" t="s">
        <v>547</v>
      </c>
      <c r="G200" s="216"/>
      <c r="H200" s="216"/>
      <c r="I200" s="219"/>
      <c r="J200" s="230">
        <f>BK200</f>
        <v>0</v>
      </c>
      <c r="K200" s="216"/>
      <c r="L200" s="221"/>
      <c r="M200" s="222"/>
      <c r="N200" s="223"/>
      <c r="O200" s="223"/>
      <c r="P200" s="224">
        <f>SUM(P201:P210)</f>
        <v>0</v>
      </c>
      <c r="Q200" s="223"/>
      <c r="R200" s="224">
        <f>SUM(R201:R210)</f>
        <v>9.8594495999999996</v>
      </c>
      <c r="S200" s="223"/>
      <c r="T200" s="225">
        <f>SUM(T201:T210)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6" t="s">
        <v>78</v>
      </c>
      <c r="AT200" s="227" t="s">
        <v>73</v>
      </c>
      <c r="AU200" s="227" t="s">
        <v>78</v>
      </c>
      <c r="AY200" s="226" t="s">
        <v>475</v>
      </c>
      <c r="BK200" s="228">
        <f>SUM(BK201:BK210)</f>
        <v>0</v>
      </c>
    </row>
    <row r="201" s="2" customFormat="1" ht="21.75" customHeight="1">
      <c r="A201" s="41"/>
      <c r="B201" s="42"/>
      <c r="C201" s="231" t="s">
        <v>614</v>
      </c>
      <c r="D201" s="231" t="s">
        <v>477</v>
      </c>
      <c r="E201" s="232" t="s">
        <v>6128</v>
      </c>
      <c r="F201" s="233" t="s">
        <v>6129</v>
      </c>
      <c r="G201" s="234" t="s">
        <v>480</v>
      </c>
      <c r="H201" s="235">
        <v>19.030000000000001</v>
      </c>
      <c r="I201" s="236"/>
      <c r="J201" s="237">
        <f>ROUND(I201*H201,2)</f>
        <v>0</v>
      </c>
      <c r="K201" s="233" t="s">
        <v>481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482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482</v>
      </c>
      <c r="BM201" s="242" t="s">
        <v>6639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6129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16" customFormat="1">
      <c r="A203" s="16"/>
      <c r="B203" s="299"/>
      <c r="C203" s="300"/>
      <c r="D203" s="244" t="s">
        <v>487</v>
      </c>
      <c r="E203" s="301" t="s">
        <v>28</v>
      </c>
      <c r="F203" s="302" t="s">
        <v>6269</v>
      </c>
      <c r="G203" s="300"/>
      <c r="H203" s="301" t="s">
        <v>28</v>
      </c>
      <c r="I203" s="303"/>
      <c r="J203" s="300"/>
      <c r="K203" s="300"/>
      <c r="L203" s="304"/>
      <c r="M203" s="305"/>
      <c r="N203" s="306"/>
      <c r="O203" s="306"/>
      <c r="P203" s="306"/>
      <c r="Q203" s="306"/>
      <c r="R203" s="306"/>
      <c r="S203" s="306"/>
      <c r="T203" s="307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308" t="s">
        <v>487</v>
      </c>
      <c r="AU203" s="308" t="s">
        <v>82</v>
      </c>
      <c r="AV203" s="16" t="s">
        <v>78</v>
      </c>
      <c r="AW203" s="16" t="s">
        <v>35</v>
      </c>
      <c r="AX203" s="16" t="s">
        <v>74</v>
      </c>
      <c r="AY203" s="308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6640</v>
      </c>
      <c r="G204" s="250"/>
      <c r="H204" s="253">
        <v>19.030000000000001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2" customFormat="1" ht="33" customHeight="1">
      <c r="A205" s="41"/>
      <c r="B205" s="42"/>
      <c r="C205" s="231" t="s">
        <v>620</v>
      </c>
      <c r="D205" s="231" t="s">
        <v>477</v>
      </c>
      <c r="E205" s="232" t="s">
        <v>6133</v>
      </c>
      <c r="F205" s="233" t="s">
        <v>5675</v>
      </c>
      <c r="G205" s="234" t="s">
        <v>480</v>
      </c>
      <c r="H205" s="235">
        <v>4.6200000000000001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2.13408</v>
      </c>
      <c r="R205" s="240">
        <f>Q205*H205</f>
        <v>9.8594495999999996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6641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5677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6642</v>
      </c>
      <c r="G207" s="250"/>
      <c r="H207" s="253">
        <v>4.6200000000000001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78</v>
      </c>
      <c r="AY207" s="259" t="s">
        <v>475</v>
      </c>
    </row>
    <row r="208" s="2" customFormat="1" ht="33" customHeight="1">
      <c r="A208" s="41"/>
      <c r="B208" s="42"/>
      <c r="C208" s="231" t="s">
        <v>625</v>
      </c>
      <c r="D208" s="231" t="s">
        <v>477</v>
      </c>
      <c r="E208" s="232" t="s">
        <v>5687</v>
      </c>
      <c r="F208" s="233" t="s">
        <v>5688</v>
      </c>
      <c r="G208" s="234" t="s">
        <v>496</v>
      </c>
      <c r="H208" s="235">
        <v>15.4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6643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5690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6644</v>
      </c>
      <c r="G210" s="250"/>
      <c r="H210" s="253">
        <v>15.4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78</v>
      </c>
      <c r="AY210" s="259" t="s">
        <v>475</v>
      </c>
    </row>
    <row r="211" s="12" customFormat="1" ht="22.8" customHeight="1">
      <c r="A211" s="12"/>
      <c r="B211" s="215"/>
      <c r="C211" s="216"/>
      <c r="D211" s="217" t="s">
        <v>73</v>
      </c>
      <c r="E211" s="229" t="s">
        <v>519</v>
      </c>
      <c r="F211" s="229" t="s">
        <v>2464</v>
      </c>
      <c r="G211" s="216"/>
      <c r="H211" s="216"/>
      <c r="I211" s="219"/>
      <c r="J211" s="230">
        <f>BK211</f>
        <v>0</v>
      </c>
      <c r="K211" s="216"/>
      <c r="L211" s="221"/>
      <c r="M211" s="222"/>
      <c r="N211" s="223"/>
      <c r="O211" s="223"/>
      <c r="P211" s="224">
        <f>SUM(P212:P279)</f>
        <v>0</v>
      </c>
      <c r="Q211" s="223"/>
      <c r="R211" s="224">
        <f>SUM(R212:R279)</f>
        <v>23.484946800000003</v>
      </c>
      <c r="S211" s="223"/>
      <c r="T211" s="225">
        <f>SUM(T212:T279)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6" t="s">
        <v>78</v>
      </c>
      <c r="AT211" s="227" t="s">
        <v>73</v>
      </c>
      <c r="AU211" s="227" t="s">
        <v>78</v>
      </c>
      <c r="AY211" s="226" t="s">
        <v>475</v>
      </c>
      <c r="BK211" s="228">
        <f>SUM(BK212:BK279)</f>
        <v>0</v>
      </c>
    </row>
    <row r="212" s="2" customFormat="1" ht="33" customHeight="1">
      <c r="A212" s="41"/>
      <c r="B212" s="42"/>
      <c r="C212" s="231" t="s">
        <v>630</v>
      </c>
      <c r="D212" s="231" t="s">
        <v>477</v>
      </c>
      <c r="E212" s="232" t="s">
        <v>6363</v>
      </c>
      <c r="F212" s="233" t="s">
        <v>6364</v>
      </c>
      <c r="G212" s="234" t="s">
        <v>639</v>
      </c>
      <c r="H212" s="235">
        <v>2</v>
      </c>
      <c r="I212" s="236"/>
      <c r="J212" s="237">
        <f>ROUND(I212*H212,2)</f>
        <v>0</v>
      </c>
      <c r="K212" s="233" t="s">
        <v>481</v>
      </c>
      <c r="L212" s="47"/>
      <c r="M212" s="238" t="s">
        <v>28</v>
      </c>
      <c r="N212" s="239" t="s">
        <v>45</v>
      </c>
      <c r="O212" s="87"/>
      <c r="P212" s="240">
        <f>O212*H212</f>
        <v>0</v>
      </c>
      <c r="Q212" s="240">
        <v>0.0012800000000000001</v>
      </c>
      <c r="R212" s="240">
        <f>Q212*H212</f>
        <v>0.0025600000000000002</v>
      </c>
      <c r="S212" s="240">
        <v>0</v>
      </c>
      <c r="T212" s="24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482</v>
      </c>
      <c r="AT212" s="242" t="s">
        <v>477</v>
      </c>
      <c r="AU212" s="242" t="s">
        <v>82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482</v>
      </c>
      <c r="BM212" s="242" t="s">
        <v>6645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6364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82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6646</v>
      </c>
      <c r="G214" s="250"/>
      <c r="H214" s="253">
        <v>2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78</v>
      </c>
      <c r="AY214" s="259" t="s">
        <v>475</v>
      </c>
    </row>
    <row r="215" s="2" customFormat="1" ht="33" customHeight="1">
      <c r="A215" s="41"/>
      <c r="B215" s="42"/>
      <c r="C215" s="231" t="s">
        <v>636</v>
      </c>
      <c r="D215" s="231" t="s">
        <v>477</v>
      </c>
      <c r="E215" s="232" t="s">
        <v>6138</v>
      </c>
      <c r="F215" s="233" t="s">
        <v>6139</v>
      </c>
      <c r="G215" s="234" t="s">
        <v>639</v>
      </c>
      <c r="H215" s="235">
        <v>163</v>
      </c>
      <c r="I215" s="236"/>
      <c r="J215" s="237">
        <f>ROUND(I215*H215,2)</f>
        <v>0</v>
      </c>
      <c r="K215" s="233" t="s">
        <v>481</v>
      </c>
      <c r="L215" s="47"/>
      <c r="M215" s="238" t="s">
        <v>28</v>
      </c>
      <c r="N215" s="239" t="s">
        <v>45</v>
      </c>
      <c r="O215" s="87"/>
      <c r="P215" s="240">
        <f>O215*H215</f>
        <v>0</v>
      </c>
      <c r="Q215" s="240">
        <v>0.0042700000000000004</v>
      </c>
      <c r="R215" s="240">
        <f>Q215*H215</f>
        <v>0.69601000000000002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482</v>
      </c>
      <c r="AT215" s="242" t="s">
        <v>477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482</v>
      </c>
      <c r="BM215" s="242" t="s">
        <v>6647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6139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6648</v>
      </c>
      <c r="G217" s="250"/>
      <c r="H217" s="253">
        <v>158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3" customFormat="1">
      <c r="A218" s="13"/>
      <c r="B218" s="249"/>
      <c r="C218" s="250"/>
      <c r="D218" s="244" t="s">
        <v>487</v>
      </c>
      <c r="E218" s="251" t="s">
        <v>28</v>
      </c>
      <c r="F218" s="252" t="s">
        <v>6367</v>
      </c>
      <c r="G218" s="250"/>
      <c r="H218" s="253">
        <v>5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9" t="s">
        <v>487</v>
      </c>
      <c r="AU218" s="259" t="s">
        <v>82</v>
      </c>
      <c r="AV218" s="13" t="s">
        <v>82</v>
      </c>
      <c r="AW218" s="13" t="s">
        <v>35</v>
      </c>
      <c r="AX218" s="13" t="s">
        <v>74</v>
      </c>
      <c r="AY218" s="259" t="s">
        <v>475</v>
      </c>
    </row>
    <row r="219" s="15" customFormat="1">
      <c r="A219" s="15"/>
      <c r="B219" s="271"/>
      <c r="C219" s="272"/>
      <c r="D219" s="244" t="s">
        <v>487</v>
      </c>
      <c r="E219" s="273" t="s">
        <v>28</v>
      </c>
      <c r="F219" s="274" t="s">
        <v>493</v>
      </c>
      <c r="G219" s="272"/>
      <c r="H219" s="275">
        <v>163</v>
      </c>
      <c r="I219" s="276"/>
      <c r="J219" s="272"/>
      <c r="K219" s="272"/>
      <c r="L219" s="277"/>
      <c r="M219" s="278"/>
      <c r="N219" s="279"/>
      <c r="O219" s="279"/>
      <c r="P219" s="279"/>
      <c r="Q219" s="279"/>
      <c r="R219" s="279"/>
      <c r="S219" s="279"/>
      <c r="T219" s="280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81" t="s">
        <v>487</v>
      </c>
      <c r="AU219" s="281" t="s">
        <v>82</v>
      </c>
      <c r="AV219" s="15" t="s">
        <v>482</v>
      </c>
      <c r="AW219" s="15" t="s">
        <v>35</v>
      </c>
      <c r="AX219" s="15" t="s">
        <v>78</v>
      </c>
      <c r="AY219" s="281" t="s">
        <v>475</v>
      </c>
    </row>
    <row r="220" s="2" customFormat="1" ht="33" customHeight="1">
      <c r="A220" s="41"/>
      <c r="B220" s="42"/>
      <c r="C220" s="231" t="s">
        <v>649</v>
      </c>
      <c r="D220" s="231" t="s">
        <v>477</v>
      </c>
      <c r="E220" s="232" t="s">
        <v>5218</v>
      </c>
      <c r="F220" s="233" t="s">
        <v>5219</v>
      </c>
      <c r="G220" s="234" t="s">
        <v>550</v>
      </c>
      <c r="H220" s="235">
        <v>13</v>
      </c>
      <c r="I220" s="236"/>
      <c r="J220" s="237">
        <f>ROUND(I220*H220,2)</f>
        <v>0</v>
      </c>
      <c r="K220" s="233" t="s">
        <v>481</v>
      </c>
      <c r="L220" s="47"/>
      <c r="M220" s="238" t="s">
        <v>28</v>
      </c>
      <c r="N220" s="239" t="s">
        <v>45</v>
      </c>
      <c r="O220" s="87"/>
      <c r="P220" s="240">
        <f>O220*H220</f>
        <v>0</v>
      </c>
      <c r="Q220" s="240">
        <v>1.0000000000000001E-05</v>
      </c>
      <c r="R220" s="240">
        <f>Q220*H220</f>
        <v>0.00013000000000000002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482</v>
      </c>
      <c r="AT220" s="242" t="s">
        <v>477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6649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5221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6650</v>
      </c>
      <c r="G222" s="250"/>
      <c r="H222" s="253">
        <v>13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78</v>
      </c>
      <c r="AY222" s="259" t="s">
        <v>475</v>
      </c>
    </row>
    <row r="223" s="2" customFormat="1" ht="16.5" customHeight="1">
      <c r="A223" s="41"/>
      <c r="B223" s="42"/>
      <c r="C223" s="282" t="s">
        <v>655</v>
      </c>
      <c r="D223" s="282" t="s">
        <v>516</v>
      </c>
      <c r="E223" s="283" t="s">
        <v>6144</v>
      </c>
      <c r="F223" s="284" t="s">
        <v>6145</v>
      </c>
      <c r="G223" s="285" t="s">
        <v>550</v>
      </c>
      <c r="H223" s="286">
        <v>12</v>
      </c>
      <c r="I223" s="287"/>
      <c r="J223" s="288">
        <f>ROUND(I223*H223,2)</f>
        <v>0</v>
      </c>
      <c r="K223" s="284" t="s">
        <v>28</v>
      </c>
      <c r="L223" s="289"/>
      <c r="M223" s="290" t="s">
        <v>28</v>
      </c>
      <c r="N223" s="291" t="s">
        <v>45</v>
      </c>
      <c r="O223" s="87"/>
      <c r="P223" s="240">
        <f>O223*H223</f>
        <v>0</v>
      </c>
      <c r="Q223" s="240">
        <v>0.00010000000000000001</v>
      </c>
      <c r="R223" s="240">
        <f>Q223*H223</f>
        <v>0.0012000000000000001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519</v>
      </c>
      <c r="AT223" s="242" t="s">
        <v>516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6651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6145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6652</v>
      </c>
      <c r="G225" s="250"/>
      <c r="H225" s="253">
        <v>12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78</v>
      </c>
      <c r="AY225" s="259" t="s">
        <v>475</v>
      </c>
    </row>
    <row r="226" s="2" customFormat="1" ht="16.5" customHeight="1">
      <c r="A226" s="41"/>
      <c r="B226" s="42"/>
      <c r="C226" s="282" t="s">
        <v>662</v>
      </c>
      <c r="D226" s="282" t="s">
        <v>516</v>
      </c>
      <c r="E226" s="283" t="s">
        <v>6374</v>
      </c>
      <c r="F226" s="284" t="s">
        <v>6375</v>
      </c>
      <c r="G226" s="285" t="s">
        <v>550</v>
      </c>
      <c r="H226" s="286">
        <v>1</v>
      </c>
      <c r="I226" s="287"/>
      <c r="J226" s="288">
        <f>ROUND(I226*H226,2)</f>
        <v>0</v>
      </c>
      <c r="K226" s="284" t="s">
        <v>28</v>
      </c>
      <c r="L226" s="289"/>
      <c r="M226" s="290" t="s">
        <v>28</v>
      </c>
      <c r="N226" s="291" t="s">
        <v>45</v>
      </c>
      <c r="O226" s="87"/>
      <c r="P226" s="240">
        <f>O226*H226</f>
        <v>0</v>
      </c>
      <c r="Q226" s="240">
        <v>0.00010000000000000001</v>
      </c>
      <c r="R226" s="240">
        <f>Q226*H226</f>
        <v>0.00010000000000000001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519</v>
      </c>
      <c r="AT226" s="242" t="s">
        <v>516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482</v>
      </c>
      <c r="BM226" s="242" t="s">
        <v>6653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6375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13" customFormat="1">
      <c r="A228" s="13"/>
      <c r="B228" s="249"/>
      <c r="C228" s="250"/>
      <c r="D228" s="244" t="s">
        <v>487</v>
      </c>
      <c r="E228" s="251" t="s">
        <v>28</v>
      </c>
      <c r="F228" s="252" t="s">
        <v>78</v>
      </c>
      <c r="G228" s="250"/>
      <c r="H228" s="253">
        <v>1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9" t="s">
        <v>487</v>
      </c>
      <c r="AU228" s="259" t="s">
        <v>82</v>
      </c>
      <c r="AV228" s="13" t="s">
        <v>82</v>
      </c>
      <c r="AW228" s="13" t="s">
        <v>35</v>
      </c>
      <c r="AX228" s="13" t="s">
        <v>78</v>
      </c>
      <c r="AY228" s="259" t="s">
        <v>475</v>
      </c>
    </row>
    <row r="229" s="2" customFormat="1" ht="33" customHeight="1">
      <c r="A229" s="41"/>
      <c r="B229" s="42"/>
      <c r="C229" s="231" t="s">
        <v>668</v>
      </c>
      <c r="D229" s="231" t="s">
        <v>477</v>
      </c>
      <c r="E229" s="232" t="s">
        <v>6148</v>
      </c>
      <c r="F229" s="233" t="s">
        <v>6149</v>
      </c>
      <c r="G229" s="234" t="s">
        <v>550</v>
      </c>
      <c r="H229" s="235">
        <v>6</v>
      </c>
      <c r="I229" s="236"/>
      <c r="J229" s="237">
        <f>ROUND(I229*H229,2)</f>
        <v>0</v>
      </c>
      <c r="K229" s="233" t="s">
        <v>481</v>
      </c>
      <c r="L229" s="47"/>
      <c r="M229" s="238" t="s">
        <v>28</v>
      </c>
      <c r="N229" s="239" t="s">
        <v>45</v>
      </c>
      <c r="O229" s="87"/>
      <c r="P229" s="240">
        <f>O229*H229</f>
        <v>0</v>
      </c>
      <c r="Q229" s="240">
        <v>1.0000000000000001E-05</v>
      </c>
      <c r="R229" s="240">
        <f>Q229*H229</f>
        <v>6.0000000000000008E-05</v>
      </c>
      <c r="S229" s="240">
        <v>0</v>
      </c>
      <c r="T229" s="24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42" t="s">
        <v>482</v>
      </c>
      <c r="AT229" s="242" t="s">
        <v>477</v>
      </c>
      <c r="AU229" s="242" t="s">
        <v>82</v>
      </c>
      <c r="AY229" s="20" t="s">
        <v>475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20" t="s">
        <v>78</v>
      </c>
      <c r="BK229" s="243">
        <f>ROUND(I229*H229,2)</f>
        <v>0</v>
      </c>
      <c r="BL229" s="20" t="s">
        <v>482</v>
      </c>
      <c r="BM229" s="242" t="s">
        <v>6654</v>
      </c>
    </row>
    <row r="230" s="2" customFormat="1">
      <c r="A230" s="41"/>
      <c r="B230" s="42"/>
      <c r="C230" s="43"/>
      <c r="D230" s="244" t="s">
        <v>484</v>
      </c>
      <c r="E230" s="43"/>
      <c r="F230" s="245" t="s">
        <v>6151</v>
      </c>
      <c r="G230" s="43"/>
      <c r="H230" s="43"/>
      <c r="I230" s="151"/>
      <c r="J230" s="43"/>
      <c r="K230" s="43"/>
      <c r="L230" s="47"/>
      <c r="M230" s="246"/>
      <c r="N230" s="24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484</v>
      </c>
      <c r="AU230" s="20" t="s">
        <v>82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6378</v>
      </c>
      <c r="G231" s="250"/>
      <c r="H231" s="253">
        <v>6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78</v>
      </c>
      <c r="AY231" s="259" t="s">
        <v>475</v>
      </c>
    </row>
    <row r="232" s="2" customFormat="1" ht="21.75" customHeight="1">
      <c r="A232" s="41"/>
      <c r="B232" s="42"/>
      <c r="C232" s="282" t="s">
        <v>672</v>
      </c>
      <c r="D232" s="282" t="s">
        <v>516</v>
      </c>
      <c r="E232" s="283" t="s">
        <v>6156</v>
      </c>
      <c r="F232" s="284" t="s">
        <v>6157</v>
      </c>
      <c r="G232" s="285" t="s">
        <v>550</v>
      </c>
      <c r="H232" s="286">
        <v>2</v>
      </c>
      <c r="I232" s="287"/>
      <c r="J232" s="288">
        <f>ROUND(I232*H232,2)</f>
        <v>0</v>
      </c>
      <c r="K232" s="284" t="s">
        <v>481</v>
      </c>
      <c r="L232" s="289"/>
      <c r="M232" s="290" t="s">
        <v>28</v>
      </c>
      <c r="N232" s="291" t="s">
        <v>45</v>
      </c>
      <c r="O232" s="87"/>
      <c r="P232" s="240">
        <f>O232*H232</f>
        <v>0</v>
      </c>
      <c r="Q232" s="240">
        <v>0.0025999999999999999</v>
      </c>
      <c r="R232" s="240">
        <f>Q232*H232</f>
        <v>0.0051999999999999998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519</v>
      </c>
      <c r="AT232" s="242" t="s">
        <v>516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482</v>
      </c>
      <c r="BM232" s="242" t="s">
        <v>6655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6157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82</v>
      </c>
      <c r="G234" s="250"/>
      <c r="H234" s="253">
        <v>2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78</v>
      </c>
      <c r="AY234" s="259" t="s">
        <v>475</v>
      </c>
    </row>
    <row r="235" s="2" customFormat="1" ht="16.5" customHeight="1">
      <c r="A235" s="41"/>
      <c r="B235" s="42"/>
      <c r="C235" s="282" t="s">
        <v>677</v>
      </c>
      <c r="D235" s="282" t="s">
        <v>516</v>
      </c>
      <c r="E235" s="283" t="s">
        <v>6380</v>
      </c>
      <c r="F235" s="284" t="s">
        <v>6381</v>
      </c>
      <c r="G235" s="285" t="s">
        <v>550</v>
      </c>
      <c r="H235" s="286">
        <v>1</v>
      </c>
      <c r="I235" s="287"/>
      <c r="J235" s="288">
        <f>ROUND(I235*H235,2)</f>
        <v>0</v>
      </c>
      <c r="K235" s="284" t="s">
        <v>28</v>
      </c>
      <c r="L235" s="289"/>
      <c r="M235" s="290" t="s">
        <v>28</v>
      </c>
      <c r="N235" s="291" t="s">
        <v>45</v>
      </c>
      <c r="O235" s="87"/>
      <c r="P235" s="240">
        <f>O235*H235</f>
        <v>0</v>
      </c>
      <c r="Q235" s="240">
        <v>0.00020000000000000001</v>
      </c>
      <c r="R235" s="240">
        <f>Q235*H235</f>
        <v>0.00020000000000000001</v>
      </c>
      <c r="S235" s="240">
        <v>0</v>
      </c>
      <c r="T235" s="24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42" t="s">
        <v>519</v>
      </c>
      <c r="AT235" s="242" t="s">
        <v>516</v>
      </c>
      <c r="AU235" s="242" t="s">
        <v>82</v>
      </c>
      <c r="AY235" s="20" t="s">
        <v>475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20" t="s">
        <v>78</v>
      </c>
      <c r="BK235" s="243">
        <f>ROUND(I235*H235,2)</f>
        <v>0</v>
      </c>
      <c r="BL235" s="20" t="s">
        <v>482</v>
      </c>
      <c r="BM235" s="242" t="s">
        <v>6656</v>
      </c>
    </row>
    <row r="236" s="2" customFormat="1">
      <c r="A236" s="41"/>
      <c r="B236" s="42"/>
      <c r="C236" s="43"/>
      <c r="D236" s="244" t="s">
        <v>484</v>
      </c>
      <c r="E236" s="43"/>
      <c r="F236" s="245" t="s">
        <v>6381</v>
      </c>
      <c r="G236" s="43"/>
      <c r="H236" s="43"/>
      <c r="I236" s="151"/>
      <c r="J236" s="43"/>
      <c r="K236" s="43"/>
      <c r="L236" s="47"/>
      <c r="M236" s="246"/>
      <c r="N236" s="24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484</v>
      </c>
      <c r="AU236" s="20" t="s">
        <v>82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78</v>
      </c>
      <c r="G237" s="250"/>
      <c r="H237" s="253">
        <v>1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78</v>
      </c>
      <c r="AY237" s="259" t="s">
        <v>475</v>
      </c>
    </row>
    <row r="238" s="2" customFormat="1" ht="16.5" customHeight="1">
      <c r="A238" s="41"/>
      <c r="B238" s="42"/>
      <c r="C238" s="282" t="s">
        <v>683</v>
      </c>
      <c r="D238" s="282" t="s">
        <v>516</v>
      </c>
      <c r="E238" s="283" t="s">
        <v>6159</v>
      </c>
      <c r="F238" s="284" t="s">
        <v>6160</v>
      </c>
      <c r="G238" s="285" t="s">
        <v>6161</v>
      </c>
      <c r="H238" s="286">
        <v>2</v>
      </c>
      <c r="I238" s="287"/>
      <c r="J238" s="288">
        <f>ROUND(I238*H238,2)</f>
        <v>0</v>
      </c>
      <c r="K238" s="284" t="s">
        <v>481</v>
      </c>
      <c r="L238" s="289"/>
      <c r="M238" s="290" t="s">
        <v>28</v>
      </c>
      <c r="N238" s="291" t="s">
        <v>45</v>
      </c>
      <c r="O238" s="87"/>
      <c r="P238" s="240">
        <f>O238*H238</f>
        <v>0</v>
      </c>
      <c r="Q238" s="240">
        <v>0.00107</v>
      </c>
      <c r="R238" s="240">
        <f>Q238*H238</f>
        <v>0.00214</v>
      </c>
      <c r="S238" s="240">
        <v>0</v>
      </c>
      <c r="T238" s="241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42" t="s">
        <v>519</v>
      </c>
      <c r="AT238" s="242" t="s">
        <v>516</v>
      </c>
      <c r="AU238" s="242" t="s">
        <v>82</v>
      </c>
      <c r="AY238" s="20" t="s">
        <v>475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20" t="s">
        <v>78</v>
      </c>
      <c r="BK238" s="243">
        <f>ROUND(I238*H238,2)</f>
        <v>0</v>
      </c>
      <c r="BL238" s="20" t="s">
        <v>482</v>
      </c>
      <c r="BM238" s="242" t="s">
        <v>6657</v>
      </c>
    </row>
    <row r="239" s="2" customFormat="1">
      <c r="A239" s="41"/>
      <c r="B239" s="42"/>
      <c r="C239" s="43"/>
      <c r="D239" s="244" t="s">
        <v>484</v>
      </c>
      <c r="E239" s="43"/>
      <c r="F239" s="245" t="s">
        <v>6160</v>
      </c>
      <c r="G239" s="43"/>
      <c r="H239" s="43"/>
      <c r="I239" s="151"/>
      <c r="J239" s="43"/>
      <c r="K239" s="43"/>
      <c r="L239" s="47"/>
      <c r="M239" s="246"/>
      <c r="N239" s="24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484</v>
      </c>
      <c r="AU239" s="20" t="s">
        <v>82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6384</v>
      </c>
      <c r="G240" s="250"/>
      <c r="H240" s="253">
        <v>2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78</v>
      </c>
      <c r="AY240" s="259" t="s">
        <v>475</v>
      </c>
    </row>
    <row r="241" s="2" customFormat="1" ht="21.75" customHeight="1">
      <c r="A241" s="41"/>
      <c r="B241" s="42"/>
      <c r="C241" s="231" t="s">
        <v>689</v>
      </c>
      <c r="D241" s="231" t="s">
        <v>477</v>
      </c>
      <c r="E241" s="232" t="s">
        <v>2671</v>
      </c>
      <c r="F241" s="233" t="s">
        <v>2672</v>
      </c>
      <c r="G241" s="234" t="s">
        <v>550</v>
      </c>
      <c r="H241" s="235">
        <v>18</v>
      </c>
      <c r="I241" s="236"/>
      <c r="J241" s="237">
        <f>ROUND(I241*H241,2)</f>
        <v>0</v>
      </c>
      <c r="K241" s="233" t="s">
        <v>481</v>
      </c>
      <c r="L241" s="47"/>
      <c r="M241" s="238" t="s">
        <v>28</v>
      </c>
      <c r="N241" s="239" t="s">
        <v>45</v>
      </c>
      <c r="O241" s="87"/>
      <c r="P241" s="240">
        <f>O241*H241</f>
        <v>0</v>
      </c>
      <c r="Q241" s="240">
        <v>0.010189999999999999</v>
      </c>
      <c r="R241" s="240">
        <f>Q241*H241</f>
        <v>0.18342</v>
      </c>
      <c r="S241" s="240">
        <v>0</v>
      </c>
      <c r="T241" s="24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42" t="s">
        <v>482</v>
      </c>
      <c r="AT241" s="242" t="s">
        <v>477</v>
      </c>
      <c r="AU241" s="242" t="s">
        <v>82</v>
      </c>
      <c r="AY241" s="20" t="s">
        <v>475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20" t="s">
        <v>78</v>
      </c>
      <c r="BK241" s="243">
        <f>ROUND(I241*H241,2)</f>
        <v>0</v>
      </c>
      <c r="BL241" s="20" t="s">
        <v>482</v>
      </c>
      <c r="BM241" s="242" t="s">
        <v>6658</v>
      </c>
    </row>
    <row r="242" s="2" customFormat="1">
      <c r="A242" s="41"/>
      <c r="B242" s="42"/>
      <c r="C242" s="43"/>
      <c r="D242" s="244" t="s">
        <v>484</v>
      </c>
      <c r="E242" s="43"/>
      <c r="F242" s="245" t="s">
        <v>2672</v>
      </c>
      <c r="G242" s="43"/>
      <c r="H242" s="43"/>
      <c r="I242" s="151"/>
      <c r="J242" s="43"/>
      <c r="K242" s="43"/>
      <c r="L242" s="47"/>
      <c r="M242" s="246"/>
      <c r="N242" s="24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484</v>
      </c>
      <c r="AU242" s="20" t="s">
        <v>82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6659</v>
      </c>
      <c r="G243" s="250"/>
      <c r="H243" s="253">
        <v>15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6660</v>
      </c>
      <c r="G244" s="250"/>
      <c r="H244" s="253">
        <v>3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74</v>
      </c>
      <c r="AY244" s="259" t="s">
        <v>475</v>
      </c>
    </row>
    <row r="245" s="15" customFormat="1">
      <c r="A245" s="15"/>
      <c r="B245" s="271"/>
      <c r="C245" s="272"/>
      <c r="D245" s="244" t="s">
        <v>487</v>
      </c>
      <c r="E245" s="273" t="s">
        <v>28</v>
      </c>
      <c r="F245" s="274" t="s">
        <v>493</v>
      </c>
      <c r="G245" s="272"/>
      <c r="H245" s="275">
        <v>18</v>
      </c>
      <c r="I245" s="276"/>
      <c r="J245" s="272"/>
      <c r="K245" s="272"/>
      <c r="L245" s="277"/>
      <c r="M245" s="278"/>
      <c r="N245" s="279"/>
      <c r="O245" s="279"/>
      <c r="P245" s="279"/>
      <c r="Q245" s="279"/>
      <c r="R245" s="279"/>
      <c r="S245" s="279"/>
      <c r="T245" s="280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81" t="s">
        <v>487</v>
      </c>
      <c r="AU245" s="281" t="s">
        <v>82</v>
      </c>
      <c r="AV245" s="15" t="s">
        <v>482</v>
      </c>
      <c r="AW245" s="15" t="s">
        <v>35</v>
      </c>
      <c r="AX245" s="15" t="s">
        <v>78</v>
      </c>
      <c r="AY245" s="281" t="s">
        <v>475</v>
      </c>
    </row>
    <row r="246" s="2" customFormat="1" ht="16.5" customHeight="1">
      <c r="A246" s="41"/>
      <c r="B246" s="42"/>
      <c r="C246" s="282" t="s">
        <v>703</v>
      </c>
      <c r="D246" s="282" t="s">
        <v>516</v>
      </c>
      <c r="E246" s="283" t="s">
        <v>6166</v>
      </c>
      <c r="F246" s="284" t="s">
        <v>6167</v>
      </c>
      <c r="G246" s="285" t="s">
        <v>550</v>
      </c>
      <c r="H246" s="286">
        <v>6</v>
      </c>
      <c r="I246" s="287"/>
      <c r="J246" s="288">
        <f>ROUND(I246*H246,2)</f>
        <v>0</v>
      </c>
      <c r="K246" s="284" t="s">
        <v>481</v>
      </c>
      <c r="L246" s="289"/>
      <c r="M246" s="290" t="s">
        <v>28</v>
      </c>
      <c r="N246" s="291" t="s">
        <v>45</v>
      </c>
      <c r="O246" s="87"/>
      <c r="P246" s="240">
        <f>O246*H246</f>
        <v>0</v>
      </c>
      <c r="Q246" s="240">
        <v>0.51000000000000001</v>
      </c>
      <c r="R246" s="240">
        <f>Q246*H246</f>
        <v>3.0600000000000001</v>
      </c>
      <c r="S246" s="240">
        <v>0</v>
      </c>
      <c r="T246" s="24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42" t="s">
        <v>519</v>
      </c>
      <c r="AT246" s="242" t="s">
        <v>516</v>
      </c>
      <c r="AU246" s="242" t="s">
        <v>82</v>
      </c>
      <c r="AY246" s="20" t="s">
        <v>475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20" t="s">
        <v>78</v>
      </c>
      <c r="BK246" s="243">
        <f>ROUND(I246*H246,2)</f>
        <v>0</v>
      </c>
      <c r="BL246" s="20" t="s">
        <v>482</v>
      </c>
      <c r="BM246" s="242" t="s">
        <v>6661</v>
      </c>
    </row>
    <row r="247" s="2" customFormat="1">
      <c r="A247" s="41"/>
      <c r="B247" s="42"/>
      <c r="C247" s="43"/>
      <c r="D247" s="244" t="s">
        <v>484</v>
      </c>
      <c r="E247" s="43"/>
      <c r="F247" s="245" t="s">
        <v>6167</v>
      </c>
      <c r="G247" s="43"/>
      <c r="H247" s="43"/>
      <c r="I247" s="151"/>
      <c r="J247" s="43"/>
      <c r="K247" s="43"/>
      <c r="L247" s="47"/>
      <c r="M247" s="246"/>
      <c r="N247" s="24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484</v>
      </c>
      <c r="AU247" s="20" t="s">
        <v>82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6662</v>
      </c>
      <c r="G248" s="250"/>
      <c r="H248" s="253">
        <v>6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78</v>
      </c>
      <c r="AY248" s="259" t="s">
        <v>475</v>
      </c>
    </row>
    <row r="249" s="2" customFormat="1" ht="16.5" customHeight="1">
      <c r="A249" s="41"/>
      <c r="B249" s="42"/>
      <c r="C249" s="282" t="s">
        <v>712</v>
      </c>
      <c r="D249" s="282" t="s">
        <v>516</v>
      </c>
      <c r="E249" s="283" t="s">
        <v>6170</v>
      </c>
      <c r="F249" s="284" t="s">
        <v>6167</v>
      </c>
      <c r="G249" s="285" t="s">
        <v>550</v>
      </c>
      <c r="H249" s="286">
        <v>3</v>
      </c>
      <c r="I249" s="287"/>
      <c r="J249" s="288">
        <f>ROUND(I249*H249,2)</f>
        <v>0</v>
      </c>
      <c r="K249" s="284" t="s">
        <v>481</v>
      </c>
      <c r="L249" s="289"/>
      <c r="M249" s="290" t="s">
        <v>28</v>
      </c>
      <c r="N249" s="291" t="s">
        <v>45</v>
      </c>
      <c r="O249" s="87"/>
      <c r="P249" s="240">
        <f>O249*H249</f>
        <v>0</v>
      </c>
      <c r="Q249" s="240">
        <v>0.51000000000000001</v>
      </c>
      <c r="R249" s="240">
        <f>Q249*H249</f>
        <v>1.53</v>
      </c>
      <c r="S249" s="240">
        <v>0</v>
      </c>
      <c r="T249" s="24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42" t="s">
        <v>519</v>
      </c>
      <c r="AT249" s="242" t="s">
        <v>516</v>
      </c>
      <c r="AU249" s="242" t="s">
        <v>82</v>
      </c>
      <c r="AY249" s="20" t="s">
        <v>475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20" t="s">
        <v>78</v>
      </c>
      <c r="BK249" s="243">
        <f>ROUND(I249*H249,2)</f>
        <v>0</v>
      </c>
      <c r="BL249" s="20" t="s">
        <v>482</v>
      </c>
      <c r="BM249" s="242" t="s">
        <v>6663</v>
      </c>
    </row>
    <row r="250" s="2" customFormat="1">
      <c r="A250" s="41"/>
      <c r="B250" s="42"/>
      <c r="C250" s="43"/>
      <c r="D250" s="244" t="s">
        <v>484</v>
      </c>
      <c r="E250" s="43"/>
      <c r="F250" s="245" t="s">
        <v>6167</v>
      </c>
      <c r="G250" s="43"/>
      <c r="H250" s="43"/>
      <c r="I250" s="151"/>
      <c r="J250" s="43"/>
      <c r="K250" s="43"/>
      <c r="L250" s="47"/>
      <c r="M250" s="246"/>
      <c r="N250" s="24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484</v>
      </c>
      <c r="AU250" s="20" t="s">
        <v>82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6664</v>
      </c>
      <c r="G251" s="250"/>
      <c r="H251" s="253">
        <v>3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78</v>
      </c>
      <c r="AY251" s="259" t="s">
        <v>475</v>
      </c>
    </row>
    <row r="252" s="2" customFormat="1" ht="16.5" customHeight="1">
      <c r="A252" s="41"/>
      <c r="B252" s="42"/>
      <c r="C252" s="282" t="s">
        <v>717</v>
      </c>
      <c r="D252" s="282" t="s">
        <v>516</v>
      </c>
      <c r="E252" s="283" t="s">
        <v>6471</v>
      </c>
      <c r="F252" s="284" t="s">
        <v>6293</v>
      </c>
      <c r="G252" s="285" t="s">
        <v>550</v>
      </c>
      <c r="H252" s="286">
        <v>3</v>
      </c>
      <c r="I252" s="287"/>
      <c r="J252" s="288">
        <f>ROUND(I252*H252,2)</f>
        <v>0</v>
      </c>
      <c r="K252" s="284" t="s">
        <v>481</v>
      </c>
      <c r="L252" s="289"/>
      <c r="M252" s="290" t="s">
        <v>28</v>
      </c>
      <c r="N252" s="291" t="s">
        <v>45</v>
      </c>
      <c r="O252" s="87"/>
      <c r="P252" s="240">
        <f>O252*H252</f>
        <v>0</v>
      </c>
      <c r="Q252" s="240">
        <v>0.26400000000000001</v>
      </c>
      <c r="R252" s="240">
        <f>Q252*H252</f>
        <v>0.79200000000000004</v>
      </c>
      <c r="S252" s="240">
        <v>0</v>
      </c>
      <c r="T252" s="241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42" t="s">
        <v>519</v>
      </c>
      <c r="AT252" s="242" t="s">
        <v>516</v>
      </c>
      <c r="AU252" s="242" t="s">
        <v>82</v>
      </c>
      <c r="AY252" s="20" t="s">
        <v>475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20" t="s">
        <v>78</v>
      </c>
      <c r="BK252" s="243">
        <f>ROUND(I252*H252,2)</f>
        <v>0</v>
      </c>
      <c r="BL252" s="20" t="s">
        <v>482</v>
      </c>
      <c r="BM252" s="242" t="s">
        <v>6665</v>
      </c>
    </row>
    <row r="253" s="2" customFormat="1">
      <c r="A253" s="41"/>
      <c r="B253" s="42"/>
      <c r="C253" s="43"/>
      <c r="D253" s="244" t="s">
        <v>484</v>
      </c>
      <c r="E253" s="43"/>
      <c r="F253" s="245" t="s">
        <v>6293</v>
      </c>
      <c r="G253" s="43"/>
      <c r="H253" s="43"/>
      <c r="I253" s="151"/>
      <c r="J253" s="43"/>
      <c r="K253" s="43"/>
      <c r="L253" s="47"/>
      <c r="M253" s="246"/>
      <c r="N253" s="24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484</v>
      </c>
      <c r="AU253" s="20" t="s">
        <v>82</v>
      </c>
    </row>
    <row r="254" s="2" customFormat="1" ht="16.5" customHeight="1">
      <c r="A254" s="41"/>
      <c r="B254" s="42"/>
      <c r="C254" s="282" t="s">
        <v>723</v>
      </c>
      <c r="D254" s="282" t="s">
        <v>516</v>
      </c>
      <c r="E254" s="283" t="s">
        <v>6292</v>
      </c>
      <c r="F254" s="284" t="s">
        <v>6293</v>
      </c>
      <c r="G254" s="285" t="s">
        <v>550</v>
      </c>
      <c r="H254" s="286">
        <v>3</v>
      </c>
      <c r="I254" s="287"/>
      <c r="J254" s="288">
        <f>ROUND(I254*H254,2)</f>
        <v>0</v>
      </c>
      <c r="K254" s="284" t="s">
        <v>481</v>
      </c>
      <c r="L254" s="289"/>
      <c r="M254" s="290" t="s">
        <v>28</v>
      </c>
      <c r="N254" s="291" t="s">
        <v>45</v>
      </c>
      <c r="O254" s="87"/>
      <c r="P254" s="240">
        <f>O254*H254</f>
        <v>0</v>
      </c>
      <c r="Q254" s="240">
        <v>0.26400000000000001</v>
      </c>
      <c r="R254" s="240">
        <f>Q254*H254</f>
        <v>0.79200000000000004</v>
      </c>
      <c r="S254" s="240">
        <v>0</v>
      </c>
      <c r="T254" s="241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42" t="s">
        <v>519</v>
      </c>
      <c r="AT254" s="242" t="s">
        <v>516</v>
      </c>
      <c r="AU254" s="242" t="s">
        <v>82</v>
      </c>
      <c r="AY254" s="20" t="s">
        <v>475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20" t="s">
        <v>78</v>
      </c>
      <c r="BK254" s="243">
        <f>ROUND(I254*H254,2)</f>
        <v>0</v>
      </c>
      <c r="BL254" s="20" t="s">
        <v>482</v>
      </c>
      <c r="BM254" s="242" t="s">
        <v>6666</v>
      </c>
    </row>
    <row r="255" s="2" customFormat="1">
      <c r="A255" s="41"/>
      <c r="B255" s="42"/>
      <c r="C255" s="43"/>
      <c r="D255" s="244" t="s">
        <v>484</v>
      </c>
      <c r="E255" s="43"/>
      <c r="F255" s="245" t="s">
        <v>6293</v>
      </c>
      <c r="G255" s="43"/>
      <c r="H255" s="43"/>
      <c r="I255" s="151"/>
      <c r="J255" s="43"/>
      <c r="K255" s="43"/>
      <c r="L255" s="47"/>
      <c r="M255" s="246"/>
      <c r="N255" s="24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484</v>
      </c>
      <c r="AU255" s="20" t="s">
        <v>82</v>
      </c>
    </row>
    <row r="256" s="13" customFormat="1">
      <c r="A256" s="13"/>
      <c r="B256" s="249"/>
      <c r="C256" s="250"/>
      <c r="D256" s="244" t="s">
        <v>487</v>
      </c>
      <c r="E256" s="251" t="s">
        <v>28</v>
      </c>
      <c r="F256" s="252" t="s">
        <v>90</v>
      </c>
      <c r="G256" s="250"/>
      <c r="H256" s="253">
        <v>3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9" t="s">
        <v>487</v>
      </c>
      <c r="AU256" s="259" t="s">
        <v>82</v>
      </c>
      <c r="AV256" s="13" t="s">
        <v>82</v>
      </c>
      <c r="AW256" s="13" t="s">
        <v>35</v>
      </c>
      <c r="AX256" s="13" t="s">
        <v>78</v>
      </c>
      <c r="AY256" s="259" t="s">
        <v>475</v>
      </c>
    </row>
    <row r="257" s="2" customFormat="1" ht="21.75" customHeight="1">
      <c r="A257" s="41"/>
      <c r="B257" s="42"/>
      <c r="C257" s="231" t="s">
        <v>730</v>
      </c>
      <c r="D257" s="231" t="s">
        <v>477</v>
      </c>
      <c r="E257" s="232" t="s">
        <v>6173</v>
      </c>
      <c r="F257" s="233" t="s">
        <v>6174</v>
      </c>
      <c r="G257" s="234" t="s">
        <v>550</v>
      </c>
      <c r="H257" s="235">
        <v>6</v>
      </c>
      <c r="I257" s="236"/>
      <c r="J257" s="237">
        <f>ROUND(I257*H257,2)</f>
        <v>0</v>
      </c>
      <c r="K257" s="233" t="s">
        <v>481</v>
      </c>
      <c r="L257" s="47"/>
      <c r="M257" s="238" t="s">
        <v>28</v>
      </c>
      <c r="N257" s="239" t="s">
        <v>45</v>
      </c>
      <c r="O257" s="87"/>
      <c r="P257" s="240">
        <f>O257*H257</f>
        <v>0</v>
      </c>
      <c r="Q257" s="240">
        <v>0.028539999999999999</v>
      </c>
      <c r="R257" s="240">
        <f>Q257*H257</f>
        <v>0.17124</v>
      </c>
      <c r="S257" s="240">
        <v>0</v>
      </c>
      <c r="T257" s="24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482</v>
      </c>
      <c r="AT257" s="242" t="s">
        <v>477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482</v>
      </c>
      <c r="BM257" s="242" t="s">
        <v>6667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6174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204</v>
      </c>
      <c r="G259" s="250"/>
      <c r="H259" s="253">
        <v>6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78</v>
      </c>
      <c r="AY259" s="259" t="s">
        <v>475</v>
      </c>
    </row>
    <row r="260" s="2" customFormat="1" ht="16.5" customHeight="1">
      <c r="A260" s="41"/>
      <c r="B260" s="42"/>
      <c r="C260" s="282" t="s">
        <v>737</v>
      </c>
      <c r="D260" s="282" t="s">
        <v>516</v>
      </c>
      <c r="E260" s="283" t="s">
        <v>6176</v>
      </c>
      <c r="F260" s="284" t="s">
        <v>6177</v>
      </c>
      <c r="G260" s="285" t="s">
        <v>550</v>
      </c>
      <c r="H260" s="286">
        <v>6</v>
      </c>
      <c r="I260" s="287"/>
      <c r="J260" s="288">
        <f>ROUND(I260*H260,2)</f>
        <v>0</v>
      </c>
      <c r="K260" s="284" t="s">
        <v>28</v>
      </c>
      <c r="L260" s="289"/>
      <c r="M260" s="290" t="s">
        <v>28</v>
      </c>
      <c r="N260" s="291" t="s">
        <v>45</v>
      </c>
      <c r="O260" s="87"/>
      <c r="P260" s="240">
        <f>O260*H260</f>
        <v>0</v>
      </c>
      <c r="Q260" s="240">
        <v>2.1000000000000001</v>
      </c>
      <c r="R260" s="240">
        <f>Q260*H260</f>
        <v>12.600000000000001</v>
      </c>
      <c r="S260" s="240">
        <v>0</v>
      </c>
      <c r="T260" s="241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42" t="s">
        <v>519</v>
      </c>
      <c r="AT260" s="242" t="s">
        <v>516</v>
      </c>
      <c r="AU260" s="242" t="s">
        <v>82</v>
      </c>
      <c r="AY260" s="20" t="s">
        <v>475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20" t="s">
        <v>78</v>
      </c>
      <c r="BK260" s="243">
        <f>ROUND(I260*H260,2)</f>
        <v>0</v>
      </c>
      <c r="BL260" s="20" t="s">
        <v>482</v>
      </c>
      <c r="BM260" s="242" t="s">
        <v>6668</v>
      </c>
    </row>
    <row r="261" s="2" customFormat="1">
      <c r="A261" s="41"/>
      <c r="B261" s="42"/>
      <c r="C261" s="43"/>
      <c r="D261" s="244" t="s">
        <v>484</v>
      </c>
      <c r="E261" s="43"/>
      <c r="F261" s="245" t="s">
        <v>6177</v>
      </c>
      <c r="G261" s="43"/>
      <c r="H261" s="43"/>
      <c r="I261" s="151"/>
      <c r="J261" s="43"/>
      <c r="K261" s="43"/>
      <c r="L261" s="47"/>
      <c r="M261" s="246"/>
      <c r="N261" s="24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484</v>
      </c>
      <c r="AU261" s="20" t="s">
        <v>82</v>
      </c>
    </row>
    <row r="262" s="2" customFormat="1" ht="21.75" customHeight="1">
      <c r="A262" s="41"/>
      <c r="B262" s="42"/>
      <c r="C262" s="231" t="s">
        <v>742</v>
      </c>
      <c r="D262" s="231" t="s">
        <v>477</v>
      </c>
      <c r="E262" s="232" t="s">
        <v>2685</v>
      </c>
      <c r="F262" s="233" t="s">
        <v>2686</v>
      </c>
      <c r="G262" s="234" t="s">
        <v>550</v>
      </c>
      <c r="H262" s="235">
        <v>18</v>
      </c>
      <c r="I262" s="236"/>
      <c r="J262" s="237">
        <f>ROUND(I262*H262,2)</f>
        <v>0</v>
      </c>
      <c r="K262" s="233" t="s">
        <v>481</v>
      </c>
      <c r="L262" s="47"/>
      <c r="M262" s="238" t="s">
        <v>28</v>
      </c>
      <c r="N262" s="239" t="s">
        <v>45</v>
      </c>
      <c r="O262" s="87"/>
      <c r="P262" s="240">
        <f>O262*H262</f>
        <v>0</v>
      </c>
      <c r="Q262" s="240">
        <v>0.039269999999999999</v>
      </c>
      <c r="R262" s="240">
        <f>Q262*H262</f>
        <v>0.70686000000000004</v>
      </c>
      <c r="S262" s="240">
        <v>0</v>
      </c>
      <c r="T262" s="24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42" t="s">
        <v>482</v>
      </c>
      <c r="AT262" s="242" t="s">
        <v>477</v>
      </c>
      <c r="AU262" s="242" t="s">
        <v>82</v>
      </c>
      <c r="AY262" s="20" t="s">
        <v>475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20" t="s">
        <v>78</v>
      </c>
      <c r="BK262" s="243">
        <f>ROUND(I262*H262,2)</f>
        <v>0</v>
      </c>
      <c r="BL262" s="20" t="s">
        <v>482</v>
      </c>
      <c r="BM262" s="242" t="s">
        <v>6669</v>
      </c>
    </row>
    <row r="263" s="2" customFormat="1">
      <c r="A263" s="41"/>
      <c r="B263" s="42"/>
      <c r="C263" s="43"/>
      <c r="D263" s="244" t="s">
        <v>484</v>
      </c>
      <c r="E263" s="43"/>
      <c r="F263" s="245" t="s">
        <v>2686</v>
      </c>
      <c r="G263" s="43"/>
      <c r="H263" s="43"/>
      <c r="I263" s="151"/>
      <c r="J263" s="43"/>
      <c r="K263" s="43"/>
      <c r="L263" s="47"/>
      <c r="M263" s="246"/>
      <c r="N263" s="24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484</v>
      </c>
      <c r="AU263" s="20" t="s">
        <v>82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350</v>
      </c>
      <c r="G264" s="250"/>
      <c r="H264" s="253">
        <v>12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74</v>
      </c>
      <c r="AY264" s="259" t="s">
        <v>475</v>
      </c>
    </row>
    <row r="265" s="13" customFormat="1">
      <c r="A265" s="13"/>
      <c r="B265" s="249"/>
      <c r="C265" s="250"/>
      <c r="D265" s="244" t="s">
        <v>487</v>
      </c>
      <c r="E265" s="251" t="s">
        <v>28</v>
      </c>
      <c r="F265" s="252" t="s">
        <v>6670</v>
      </c>
      <c r="G265" s="250"/>
      <c r="H265" s="253">
        <v>6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9" t="s">
        <v>487</v>
      </c>
      <c r="AU265" s="259" t="s">
        <v>82</v>
      </c>
      <c r="AV265" s="13" t="s">
        <v>82</v>
      </c>
      <c r="AW265" s="13" t="s">
        <v>35</v>
      </c>
      <c r="AX265" s="13" t="s">
        <v>74</v>
      </c>
      <c r="AY265" s="259" t="s">
        <v>475</v>
      </c>
    </row>
    <row r="266" s="15" customFormat="1">
      <c r="A266" s="15"/>
      <c r="B266" s="271"/>
      <c r="C266" s="272"/>
      <c r="D266" s="244" t="s">
        <v>487</v>
      </c>
      <c r="E266" s="273" t="s">
        <v>28</v>
      </c>
      <c r="F266" s="274" t="s">
        <v>493</v>
      </c>
      <c r="G266" s="272"/>
      <c r="H266" s="275">
        <v>18</v>
      </c>
      <c r="I266" s="276"/>
      <c r="J266" s="272"/>
      <c r="K266" s="272"/>
      <c r="L266" s="277"/>
      <c r="M266" s="278"/>
      <c r="N266" s="279"/>
      <c r="O266" s="279"/>
      <c r="P266" s="279"/>
      <c r="Q266" s="279"/>
      <c r="R266" s="279"/>
      <c r="S266" s="279"/>
      <c r="T266" s="280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81" t="s">
        <v>487</v>
      </c>
      <c r="AU266" s="281" t="s">
        <v>82</v>
      </c>
      <c r="AV266" s="15" t="s">
        <v>482</v>
      </c>
      <c r="AW266" s="15" t="s">
        <v>35</v>
      </c>
      <c r="AX266" s="15" t="s">
        <v>78</v>
      </c>
      <c r="AY266" s="281" t="s">
        <v>475</v>
      </c>
    </row>
    <row r="267" s="2" customFormat="1" ht="16.5" customHeight="1">
      <c r="A267" s="41"/>
      <c r="B267" s="42"/>
      <c r="C267" s="282" t="s">
        <v>747</v>
      </c>
      <c r="D267" s="282" t="s">
        <v>516</v>
      </c>
      <c r="E267" s="283" t="s">
        <v>6181</v>
      </c>
      <c r="F267" s="284" t="s">
        <v>6182</v>
      </c>
      <c r="G267" s="285" t="s">
        <v>550</v>
      </c>
      <c r="H267" s="286">
        <v>12</v>
      </c>
      <c r="I267" s="287"/>
      <c r="J267" s="288">
        <f>ROUND(I267*H267,2)</f>
        <v>0</v>
      </c>
      <c r="K267" s="284" t="s">
        <v>481</v>
      </c>
      <c r="L267" s="289"/>
      <c r="M267" s="290" t="s">
        <v>28</v>
      </c>
      <c r="N267" s="291" t="s">
        <v>45</v>
      </c>
      <c r="O267" s="87"/>
      <c r="P267" s="240">
        <f>O267*H267</f>
        <v>0</v>
      </c>
      <c r="Q267" s="240">
        <v>0.218</v>
      </c>
      <c r="R267" s="240">
        <f>Q267*H267</f>
        <v>2.6160000000000001</v>
      </c>
      <c r="S267" s="240">
        <v>0</v>
      </c>
      <c r="T267" s="241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42" t="s">
        <v>519</v>
      </c>
      <c r="AT267" s="242" t="s">
        <v>516</v>
      </c>
      <c r="AU267" s="242" t="s">
        <v>82</v>
      </c>
      <c r="AY267" s="20" t="s">
        <v>475</v>
      </c>
      <c r="BE267" s="243">
        <f>IF(N267="základní",J267,0)</f>
        <v>0</v>
      </c>
      <c r="BF267" s="243">
        <f>IF(N267="snížená",J267,0)</f>
        <v>0</v>
      </c>
      <c r="BG267" s="243">
        <f>IF(N267="zákl. přenesená",J267,0)</f>
        <v>0</v>
      </c>
      <c r="BH267" s="243">
        <f>IF(N267="sníž. přenesená",J267,0)</f>
        <v>0</v>
      </c>
      <c r="BI267" s="243">
        <f>IF(N267="nulová",J267,0)</f>
        <v>0</v>
      </c>
      <c r="BJ267" s="20" t="s">
        <v>78</v>
      </c>
      <c r="BK267" s="243">
        <f>ROUND(I267*H267,2)</f>
        <v>0</v>
      </c>
      <c r="BL267" s="20" t="s">
        <v>482</v>
      </c>
      <c r="BM267" s="242" t="s">
        <v>6671</v>
      </c>
    </row>
    <row r="268" s="2" customFormat="1">
      <c r="A268" s="41"/>
      <c r="B268" s="42"/>
      <c r="C268" s="43"/>
      <c r="D268" s="244" t="s">
        <v>484</v>
      </c>
      <c r="E268" s="43"/>
      <c r="F268" s="245" t="s">
        <v>6182</v>
      </c>
      <c r="G268" s="43"/>
      <c r="H268" s="43"/>
      <c r="I268" s="151"/>
      <c r="J268" s="43"/>
      <c r="K268" s="43"/>
      <c r="L268" s="47"/>
      <c r="M268" s="246"/>
      <c r="N268" s="247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484</v>
      </c>
      <c r="AU268" s="20" t="s">
        <v>82</v>
      </c>
    </row>
    <row r="269" s="2" customFormat="1" ht="21.75" customHeight="1">
      <c r="A269" s="41"/>
      <c r="B269" s="42"/>
      <c r="C269" s="282" t="s">
        <v>752</v>
      </c>
      <c r="D269" s="282" t="s">
        <v>516</v>
      </c>
      <c r="E269" s="283" t="s">
        <v>6184</v>
      </c>
      <c r="F269" s="284" t="s">
        <v>6185</v>
      </c>
      <c r="G269" s="285" t="s">
        <v>550</v>
      </c>
      <c r="H269" s="286">
        <v>12</v>
      </c>
      <c r="I269" s="287"/>
      <c r="J269" s="288">
        <f>ROUND(I269*H269,2)</f>
        <v>0</v>
      </c>
      <c r="K269" s="284" t="s">
        <v>481</v>
      </c>
      <c r="L269" s="289"/>
      <c r="M269" s="290" t="s">
        <v>28</v>
      </c>
      <c r="N269" s="291" t="s">
        <v>45</v>
      </c>
      <c r="O269" s="87"/>
      <c r="P269" s="240">
        <f>O269*H269</f>
        <v>0</v>
      </c>
      <c r="Q269" s="240">
        <v>0.002</v>
      </c>
      <c r="R269" s="240">
        <f>Q269*H269</f>
        <v>0.024</v>
      </c>
      <c r="S269" s="240">
        <v>0</v>
      </c>
      <c r="T269" s="24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519</v>
      </c>
      <c r="AT269" s="242" t="s">
        <v>516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482</v>
      </c>
      <c r="BM269" s="242" t="s">
        <v>6672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6185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2" customFormat="1" ht="21.75" customHeight="1">
      <c r="A271" s="41"/>
      <c r="B271" s="42"/>
      <c r="C271" s="231" t="s">
        <v>758</v>
      </c>
      <c r="D271" s="231" t="s">
        <v>477</v>
      </c>
      <c r="E271" s="232" t="s">
        <v>6187</v>
      </c>
      <c r="F271" s="233" t="s">
        <v>6188</v>
      </c>
      <c r="G271" s="234" t="s">
        <v>550</v>
      </c>
      <c r="H271" s="235">
        <v>1</v>
      </c>
      <c r="I271" s="236"/>
      <c r="J271" s="237">
        <f>ROUND(I271*H271,2)</f>
        <v>0</v>
      </c>
      <c r="K271" s="233" t="s">
        <v>28</v>
      </c>
      <c r="L271" s="47"/>
      <c r="M271" s="238" t="s">
        <v>28</v>
      </c>
      <c r="N271" s="239" t="s">
        <v>45</v>
      </c>
      <c r="O271" s="87"/>
      <c r="P271" s="240">
        <f>O271*H271</f>
        <v>0</v>
      </c>
      <c r="Q271" s="240">
        <v>0.15970000000000001</v>
      </c>
      <c r="R271" s="240">
        <f>Q271*H271</f>
        <v>0.15970000000000001</v>
      </c>
      <c r="S271" s="240">
        <v>0</v>
      </c>
      <c r="T271" s="241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42" t="s">
        <v>482</v>
      </c>
      <c r="AT271" s="242" t="s">
        <v>477</v>
      </c>
      <c r="AU271" s="242" t="s">
        <v>82</v>
      </c>
      <c r="AY271" s="20" t="s">
        <v>475</v>
      </c>
      <c r="BE271" s="243">
        <f>IF(N271="základní",J271,0)</f>
        <v>0</v>
      </c>
      <c r="BF271" s="243">
        <f>IF(N271="snížená",J271,0)</f>
        <v>0</v>
      </c>
      <c r="BG271" s="243">
        <f>IF(N271="zákl. přenesená",J271,0)</f>
        <v>0</v>
      </c>
      <c r="BH271" s="243">
        <f>IF(N271="sníž. přenesená",J271,0)</f>
        <v>0</v>
      </c>
      <c r="BI271" s="243">
        <f>IF(N271="nulová",J271,0)</f>
        <v>0</v>
      </c>
      <c r="BJ271" s="20" t="s">
        <v>78</v>
      </c>
      <c r="BK271" s="243">
        <f>ROUND(I271*H271,2)</f>
        <v>0</v>
      </c>
      <c r="BL271" s="20" t="s">
        <v>482</v>
      </c>
      <c r="BM271" s="242" t="s">
        <v>6673</v>
      </c>
    </row>
    <row r="272" s="2" customFormat="1">
      <c r="A272" s="41"/>
      <c r="B272" s="42"/>
      <c r="C272" s="43"/>
      <c r="D272" s="244" t="s">
        <v>484</v>
      </c>
      <c r="E272" s="43"/>
      <c r="F272" s="245" t="s">
        <v>6190</v>
      </c>
      <c r="G272" s="43"/>
      <c r="H272" s="43"/>
      <c r="I272" s="151"/>
      <c r="J272" s="43"/>
      <c r="K272" s="43"/>
      <c r="L272" s="47"/>
      <c r="M272" s="246"/>
      <c r="N272" s="247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484</v>
      </c>
      <c r="AU272" s="20" t="s">
        <v>82</v>
      </c>
    </row>
    <row r="273" s="13" customFormat="1">
      <c r="A273" s="13"/>
      <c r="B273" s="249"/>
      <c r="C273" s="250"/>
      <c r="D273" s="244" t="s">
        <v>487</v>
      </c>
      <c r="E273" s="251" t="s">
        <v>28</v>
      </c>
      <c r="F273" s="252" t="s">
        <v>6191</v>
      </c>
      <c r="G273" s="250"/>
      <c r="H273" s="253">
        <v>1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9" t="s">
        <v>487</v>
      </c>
      <c r="AU273" s="259" t="s">
        <v>82</v>
      </c>
      <c r="AV273" s="13" t="s">
        <v>82</v>
      </c>
      <c r="AW273" s="13" t="s">
        <v>35</v>
      </c>
      <c r="AX273" s="13" t="s">
        <v>78</v>
      </c>
      <c r="AY273" s="259" t="s">
        <v>475</v>
      </c>
    </row>
    <row r="274" s="2" customFormat="1" ht="16.5" customHeight="1">
      <c r="A274" s="41"/>
      <c r="B274" s="42"/>
      <c r="C274" s="282" t="s">
        <v>763</v>
      </c>
      <c r="D274" s="282" t="s">
        <v>516</v>
      </c>
      <c r="E274" s="283" t="s">
        <v>6192</v>
      </c>
      <c r="F274" s="284" t="s">
        <v>6193</v>
      </c>
      <c r="G274" s="285" t="s">
        <v>550</v>
      </c>
      <c r="H274" s="286">
        <v>1</v>
      </c>
      <c r="I274" s="287"/>
      <c r="J274" s="288">
        <f>ROUND(I274*H274,2)</f>
        <v>0</v>
      </c>
      <c r="K274" s="284" t="s">
        <v>28</v>
      </c>
      <c r="L274" s="289"/>
      <c r="M274" s="290" t="s">
        <v>28</v>
      </c>
      <c r="N274" s="291" t="s">
        <v>45</v>
      </c>
      <c r="O274" s="87"/>
      <c r="P274" s="240">
        <f>O274*H274</f>
        <v>0</v>
      </c>
      <c r="Q274" s="240">
        <v>0.097000000000000003</v>
      </c>
      <c r="R274" s="240">
        <f>Q274*H274</f>
        <v>0.097000000000000003</v>
      </c>
      <c r="S274" s="240">
        <v>0</v>
      </c>
      <c r="T274" s="241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42" t="s">
        <v>519</v>
      </c>
      <c r="AT274" s="242" t="s">
        <v>516</v>
      </c>
      <c r="AU274" s="242" t="s">
        <v>82</v>
      </c>
      <c r="AY274" s="20" t="s">
        <v>475</v>
      </c>
      <c r="BE274" s="243">
        <f>IF(N274="základní",J274,0)</f>
        <v>0</v>
      </c>
      <c r="BF274" s="243">
        <f>IF(N274="snížená",J274,0)</f>
        <v>0</v>
      </c>
      <c r="BG274" s="243">
        <f>IF(N274="zákl. přenesená",J274,0)</f>
        <v>0</v>
      </c>
      <c r="BH274" s="243">
        <f>IF(N274="sníž. přenesená",J274,0)</f>
        <v>0</v>
      </c>
      <c r="BI274" s="243">
        <f>IF(N274="nulová",J274,0)</f>
        <v>0</v>
      </c>
      <c r="BJ274" s="20" t="s">
        <v>78</v>
      </c>
      <c r="BK274" s="243">
        <f>ROUND(I274*H274,2)</f>
        <v>0</v>
      </c>
      <c r="BL274" s="20" t="s">
        <v>482</v>
      </c>
      <c r="BM274" s="242" t="s">
        <v>6674</v>
      </c>
    </row>
    <row r="275" s="2" customFormat="1">
      <c r="A275" s="41"/>
      <c r="B275" s="42"/>
      <c r="C275" s="43"/>
      <c r="D275" s="244" t="s">
        <v>484</v>
      </c>
      <c r="E275" s="43"/>
      <c r="F275" s="245" t="s">
        <v>6193</v>
      </c>
      <c r="G275" s="43"/>
      <c r="H275" s="43"/>
      <c r="I275" s="151"/>
      <c r="J275" s="43"/>
      <c r="K275" s="43"/>
      <c r="L275" s="47"/>
      <c r="M275" s="246"/>
      <c r="N275" s="24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484</v>
      </c>
      <c r="AU275" s="20" t="s">
        <v>82</v>
      </c>
    </row>
    <row r="276" s="13" customFormat="1">
      <c r="A276" s="13"/>
      <c r="B276" s="249"/>
      <c r="C276" s="250"/>
      <c r="D276" s="244" t="s">
        <v>487</v>
      </c>
      <c r="E276" s="251" t="s">
        <v>28</v>
      </c>
      <c r="F276" s="252" t="s">
        <v>6195</v>
      </c>
      <c r="G276" s="250"/>
      <c r="H276" s="253">
        <v>1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9" t="s">
        <v>487</v>
      </c>
      <c r="AU276" s="259" t="s">
        <v>82</v>
      </c>
      <c r="AV276" s="13" t="s">
        <v>82</v>
      </c>
      <c r="AW276" s="13" t="s">
        <v>35</v>
      </c>
      <c r="AX276" s="13" t="s">
        <v>78</v>
      </c>
      <c r="AY276" s="259" t="s">
        <v>475</v>
      </c>
    </row>
    <row r="277" s="2" customFormat="1" ht="21.75" customHeight="1">
      <c r="A277" s="41"/>
      <c r="B277" s="42"/>
      <c r="C277" s="231" t="s">
        <v>769</v>
      </c>
      <c r="D277" s="231" t="s">
        <v>477</v>
      </c>
      <c r="E277" s="232" t="s">
        <v>6196</v>
      </c>
      <c r="F277" s="233" t="s">
        <v>6197</v>
      </c>
      <c r="G277" s="234" t="s">
        <v>480</v>
      </c>
      <c r="H277" s="235">
        <v>0.02</v>
      </c>
      <c r="I277" s="236"/>
      <c r="J277" s="237">
        <f>ROUND(I277*H277,2)</f>
        <v>0</v>
      </c>
      <c r="K277" s="233" t="s">
        <v>481</v>
      </c>
      <c r="L277" s="47"/>
      <c r="M277" s="238" t="s">
        <v>28</v>
      </c>
      <c r="N277" s="239" t="s">
        <v>45</v>
      </c>
      <c r="O277" s="87"/>
      <c r="P277" s="240">
        <f>O277*H277</f>
        <v>0</v>
      </c>
      <c r="Q277" s="240">
        <v>2.2563399999999998</v>
      </c>
      <c r="R277" s="240">
        <f>Q277*H277</f>
        <v>0.045126799999999995</v>
      </c>
      <c r="S277" s="240">
        <v>0</v>
      </c>
      <c r="T277" s="241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42" t="s">
        <v>482</v>
      </c>
      <c r="AT277" s="242" t="s">
        <v>477</v>
      </c>
      <c r="AU277" s="242" t="s">
        <v>82</v>
      </c>
      <c r="AY277" s="20" t="s">
        <v>475</v>
      </c>
      <c r="BE277" s="243">
        <f>IF(N277="základní",J277,0)</f>
        <v>0</v>
      </c>
      <c r="BF277" s="243">
        <f>IF(N277="snížená",J277,0)</f>
        <v>0</v>
      </c>
      <c r="BG277" s="243">
        <f>IF(N277="zákl. přenesená",J277,0)</f>
        <v>0</v>
      </c>
      <c r="BH277" s="243">
        <f>IF(N277="sníž. přenesená",J277,0)</f>
        <v>0</v>
      </c>
      <c r="BI277" s="243">
        <f>IF(N277="nulová",J277,0)</f>
        <v>0</v>
      </c>
      <c r="BJ277" s="20" t="s">
        <v>78</v>
      </c>
      <c r="BK277" s="243">
        <f>ROUND(I277*H277,2)</f>
        <v>0</v>
      </c>
      <c r="BL277" s="20" t="s">
        <v>482</v>
      </c>
      <c r="BM277" s="242" t="s">
        <v>6675</v>
      </c>
    </row>
    <row r="278" s="2" customFormat="1">
      <c r="A278" s="41"/>
      <c r="B278" s="42"/>
      <c r="C278" s="43"/>
      <c r="D278" s="244" t="s">
        <v>484</v>
      </c>
      <c r="E278" s="43"/>
      <c r="F278" s="245" t="s">
        <v>6197</v>
      </c>
      <c r="G278" s="43"/>
      <c r="H278" s="43"/>
      <c r="I278" s="151"/>
      <c r="J278" s="43"/>
      <c r="K278" s="43"/>
      <c r="L278" s="47"/>
      <c r="M278" s="246"/>
      <c r="N278" s="24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484</v>
      </c>
      <c r="AU278" s="20" t="s">
        <v>82</v>
      </c>
    </row>
    <row r="279" s="13" customFormat="1">
      <c r="A279" s="13"/>
      <c r="B279" s="249"/>
      <c r="C279" s="250"/>
      <c r="D279" s="244" t="s">
        <v>487</v>
      </c>
      <c r="E279" s="251" t="s">
        <v>28</v>
      </c>
      <c r="F279" s="252" t="s">
        <v>6199</v>
      </c>
      <c r="G279" s="250"/>
      <c r="H279" s="253">
        <v>0.02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9" t="s">
        <v>487</v>
      </c>
      <c r="AU279" s="259" t="s">
        <v>82</v>
      </c>
      <c r="AV279" s="13" t="s">
        <v>82</v>
      </c>
      <c r="AW279" s="13" t="s">
        <v>35</v>
      </c>
      <c r="AX279" s="13" t="s">
        <v>78</v>
      </c>
      <c r="AY279" s="259" t="s">
        <v>475</v>
      </c>
    </row>
    <row r="280" s="12" customFormat="1" ht="22.8" customHeight="1">
      <c r="A280" s="12"/>
      <c r="B280" s="215"/>
      <c r="C280" s="216"/>
      <c r="D280" s="217" t="s">
        <v>73</v>
      </c>
      <c r="E280" s="229" t="s">
        <v>292</v>
      </c>
      <c r="F280" s="229" t="s">
        <v>648</v>
      </c>
      <c r="G280" s="216"/>
      <c r="H280" s="216"/>
      <c r="I280" s="219"/>
      <c r="J280" s="230">
        <f>BK280</f>
        <v>0</v>
      </c>
      <c r="K280" s="216"/>
      <c r="L280" s="221"/>
      <c r="M280" s="222"/>
      <c r="N280" s="223"/>
      <c r="O280" s="223"/>
      <c r="P280" s="224">
        <f>SUM(P281:P283)</f>
        <v>0</v>
      </c>
      <c r="Q280" s="223"/>
      <c r="R280" s="224">
        <f>SUM(R281:R283)</f>
        <v>0.0080160000000000006</v>
      </c>
      <c r="S280" s="223"/>
      <c r="T280" s="225">
        <f>SUM(T281:T283)</f>
        <v>0.38159999999999999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6" t="s">
        <v>78</v>
      </c>
      <c r="AT280" s="227" t="s">
        <v>73</v>
      </c>
      <c r="AU280" s="227" t="s">
        <v>78</v>
      </c>
      <c r="AY280" s="226" t="s">
        <v>475</v>
      </c>
      <c r="BK280" s="228">
        <f>SUM(BK281:BK283)</f>
        <v>0</v>
      </c>
    </row>
    <row r="281" s="2" customFormat="1" ht="33" customHeight="1">
      <c r="A281" s="41"/>
      <c r="B281" s="42"/>
      <c r="C281" s="231" t="s">
        <v>775</v>
      </c>
      <c r="D281" s="231" t="s">
        <v>477</v>
      </c>
      <c r="E281" s="232" t="s">
        <v>6200</v>
      </c>
      <c r="F281" s="233" t="s">
        <v>6201</v>
      </c>
      <c r="G281" s="234" t="s">
        <v>639</v>
      </c>
      <c r="H281" s="235">
        <v>2.3999999999999999</v>
      </c>
      <c r="I281" s="236"/>
      <c r="J281" s="237">
        <f>ROUND(I281*H281,2)</f>
        <v>0</v>
      </c>
      <c r="K281" s="233" t="s">
        <v>481</v>
      </c>
      <c r="L281" s="47"/>
      <c r="M281" s="238" t="s">
        <v>28</v>
      </c>
      <c r="N281" s="239" t="s">
        <v>45</v>
      </c>
      <c r="O281" s="87"/>
      <c r="P281" s="240">
        <f>O281*H281</f>
        <v>0</v>
      </c>
      <c r="Q281" s="240">
        <v>0.0033400000000000001</v>
      </c>
      <c r="R281" s="240">
        <f>Q281*H281</f>
        <v>0.0080160000000000006</v>
      </c>
      <c r="S281" s="240">
        <v>0.159</v>
      </c>
      <c r="T281" s="241">
        <f>S281*H281</f>
        <v>0.38159999999999999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42" t="s">
        <v>482</v>
      </c>
      <c r="AT281" s="242" t="s">
        <v>477</v>
      </c>
      <c r="AU281" s="242" t="s">
        <v>82</v>
      </c>
      <c r="AY281" s="20" t="s">
        <v>475</v>
      </c>
      <c r="BE281" s="243">
        <f>IF(N281="základní",J281,0)</f>
        <v>0</v>
      </c>
      <c r="BF281" s="243">
        <f>IF(N281="snížená",J281,0)</f>
        <v>0</v>
      </c>
      <c r="BG281" s="243">
        <f>IF(N281="zákl. přenesená",J281,0)</f>
        <v>0</v>
      </c>
      <c r="BH281" s="243">
        <f>IF(N281="sníž. přenesená",J281,0)</f>
        <v>0</v>
      </c>
      <c r="BI281" s="243">
        <f>IF(N281="nulová",J281,0)</f>
        <v>0</v>
      </c>
      <c r="BJ281" s="20" t="s">
        <v>78</v>
      </c>
      <c r="BK281" s="243">
        <f>ROUND(I281*H281,2)</f>
        <v>0</v>
      </c>
      <c r="BL281" s="20" t="s">
        <v>482</v>
      </c>
      <c r="BM281" s="242" t="s">
        <v>6676</v>
      </c>
    </row>
    <row r="282" s="2" customFormat="1">
      <c r="A282" s="41"/>
      <c r="B282" s="42"/>
      <c r="C282" s="43"/>
      <c r="D282" s="244" t="s">
        <v>484</v>
      </c>
      <c r="E282" s="43"/>
      <c r="F282" s="245" t="s">
        <v>6201</v>
      </c>
      <c r="G282" s="43"/>
      <c r="H282" s="43"/>
      <c r="I282" s="151"/>
      <c r="J282" s="43"/>
      <c r="K282" s="43"/>
      <c r="L282" s="47"/>
      <c r="M282" s="246"/>
      <c r="N282" s="24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484</v>
      </c>
      <c r="AU282" s="20" t="s">
        <v>82</v>
      </c>
    </row>
    <row r="283" s="13" customFormat="1">
      <c r="A283" s="13"/>
      <c r="B283" s="249"/>
      <c r="C283" s="250"/>
      <c r="D283" s="244" t="s">
        <v>487</v>
      </c>
      <c r="E283" s="251" t="s">
        <v>28</v>
      </c>
      <c r="F283" s="252" t="s">
        <v>6677</v>
      </c>
      <c r="G283" s="250"/>
      <c r="H283" s="253">
        <v>2.3999999999999999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9" t="s">
        <v>487</v>
      </c>
      <c r="AU283" s="259" t="s">
        <v>82</v>
      </c>
      <c r="AV283" s="13" t="s">
        <v>82</v>
      </c>
      <c r="AW283" s="13" t="s">
        <v>35</v>
      </c>
      <c r="AX283" s="13" t="s">
        <v>78</v>
      </c>
      <c r="AY283" s="259" t="s">
        <v>475</v>
      </c>
    </row>
    <row r="284" s="12" customFormat="1" ht="22.8" customHeight="1">
      <c r="A284" s="12"/>
      <c r="B284" s="215"/>
      <c r="C284" s="216"/>
      <c r="D284" s="217" t="s">
        <v>73</v>
      </c>
      <c r="E284" s="229" t="s">
        <v>701</v>
      </c>
      <c r="F284" s="229" t="s">
        <v>702</v>
      </c>
      <c r="G284" s="216"/>
      <c r="H284" s="216"/>
      <c r="I284" s="219"/>
      <c r="J284" s="230">
        <f>BK284</f>
        <v>0</v>
      </c>
      <c r="K284" s="216"/>
      <c r="L284" s="221"/>
      <c r="M284" s="222"/>
      <c r="N284" s="223"/>
      <c r="O284" s="223"/>
      <c r="P284" s="224">
        <f>SUM(P285:P286)</f>
        <v>0</v>
      </c>
      <c r="Q284" s="223"/>
      <c r="R284" s="224">
        <f>SUM(R285:R286)</f>
        <v>0</v>
      </c>
      <c r="S284" s="223"/>
      <c r="T284" s="225">
        <f>SUM(T285:T286)</f>
        <v>0</v>
      </c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R284" s="226" t="s">
        <v>78</v>
      </c>
      <c r="AT284" s="227" t="s">
        <v>73</v>
      </c>
      <c r="AU284" s="227" t="s">
        <v>78</v>
      </c>
      <c r="AY284" s="226" t="s">
        <v>475</v>
      </c>
      <c r="BK284" s="228">
        <f>SUM(BK285:BK286)</f>
        <v>0</v>
      </c>
    </row>
    <row r="285" s="2" customFormat="1" ht="21.75" customHeight="1">
      <c r="A285" s="41"/>
      <c r="B285" s="42"/>
      <c r="C285" s="231" t="s">
        <v>780</v>
      </c>
      <c r="D285" s="231" t="s">
        <v>477</v>
      </c>
      <c r="E285" s="232" t="s">
        <v>6207</v>
      </c>
      <c r="F285" s="233" t="s">
        <v>6208</v>
      </c>
      <c r="G285" s="234" t="s">
        <v>508</v>
      </c>
      <c r="H285" s="235">
        <v>33.707000000000001</v>
      </c>
      <c r="I285" s="236"/>
      <c r="J285" s="237">
        <f>ROUND(I285*H285,2)</f>
        <v>0</v>
      </c>
      <c r="K285" s="233" t="s">
        <v>481</v>
      </c>
      <c r="L285" s="47"/>
      <c r="M285" s="238" t="s">
        <v>28</v>
      </c>
      <c r="N285" s="239" t="s">
        <v>45</v>
      </c>
      <c r="O285" s="87"/>
      <c r="P285" s="240">
        <f>O285*H285</f>
        <v>0</v>
      </c>
      <c r="Q285" s="240">
        <v>0</v>
      </c>
      <c r="R285" s="240">
        <f>Q285*H285</f>
        <v>0</v>
      </c>
      <c r="S285" s="240">
        <v>0</v>
      </c>
      <c r="T285" s="241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42" t="s">
        <v>482</v>
      </c>
      <c r="AT285" s="242" t="s">
        <v>477</v>
      </c>
      <c r="AU285" s="242" t="s">
        <v>82</v>
      </c>
      <c r="AY285" s="20" t="s">
        <v>475</v>
      </c>
      <c r="BE285" s="243">
        <f>IF(N285="základní",J285,0)</f>
        <v>0</v>
      </c>
      <c r="BF285" s="243">
        <f>IF(N285="snížená",J285,0)</f>
        <v>0</v>
      </c>
      <c r="BG285" s="243">
        <f>IF(N285="zákl. přenesená",J285,0)</f>
        <v>0</v>
      </c>
      <c r="BH285" s="243">
        <f>IF(N285="sníž. přenesená",J285,0)</f>
        <v>0</v>
      </c>
      <c r="BI285" s="243">
        <f>IF(N285="nulová",J285,0)</f>
        <v>0</v>
      </c>
      <c r="BJ285" s="20" t="s">
        <v>78</v>
      </c>
      <c r="BK285" s="243">
        <f>ROUND(I285*H285,2)</f>
        <v>0</v>
      </c>
      <c r="BL285" s="20" t="s">
        <v>482</v>
      </c>
      <c r="BM285" s="242" t="s">
        <v>6678</v>
      </c>
    </row>
    <row r="286" s="2" customFormat="1">
      <c r="A286" s="41"/>
      <c r="B286" s="42"/>
      <c r="C286" s="43"/>
      <c r="D286" s="244" t="s">
        <v>484</v>
      </c>
      <c r="E286" s="43"/>
      <c r="F286" s="245" t="s">
        <v>6210</v>
      </c>
      <c r="G286" s="43"/>
      <c r="H286" s="43"/>
      <c r="I286" s="151"/>
      <c r="J286" s="43"/>
      <c r="K286" s="43"/>
      <c r="L286" s="47"/>
      <c r="M286" s="295"/>
      <c r="N286" s="296"/>
      <c r="O286" s="297"/>
      <c r="P286" s="297"/>
      <c r="Q286" s="297"/>
      <c r="R286" s="297"/>
      <c r="S286" s="297"/>
      <c r="T286" s="29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484</v>
      </c>
      <c r="AU286" s="20" t="s">
        <v>82</v>
      </c>
    </row>
    <row r="287" s="2" customFormat="1" ht="6.96" customHeight="1">
      <c r="A287" s="41"/>
      <c r="B287" s="62"/>
      <c r="C287" s="63"/>
      <c r="D287" s="63"/>
      <c r="E287" s="63"/>
      <c r="F287" s="63"/>
      <c r="G287" s="63"/>
      <c r="H287" s="63"/>
      <c r="I287" s="179"/>
      <c r="J287" s="63"/>
      <c r="K287" s="63"/>
      <c r="L287" s="47"/>
      <c r="M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</row>
  </sheetData>
  <sheetProtection sheet="1" autoFilter="0" formatColumns="0" formatRows="0" objects="1" scenarios="1" spinCount="100000" saltValue="dvrwDFLuCzMDTtXC3UhG6pimrBlF0A+7PeSiGxWRdEZy861h7b/nGgHJ5J9IJ1UDsBSP0z+Udk3oc6K/E2igXg==" hashValue="Q6SHrQNS0w8PWKatpyjCeqDBVbhYWUbOAZN7PMG5lVadv3uTDKPbMSLzGervZpIrNjmB8MTsOq0XKVNwywFefA==" algorithmName="SHA-512" password="C429"/>
  <autoFilter ref="C97:K28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4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249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5602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6042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6679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231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ROUND((SUM(BE98:BE273)),  2)</f>
        <v>0</v>
      </c>
      <c r="G37" s="41"/>
      <c r="H37" s="41"/>
      <c r="I37" s="168">
        <v>0.20999999999999999</v>
      </c>
      <c r="J37" s="167">
        <f>ROUND(((SUM(BE98:BE273))*I37),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ROUND((SUM(BF98:BF273)),  2)</f>
        <v>0</v>
      </c>
      <c r="G38" s="41"/>
      <c r="H38" s="41"/>
      <c r="I38" s="168">
        <v>0.14999999999999999</v>
      </c>
      <c r="J38" s="167">
        <f>ROUND(((SUM(BF98:BF273))*I38),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ROUND((SUM(BG98:BG273)),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ROUND((SUM(BH98:BH273)),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ROUND((SUM(BI98:BI273)),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5602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6042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6.7.7 - SO 06.7.7  Svodný drén G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J184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J197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2360</v>
      </c>
      <c r="E72" s="199"/>
      <c r="F72" s="199"/>
      <c r="G72" s="199"/>
      <c r="H72" s="199"/>
      <c r="I72" s="200"/>
      <c r="J72" s="201">
        <f>J208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J267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J271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5602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6042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6.7.7 - SO 06.7.7  Svodný drén G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48.879179000000008</v>
      </c>
      <c r="S98" s="99"/>
      <c r="T98" s="213">
        <f>T99</f>
        <v>0.318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P100+P184+P197+P208+P267+P271</f>
        <v>0</v>
      </c>
      <c r="Q99" s="223"/>
      <c r="R99" s="224">
        <f>R100+R184+R197+R208+R267+R271</f>
        <v>48.879179000000008</v>
      </c>
      <c r="S99" s="223"/>
      <c r="T99" s="225">
        <f>T100+T184+T197+T208+T267+T271</f>
        <v>0.318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BK100+BK184+BK197+BK208+BK267+BK271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SUM(P101:P183)</f>
        <v>0</v>
      </c>
      <c r="Q100" s="223"/>
      <c r="R100" s="224">
        <f>SUM(R101:R183)</f>
        <v>0.226715</v>
      </c>
      <c r="S100" s="223"/>
      <c r="T100" s="225">
        <f>SUM(T101:T183)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SUM(BK101:BK183)</f>
        <v>0</v>
      </c>
    </row>
    <row r="101" s="2" customFormat="1" ht="21.75" customHeight="1">
      <c r="A101" s="41"/>
      <c r="B101" s="42"/>
      <c r="C101" s="231" t="s">
        <v>78</v>
      </c>
      <c r="D101" s="231" t="s">
        <v>477</v>
      </c>
      <c r="E101" s="232" t="s">
        <v>3629</v>
      </c>
      <c r="F101" s="233" t="s">
        <v>3630</v>
      </c>
      <c r="G101" s="234" t="s">
        <v>3147</v>
      </c>
      <c r="H101" s="235">
        <v>144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6680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3630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6681</v>
      </c>
      <c r="G103" s="250"/>
      <c r="H103" s="253">
        <v>144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82</v>
      </c>
      <c r="D104" s="231" t="s">
        <v>477</v>
      </c>
      <c r="E104" s="232" t="s">
        <v>5060</v>
      </c>
      <c r="F104" s="233" t="s">
        <v>5061</v>
      </c>
      <c r="G104" s="234" t="s">
        <v>5062</v>
      </c>
      <c r="H104" s="235">
        <v>6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6682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5061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44.25" customHeight="1">
      <c r="A106" s="41"/>
      <c r="B106" s="42"/>
      <c r="C106" s="231" t="s">
        <v>90</v>
      </c>
      <c r="D106" s="231" t="s">
        <v>477</v>
      </c>
      <c r="E106" s="232" t="s">
        <v>3633</v>
      </c>
      <c r="F106" s="233" t="s">
        <v>3634</v>
      </c>
      <c r="G106" s="234" t="s">
        <v>480</v>
      </c>
      <c r="H106" s="235">
        <v>26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6683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3636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6215</v>
      </c>
      <c r="G108" s="250"/>
      <c r="H108" s="253">
        <v>26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482</v>
      </c>
      <c r="D109" s="231" t="s">
        <v>477</v>
      </c>
      <c r="E109" s="232" t="s">
        <v>3104</v>
      </c>
      <c r="F109" s="233" t="s">
        <v>3105</v>
      </c>
      <c r="G109" s="234" t="s">
        <v>480</v>
      </c>
      <c r="H109" s="235">
        <v>24.690000000000001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6684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3107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6" customFormat="1">
      <c r="A111" s="16"/>
      <c r="B111" s="299"/>
      <c r="C111" s="300"/>
      <c r="D111" s="244" t="s">
        <v>487</v>
      </c>
      <c r="E111" s="301" t="s">
        <v>28</v>
      </c>
      <c r="F111" s="302" t="s">
        <v>6050</v>
      </c>
      <c r="G111" s="300"/>
      <c r="H111" s="301" t="s">
        <v>28</v>
      </c>
      <c r="I111" s="303"/>
      <c r="J111" s="300"/>
      <c r="K111" s="300"/>
      <c r="L111" s="304"/>
      <c r="M111" s="305"/>
      <c r="N111" s="306"/>
      <c r="O111" s="306"/>
      <c r="P111" s="306"/>
      <c r="Q111" s="306"/>
      <c r="R111" s="306"/>
      <c r="S111" s="306"/>
      <c r="T111" s="307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T111" s="308" t="s">
        <v>487</v>
      </c>
      <c r="AU111" s="308" t="s">
        <v>82</v>
      </c>
      <c r="AV111" s="16" t="s">
        <v>78</v>
      </c>
      <c r="AW111" s="16" t="s">
        <v>35</v>
      </c>
      <c r="AX111" s="16" t="s">
        <v>74</v>
      </c>
      <c r="AY111" s="308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6685</v>
      </c>
      <c r="G112" s="250"/>
      <c r="H112" s="253">
        <v>15.09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6052</v>
      </c>
      <c r="G113" s="250"/>
      <c r="H113" s="253">
        <v>0.29999999999999999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6686</v>
      </c>
      <c r="G114" s="250"/>
      <c r="H114" s="253">
        <v>9.3000000000000007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24.690000000000001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2" customFormat="1" ht="44.25" customHeight="1">
      <c r="A116" s="41"/>
      <c r="B116" s="42"/>
      <c r="C116" s="231" t="s">
        <v>186</v>
      </c>
      <c r="D116" s="231" t="s">
        <v>477</v>
      </c>
      <c r="E116" s="232" t="s">
        <v>1488</v>
      </c>
      <c r="F116" s="233" t="s">
        <v>1489</v>
      </c>
      <c r="G116" s="234" t="s">
        <v>480</v>
      </c>
      <c r="H116" s="235">
        <v>7.407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6687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1491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>
      <c r="A118" s="41"/>
      <c r="B118" s="42"/>
      <c r="C118" s="43"/>
      <c r="D118" s="244" t="s">
        <v>485</v>
      </c>
      <c r="E118" s="43"/>
      <c r="F118" s="248" t="s">
        <v>6054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485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6688</v>
      </c>
      <c r="G119" s="250"/>
      <c r="H119" s="253">
        <v>7.407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16.5" customHeight="1">
      <c r="A120" s="41"/>
      <c r="B120" s="42"/>
      <c r="C120" s="231" t="s">
        <v>204</v>
      </c>
      <c r="D120" s="231" t="s">
        <v>477</v>
      </c>
      <c r="E120" s="232" t="s">
        <v>6056</v>
      </c>
      <c r="F120" s="233" t="s">
        <v>6057</v>
      </c>
      <c r="G120" s="234" t="s">
        <v>3898</v>
      </c>
      <c r="H120" s="235">
        <v>2</v>
      </c>
      <c r="I120" s="236"/>
      <c r="J120" s="237">
        <f>ROUND(I120*H120,2)</f>
        <v>0</v>
      </c>
      <c r="K120" s="233" t="s">
        <v>28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6689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6057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82</v>
      </c>
      <c r="G122" s="250"/>
      <c r="H122" s="253">
        <v>2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33" customHeight="1">
      <c r="A123" s="41"/>
      <c r="B123" s="42"/>
      <c r="C123" s="231" t="s">
        <v>522</v>
      </c>
      <c r="D123" s="231" t="s">
        <v>477</v>
      </c>
      <c r="E123" s="232" t="s">
        <v>6059</v>
      </c>
      <c r="F123" s="233" t="s">
        <v>6060</v>
      </c>
      <c r="G123" s="234" t="s">
        <v>480</v>
      </c>
      <c r="H123" s="235">
        <v>309.44999999999999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6690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6062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6691</v>
      </c>
      <c r="G125" s="250"/>
      <c r="H125" s="253">
        <v>290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6223</v>
      </c>
      <c r="G126" s="250"/>
      <c r="H126" s="253">
        <v>17.699999999999999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4" customFormat="1">
      <c r="A127" s="14"/>
      <c r="B127" s="260"/>
      <c r="C127" s="261"/>
      <c r="D127" s="244" t="s">
        <v>487</v>
      </c>
      <c r="E127" s="262" t="s">
        <v>28</v>
      </c>
      <c r="F127" s="263" t="s">
        <v>490</v>
      </c>
      <c r="G127" s="261"/>
      <c r="H127" s="264">
        <v>307.69999999999999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70" t="s">
        <v>487</v>
      </c>
      <c r="AU127" s="270" t="s">
        <v>82</v>
      </c>
      <c r="AV127" s="14" t="s">
        <v>90</v>
      </c>
      <c r="AW127" s="14" t="s">
        <v>35</v>
      </c>
      <c r="AX127" s="14" t="s">
        <v>74</v>
      </c>
      <c r="AY127" s="270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6224</v>
      </c>
      <c r="G128" s="250"/>
      <c r="H128" s="253">
        <v>1.75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5" customFormat="1">
      <c r="A129" s="15"/>
      <c r="B129" s="271"/>
      <c r="C129" s="272"/>
      <c r="D129" s="244" t="s">
        <v>487</v>
      </c>
      <c r="E129" s="273" t="s">
        <v>28</v>
      </c>
      <c r="F129" s="274" t="s">
        <v>493</v>
      </c>
      <c r="G129" s="272"/>
      <c r="H129" s="275">
        <v>309.44999999999999</v>
      </c>
      <c r="I129" s="276"/>
      <c r="J129" s="272"/>
      <c r="K129" s="272"/>
      <c r="L129" s="277"/>
      <c r="M129" s="278"/>
      <c r="N129" s="279"/>
      <c r="O129" s="279"/>
      <c r="P129" s="279"/>
      <c r="Q129" s="279"/>
      <c r="R129" s="279"/>
      <c r="S129" s="279"/>
      <c r="T129" s="280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81" t="s">
        <v>487</v>
      </c>
      <c r="AU129" s="281" t="s">
        <v>82</v>
      </c>
      <c r="AV129" s="15" t="s">
        <v>482</v>
      </c>
      <c r="AW129" s="15" t="s">
        <v>35</v>
      </c>
      <c r="AX129" s="15" t="s">
        <v>78</v>
      </c>
      <c r="AY129" s="281" t="s">
        <v>475</v>
      </c>
    </row>
    <row r="130" s="2" customFormat="1" ht="44.25" customHeight="1">
      <c r="A130" s="41"/>
      <c r="B130" s="42"/>
      <c r="C130" s="231" t="s">
        <v>519</v>
      </c>
      <c r="D130" s="231" t="s">
        <v>477</v>
      </c>
      <c r="E130" s="232" t="s">
        <v>5622</v>
      </c>
      <c r="F130" s="233" t="s">
        <v>5623</v>
      </c>
      <c r="G130" s="234" t="s">
        <v>480</v>
      </c>
      <c r="H130" s="235">
        <v>92.310000000000002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6692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5625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>
      <c r="A132" s="41"/>
      <c r="B132" s="42"/>
      <c r="C132" s="43"/>
      <c r="D132" s="244" t="s">
        <v>485</v>
      </c>
      <c r="E132" s="43"/>
      <c r="F132" s="248" t="s">
        <v>6054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485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6693</v>
      </c>
      <c r="G133" s="250"/>
      <c r="H133" s="253">
        <v>92.310000000000002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33" customHeight="1">
      <c r="A134" s="41"/>
      <c r="B134" s="42"/>
      <c r="C134" s="231" t="s">
        <v>292</v>
      </c>
      <c r="D134" s="231" t="s">
        <v>477</v>
      </c>
      <c r="E134" s="232" t="s">
        <v>6068</v>
      </c>
      <c r="F134" s="233" t="s">
        <v>6069</v>
      </c>
      <c r="G134" s="234" t="s">
        <v>496</v>
      </c>
      <c r="H134" s="235">
        <v>381.5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0.00058</v>
      </c>
      <c r="R134" s="240">
        <f>Q134*H134</f>
        <v>0.22126999999999999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6694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6069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6695</v>
      </c>
      <c r="G136" s="250"/>
      <c r="H136" s="253">
        <v>381.5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332</v>
      </c>
      <c r="D137" s="231" t="s">
        <v>477</v>
      </c>
      <c r="E137" s="232" t="s">
        <v>6072</v>
      </c>
      <c r="F137" s="233" t="s">
        <v>6073</v>
      </c>
      <c r="G137" s="234" t="s">
        <v>496</v>
      </c>
      <c r="H137" s="235">
        <v>381.5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6696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6073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6697</v>
      </c>
      <c r="G139" s="250"/>
      <c r="H139" s="253">
        <v>381.5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44.25" customHeight="1">
      <c r="A140" s="41"/>
      <c r="B140" s="42"/>
      <c r="C140" s="231" t="s">
        <v>341</v>
      </c>
      <c r="D140" s="231" t="s">
        <v>477</v>
      </c>
      <c r="E140" s="232" t="s">
        <v>6606</v>
      </c>
      <c r="F140" s="233" t="s">
        <v>3664</v>
      </c>
      <c r="G140" s="234" t="s">
        <v>480</v>
      </c>
      <c r="H140" s="235">
        <v>263.10500000000002</v>
      </c>
      <c r="I140" s="236"/>
      <c r="J140" s="237">
        <f>ROUND(I140*H140,2)</f>
        <v>0</v>
      </c>
      <c r="K140" s="233" t="s">
        <v>28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6698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3664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6699</v>
      </c>
      <c r="G142" s="250"/>
      <c r="H142" s="253">
        <v>263.88999999999999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6233</v>
      </c>
      <c r="G143" s="250"/>
      <c r="H143" s="253">
        <v>-0.78500000000000003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5" customFormat="1">
      <c r="A144" s="15"/>
      <c r="B144" s="271"/>
      <c r="C144" s="272"/>
      <c r="D144" s="244" t="s">
        <v>487</v>
      </c>
      <c r="E144" s="273" t="s">
        <v>28</v>
      </c>
      <c r="F144" s="274" t="s">
        <v>493</v>
      </c>
      <c r="G144" s="272"/>
      <c r="H144" s="275">
        <v>263.10499999999996</v>
      </c>
      <c r="I144" s="276"/>
      <c r="J144" s="272"/>
      <c r="K144" s="272"/>
      <c r="L144" s="277"/>
      <c r="M144" s="278"/>
      <c r="N144" s="279"/>
      <c r="O144" s="279"/>
      <c r="P144" s="279"/>
      <c r="Q144" s="279"/>
      <c r="R144" s="279"/>
      <c r="S144" s="279"/>
      <c r="T144" s="28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81" t="s">
        <v>487</v>
      </c>
      <c r="AU144" s="281" t="s">
        <v>82</v>
      </c>
      <c r="AV144" s="15" t="s">
        <v>482</v>
      </c>
      <c r="AW144" s="15" t="s">
        <v>35</v>
      </c>
      <c r="AX144" s="15" t="s">
        <v>78</v>
      </c>
      <c r="AY144" s="281" t="s">
        <v>475</v>
      </c>
    </row>
    <row r="145" s="2" customFormat="1" ht="44.25" customHeight="1">
      <c r="A145" s="41"/>
      <c r="B145" s="42"/>
      <c r="C145" s="231" t="s">
        <v>350</v>
      </c>
      <c r="D145" s="231" t="s">
        <v>477</v>
      </c>
      <c r="E145" s="232" t="s">
        <v>5805</v>
      </c>
      <c r="F145" s="233" t="s">
        <v>5806</v>
      </c>
      <c r="G145" s="234" t="s">
        <v>480</v>
      </c>
      <c r="H145" s="235">
        <v>1.8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6700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5808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6332</v>
      </c>
      <c r="G147" s="250"/>
      <c r="H147" s="253">
        <v>1.8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78</v>
      </c>
      <c r="AY147" s="259" t="s">
        <v>475</v>
      </c>
    </row>
    <row r="148" s="2" customFormat="1" ht="16.5" customHeight="1">
      <c r="A148" s="41"/>
      <c r="B148" s="42"/>
      <c r="C148" s="282" t="s">
        <v>359</v>
      </c>
      <c r="D148" s="282" t="s">
        <v>516</v>
      </c>
      <c r="E148" s="283" t="s">
        <v>5814</v>
      </c>
      <c r="F148" s="284" t="s">
        <v>5815</v>
      </c>
      <c r="G148" s="285" t="s">
        <v>508</v>
      </c>
      <c r="H148" s="286">
        <v>3.2400000000000002</v>
      </c>
      <c r="I148" s="287"/>
      <c r="J148" s="288">
        <f>ROUND(I148*H148,2)</f>
        <v>0</v>
      </c>
      <c r="K148" s="284" t="s">
        <v>28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519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6701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5815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6334</v>
      </c>
      <c r="G150" s="250"/>
      <c r="H150" s="253">
        <v>3.2400000000000002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557</v>
      </c>
      <c r="D151" s="231" t="s">
        <v>477</v>
      </c>
      <c r="E151" s="232" t="s">
        <v>3114</v>
      </c>
      <c r="F151" s="233" t="s">
        <v>3115</v>
      </c>
      <c r="G151" s="234" t="s">
        <v>480</v>
      </c>
      <c r="H151" s="235">
        <v>71.034999999999997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6702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3117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6615</v>
      </c>
      <c r="G153" s="250"/>
      <c r="H153" s="253">
        <v>52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6337</v>
      </c>
      <c r="G154" s="250"/>
      <c r="H154" s="253">
        <v>16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6088</v>
      </c>
      <c r="G155" s="250"/>
      <c r="H155" s="253">
        <v>0.5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4" customFormat="1">
      <c r="A156" s="14"/>
      <c r="B156" s="260"/>
      <c r="C156" s="261"/>
      <c r="D156" s="244" t="s">
        <v>487</v>
      </c>
      <c r="E156" s="262" t="s">
        <v>28</v>
      </c>
      <c r="F156" s="263" t="s">
        <v>490</v>
      </c>
      <c r="G156" s="261"/>
      <c r="H156" s="264">
        <v>68.5</v>
      </c>
      <c r="I156" s="265"/>
      <c r="J156" s="261"/>
      <c r="K156" s="261"/>
      <c r="L156" s="266"/>
      <c r="M156" s="267"/>
      <c r="N156" s="268"/>
      <c r="O156" s="268"/>
      <c r="P156" s="268"/>
      <c r="Q156" s="268"/>
      <c r="R156" s="268"/>
      <c r="S156" s="268"/>
      <c r="T156" s="26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70" t="s">
        <v>487</v>
      </c>
      <c r="AU156" s="270" t="s">
        <v>82</v>
      </c>
      <c r="AV156" s="14" t="s">
        <v>90</v>
      </c>
      <c r="AW156" s="14" t="s">
        <v>35</v>
      </c>
      <c r="AX156" s="14" t="s">
        <v>74</v>
      </c>
      <c r="AY156" s="270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6241</v>
      </c>
      <c r="G157" s="250"/>
      <c r="H157" s="253">
        <v>0.78500000000000003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6242</v>
      </c>
      <c r="G158" s="250"/>
      <c r="H158" s="253">
        <v>1.75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71.034999999999997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55.5" customHeight="1">
      <c r="A160" s="41"/>
      <c r="B160" s="42"/>
      <c r="C160" s="231" t="s">
        <v>8</v>
      </c>
      <c r="D160" s="231" t="s">
        <v>477</v>
      </c>
      <c r="E160" s="232" t="s">
        <v>6090</v>
      </c>
      <c r="F160" s="233" t="s">
        <v>6091</v>
      </c>
      <c r="G160" s="234" t="s">
        <v>480</v>
      </c>
      <c r="H160" s="235">
        <v>37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6703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6091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6704</v>
      </c>
      <c r="G162" s="250"/>
      <c r="H162" s="253">
        <v>37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16.5" customHeight="1">
      <c r="A163" s="41"/>
      <c r="B163" s="42"/>
      <c r="C163" s="282" t="s">
        <v>567</v>
      </c>
      <c r="D163" s="282" t="s">
        <v>516</v>
      </c>
      <c r="E163" s="283" t="s">
        <v>6094</v>
      </c>
      <c r="F163" s="284" t="s">
        <v>6095</v>
      </c>
      <c r="G163" s="285" t="s">
        <v>508</v>
      </c>
      <c r="H163" s="286">
        <v>74</v>
      </c>
      <c r="I163" s="287"/>
      <c r="J163" s="288">
        <f>ROUND(I163*H163,2)</f>
        <v>0</v>
      </c>
      <c r="K163" s="284" t="s">
        <v>481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519</v>
      </c>
      <c r="AT163" s="242" t="s">
        <v>516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6705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6095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6706</v>
      </c>
      <c r="G165" s="250"/>
      <c r="H165" s="253">
        <v>74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44.25" customHeight="1">
      <c r="A166" s="41"/>
      <c r="B166" s="42"/>
      <c r="C166" s="231" t="s">
        <v>571</v>
      </c>
      <c r="D166" s="231" t="s">
        <v>477</v>
      </c>
      <c r="E166" s="232" t="s">
        <v>6098</v>
      </c>
      <c r="F166" s="233" t="s">
        <v>6099</v>
      </c>
      <c r="G166" s="234" t="s">
        <v>496</v>
      </c>
      <c r="H166" s="235">
        <v>363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6707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6099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6708</v>
      </c>
      <c r="G168" s="250"/>
      <c r="H168" s="253">
        <v>345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6249</v>
      </c>
      <c r="G169" s="250"/>
      <c r="H169" s="253">
        <v>18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5" customFormat="1">
      <c r="A170" s="15"/>
      <c r="B170" s="271"/>
      <c r="C170" s="272"/>
      <c r="D170" s="244" t="s">
        <v>487</v>
      </c>
      <c r="E170" s="273" t="s">
        <v>28</v>
      </c>
      <c r="F170" s="274" t="s">
        <v>493</v>
      </c>
      <c r="G170" s="272"/>
      <c r="H170" s="275">
        <v>363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81" t="s">
        <v>487</v>
      </c>
      <c r="AU170" s="281" t="s">
        <v>82</v>
      </c>
      <c r="AV170" s="15" t="s">
        <v>482</v>
      </c>
      <c r="AW170" s="15" t="s">
        <v>35</v>
      </c>
      <c r="AX170" s="15" t="s">
        <v>78</v>
      </c>
      <c r="AY170" s="281" t="s">
        <v>475</v>
      </c>
    </row>
    <row r="171" s="2" customFormat="1" ht="33" customHeight="1">
      <c r="A171" s="41"/>
      <c r="B171" s="42"/>
      <c r="C171" s="231" t="s">
        <v>575</v>
      </c>
      <c r="D171" s="231" t="s">
        <v>477</v>
      </c>
      <c r="E171" s="232" t="s">
        <v>4984</v>
      </c>
      <c r="F171" s="233" t="s">
        <v>4985</v>
      </c>
      <c r="G171" s="234" t="s">
        <v>496</v>
      </c>
      <c r="H171" s="235">
        <v>145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6709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4985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6710</v>
      </c>
      <c r="G173" s="250"/>
      <c r="H173" s="253">
        <v>127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6249</v>
      </c>
      <c r="G174" s="250"/>
      <c r="H174" s="253">
        <v>18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145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33" customHeight="1">
      <c r="A176" s="41"/>
      <c r="B176" s="42"/>
      <c r="C176" s="231" t="s">
        <v>579</v>
      </c>
      <c r="D176" s="231" t="s">
        <v>477</v>
      </c>
      <c r="E176" s="232" t="s">
        <v>3423</v>
      </c>
      <c r="F176" s="233" t="s">
        <v>3424</v>
      </c>
      <c r="G176" s="234" t="s">
        <v>496</v>
      </c>
      <c r="H176" s="235">
        <v>363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6711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3424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6708</v>
      </c>
      <c r="G178" s="250"/>
      <c r="H178" s="253">
        <v>345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6249</v>
      </c>
      <c r="G179" s="250"/>
      <c r="H179" s="253">
        <v>18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5" customFormat="1">
      <c r="A180" s="15"/>
      <c r="B180" s="271"/>
      <c r="C180" s="272"/>
      <c r="D180" s="244" t="s">
        <v>487</v>
      </c>
      <c r="E180" s="273" t="s">
        <v>28</v>
      </c>
      <c r="F180" s="274" t="s">
        <v>493</v>
      </c>
      <c r="G180" s="272"/>
      <c r="H180" s="275">
        <v>363</v>
      </c>
      <c r="I180" s="276"/>
      <c r="J180" s="272"/>
      <c r="K180" s="272"/>
      <c r="L180" s="277"/>
      <c r="M180" s="278"/>
      <c r="N180" s="279"/>
      <c r="O180" s="279"/>
      <c r="P180" s="279"/>
      <c r="Q180" s="279"/>
      <c r="R180" s="279"/>
      <c r="S180" s="279"/>
      <c r="T180" s="280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81" t="s">
        <v>487</v>
      </c>
      <c r="AU180" s="281" t="s">
        <v>82</v>
      </c>
      <c r="AV180" s="15" t="s">
        <v>482</v>
      </c>
      <c r="AW180" s="15" t="s">
        <v>35</v>
      </c>
      <c r="AX180" s="15" t="s">
        <v>78</v>
      </c>
      <c r="AY180" s="281" t="s">
        <v>475</v>
      </c>
    </row>
    <row r="181" s="2" customFormat="1" ht="16.5" customHeight="1">
      <c r="A181" s="41"/>
      <c r="B181" s="42"/>
      <c r="C181" s="282" t="s">
        <v>583</v>
      </c>
      <c r="D181" s="282" t="s">
        <v>516</v>
      </c>
      <c r="E181" s="283" t="s">
        <v>4991</v>
      </c>
      <c r="F181" s="284" t="s">
        <v>4992</v>
      </c>
      <c r="G181" s="285" t="s">
        <v>720</v>
      </c>
      <c r="H181" s="286">
        <v>5.4450000000000003</v>
      </c>
      <c r="I181" s="287"/>
      <c r="J181" s="288">
        <f>ROUND(I181*H181,2)</f>
        <v>0</v>
      </c>
      <c r="K181" s="284" t="s">
        <v>481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0.001</v>
      </c>
      <c r="R181" s="240">
        <f>Q181*H181</f>
        <v>0.0054450000000000002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519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6712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4992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6713</v>
      </c>
      <c r="G183" s="250"/>
      <c r="H183" s="253">
        <v>5.4450000000000003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78</v>
      </c>
      <c r="AY183" s="259" t="s">
        <v>475</v>
      </c>
    </row>
    <row r="184" s="12" customFormat="1" ht="22.8" customHeight="1">
      <c r="A184" s="12"/>
      <c r="B184" s="215"/>
      <c r="C184" s="216"/>
      <c r="D184" s="217" t="s">
        <v>73</v>
      </c>
      <c r="E184" s="229" t="s">
        <v>82</v>
      </c>
      <c r="F184" s="229" t="s">
        <v>925</v>
      </c>
      <c r="G184" s="216"/>
      <c r="H184" s="216"/>
      <c r="I184" s="219"/>
      <c r="J184" s="230">
        <f>BK184</f>
        <v>0</v>
      </c>
      <c r="K184" s="216"/>
      <c r="L184" s="221"/>
      <c r="M184" s="222"/>
      <c r="N184" s="223"/>
      <c r="O184" s="223"/>
      <c r="P184" s="224">
        <f>SUM(P185:P196)</f>
        <v>0</v>
      </c>
      <c r="Q184" s="223"/>
      <c r="R184" s="224">
        <f>SUM(R185:R196)</f>
        <v>0.085434999999999997</v>
      </c>
      <c r="S184" s="223"/>
      <c r="T184" s="225">
        <f>SUM(T185:T196)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6" t="s">
        <v>78</v>
      </c>
      <c r="AT184" s="227" t="s">
        <v>73</v>
      </c>
      <c r="AU184" s="227" t="s">
        <v>78</v>
      </c>
      <c r="AY184" s="226" t="s">
        <v>475</v>
      </c>
      <c r="BK184" s="228">
        <f>SUM(BK185:BK196)</f>
        <v>0</v>
      </c>
    </row>
    <row r="185" s="2" customFormat="1" ht="33" customHeight="1">
      <c r="A185" s="41"/>
      <c r="B185" s="42"/>
      <c r="C185" s="231" t="s">
        <v>7</v>
      </c>
      <c r="D185" s="231" t="s">
        <v>477</v>
      </c>
      <c r="E185" s="232" t="s">
        <v>6110</v>
      </c>
      <c r="F185" s="233" t="s">
        <v>6111</v>
      </c>
      <c r="G185" s="234" t="s">
        <v>480</v>
      </c>
      <c r="H185" s="235">
        <v>17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6714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6113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6715</v>
      </c>
      <c r="G187" s="250"/>
      <c r="H187" s="253">
        <v>17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2" customFormat="1" ht="21.75" customHeight="1">
      <c r="A188" s="41"/>
      <c r="B188" s="42"/>
      <c r="C188" s="231" t="s">
        <v>594</v>
      </c>
      <c r="D188" s="231" t="s">
        <v>477</v>
      </c>
      <c r="E188" s="232" t="s">
        <v>5027</v>
      </c>
      <c r="F188" s="233" t="s">
        <v>5028</v>
      </c>
      <c r="G188" s="234" t="s">
        <v>639</v>
      </c>
      <c r="H188" s="235">
        <v>115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0.00072999999999999996</v>
      </c>
      <c r="R188" s="240">
        <f>Q188*H188</f>
        <v>0.083949999999999997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6716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5030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6717</v>
      </c>
      <c r="G190" s="250"/>
      <c r="H190" s="253">
        <v>115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2" customFormat="1" ht="33" customHeight="1">
      <c r="A191" s="41"/>
      <c r="B191" s="42"/>
      <c r="C191" s="231" t="s">
        <v>599</v>
      </c>
      <c r="D191" s="231" t="s">
        <v>477</v>
      </c>
      <c r="E191" s="232" t="s">
        <v>6117</v>
      </c>
      <c r="F191" s="233" t="s">
        <v>6118</v>
      </c>
      <c r="G191" s="234" t="s">
        <v>496</v>
      </c>
      <c r="H191" s="235">
        <v>4.5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0.00010000000000000001</v>
      </c>
      <c r="R191" s="240">
        <f>Q191*H191</f>
        <v>0.00045000000000000004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6718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6120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6265</v>
      </c>
      <c r="G193" s="250"/>
      <c r="H193" s="253">
        <v>4.5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16.5" customHeight="1">
      <c r="A194" s="41"/>
      <c r="B194" s="42"/>
      <c r="C194" s="282" t="s">
        <v>603</v>
      </c>
      <c r="D194" s="282" t="s">
        <v>516</v>
      </c>
      <c r="E194" s="283" t="s">
        <v>6122</v>
      </c>
      <c r="F194" s="284" t="s">
        <v>6123</v>
      </c>
      <c r="G194" s="285" t="s">
        <v>496</v>
      </c>
      <c r="H194" s="286">
        <v>5.1749999999999998</v>
      </c>
      <c r="I194" s="287"/>
      <c r="J194" s="288">
        <f>ROUND(I194*H194,2)</f>
        <v>0</v>
      </c>
      <c r="K194" s="284" t="s">
        <v>481</v>
      </c>
      <c r="L194" s="289"/>
      <c r="M194" s="290" t="s">
        <v>28</v>
      </c>
      <c r="N194" s="291" t="s">
        <v>45</v>
      </c>
      <c r="O194" s="87"/>
      <c r="P194" s="240">
        <f>O194*H194</f>
        <v>0</v>
      </c>
      <c r="Q194" s="240">
        <v>0.00020000000000000001</v>
      </c>
      <c r="R194" s="240">
        <f>Q194*H194</f>
        <v>0.0010350000000000001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519</v>
      </c>
      <c r="AT194" s="242" t="s">
        <v>516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6719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6123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6267</v>
      </c>
      <c r="G196" s="250"/>
      <c r="H196" s="253">
        <v>5.1749999999999998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78</v>
      </c>
      <c r="AY196" s="259" t="s">
        <v>475</v>
      </c>
    </row>
    <row r="197" s="12" customFormat="1" ht="22.8" customHeight="1">
      <c r="A197" s="12"/>
      <c r="B197" s="215"/>
      <c r="C197" s="216"/>
      <c r="D197" s="217" t="s">
        <v>73</v>
      </c>
      <c r="E197" s="229" t="s">
        <v>482</v>
      </c>
      <c r="F197" s="229" t="s">
        <v>547</v>
      </c>
      <c r="G197" s="216"/>
      <c r="H197" s="216"/>
      <c r="I197" s="219"/>
      <c r="J197" s="230">
        <f>BK197</f>
        <v>0</v>
      </c>
      <c r="K197" s="216"/>
      <c r="L197" s="221"/>
      <c r="M197" s="222"/>
      <c r="N197" s="223"/>
      <c r="O197" s="223"/>
      <c r="P197" s="224">
        <f>SUM(P198:P207)</f>
        <v>0</v>
      </c>
      <c r="Q197" s="223"/>
      <c r="R197" s="224">
        <f>SUM(R198:R207)</f>
        <v>32.203267199999999</v>
      </c>
      <c r="S197" s="223"/>
      <c r="T197" s="225">
        <f>SUM(T198:T207)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6" t="s">
        <v>78</v>
      </c>
      <c r="AT197" s="227" t="s">
        <v>73</v>
      </c>
      <c r="AU197" s="227" t="s">
        <v>78</v>
      </c>
      <c r="AY197" s="226" t="s">
        <v>475</v>
      </c>
      <c r="BK197" s="228">
        <f>SUM(BK198:BK207)</f>
        <v>0</v>
      </c>
    </row>
    <row r="198" s="2" customFormat="1" ht="21.75" customHeight="1">
      <c r="A198" s="41"/>
      <c r="B198" s="42"/>
      <c r="C198" s="231" t="s">
        <v>607</v>
      </c>
      <c r="D198" s="231" t="s">
        <v>477</v>
      </c>
      <c r="E198" s="232" t="s">
        <v>6128</v>
      </c>
      <c r="F198" s="233" t="s">
        <v>6129</v>
      </c>
      <c r="G198" s="234" t="s">
        <v>480</v>
      </c>
      <c r="H198" s="235">
        <v>14.029999999999999</v>
      </c>
      <c r="I198" s="236"/>
      <c r="J198" s="237">
        <f>ROUND(I198*H198,2)</f>
        <v>0</v>
      </c>
      <c r="K198" s="233" t="s">
        <v>481</v>
      </c>
      <c r="L198" s="47"/>
      <c r="M198" s="238" t="s">
        <v>28</v>
      </c>
      <c r="N198" s="239" t="s">
        <v>45</v>
      </c>
      <c r="O198" s="87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42" t="s">
        <v>482</v>
      </c>
      <c r="AT198" s="242" t="s">
        <v>477</v>
      </c>
      <c r="AU198" s="242" t="s">
        <v>82</v>
      </c>
      <c r="AY198" s="20" t="s">
        <v>475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20" t="s">
        <v>78</v>
      </c>
      <c r="BK198" s="243">
        <f>ROUND(I198*H198,2)</f>
        <v>0</v>
      </c>
      <c r="BL198" s="20" t="s">
        <v>482</v>
      </c>
      <c r="BM198" s="242" t="s">
        <v>6720</v>
      </c>
    </row>
    <row r="199" s="2" customFormat="1">
      <c r="A199" s="41"/>
      <c r="B199" s="42"/>
      <c r="C199" s="43"/>
      <c r="D199" s="244" t="s">
        <v>484</v>
      </c>
      <c r="E199" s="43"/>
      <c r="F199" s="245" t="s">
        <v>6129</v>
      </c>
      <c r="G199" s="43"/>
      <c r="H199" s="43"/>
      <c r="I199" s="151"/>
      <c r="J199" s="43"/>
      <c r="K199" s="43"/>
      <c r="L199" s="47"/>
      <c r="M199" s="246"/>
      <c r="N199" s="24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484</v>
      </c>
      <c r="AU199" s="20" t="s">
        <v>82</v>
      </c>
    </row>
    <row r="200" s="16" customFormat="1">
      <c r="A200" s="16"/>
      <c r="B200" s="299"/>
      <c r="C200" s="300"/>
      <c r="D200" s="244" t="s">
        <v>487</v>
      </c>
      <c r="E200" s="301" t="s">
        <v>28</v>
      </c>
      <c r="F200" s="302" t="s">
        <v>6269</v>
      </c>
      <c r="G200" s="300"/>
      <c r="H200" s="301" t="s">
        <v>28</v>
      </c>
      <c r="I200" s="303"/>
      <c r="J200" s="300"/>
      <c r="K200" s="300"/>
      <c r="L200" s="304"/>
      <c r="M200" s="305"/>
      <c r="N200" s="306"/>
      <c r="O200" s="306"/>
      <c r="P200" s="306"/>
      <c r="Q200" s="306"/>
      <c r="R200" s="306"/>
      <c r="S200" s="306"/>
      <c r="T200" s="307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308" t="s">
        <v>487</v>
      </c>
      <c r="AU200" s="308" t="s">
        <v>82</v>
      </c>
      <c r="AV200" s="16" t="s">
        <v>78</v>
      </c>
      <c r="AW200" s="16" t="s">
        <v>35</v>
      </c>
      <c r="AX200" s="16" t="s">
        <v>74</v>
      </c>
      <c r="AY200" s="308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6270</v>
      </c>
      <c r="G201" s="250"/>
      <c r="H201" s="253">
        <v>14.029999999999999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78</v>
      </c>
      <c r="AY201" s="259" t="s">
        <v>475</v>
      </c>
    </row>
    <row r="202" s="2" customFormat="1" ht="33" customHeight="1">
      <c r="A202" s="41"/>
      <c r="B202" s="42"/>
      <c r="C202" s="231" t="s">
        <v>614</v>
      </c>
      <c r="D202" s="231" t="s">
        <v>477</v>
      </c>
      <c r="E202" s="232" t="s">
        <v>6133</v>
      </c>
      <c r="F202" s="233" t="s">
        <v>5675</v>
      </c>
      <c r="G202" s="234" t="s">
        <v>480</v>
      </c>
      <c r="H202" s="235">
        <v>15.09</v>
      </c>
      <c r="I202" s="236"/>
      <c r="J202" s="237">
        <f>ROUND(I202*H202,2)</f>
        <v>0</v>
      </c>
      <c r="K202" s="233" t="s">
        <v>481</v>
      </c>
      <c r="L202" s="47"/>
      <c r="M202" s="238" t="s">
        <v>28</v>
      </c>
      <c r="N202" s="239" t="s">
        <v>45</v>
      </c>
      <c r="O202" s="87"/>
      <c r="P202" s="240">
        <f>O202*H202</f>
        <v>0</v>
      </c>
      <c r="Q202" s="240">
        <v>2.13408</v>
      </c>
      <c r="R202" s="240">
        <f>Q202*H202</f>
        <v>32.203267199999999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482</v>
      </c>
      <c r="AT202" s="242" t="s">
        <v>477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482</v>
      </c>
      <c r="BM202" s="242" t="s">
        <v>6721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5677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6722</v>
      </c>
      <c r="G204" s="250"/>
      <c r="H204" s="253">
        <v>15.09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2" customFormat="1" ht="33" customHeight="1">
      <c r="A205" s="41"/>
      <c r="B205" s="42"/>
      <c r="C205" s="231" t="s">
        <v>620</v>
      </c>
      <c r="D205" s="231" t="s">
        <v>477</v>
      </c>
      <c r="E205" s="232" t="s">
        <v>5687</v>
      </c>
      <c r="F205" s="233" t="s">
        <v>5688</v>
      </c>
      <c r="G205" s="234" t="s">
        <v>496</v>
      </c>
      <c r="H205" s="235">
        <v>50.299999999999997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6723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5690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6724</v>
      </c>
      <c r="G207" s="250"/>
      <c r="H207" s="253">
        <v>50.299999999999997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78</v>
      </c>
      <c r="AY207" s="259" t="s">
        <v>475</v>
      </c>
    </row>
    <row r="208" s="12" customFormat="1" ht="22.8" customHeight="1">
      <c r="A208" s="12"/>
      <c r="B208" s="215"/>
      <c r="C208" s="216"/>
      <c r="D208" s="217" t="s">
        <v>73</v>
      </c>
      <c r="E208" s="229" t="s">
        <v>519</v>
      </c>
      <c r="F208" s="229" t="s">
        <v>2464</v>
      </c>
      <c r="G208" s="216"/>
      <c r="H208" s="216"/>
      <c r="I208" s="219"/>
      <c r="J208" s="230">
        <f>BK208</f>
        <v>0</v>
      </c>
      <c r="K208" s="216"/>
      <c r="L208" s="221"/>
      <c r="M208" s="222"/>
      <c r="N208" s="223"/>
      <c r="O208" s="223"/>
      <c r="P208" s="224">
        <f>SUM(P209:P266)</f>
        <v>0</v>
      </c>
      <c r="Q208" s="223"/>
      <c r="R208" s="224">
        <f>SUM(R209:R266)</f>
        <v>16.357081800000003</v>
      </c>
      <c r="S208" s="223"/>
      <c r="T208" s="225">
        <f>SUM(T209:T266)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6" t="s">
        <v>78</v>
      </c>
      <c r="AT208" s="227" t="s">
        <v>73</v>
      </c>
      <c r="AU208" s="227" t="s">
        <v>78</v>
      </c>
      <c r="AY208" s="226" t="s">
        <v>475</v>
      </c>
      <c r="BK208" s="228">
        <f>SUM(BK209:BK266)</f>
        <v>0</v>
      </c>
    </row>
    <row r="209" s="2" customFormat="1" ht="33" customHeight="1">
      <c r="A209" s="41"/>
      <c r="B209" s="42"/>
      <c r="C209" s="231" t="s">
        <v>625</v>
      </c>
      <c r="D209" s="231" t="s">
        <v>477</v>
      </c>
      <c r="E209" s="232" t="s">
        <v>6138</v>
      </c>
      <c r="F209" s="233" t="s">
        <v>6139</v>
      </c>
      <c r="G209" s="234" t="s">
        <v>639</v>
      </c>
      <c r="H209" s="235">
        <v>121.5</v>
      </c>
      <c r="I209" s="236"/>
      <c r="J209" s="237">
        <f>ROUND(I209*H209,2)</f>
        <v>0</v>
      </c>
      <c r="K209" s="233" t="s">
        <v>481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0.0042700000000000004</v>
      </c>
      <c r="R209" s="240">
        <f>Q209*H209</f>
        <v>0.51880500000000007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482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482</v>
      </c>
      <c r="BM209" s="242" t="s">
        <v>6725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6139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6726</v>
      </c>
      <c r="G211" s="250"/>
      <c r="H211" s="253">
        <v>119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74</v>
      </c>
      <c r="AY211" s="259" t="s">
        <v>475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6142</v>
      </c>
      <c r="G212" s="250"/>
      <c r="H212" s="253">
        <v>2.5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5" customFormat="1">
      <c r="A213" s="15"/>
      <c r="B213" s="271"/>
      <c r="C213" s="272"/>
      <c r="D213" s="244" t="s">
        <v>487</v>
      </c>
      <c r="E213" s="273" t="s">
        <v>28</v>
      </c>
      <c r="F213" s="274" t="s">
        <v>493</v>
      </c>
      <c r="G213" s="272"/>
      <c r="H213" s="275">
        <v>121.5</v>
      </c>
      <c r="I213" s="276"/>
      <c r="J213" s="272"/>
      <c r="K213" s="272"/>
      <c r="L213" s="277"/>
      <c r="M213" s="278"/>
      <c r="N213" s="279"/>
      <c r="O213" s="279"/>
      <c r="P213" s="279"/>
      <c r="Q213" s="279"/>
      <c r="R213" s="279"/>
      <c r="S213" s="279"/>
      <c r="T213" s="280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81" t="s">
        <v>487</v>
      </c>
      <c r="AU213" s="281" t="s">
        <v>82</v>
      </c>
      <c r="AV213" s="15" t="s">
        <v>482</v>
      </c>
      <c r="AW213" s="15" t="s">
        <v>35</v>
      </c>
      <c r="AX213" s="15" t="s">
        <v>78</v>
      </c>
      <c r="AY213" s="281" t="s">
        <v>475</v>
      </c>
    </row>
    <row r="214" s="2" customFormat="1" ht="33" customHeight="1">
      <c r="A214" s="41"/>
      <c r="B214" s="42"/>
      <c r="C214" s="231" t="s">
        <v>636</v>
      </c>
      <c r="D214" s="231" t="s">
        <v>477</v>
      </c>
      <c r="E214" s="232" t="s">
        <v>5218</v>
      </c>
      <c r="F214" s="233" t="s">
        <v>5219</v>
      </c>
      <c r="G214" s="234" t="s">
        <v>550</v>
      </c>
      <c r="H214" s="235">
        <v>10</v>
      </c>
      <c r="I214" s="236"/>
      <c r="J214" s="237">
        <f>ROUND(I214*H214,2)</f>
        <v>0</v>
      </c>
      <c r="K214" s="233" t="s">
        <v>481</v>
      </c>
      <c r="L214" s="47"/>
      <c r="M214" s="238" t="s">
        <v>28</v>
      </c>
      <c r="N214" s="239" t="s">
        <v>45</v>
      </c>
      <c r="O214" s="87"/>
      <c r="P214" s="240">
        <f>O214*H214</f>
        <v>0</v>
      </c>
      <c r="Q214" s="240">
        <v>1.0000000000000001E-05</v>
      </c>
      <c r="R214" s="240">
        <f>Q214*H214</f>
        <v>0.00010000000000000001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482</v>
      </c>
      <c r="AT214" s="242" t="s">
        <v>477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482</v>
      </c>
      <c r="BM214" s="242" t="s">
        <v>6727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5221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6279</v>
      </c>
      <c r="G216" s="250"/>
      <c r="H216" s="253">
        <v>10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78</v>
      </c>
      <c r="AY216" s="259" t="s">
        <v>475</v>
      </c>
    </row>
    <row r="217" s="2" customFormat="1" ht="16.5" customHeight="1">
      <c r="A217" s="41"/>
      <c r="B217" s="42"/>
      <c r="C217" s="282" t="s">
        <v>644</v>
      </c>
      <c r="D217" s="282" t="s">
        <v>516</v>
      </c>
      <c r="E217" s="283" t="s">
        <v>6144</v>
      </c>
      <c r="F217" s="284" t="s">
        <v>6145</v>
      </c>
      <c r="G217" s="285" t="s">
        <v>550</v>
      </c>
      <c r="H217" s="286">
        <v>10</v>
      </c>
      <c r="I217" s="287"/>
      <c r="J217" s="288">
        <f>ROUND(I217*H217,2)</f>
        <v>0</v>
      </c>
      <c r="K217" s="284" t="s">
        <v>28</v>
      </c>
      <c r="L217" s="289"/>
      <c r="M217" s="290" t="s">
        <v>28</v>
      </c>
      <c r="N217" s="291" t="s">
        <v>45</v>
      </c>
      <c r="O217" s="87"/>
      <c r="P217" s="240">
        <f>O217*H217</f>
        <v>0</v>
      </c>
      <c r="Q217" s="240">
        <v>0.00010000000000000001</v>
      </c>
      <c r="R217" s="240">
        <f>Q217*H217</f>
        <v>0.001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519</v>
      </c>
      <c r="AT217" s="242" t="s">
        <v>516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482</v>
      </c>
      <c r="BM217" s="242" t="s">
        <v>6728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6145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6279</v>
      </c>
      <c r="G219" s="250"/>
      <c r="H219" s="253">
        <v>10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78</v>
      </c>
      <c r="AY219" s="259" t="s">
        <v>475</v>
      </c>
    </row>
    <row r="220" s="2" customFormat="1" ht="33" customHeight="1">
      <c r="A220" s="41"/>
      <c r="B220" s="42"/>
      <c r="C220" s="231" t="s">
        <v>649</v>
      </c>
      <c r="D220" s="231" t="s">
        <v>477</v>
      </c>
      <c r="E220" s="232" t="s">
        <v>6148</v>
      </c>
      <c r="F220" s="233" t="s">
        <v>6149</v>
      </c>
      <c r="G220" s="234" t="s">
        <v>550</v>
      </c>
      <c r="H220" s="235">
        <v>2</v>
      </c>
      <c r="I220" s="236"/>
      <c r="J220" s="237">
        <f>ROUND(I220*H220,2)</f>
        <v>0</v>
      </c>
      <c r="K220" s="233" t="s">
        <v>481</v>
      </c>
      <c r="L220" s="47"/>
      <c r="M220" s="238" t="s">
        <v>28</v>
      </c>
      <c r="N220" s="239" t="s">
        <v>45</v>
      </c>
      <c r="O220" s="87"/>
      <c r="P220" s="240">
        <f>O220*H220</f>
        <v>0</v>
      </c>
      <c r="Q220" s="240">
        <v>1.0000000000000001E-05</v>
      </c>
      <c r="R220" s="240">
        <f>Q220*H220</f>
        <v>2.0000000000000002E-05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482</v>
      </c>
      <c r="AT220" s="242" t="s">
        <v>477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6729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6151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6730</v>
      </c>
      <c r="G222" s="250"/>
      <c r="H222" s="253">
        <v>2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78</v>
      </c>
      <c r="AY222" s="259" t="s">
        <v>475</v>
      </c>
    </row>
    <row r="223" s="2" customFormat="1" ht="16.5" customHeight="1">
      <c r="A223" s="41"/>
      <c r="B223" s="42"/>
      <c r="C223" s="282" t="s">
        <v>655</v>
      </c>
      <c r="D223" s="282" t="s">
        <v>516</v>
      </c>
      <c r="E223" s="283" t="s">
        <v>6153</v>
      </c>
      <c r="F223" s="284" t="s">
        <v>6154</v>
      </c>
      <c r="G223" s="285" t="s">
        <v>550</v>
      </c>
      <c r="H223" s="286">
        <v>2</v>
      </c>
      <c r="I223" s="287"/>
      <c r="J223" s="288">
        <f>ROUND(I223*H223,2)</f>
        <v>0</v>
      </c>
      <c r="K223" s="284" t="s">
        <v>28</v>
      </c>
      <c r="L223" s="289"/>
      <c r="M223" s="290" t="s">
        <v>28</v>
      </c>
      <c r="N223" s="291" t="s">
        <v>45</v>
      </c>
      <c r="O223" s="87"/>
      <c r="P223" s="240">
        <f>O223*H223</f>
        <v>0</v>
      </c>
      <c r="Q223" s="240">
        <v>0.0011000000000000001</v>
      </c>
      <c r="R223" s="240">
        <f>Q223*H223</f>
        <v>0.0022000000000000001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519</v>
      </c>
      <c r="AT223" s="242" t="s">
        <v>516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6731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6154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2" customFormat="1" ht="16.5" customHeight="1">
      <c r="A225" s="41"/>
      <c r="B225" s="42"/>
      <c r="C225" s="282" t="s">
        <v>662</v>
      </c>
      <c r="D225" s="282" t="s">
        <v>516</v>
      </c>
      <c r="E225" s="283" t="s">
        <v>6159</v>
      </c>
      <c r="F225" s="284" t="s">
        <v>6160</v>
      </c>
      <c r="G225" s="285" t="s">
        <v>6161</v>
      </c>
      <c r="H225" s="286">
        <v>1</v>
      </c>
      <c r="I225" s="287"/>
      <c r="J225" s="288">
        <f>ROUND(I225*H225,2)</f>
        <v>0</v>
      </c>
      <c r="K225" s="284" t="s">
        <v>481</v>
      </c>
      <c r="L225" s="289"/>
      <c r="M225" s="290" t="s">
        <v>28</v>
      </c>
      <c r="N225" s="291" t="s">
        <v>45</v>
      </c>
      <c r="O225" s="87"/>
      <c r="P225" s="240">
        <f>O225*H225</f>
        <v>0</v>
      </c>
      <c r="Q225" s="240">
        <v>0.00107</v>
      </c>
      <c r="R225" s="240">
        <f>Q225*H225</f>
        <v>0.00107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519</v>
      </c>
      <c r="AT225" s="242" t="s">
        <v>516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482</v>
      </c>
      <c r="BM225" s="242" t="s">
        <v>6732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6160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6163</v>
      </c>
      <c r="G227" s="250"/>
      <c r="H227" s="253">
        <v>1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78</v>
      </c>
      <c r="AY227" s="259" t="s">
        <v>475</v>
      </c>
    </row>
    <row r="228" s="2" customFormat="1" ht="21.75" customHeight="1">
      <c r="A228" s="41"/>
      <c r="B228" s="42"/>
      <c r="C228" s="231" t="s">
        <v>668</v>
      </c>
      <c r="D228" s="231" t="s">
        <v>477</v>
      </c>
      <c r="E228" s="232" t="s">
        <v>2671</v>
      </c>
      <c r="F228" s="233" t="s">
        <v>2672</v>
      </c>
      <c r="G228" s="234" t="s">
        <v>550</v>
      </c>
      <c r="H228" s="235">
        <v>14</v>
      </c>
      <c r="I228" s="236"/>
      <c r="J228" s="237">
        <f>ROUND(I228*H228,2)</f>
        <v>0</v>
      </c>
      <c r="K228" s="233" t="s">
        <v>481</v>
      </c>
      <c r="L228" s="47"/>
      <c r="M228" s="238" t="s">
        <v>28</v>
      </c>
      <c r="N228" s="239" t="s">
        <v>45</v>
      </c>
      <c r="O228" s="87"/>
      <c r="P228" s="240">
        <f>O228*H228</f>
        <v>0</v>
      </c>
      <c r="Q228" s="240">
        <v>0.010189999999999999</v>
      </c>
      <c r="R228" s="240">
        <f>Q228*H228</f>
        <v>0.14265999999999998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482</v>
      </c>
      <c r="AT228" s="242" t="s">
        <v>477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6733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2672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6734</v>
      </c>
      <c r="G230" s="250"/>
      <c r="H230" s="253">
        <v>12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74</v>
      </c>
      <c r="AY230" s="259" t="s">
        <v>475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6287</v>
      </c>
      <c r="G231" s="250"/>
      <c r="H231" s="253">
        <v>2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74</v>
      </c>
      <c r="AY231" s="259" t="s">
        <v>475</v>
      </c>
    </row>
    <row r="232" s="15" customFormat="1">
      <c r="A232" s="15"/>
      <c r="B232" s="271"/>
      <c r="C232" s="272"/>
      <c r="D232" s="244" t="s">
        <v>487</v>
      </c>
      <c r="E232" s="273" t="s">
        <v>28</v>
      </c>
      <c r="F232" s="274" t="s">
        <v>493</v>
      </c>
      <c r="G232" s="272"/>
      <c r="H232" s="275">
        <v>14</v>
      </c>
      <c r="I232" s="276"/>
      <c r="J232" s="272"/>
      <c r="K232" s="272"/>
      <c r="L232" s="277"/>
      <c r="M232" s="278"/>
      <c r="N232" s="279"/>
      <c r="O232" s="279"/>
      <c r="P232" s="279"/>
      <c r="Q232" s="279"/>
      <c r="R232" s="279"/>
      <c r="S232" s="279"/>
      <c r="T232" s="280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81" t="s">
        <v>487</v>
      </c>
      <c r="AU232" s="281" t="s">
        <v>82</v>
      </c>
      <c r="AV232" s="15" t="s">
        <v>482</v>
      </c>
      <c r="AW232" s="15" t="s">
        <v>35</v>
      </c>
      <c r="AX232" s="15" t="s">
        <v>78</v>
      </c>
      <c r="AY232" s="281" t="s">
        <v>475</v>
      </c>
    </row>
    <row r="233" s="2" customFormat="1" ht="16.5" customHeight="1">
      <c r="A233" s="41"/>
      <c r="B233" s="42"/>
      <c r="C233" s="282" t="s">
        <v>672</v>
      </c>
      <c r="D233" s="282" t="s">
        <v>516</v>
      </c>
      <c r="E233" s="283" t="s">
        <v>6166</v>
      </c>
      <c r="F233" s="284" t="s">
        <v>6167</v>
      </c>
      <c r="G233" s="285" t="s">
        <v>550</v>
      </c>
      <c r="H233" s="286">
        <v>4</v>
      </c>
      <c r="I233" s="287"/>
      <c r="J233" s="288">
        <f>ROUND(I233*H233,2)</f>
        <v>0</v>
      </c>
      <c r="K233" s="284" t="s">
        <v>481</v>
      </c>
      <c r="L233" s="289"/>
      <c r="M233" s="290" t="s">
        <v>28</v>
      </c>
      <c r="N233" s="291" t="s">
        <v>45</v>
      </c>
      <c r="O233" s="87"/>
      <c r="P233" s="240">
        <f>O233*H233</f>
        <v>0</v>
      </c>
      <c r="Q233" s="240">
        <v>0.51000000000000001</v>
      </c>
      <c r="R233" s="240">
        <f>Q233*H233</f>
        <v>2.04</v>
      </c>
      <c r="S233" s="240">
        <v>0</v>
      </c>
      <c r="T233" s="24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42" t="s">
        <v>519</v>
      </c>
      <c r="AT233" s="242" t="s">
        <v>516</v>
      </c>
      <c r="AU233" s="242" t="s">
        <v>82</v>
      </c>
      <c r="AY233" s="20" t="s">
        <v>475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20" t="s">
        <v>78</v>
      </c>
      <c r="BK233" s="243">
        <f>ROUND(I233*H233,2)</f>
        <v>0</v>
      </c>
      <c r="BL233" s="20" t="s">
        <v>482</v>
      </c>
      <c r="BM233" s="242" t="s">
        <v>6735</v>
      </c>
    </row>
    <row r="234" s="2" customFormat="1">
      <c r="A234" s="41"/>
      <c r="B234" s="42"/>
      <c r="C234" s="43"/>
      <c r="D234" s="244" t="s">
        <v>484</v>
      </c>
      <c r="E234" s="43"/>
      <c r="F234" s="245" t="s">
        <v>6167</v>
      </c>
      <c r="G234" s="43"/>
      <c r="H234" s="43"/>
      <c r="I234" s="151"/>
      <c r="J234" s="43"/>
      <c r="K234" s="43"/>
      <c r="L234" s="47"/>
      <c r="M234" s="246"/>
      <c r="N234" s="24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484</v>
      </c>
      <c r="AU234" s="20" t="s">
        <v>82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6736</v>
      </c>
      <c r="G235" s="250"/>
      <c r="H235" s="253">
        <v>4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78</v>
      </c>
      <c r="AY235" s="259" t="s">
        <v>475</v>
      </c>
    </row>
    <row r="236" s="2" customFormat="1" ht="16.5" customHeight="1">
      <c r="A236" s="41"/>
      <c r="B236" s="42"/>
      <c r="C236" s="282" t="s">
        <v>677</v>
      </c>
      <c r="D236" s="282" t="s">
        <v>516</v>
      </c>
      <c r="E236" s="283" t="s">
        <v>6170</v>
      </c>
      <c r="F236" s="284" t="s">
        <v>6167</v>
      </c>
      <c r="G236" s="285" t="s">
        <v>550</v>
      </c>
      <c r="H236" s="286">
        <v>2</v>
      </c>
      <c r="I236" s="287"/>
      <c r="J236" s="288">
        <f>ROUND(I236*H236,2)</f>
        <v>0</v>
      </c>
      <c r="K236" s="284" t="s">
        <v>481</v>
      </c>
      <c r="L236" s="289"/>
      <c r="M236" s="290" t="s">
        <v>28</v>
      </c>
      <c r="N236" s="291" t="s">
        <v>45</v>
      </c>
      <c r="O236" s="87"/>
      <c r="P236" s="240">
        <f>O236*H236</f>
        <v>0</v>
      </c>
      <c r="Q236" s="240">
        <v>0.51000000000000001</v>
      </c>
      <c r="R236" s="240">
        <f>Q236*H236</f>
        <v>1.02</v>
      </c>
      <c r="S236" s="240">
        <v>0</v>
      </c>
      <c r="T236" s="241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42" t="s">
        <v>519</v>
      </c>
      <c r="AT236" s="242" t="s">
        <v>516</v>
      </c>
      <c r="AU236" s="242" t="s">
        <v>82</v>
      </c>
      <c r="AY236" s="20" t="s">
        <v>475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20" t="s">
        <v>78</v>
      </c>
      <c r="BK236" s="243">
        <f>ROUND(I236*H236,2)</f>
        <v>0</v>
      </c>
      <c r="BL236" s="20" t="s">
        <v>482</v>
      </c>
      <c r="BM236" s="242" t="s">
        <v>6737</v>
      </c>
    </row>
    <row r="237" s="2" customFormat="1">
      <c r="A237" s="41"/>
      <c r="B237" s="42"/>
      <c r="C237" s="43"/>
      <c r="D237" s="244" t="s">
        <v>484</v>
      </c>
      <c r="E237" s="43"/>
      <c r="F237" s="245" t="s">
        <v>6167</v>
      </c>
      <c r="G237" s="43"/>
      <c r="H237" s="43"/>
      <c r="I237" s="151"/>
      <c r="J237" s="43"/>
      <c r="K237" s="43"/>
      <c r="L237" s="47"/>
      <c r="M237" s="246"/>
      <c r="N237" s="24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484</v>
      </c>
      <c r="AU237" s="20" t="s">
        <v>82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6291</v>
      </c>
      <c r="G238" s="250"/>
      <c r="H238" s="253">
        <v>2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78</v>
      </c>
      <c r="AY238" s="259" t="s">
        <v>475</v>
      </c>
    </row>
    <row r="239" s="2" customFormat="1" ht="16.5" customHeight="1">
      <c r="A239" s="41"/>
      <c r="B239" s="42"/>
      <c r="C239" s="282" t="s">
        <v>683</v>
      </c>
      <c r="D239" s="282" t="s">
        <v>516</v>
      </c>
      <c r="E239" s="283" t="s">
        <v>6471</v>
      </c>
      <c r="F239" s="284" t="s">
        <v>6293</v>
      </c>
      <c r="G239" s="285" t="s">
        <v>550</v>
      </c>
      <c r="H239" s="286">
        <v>2</v>
      </c>
      <c r="I239" s="287"/>
      <c r="J239" s="288">
        <f>ROUND(I239*H239,2)</f>
        <v>0</v>
      </c>
      <c r="K239" s="284" t="s">
        <v>481</v>
      </c>
      <c r="L239" s="289"/>
      <c r="M239" s="290" t="s">
        <v>28</v>
      </c>
      <c r="N239" s="291" t="s">
        <v>45</v>
      </c>
      <c r="O239" s="87"/>
      <c r="P239" s="240">
        <f>O239*H239</f>
        <v>0</v>
      </c>
      <c r="Q239" s="240">
        <v>0.26400000000000001</v>
      </c>
      <c r="R239" s="240">
        <f>Q239*H239</f>
        <v>0.52800000000000002</v>
      </c>
      <c r="S239" s="240">
        <v>0</v>
      </c>
      <c r="T239" s="241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42" t="s">
        <v>519</v>
      </c>
      <c r="AT239" s="242" t="s">
        <v>516</v>
      </c>
      <c r="AU239" s="242" t="s">
        <v>82</v>
      </c>
      <c r="AY239" s="20" t="s">
        <v>475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20" t="s">
        <v>78</v>
      </c>
      <c r="BK239" s="243">
        <f>ROUND(I239*H239,2)</f>
        <v>0</v>
      </c>
      <c r="BL239" s="20" t="s">
        <v>482</v>
      </c>
      <c r="BM239" s="242" t="s">
        <v>6738</v>
      </c>
    </row>
    <row r="240" s="2" customFormat="1">
      <c r="A240" s="41"/>
      <c r="B240" s="42"/>
      <c r="C240" s="43"/>
      <c r="D240" s="244" t="s">
        <v>484</v>
      </c>
      <c r="E240" s="43"/>
      <c r="F240" s="245" t="s">
        <v>6293</v>
      </c>
      <c r="G240" s="43"/>
      <c r="H240" s="43"/>
      <c r="I240" s="151"/>
      <c r="J240" s="43"/>
      <c r="K240" s="43"/>
      <c r="L240" s="47"/>
      <c r="M240" s="246"/>
      <c r="N240" s="24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484</v>
      </c>
      <c r="AU240" s="20" t="s">
        <v>82</v>
      </c>
    </row>
    <row r="241" s="2" customFormat="1" ht="16.5" customHeight="1">
      <c r="A241" s="41"/>
      <c r="B241" s="42"/>
      <c r="C241" s="282" t="s">
        <v>689</v>
      </c>
      <c r="D241" s="282" t="s">
        <v>516</v>
      </c>
      <c r="E241" s="283" t="s">
        <v>6292</v>
      </c>
      <c r="F241" s="284" t="s">
        <v>6293</v>
      </c>
      <c r="G241" s="285" t="s">
        <v>550</v>
      </c>
      <c r="H241" s="286">
        <v>4</v>
      </c>
      <c r="I241" s="287"/>
      <c r="J241" s="288">
        <f>ROUND(I241*H241,2)</f>
        <v>0</v>
      </c>
      <c r="K241" s="284" t="s">
        <v>481</v>
      </c>
      <c r="L241" s="289"/>
      <c r="M241" s="290" t="s">
        <v>28</v>
      </c>
      <c r="N241" s="291" t="s">
        <v>45</v>
      </c>
      <c r="O241" s="87"/>
      <c r="P241" s="240">
        <f>O241*H241</f>
        <v>0</v>
      </c>
      <c r="Q241" s="240">
        <v>0.26400000000000001</v>
      </c>
      <c r="R241" s="240">
        <f>Q241*H241</f>
        <v>1.0560000000000001</v>
      </c>
      <c r="S241" s="240">
        <v>0</v>
      </c>
      <c r="T241" s="24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42" t="s">
        <v>519</v>
      </c>
      <c r="AT241" s="242" t="s">
        <v>516</v>
      </c>
      <c r="AU241" s="242" t="s">
        <v>82</v>
      </c>
      <c r="AY241" s="20" t="s">
        <v>475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20" t="s">
        <v>78</v>
      </c>
      <c r="BK241" s="243">
        <f>ROUND(I241*H241,2)</f>
        <v>0</v>
      </c>
      <c r="BL241" s="20" t="s">
        <v>482</v>
      </c>
      <c r="BM241" s="242" t="s">
        <v>6739</v>
      </c>
    </row>
    <row r="242" s="2" customFormat="1">
      <c r="A242" s="41"/>
      <c r="B242" s="42"/>
      <c r="C242" s="43"/>
      <c r="D242" s="244" t="s">
        <v>484</v>
      </c>
      <c r="E242" s="43"/>
      <c r="F242" s="245" t="s">
        <v>6293</v>
      </c>
      <c r="G242" s="43"/>
      <c r="H242" s="43"/>
      <c r="I242" s="151"/>
      <c r="J242" s="43"/>
      <c r="K242" s="43"/>
      <c r="L242" s="47"/>
      <c r="M242" s="246"/>
      <c r="N242" s="24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484</v>
      </c>
      <c r="AU242" s="20" t="s">
        <v>82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482</v>
      </c>
      <c r="G243" s="250"/>
      <c r="H243" s="253">
        <v>4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78</v>
      </c>
      <c r="AY243" s="259" t="s">
        <v>475</v>
      </c>
    </row>
    <row r="244" s="2" customFormat="1" ht="21.75" customHeight="1">
      <c r="A244" s="41"/>
      <c r="B244" s="42"/>
      <c r="C244" s="231" t="s">
        <v>703</v>
      </c>
      <c r="D244" s="231" t="s">
        <v>477</v>
      </c>
      <c r="E244" s="232" t="s">
        <v>6173</v>
      </c>
      <c r="F244" s="233" t="s">
        <v>6174</v>
      </c>
      <c r="G244" s="234" t="s">
        <v>550</v>
      </c>
      <c r="H244" s="235">
        <v>4</v>
      </c>
      <c r="I244" s="236"/>
      <c r="J244" s="237">
        <f>ROUND(I244*H244,2)</f>
        <v>0</v>
      </c>
      <c r="K244" s="233" t="s">
        <v>481</v>
      </c>
      <c r="L244" s="47"/>
      <c r="M244" s="238" t="s">
        <v>28</v>
      </c>
      <c r="N244" s="239" t="s">
        <v>45</v>
      </c>
      <c r="O244" s="87"/>
      <c r="P244" s="240">
        <f>O244*H244</f>
        <v>0</v>
      </c>
      <c r="Q244" s="240">
        <v>0.028539999999999999</v>
      </c>
      <c r="R244" s="240">
        <f>Q244*H244</f>
        <v>0.11416</v>
      </c>
      <c r="S244" s="240">
        <v>0</v>
      </c>
      <c r="T244" s="241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42" t="s">
        <v>482</v>
      </c>
      <c r="AT244" s="242" t="s">
        <v>477</v>
      </c>
      <c r="AU244" s="242" t="s">
        <v>82</v>
      </c>
      <c r="AY244" s="20" t="s">
        <v>475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20" t="s">
        <v>78</v>
      </c>
      <c r="BK244" s="243">
        <f>ROUND(I244*H244,2)</f>
        <v>0</v>
      </c>
      <c r="BL244" s="20" t="s">
        <v>482</v>
      </c>
      <c r="BM244" s="242" t="s">
        <v>6740</v>
      </c>
    </row>
    <row r="245" s="2" customFormat="1">
      <c r="A245" s="41"/>
      <c r="B245" s="42"/>
      <c r="C245" s="43"/>
      <c r="D245" s="244" t="s">
        <v>484</v>
      </c>
      <c r="E245" s="43"/>
      <c r="F245" s="245" t="s">
        <v>6174</v>
      </c>
      <c r="G245" s="43"/>
      <c r="H245" s="43"/>
      <c r="I245" s="151"/>
      <c r="J245" s="43"/>
      <c r="K245" s="43"/>
      <c r="L245" s="47"/>
      <c r="M245" s="246"/>
      <c r="N245" s="24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484</v>
      </c>
      <c r="AU245" s="20" t="s">
        <v>82</v>
      </c>
    </row>
    <row r="246" s="13" customFormat="1">
      <c r="A246" s="13"/>
      <c r="B246" s="249"/>
      <c r="C246" s="250"/>
      <c r="D246" s="244" t="s">
        <v>487</v>
      </c>
      <c r="E246" s="251" t="s">
        <v>28</v>
      </c>
      <c r="F246" s="252" t="s">
        <v>482</v>
      </c>
      <c r="G246" s="250"/>
      <c r="H246" s="253">
        <v>4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9" t="s">
        <v>487</v>
      </c>
      <c r="AU246" s="259" t="s">
        <v>82</v>
      </c>
      <c r="AV246" s="13" t="s">
        <v>82</v>
      </c>
      <c r="AW246" s="13" t="s">
        <v>35</v>
      </c>
      <c r="AX246" s="13" t="s">
        <v>78</v>
      </c>
      <c r="AY246" s="259" t="s">
        <v>475</v>
      </c>
    </row>
    <row r="247" s="2" customFormat="1" ht="16.5" customHeight="1">
      <c r="A247" s="41"/>
      <c r="B247" s="42"/>
      <c r="C247" s="282" t="s">
        <v>712</v>
      </c>
      <c r="D247" s="282" t="s">
        <v>516</v>
      </c>
      <c r="E247" s="283" t="s">
        <v>6176</v>
      </c>
      <c r="F247" s="284" t="s">
        <v>6177</v>
      </c>
      <c r="G247" s="285" t="s">
        <v>550</v>
      </c>
      <c r="H247" s="286">
        <v>4</v>
      </c>
      <c r="I247" s="287"/>
      <c r="J247" s="288">
        <f>ROUND(I247*H247,2)</f>
        <v>0</v>
      </c>
      <c r="K247" s="284" t="s">
        <v>28</v>
      </c>
      <c r="L247" s="289"/>
      <c r="M247" s="290" t="s">
        <v>28</v>
      </c>
      <c r="N247" s="291" t="s">
        <v>45</v>
      </c>
      <c r="O247" s="87"/>
      <c r="P247" s="240">
        <f>O247*H247</f>
        <v>0</v>
      </c>
      <c r="Q247" s="240">
        <v>2.1000000000000001</v>
      </c>
      <c r="R247" s="240">
        <f>Q247*H247</f>
        <v>8.4000000000000004</v>
      </c>
      <c r="S247" s="240">
        <v>0</v>
      </c>
      <c r="T247" s="241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42" t="s">
        <v>519</v>
      </c>
      <c r="AT247" s="242" t="s">
        <v>516</v>
      </c>
      <c r="AU247" s="242" t="s">
        <v>82</v>
      </c>
      <c r="AY247" s="20" t="s">
        <v>475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20" t="s">
        <v>78</v>
      </c>
      <c r="BK247" s="243">
        <f>ROUND(I247*H247,2)</f>
        <v>0</v>
      </c>
      <c r="BL247" s="20" t="s">
        <v>482</v>
      </c>
      <c r="BM247" s="242" t="s">
        <v>6741</v>
      </c>
    </row>
    <row r="248" s="2" customFormat="1">
      <c r="A248" s="41"/>
      <c r="B248" s="42"/>
      <c r="C248" s="43"/>
      <c r="D248" s="244" t="s">
        <v>484</v>
      </c>
      <c r="E248" s="43"/>
      <c r="F248" s="245" t="s">
        <v>6177</v>
      </c>
      <c r="G248" s="43"/>
      <c r="H248" s="43"/>
      <c r="I248" s="151"/>
      <c r="J248" s="43"/>
      <c r="K248" s="43"/>
      <c r="L248" s="47"/>
      <c r="M248" s="246"/>
      <c r="N248" s="24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484</v>
      </c>
      <c r="AU248" s="20" t="s">
        <v>82</v>
      </c>
    </row>
    <row r="249" s="2" customFormat="1" ht="21.75" customHeight="1">
      <c r="A249" s="41"/>
      <c r="B249" s="42"/>
      <c r="C249" s="231" t="s">
        <v>717</v>
      </c>
      <c r="D249" s="231" t="s">
        <v>477</v>
      </c>
      <c r="E249" s="232" t="s">
        <v>2685</v>
      </c>
      <c r="F249" s="233" t="s">
        <v>2686</v>
      </c>
      <c r="G249" s="234" t="s">
        <v>550</v>
      </c>
      <c r="H249" s="235">
        <v>12</v>
      </c>
      <c r="I249" s="236"/>
      <c r="J249" s="237">
        <f>ROUND(I249*H249,2)</f>
        <v>0</v>
      </c>
      <c r="K249" s="233" t="s">
        <v>481</v>
      </c>
      <c r="L249" s="47"/>
      <c r="M249" s="238" t="s">
        <v>28</v>
      </c>
      <c r="N249" s="239" t="s">
        <v>45</v>
      </c>
      <c r="O249" s="87"/>
      <c r="P249" s="240">
        <f>O249*H249</f>
        <v>0</v>
      </c>
      <c r="Q249" s="240">
        <v>0.039269999999999999</v>
      </c>
      <c r="R249" s="240">
        <f>Q249*H249</f>
        <v>0.47123999999999999</v>
      </c>
      <c r="S249" s="240">
        <v>0</v>
      </c>
      <c r="T249" s="24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42" t="s">
        <v>482</v>
      </c>
      <c r="AT249" s="242" t="s">
        <v>477</v>
      </c>
      <c r="AU249" s="242" t="s">
        <v>82</v>
      </c>
      <c r="AY249" s="20" t="s">
        <v>475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20" t="s">
        <v>78</v>
      </c>
      <c r="BK249" s="243">
        <f>ROUND(I249*H249,2)</f>
        <v>0</v>
      </c>
      <c r="BL249" s="20" t="s">
        <v>482</v>
      </c>
      <c r="BM249" s="242" t="s">
        <v>6742</v>
      </c>
    </row>
    <row r="250" s="2" customFormat="1">
      <c r="A250" s="41"/>
      <c r="B250" s="42"/>
      <c r="C250" s="43"/>
      <c r="D250" s="244" t="s">
        <v>484</v>
      </c>
      <c r="E250" s="43"/>
      <c r="F250" s="245" t="s">
        <v>2686</v>
      </c>
      <c r="G250" s="43"/>
      <c r="H250" s="43"/>
      <c r="I250" s="151"/>
      <c r="J250" s="43"/>
      <c r="K250" s="43"/>
      <c r="L250" s="47"/>
      <c r="M250" s="246"/>
      <c r="N250" s="24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484</v>
      </c>
      <c r="AU250" s="20" t="s">
        <v>82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519</v>
      </c>
      <c r="G251" s="250"/>
      <c r="H251" s="253">
        <v>8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74</v>
      </c>
      <c r="AY251" s="259" t="s">
        <v>475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6298</v>
      </c>
      <c r="G252" s="250"/>
      <c r="H252" s="253">
        <v>4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74</v>
      </c>
      <c r="AY252" s="259" t="s">
        <v>475</v>
      </c>
    </row>
    <row r="253" s="15" customFormat="1">
      <c r="A253" s="15"/>
      <c r="B253" s="271"/>
      <c r="C253" s="272"/>
      <c r="D253" s="244" t="s">
        <v>487</v>
      </c>
      <c r="E253" s="273" t="s">
        <v>28</v>
      </c>
      <c r="F253" s="274" t="s">
        <v>493</v>
      </c>
      <c r="G253" s="272"/>
      <c r="H253" s="275">
        <v>12</v>
      </c>
      <c r="I253" s="276"/>
      <c r="J253" s="272"/>
      <c r="K253" s="272"/>
      <c r="L253" s="277"/>
      <c r="M253" s="278"/>
      <c r="N253" s="279"/>
      <c r="O253" s="279"/>
      <c r="P253" s="279"/>
      <c r="Q253" s="279"/>
      <c r="R253" s="279"/>
      <c r="S253" s="279"/>
      <c r="T253" s="280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81" t="s">
        <v>487</v>
      </c>
      <c r="AU253" s="281" t="s">
        <v>82</v>
      </c>
      <c r="AV253" s="15" t="s">
        <v>482</v>
      </c>
      <c r="AW253" s="15" t="s">
        <v>35</v>
      </c>
      <c r="AX253" s="15" t="s">
        <v>78</v>
      </c>
      <c r="AY253" s="281" t="s">
        <v>475</v>
      </c>
    </row>
    <row r="254" s="2" customFormat="1" ht="16.5" customHeight="1">
      <c r="A254" s="41"/>
      <c r="B254" s="42"/>
      <c r="C254" s="282" t="s">
        <v>723</v>
      </c>
      <c r="D254" s="282" t="s">
        <v>516</v>
      </c>
      <c r="E254" s="283" t="s">
        <v>6181</v>
      </c>
      <c r="F254" s="284" t="s">
        <v>6182</v>
      </c>
      <c r="G254" s="285" t="s">
        <v>550</v>
      </c>
      <c r="H254" s="286">
        <v>8</v>
      </c>
      <c r="I254" s="287"/>
      <c r="J254" s="288">
        <f>ROUND(I254*H254,2)</f>
        <v>0</v>
      </c>
      <c r="K254" s="284" t="s">
        <v>481</v>
      </c>
      <c r="L254" s="289"/>
      <c r="M254" s="290" t="s">
        <v>28</v>
      </c>
      <c r="N254" s="291" t="s">
        <v>45</v>
      </c>
      <c r="O254" s="87"/>
      <c r="P254" s="240">
        <f>O254*H254</f>
        <v>0</v>
      </c>
      <c r="Q254" s="240">
        <v>0.218</v>
      </c>
      <c r="R254" s="240">
        <f>Q254*H254</f>
        <v>1.744</v>
      </c>
      <c r="S254" s="240">
        <v>0</v>
      </c>
      <c r="T254" s="241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42" t="s">
        <v>519</v>
      </c>
      <c r="AT254" s="242" t="s">
        <v>516</v>
      </c>
      <c r="AU254" s="242" t="s">
        <v>82</v>
      </c>
      <c r="AY254" s="20" t="s">
        <v>475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20" t="s">
        <v>78</v>
      </c>
      <c r="BK254" s="243">
        <f>ROUND(I254*H254,2)</f>
        <v>0</v>
      </c>
      <c r="BL254" s="20" t="s">
        <v>482</v>
      </c>
      <c r="BM254" s="242" t="s">
        <v>6743</v>
      </c>
    </row>
    <row r="255" s="2" customFormat="1">
      <c r="A255" s="41"/>
      <c r="B255" s="42"/>
      <c r="C255" s="43"/>
      <c r="D255" s="244" t="s">
        <v>484</v>
      </c>
      <c r="E255" s="43"/>
      <c r="F255" s="245" t="s">
        <v>6182</v>
      </c>
      <c r="G255" s="43"/>
      <c r="H255" s="43"/>
      <c r="I255" s="151"/>
      <c r="J255" s="43"/>
      <c r="K255" s="43"/>
      <c r="L255" s="47"/>
      <c r="M255" s="246"/>
      <c r="N255" s="24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484</v>
      </c>
      <c r="AU255" s="20" t="s">
        <v>82</v>
      </c>
    </row>
    <row r="256" s="2" customFormat="1" ht="21.75" customHeight="1">
      <c r="A256" s="41"/>
      <c r="B256" s="42"/>
      <c r="C256" s="282" t="s">
        <v>730</v>
      </c>
      <c r="D256" s="282" t="s">
        <v>516</v>
      </c>
      <c r="E256" s="283" t="s">
        <v>6184</v>
      </c>
      <c r="F256" s="284" t="s">
        <v>6185</v>
      </c>
      <c r="G256" s="285" t="s">
        <v>550</v>
      </c>
      <c r="H256" s="286">
        <v>8</v>
      </c>
      <c r="I256" s="287"/>
      <c r="J256" s="288">
        <f>ROUND(I256*H256,2)</f>
        <v>0</v>
      </c>
      <c r="K256" s="284" t="s">
        <v>481</v>
      </c>
      <c r="L256" s="289"/>
      <c r="M256" s="290" t="s">
        <v>28</v>
      </c>
      <c r="N256" s="291" t="s">
        <v>45</v>
      </c>
      <c r="O256" s="87"/>
      <c r="P256" s="240">
        <f>O256*H256</f>
        <v>0</v>
      </c>
      <c r="Q256" s="240">
        <v>0.002</v>
      </c>
      <c r="R256" s="240">
        <f>Q256*H256</f>
        <v>0.016</v>
      </c>
      <c r="S256" s="240">
        <v>0</v>
      </c>
      <c r="T256" s="241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42" t="s">
        <v>519</v>
      </c>
      <c r="AT256" s="242" t="s">
        <v>516</v>
      </c>
      <c r="AU256" s="242" t="s">
        <v>82</v>
      </c>
      <c r="AY256" s="20" t="s">
        <v>475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20" t="s">
        <v>78</v>
      </c>
      <c r="BK256" s="243">
        <f>ROUND(I256*H256,2)</f>
        <v>0</v>
      </c>
      <c r="BL256" s="20" t="s">
        <v>482</v>
      </c>
      <c r="BM256" s="242" t="s">
        <v>6744</v>
      </c>
    </row>
    <row r="257" s="2" customFormat="1">
      <c r="A257" s="41"/>
      <c r="B257" s="42"/>
      <c r="C257" s="43"/>
      <c r="D257" s="244" t="s">
        <v>484</v>
      </c>
      <c r="E257" s="43"/>
      <c r="F257" s="245" t="s">
        <v>6185</v>
      </c>
      <c r="G257" s="43"/>
      <c r="H257" s="43"/>
      <c r="I257" s="151"/>
      <c r="J257" s="43"/>
      <c r="K257" s="43"/>
      <c r="L257" s="47"/>
      <c r="M257" s="246"/>
      <c r="N257" s="24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484</v>
      </c>
      <c r="AU257" s="20" t="s">
        <v>82</v>
      </c>
    </row>
    <row r="258" s="2" customFormat="1" ht="21.75" customHeight="1">
      <c r="A258" s="41"/>
      <c r="B258" s="42"/>
      <c r="C258" s="231" t="s">
        <v>737</v>
      </c>
      <c r="D258" s="231" t="s">
        <v>477</v>
      </c>
      <c r="E258" s="232" t="s">
        <v>6187</v>
      </c>
      <c r="F258" s="233" t="s">
        <v>6188</v>
      </c>
      <c r="G258" s="234" t="s">
        <v>550</v>
      </c>
      <c r="H258" s="235">
        <v>1</v>
      </c>
      <c r="I258" s="236"/>
      <c r="J258" s="237">
        <f>ROUND(I258*H258,2)</f>
        <v>0</v>
      </c>
      <c r="K258" s="233" t="s">
        <v>28</v>
      </c>
      <c r="L258" s="47"/>
      <c r="M258" s="238" t="s">
        <v>28</v>
      </c>
      <c r="N258" s="239" t="s">
        <v>45</v>
      </c>
      <c r="O258" s="87"/>
      <c r="P258" s="240">
        <f>O258*H258</f>
        <v>0</v>
      </c>
      <c r="Q258" s="240">
        <v>0.15970000000000001</v>
      </c>
      <c r="R258" s="240">
        <f>Q258*H258</f>
        <v>0.15970000000000001</v>
      </c>
      <c r="S258" s="240">
        <v>0</v>
      </c>
      <c r="T258" s="241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42" t="s">
        <v>482</v>
      </c>
      <c r="AT258" s="242" t="s">
        <v>477</v>
      </c>
      <c r="AU258" s="242" t="s">
        <v>82</v>
      </c>
      <c r="AY258" s="20" t="s">
        <v>475</v>
      </c>
      <c r="BE258" s="243">
        <f>IF(N258="základní",J258,0)</f>
        <v>0</v>
      </c>
      <c r="BF258" s="243">
        <f>IF(N258="snížená",J258,0)</f>
        <v>0</v>
      </c>
      <c r="BG258" s="243">
        <f>IF(N258="zákl. přenesená",J258,0)</f>
        <v>0</v>
      </c>
      <c r="BH258" s="243">
        <f>IF(N258="sníž. přenesená",J258,0)</f>
        <v>0</v>
      </c>
      <c r="BI258" s="243">
        <f>IF(N258="nulová",J258,0)</f>
        <v>0</v>
      </c>
      <c r="BJ258" s="20" t="s">
        <v>78</v>
      </c>
      <c r="BK258" s="243">
        <f>ROUND(I258*H258,2)</f>
        <v>0</v>
      </c>
      <c r="BL258" s="20" t="s">
        <v>482</v>
      </c>
      <c r="BM258" s="242" t="s">
        <v>6745</v>
      </c>
    </row>
    <row r="259" s="2" customFormat="1">
      <c r="A259" s="41"/>
      <c r="B259" s="42"/>
      <c r="C259" s="43"/>
      <c r="D259" s="244" t="s">
        <v>484</v>
      </c>
      <c r="E259" s="43"/>
      <c r="F259" s="245" t="s">
        <v>6190</v>
      </c>
      <c r="G259" s="43"/>
      <c r="H259" s="43"/>
      <c r="I259" s="151"/>
      <c r="J259" s="43"/>
      <c r="K259" s="43"/>
      <c r="L259" s="47"/>
      <c r="M259" s="246"/>
      <c r="N259" s="247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484</v>
      </c>
      <c r="AU259" s="20" t="s">
        <v>82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6191</v>
      </c>
      <c r="G260" s="250"/>
      <c r="H260" s="253">
        <v>1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78</v>
      </c>
      <c r="AY260" s="259" t="s">
        <v>475</v>
      </c>
    </row>
    <row r="261" s="2" customFormat="1" ht="16.5" customHeight="1">
      <c r="A261" s="41"/>
      <c r="B261" s="42"/>
      <c r="C261" s="282" t="s">
        <v>742</v>
      </c>
      <c r="D261" s="282" t="s">
        <v>516</v>
      </c>
      <c r="E261" s="283" t="s">
        <v>6192</v>
      </c>
      <c r="F261" s="284" t="s">
        <v>6193</v>
      </c>
      <c r="G261" s="285" t="s">
        <v>550</v>
      </c>
      <c r="H261" s="286">
        <v>1</v>
      </c>
      <c r="I261" s="287"/>
      <c r="J261" s="288">
        <f>ROUND(I261*H261,2)</f>
        <v>0</v>
      </c>
      <c r="K261" s="284" t="s">
        <v>28</v>
      </c>
      <c r="L261" s="289"/>
      <c r="M261" s="290" t="s">
        <v>28</v>
      </c>
      <c r="N261" s="291" t="s">
        <v>45</v>
      </c>
      <c r="O261" s="87"/>
      <c r="P261" s="240">
        <f>O261*H261</f>
        <v>0</v>
      </c>
      <c r="Q261" s="240">
        <v>0.097000000000000003</v>
      </c>
      <c r="R261" s="240">
        <f>Q261*H261</f>
        <v>0.097000000000000003</v>
      </c>
      <c r="S261" s="240">
        <v>0</v>
      </c>
      <c r="T261" s="241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42" t="s">
        <v>519</v>
      </c>
      <c r="AT261" s="242" t="s">
        <v>516</v>
      </c>
      <c r="AU261" s="242" t="s">
        <v>82</v>
      </c>
      <c r="AY261" s="20" t="s">
        <v>475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20" t="s">
        <v>78</v>
      </c>
      <c r="BK261" s="243">
        <f>ROUND(I261*H261,2)</f>
        <v>0</v>
      </c>
      <c r="BL261" s="20" t="s">
        <v>482</v>
      </c>
      <c r="BM261" s="242" t="s">
        <v>6746</v>
      </c>
    </row>
    <row r="262" s="2" customFormat="1">
      <c r="A262" s="41"/>
      <c r="B262" s="42"/>
      <c r="C262" s="43"/>
      <c r="D262" s="244" t="s">
        <v>484</v>
      </c>
      <c r="E262" s="43"/>
      <c r="F262" s="245" t="s">
        <v>6193</v>
      </c>
      <c r="G262" s="43"/>
      <c r="H262" s="43"/>
      <c r="I262" s="151"/>
      <c r="J262" s="43"/>
      <c r="K262" s="43"/>
      <c r="L262" s="47"/>
      <c r="M262" s="246"/>
      <c r="N262" s="24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484</v>
      </c>
      <c r="AU262" s="20" t="s">
        <v>82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6195</v>
      </c>
      <c r="G263" s="250"/>
      <c r="H263" s="253">
        <v>1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78</v>
      </c>
      <c r="AY263" s="259" t="s">
        <v>475</v>
      </c>
    </row>
    <row r="264" s="2" customFormat="1" ht="21.75" customHeight="1">
      <c r="A264" s="41"/>
      <c r="B264" s="42"/>
      <c r="C264" s="231" t="s">
        <v>747</v>
      </c>
      <c r="D264" s="231" t="s">
        <v>477</v>
      </c>
      <c r="E264" s="232" t="s">
        <v>6196</v>
      </c>
      <c r="F264" s="233" t="s">
        <v>6197</v>
      </c>
      <c r="G264" s="234" t="s">
        <v>480</v>
      </c>
      <c r="H264" s="235">
        <v>0.02</v>
      </c>
      <c r="I264" s="236"/>
      <c r="J264" s="237">
        <f>ROUND(I264*H264,2)</f>
        <v>0</v>
      </c>
      <c r="K264" s="233" t="s">
        <v>481</v>
      </c>
      <c r="L264" s="47"/>
      <c r="M264" s="238" t="s">
        <v>28</v>
      </c>
      <c r="N264" s="239" t="s">
        <v>45</v>
      </c>
      <c r="O264" s="87"/>
      <c r="P264" s="240">
        <f>O264*H264</f>
        <v>0</v>
      </c>
      <c r="Q264" s="240">
        <v>2.2563399999999998</v>
      </c>
      <c r="R264" s="240">
        <f>Q264*H264</f>
        <v>0.045126799999999995</v>
      </c>
      <c r="S264" s="240">
        <v>0</v>
      </c>
      <c r="T264" s="241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42" t="s">
        <v>482</v>
      </c>
      <c r="AT264" s="242" t="s">
        <v>477</v>
      </c>
      <c r="AU264" s="242" t="s">
        <v>82</v>
      </c>
      <c r="AY264" s="20" t="s">
        <v>475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20" t="s">
        <v>78</v>
      </c>
      <c r="BK264" s="243">
        <f>ROUND(I264*H264,2)</f>
        <v>0</v>
      </c>
      <c r="BL264" s="20" t="s">
        <v>482</v>
      </c>
      <c r="BM264" s="242" t="s">
        <v>6747</v>
      </c>
    </row>
    <row r="265" s="2" customFormat="1">
      <c r="A265" s="41"/>
      <c r="B265" s="42"/>
      <c r="C265" s="43"/>
      <c r="D265" s="244" t="s">
        <v>484</v>
      </c>
      <c r="E265" s="43"/>
      <c r="F265" s="245" t="s">
        <v>6197</v>
      </c>
      <c r="G265" s="43"/>
      <c r="H265" s="43"/>
      <c r="I265" s="151"/>
      <c r="J265" s="43"/>
      <c r="K265" s="43"/>
      <c r="L265" s="47"/>
      <c r="M265" s="246"/>
      <c r="N265" s="247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484</v>
      </c>
      <c r="AU265" s="20" t="s">
        <v>82</v>
      </c>
    </row>
    <row r="266" s="13" customFormat="1">
      <c r="A266" s="13"/>
      <c r="B266" s="249"/>
      <c r="C266" s="250"/>
      <c r="D266" s="244" t="s">
        <v>487</v>
      </c>
      <c r="E266" s="251" t="s">
        <v>28</v>
      </c>
      <c r="F266" s="252" t="s">
        <v>6748</v>
      </c>
      <c r="G266" s="250"/>
      <c r="H266" s="253">
        <v>0.02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9" t="s">
        <v>487</v>
      </c>
      <c r="AU266" s="259" t="s">
        <v>82</v>
      </c>
      <c r="AV266" s="13" t="s">
        <v>82</v>
      </c>
      <c r="AW266" s="13" t="s">
        <v>35</v>
      </c>
      <c r="AX266" s="13" t="s">
        <v>78</v>
      </c>
      <c r="AY266" s="259" t="s">
        <v>475</v>
      </c>
    </row>
    <row r="267" s="12" customFormat="1" ht="22.8" customHeight="1">
      <c r="A267" s="12"/>
      <c r="B267" s="215"/>
      <c r="C267" s="216"/>
      <c r="D267" s="217" t="s">
        <v>73</v>
      </c>
      <c r="E267" s="229" t="s">
        <v>292</v>
      </c>
      <c r="F267" s="229" t="s">
        <v>648</v>
      </c>
      <c r="G267" s="216"/>
      <c r="H267" s="216"/>
      <c r="I267" s="219"/>
      <c r="J267" s="230">
        <f>BK267</f>
        <v>0</v>
      </c>
      <c r="K267" s="216"/>
      <c r="L267" s="221"/>
      <c r="M267" s="222"/>
      <c r="N267" s="223"/>
      <c r="O267" s="223"/>
      <c r="P267" s="224">
        <f>SUM(P268:P270)</f>
        <v>0</v>
      </c>
      <c r="Q267" s="223"/>
      <c r="R267" s="224">
        <f>SUM(R268:R270)</f>
        <v>0.0066800000000000002</v>
      </c>
      <c r="S267" s="223"/>
      <c r="T267" s="225">
        <f>SUM(T268:T270)</f>
        <v>0.318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26" t="s">
        <v>78</v>
      </c>
      <c r="AT267" s="227" t="s">
        <v>73</v>
      </c>
      <c r="AU267" s="227" t="s">
        <v>78</v>
      </c>
      <c r="AY267" s="226" t="s">
        <v>475</v>
      </c>
      <c r="BK267" s="228">
        <f>SUM(BK268:BK270)</f>
        <v>0</v>
      </c>
    </row>
    <row r="268" s="2" customFormat="1" ht="33" customHeight="1">
      <c r="A268" s="41"/>
      <c r="B268" s="42"/>
      <c r="C268" s="231" t="s">
        <v>752</v>
      </c>
      <c r="D268" s="231" t="s">
        <v>477</v>
      </c>
      <c r="E268" s="232" t="s">
        <v>6200</v>
      </c>
      <c r="F268" s="233" t="s">
        <v>6201</v>
      </c>
      <c r="G268" s="234" t="s">
        <v>639</v>
      </c>
      <c r="H268" s="235">
        <v>2</v>
      </c>
      <c r="I268" s="236"/>
      <c r="J268" s="237">
        <f>ROUND(I268*H268,2)</f>
        <v>0</v>
      </c>
      <c r="K268" s="233" t="s">
        <v>481</v>
      </c>
      <c r="L268" s="47"/>
      <c r="M268" s="238" t="s">
        <v>28</v>
      </c>
      <c r="N268" s="239" t="s">
        <v>45</v>
      </c>
      <c r="O268" s="87"/>
      <c r="P268" s="240">
        <f>O268*H268</f>
        <v>0</v>
      </c>
      <c r="Q268" s="240">
        <v>0.0033400000000000001</v>
      </c>
      <c r="R268" s="240">
        <f>Q268*H268</f>
        <v>0.0066800000000000002</v>
      </c>
      <c r="S268" s="240">
        <v>0.159</v>
      </c>
      <c r="T268" s="241">
        <f>S268*H268</f>
        <v>0.318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42" t="s">
        <v>482</v>
      </c>
      <c r="AT268" s="242" t="s">
        <v>477</v>
      </c>
      <c r="AU268" s="242" t="s">
        <v>82</v>
      </c>
      <c r="AY268" s="20" t="s">
        <v>475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20" t="s">
        <v>78</v>
      </c>
      <c r="BK268" s="243">
        <f>ROUND(I268*H268,2)</f>
        <v>0</v>
      </c>
      <c r="BL268" s="20" t="s">
        <v>482</v>
      </c>
      <c r="BM268" s="242" t="s">
        <v>6749</v>
      </c>
    </row>
    <row r="269" s="2" customFormat="1">
      <c r="A269" s="41"/>
      <c r="B269" s="42"/>
      <c r="C269" s="43"/>
      <c r="D269" s="244" t="s">
        <v>484</v>
      </c>
      <c r="E269" s="43"/>
      <c r="F269" s="245" t="s">
        <v>6201</v>
      </c>
      <c r="G269" s="43"/>
      <c r="H269" s="43"/>
      <c r="I269" s="151"/>
      <c r="J269" s="43"/>
      <c r="K269" s="43"/>
      <c r="L269" s="47"/>
      <c r="M269" s="246"/>
      <c r="N269" s="24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484</v>
      </c>
      <c r="AU269" s="20" t="s">
        <v>82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6750</v>
      </c>
      <c r="G270" s="250"/>
      <c r="H270" s="253">
        <v>2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78</v>
      </c>
      <c r="AY270" s="259" t="s">
        <v>475</v>
      </c>
    </row>
    <row r="271" s="12" customFormat="1" ht="22.8" customHeight="1">
      <c r="A271" s="12"/>
      <c r="B271" s="215"/>
      <c r="C271" s="216"/>
      <c r="D271" s="217" t="s">
        <v>73</v>
      </c>
      <c r="E271" s="229" t="s">
        <v>701</v>
      </c>
      <c r="F271" s="229" t="s">
        <v>702</v>
      </c>
      <c r="G271" s="216"/>
      <c r="H271" s="216"/>
      <c r="I271" s="219"/>
      <c r="J271" s="230">
        <f>BK271</f>
        <v>0</v>
      </c>
      <c r="K271" s="216"/>
      <c r="L271" s="221"/>
      <c r="M271" s="222"/>
      <c r="N271" s="223"/>
      <c r="O271" s="223"/>
      <c r="P271" s="224">
        <f>SUM(P272:P273)</f>
        <v>0</v>
      </c>
      <c r="Q271" s="223"/>
      <c r="R271" s="224">
        <f>SUM(R272:R273)</f>
        <v>0</v>
      </c>
      <c r="S271" s="223"/>
      <c r="T271" s="225">
        <f>SUM(T272:T273)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26" t="s">
        <v>78</v>
      </c>
      <c r="AT271" s="227" t="s">
        <v>73</v>
      </c>
      <c r="AU271" s="227" t="s">
        <v>78</v>
      </c>
      <c r="AY271" s="226" t="s">
        <v>475</v>
      </c>
      <c r="BK271" s="228">
        <f>SUM(BK272:BK273)</f>
        <v>0</v>
      </c>
    </row>
    <row r="272" s="2" customFormat="1" ht="21.75" customHeight="1">
      <c r="A272" s="41"/>
      <c r="B272" s="42"/>
      <c r="C272" s="231" t="s">
        <v>758</v>
      </c>
      <c r="D272" s="231" t="s">
        <v>477</v>
      </c>
      <c r="E272" s="232" t="s">
        <v>6207</v>
      </c>
      <c r="F272" s="233" t="s">
        <v>6208</v>
      </c>
      <c r="G272" s="234" t="s">
        <v>508</v>
      </c>
      <c r="H272" s="235">
        <v>48.878999999999998</v>
      </c>
      <c r="I272" s="236"/>
      <c r="J272" s="237">
        <f>ROUND(I272*H272,2)</f>
        <v>0</v>
      </c>
      <c r="K272" s="233" t="s">
        <v>481</v>
      </c>
      <c r="L272" s="47"/>
      <c r="M272" s="238" t="s">
        <v>28</v>
      </c>
      <c r="N272" s="239" t="s">
        <v>45</v>
      </c>
      <c r="O272" s="87"/>
      <c r="P272" s="240">
        <f>O272*H272</f>
        <v>0</v>
      </c>
      <c r="Q272" s="240">
        <v>0</v>
      </c>
      <c r="R272" s="240">
        <f>Q272*H272</f>
        <v>0</v>
      </c>
      <c r="S272" s="240">
        <v>0</v>
      </c>
      <c r="T272" s="24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42" t="s">
        <v>482</v>
      </c>
      <c r="AT272" s="242" t="s">
        <v>477</v>
      </c>
      <c r="AU272" s="242" t="s">
        <v>82</v>
      </c>
      <c r="AY272" s="20" t="s">
        <v>475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20" t="s">
        <v>78</v>
      </c>
      <c r="BK272" s="243">
        <f>ROUND(I272*H272,2)</f>
        <v>0</v>
      </c>
      <c r="BL272" s="20" t="s">
        <v>482</v>
      </c>
      <c r="BM272" s="242" t="s">
        <v>6751</v>
      </c>
    </row>
    <row r="273" s="2" customFormat="1">
      <c r="A273" s="41"/>
      <c r="B273" s="42"/>
      <c r="C273" s="43"/>
      <c r="D273" s="244" t="s">
        <v>484</v>
      </c>
      <c r="E273" s="43"/>
      <c r="F273" s="245" t="s">
        <v>6210</v>
      </c>
      <c r="G273" s="43"/>
      <c r="H273" s="43"/>
      <c r="I273" s="151"/>
      <c r="J273" s="43"/>
      <c r="K273" s="43"/>
      <c r="L273" s="47"/>
      <c r="M273" s="295"/>
      <c r="N273" s="296"/>
      <c r="O273" s="297"/>
      <c r="P273" s="297"/>
      <c r="Q273" s="297"/>
      <c r="R273" s="297"/>
      <c r="S273" s="297"/>
      <c r="T273" s="29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484</v>
      </c>
      <c r="AU273" s="20" t="s">
        <v>82</v>
      </c>
    </row>
    <row r="274" s="2" customFormat="1" ht="6.96" customHeight="1">
      <c r="A274" s="41"/>
      <c r="B274" s="62"/>
      <c r="C274" s="63"/>
      <c r="D274" s="63"/>
      <c r="E274" s="63"/>
      <c r="F274" s="63"/>
      <c r="G274" s="63"/>
      <c r="H274" s="63"/>
      <c r="I274" s="179"/>
      <c r="J274" s="63"/>
      <c r="K274" s="63"/>
      <c r="L274" s="47"/>
      <c r="M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</row>
  </sheetData>
  <sheetProtection sheet="1" autoFilter="0" formatColumns="0" formatRows="0" objects="1" scenarios="1" spinCount="100000" saltValue="puRf5LAtNxKcYYxo6NDH2l5r2T8ygcjlIqL8G1NManco2shBaeRTFvaljJyv/wxj8cERwuEmDO0uP2a6EZpOZQ==" hashValue="jhjFJw8JcKjEH5mX36Xu++WA82/pSm0hr1mWixqIh1o+jUppf4En5+kpZhGu4u69kQTyR4nZgC7d2bsoIAE2+A==" algorithmName="SHA-512" password="C429"/>
  <autoFilter ref="C97:K27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1213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ROUND(J104,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ROUND((SUM(BE104:BE320)),  2)</f>
        <v>0</v>
      </c>
      <c r="G37" s="41"/>
      <c r="H37" s="41"/>
      <c r="I37" s="168">
        <v>0.20999999999999999</v>
      </c>
      <c r="J37" s="167">
        <f>ROUND(((SUM(BE104:BE320))*I37),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ROUND((SUM(BF104:BF320)),  2)</f>
        <v>0</v>
      </c>
      <c r="G38" s="41"/>
      <c r="H38" s="41"/>
      <c r="I38" s="168">
        <v>0.14999999999999999</v>
      </c>
      <c r="J38" s="167">
        <f>ROUND(((SUM(BF104:BF320))*I38),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ROUND((SUM(BG104:BG320)),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ROUND((SUM(BH104:BH320)),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ROUND((SUM(BI104:BI320)),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01.01.05 - Komunikace na koruně hráze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J104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J105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924</v>
      </c>
      <c r="E69" s="199"/>
      <c r="F69" s="199"/>
      <c r="G69" s="199"/>
      <c r="H69" s="199"/>
      <c r="I69" s="200"/>
      <c r="J69" s="201">
        <f>J106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447</v>
      </c>
      <c r="E70" s="199"/>
      <c r="F70" s="199"/>
      <c r="G70" s="199"/>
      <c r="H70" s="199"/>
      <c r="I70" s="200"/>
      <c r="J70" s="201">
        <f>J118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J185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1214</v>
      </c>
      <c r="E72" s="199"/>
      <c r="F72" s="199"/>
      <c r="G72" s="199"/>
      <c r="H72" s="199"/>
      <c r="I72" s="200"/>
      <c r="J72" s="201">
        <f>J199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449</v>
      </c>
      <c r="E73" s="199"/>
      <c r="F73" s="199"/>
      <c r="G73" s="199"/>
      <c r="H73" s="199"/>
      <c r="I73" s="200"/>
      <c r="J73" s="201">
        <f>J206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450</v>
      </c>
      <c r="E74" s="199"/>
      <c r="F74" s="199"/>
      <c r="G74" s="199"/>
      <c r="H74" s="199"/>
      <c r="I74" s="200"/>
      <c r="J74" s="201">
        <f>J220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97"/>
      <c r="C75" s="127"/>
      <c r="D75" s="198" t="s">
        <v>451</v>
      </c>
      <c r="E75" s="199"/>
      <c r="F75" s="199"/>
      <c r="G75" s="199"/>
      <c r="H75" s="199"/>
      <c r="I75" s="200"/>
      <c r="J75" s="201">
        <f>J276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90"/>
      <c r="C76" s="191"/>
      <c r="D76" s="192" t="s">
        <v>452</v>
      </c>
      <c r="E76" s="193"/>
      <c r="F76" s="193"/>
      <c r="G76" s="193"/>
      <c r="H76" s="193"/>
      <c r="I76" s="194"/>
      <c r="J76" s="195">
        <f>J279</f>
        <v>0</v>
      </c>
      <c r="K76" s="191"/>
      <c r="L76" s="196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10" customFormat="1" ht="19.92" customHeight="1">
      <c r="A77" s="10"/>
      <c r="B77" s="197"/>
      <c r="C77" s="127"/>
      <c r="D77" s="198" t="s">
        <v>453</v>
      </c>
      <c r="E77" s="199"/>
      <c r="F77" s="199"/>
      <c r="G77" s="199"/>
      <c r="H77" s="199"/>
      <c r="I77" s="200"/>
      <c r="J77" s="201">
        <f>J280</f>
        <v>0</v>
      </c>
      <c r="K77" s="127"/>
      <c r="L77" s="20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90"/>
      <c r="C78" s="191"/>
      <c r="D78" s="192" t="s">
        <v>458</v>
      </c>
      <c r="E78" s="193"/>
      <c r="F78" s="193"/>
      <c r="G78" s="193"/>
      <c r="H78" s="193"/>
      <c r="I78" s="194"/>
      <c r="J78" s="195">
        <f>J297</f>
        <v>0</v>
      </c>
      <c r="K78" s="191"/>
      <c r="L78" s="196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97"/>
      <c r="C79" s="127"/>
      <c r="D79" s="198" t="s">
        <v>1215</v>
      </c>
      <c r="E79" s="199"/>
      <c r="F79" s="199"/>
      <c r="G79" s="199"/>
      <c r="H79" s="199"/>
      <c r="I79" s="200"/>
      <c r="J79" s="201">
        <f>J298</f>
        <v>0</v>
      </c>
      <c r="K79" s="127"/>
      <c r="L79" s="202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97"/>
      <c r="C80" s="127"/>
      <c r="D80" s="198" t="s">
        <v>1216</v>
      </c>
      <c r="E80" s="199"/>
      <c r="F80" s="199"/>
      <c r="G80" s="199"/>
      <c r="H80" s="199"/>
      <c r="I80" s="200"/>
      <c r="J80" s="201">
        <f>J304</f>
        <v>0</v>
      </c>
      <c r="K80" s="127"/>
      <c r="L80" s="202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2" customFormat="1" ht="21.84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62"/>
      <c r="C82" s="63"/>
      <c r="D82" s="63"/>
      <c r="E82" s="63"/>
      <c r="F82" s="63"/>
      <c r="G82" s="63"/>
      <c r="H82" s="63"/>
      <c r="I82" s="179"/>
      <c r="J82" s="63"/>
      <c r="K82" s="6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6" s="2" customFormat="1" ht="6.96" customHeight="1">
      <c r="A86" s="41"/>
      <c r="B86" s="64"/>
      <c r="C86" s="65"/>
      <c r="D86" s="65"/>
      <c r="E86" s="65"/>
      <c r="F86" s="65"/>
      <c r="G86" s="65"/>
      <c r="H86" s="65"/>
      <c r="I86" s="182"/>
      <c r="J86" s="65"/>
      <c r="K86" s="65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24.96" customHeight="1">
      <c r="A87" s="41"/>
      <c r="B87" s="42"/>
      <c r="C87" s="26" t="s">
        <v>460</v>
      </c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16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183" t="str">
        <f>E7</f>
        <v>Krounka Kutřín, výstavba poldru</v>
      </c>
      <c r="F90" s="35"/>
      <c r="G90" s="35"/>
      <c r="H90" s="35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" customFormat="1" ht="12" customHeight="1">
      <c r="B91" s="24"/>
      <c r="C91" s="35" t="s">
        <v>435</v>
      </c>
      <c r="D91" s="25"/>
      <c r="E91" s="25"/>
      <c r="F91" s="25"/>
      <c r="G91" s="25"/>
      <c r="H91" s="25"/>
      <c r="I91" s="142"/>
      <c r="J91" s="25"/>
      <c r="K91" s="25"/>
      <c r="L91" s="23"/>
    </row>
    <row r="92" s="1" customFormat="1" ht="16.5" customHeight="1">
      <c r="B92" s="24"/>
      <c r="C92" s="25"/>
      <c r="D92" s="25"/>
      <c r="E92" s="183" t="s">
        <v>436</v>
      </c>
      <c r="F92" s="25"/>
      <c r="G92" s="25"/>
      <c r="H92" s="25"/>
      <c r="I92" s="142"/>
      <c r="J92" s="25"/>
      <c r="K92" s="25"/>
      <c r="L92" s="23"/>
    </row>
    <row r="93" s="1" customFormat="1" ht="12" customHeight="1">
      <c r="B93" s="24"/>
      <c r="C93" s="35" t="s">
        <v>437</v>
      </c>
      <c r="D93" s="25"/>
      <c r="E93" s="25"/>
      <c r="F93" s="25"/>
      <c r="G93" s="25"/>
      <c r="H93" s="25"/>
      <c r="I93" s="142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84" t="s">
        <v>438</v>
      </c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439</v>
      </c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E13</f>
        <v>SO 01.01.05 - Komunikace na koruně hráze</v>
      </c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22</v>
      </c>
      <c r="D98" s="43"/>
      <c r="E98" s="43"/>
      <c r="F98" s="30" t="str">
        <f>F16</f>
        <v>Skuteč</v>
      </c>
      <c r="G98" s="43"/>
      <c r="H98" s="43"/>
      <c r="I98" s="154" t="s">
        <v>24</v>
      </c>
      <c r="J98" s="75" t="str">
        <f>IF(J16="","",J16)</f>
        <v>27.8.2019</v>
      </c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151"/>
      <c r="J99" s="43"/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40.05" customHeight="1">
      <c r="A100" s="41"/>
      <c r="B100" s="42"/>
      <c r="C100" s="35" t="s">
        <v>26</v>
      </c>
      <c r="D100" s="43"/>
      <c r="E100" s="43"/>
      <c r="F100" s="30" t="str">
        <f>E19</f>
        <v>Povodí Labe,státní podnik,Víta Nejedlého 951, HK3</v>
      </c>
      <c r="G100" s="43"/>
      <c r="H100" s="43"/>
      <c r="I100" s="154" t="s">
        <v>33</v>
      </c>
      <c r="J100" s="39" t="str">
        <f>E25</f>
        <v>"Sdružení Kutřín 2016" Šindlar + HG partner</v>
      </c>
      <c r="K100" s="43"/>
      <c r="L100" s="15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31</v>
      </c>
      <c r="D101" s="43"/>
      <c r="E101" s="43"/>
      <c r="F101" s="30" t="str">
        <f>IF(E22="","",E22)</f>
        <v>Vyplň údaj</v>
      </c>
      <c r="G101" s="43"/>
      <c r="H101" s="43"/>
      <c r="I101" s="154" t="s">
        <v>36</v>
      </c>
      <c r="J101" s="39" t="str">
        <f>E28</f>
        <v xml:space="preserve"> </v>
      </c>
      <c r="K101" s="43"/>
      <c r="L101" s="152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151"/>
      <c r="J102" s="43"/>
      <c r="K102" s="43"/>
      <c r="L102" s="152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203"/>
      <c r="B103" s="204"/>
      <c r="C103" s="205" t="s">
        <v>461</v>
      </c>
      <c r="D103" s="206" t="s">
        <v>59</v>
      </c>
      <c r="E103" s="206" t="s">
        <v>55</v>
      </c>
      <c r="F103" s="206" t="s">
        <v>56</v>
      </c>
      <c r="G103" s="206" t="s">
        <v>462</v>
      </c>
      <c r="H103" s="206" t="s">
        <v>463</v>
      </c>
      <c r="I103" s="207" t="s">
        <v>464</v>
      </c>
      <c r="J103" s="206" t="s">
        <v>444</v>
      </c>
      <c r="K103" s="208" t="s">
        <v>465</v>
      </c>
      <c r="L103" s="209"/>
      <c r="M103" s="95" t="s">
        <v>28</v>
      </c>
      <c r="N103" s="96" t="s">
        <v>44</v>
      </c>
      <c r="O103" s="96" t="s">
        <v>466</v>
      </c>
      <c r="P103" s="96" t="s">
        <v>467</v>
      </c>
      <c r="Q103" s="96" t="s">
        <v>468</v>
      </c>
      <c r="R103" s="96" t="s">
        <v>469</v>
      </c>
      <c r="S103" s="96" t="s">
        <v>470</v>
      </c>
      <c r="T103" s="97" t="s">
        <v>471</v>
      </c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</row>
    <row r="104" s="2" customFormat="1" ht="22.8" customHeight="1">
      <c r="A104" s="41"/>
      <c r="B104" s="42"/>
      <c r="C104" s="102" t="s">
        <v>472</v>
      </c>
      <c r="D104" s="43"/>
      <c r="E104" s="43"/>
      <c r="F104" s="43"/>
      <c r="G104" s="43"/>
      <c r="H104" s="43"/>
      <c r="I104" s="151"/>
      <c r="J104" s="210">
        <f>BK104</f>
        <v>0</v>
      </c>
      <c r="K104" s="43"/>
      <c r="L104" s="47"/>
      <c r="M104" s="98"/>
      <c r="N104" s="211"/>
      <c r="O104" s="99"/>
      <c r="P104" s="212">
        <f>P105+P279+P297</f>
        <v>0</v>
      </c>
      <c r="Q104" s="99"/>
      <c r="R104" s="212">
        <f>R105+R279+R297</f>
        <v>826.8100493799999</v>
      </c>
      <c r="S104" s="99"/>
      <c r="T104" s="213">
        <f>T105+T279+T297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73</v>
      </c>
      <c r="AU104" s="20" t="s">
        <v>445</v>
      </c>
      <c r="BK104" s="214">
        <f>BK105+BK279+BK297</f>
        <v>0</v>
      </c>
    </row>
    <row r="105" s="12" customFormat="1" ht="25.92" customHeight="1">
      <c r="A105" s="12"/>
      <c r="B105" s="215"/>
      <c r="C105" s="216"/>
      <c r="D105" s="217" t="s">
        <v>73</v>
      </c>
      <c r="E105" s="218" t="s">
        <v>473</v>
      </c>
      <c r="F105" s="218" t="s">
        <v>474</v>
      </c>
      <c r="G105" s="216"/>
      <c r="H105" s="216"/>
      <c r="I105" s="219"/>
      <c r="J105" s="220">
        <f>BK105</f>
        <v>0</v>
      </c>
      <c r="K105" s="216"/>
      <c r="L105" s="221"/>
      <c r="M105" s="222"/>
      <c r="N105" s="223"/>
      <c r="O105" s="223"/>
      <c r="P105" s="224">
        <f>P106+P118+P185+P199+P206+P220+P276</f>
        <v>0</v>
      </c>
      <c r="Q105" s="223"/>
      <c r="R105" s="224">
        <f>R106+R118+R185+R199+R206+R220+R276</f>
        <v>815.21754397999996</v>
      </c>
      <c r="S105" s="223"/>
      <c r="T105" s="225">
        <f>T106+T118+T185+T199+T206+T220+T276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26" t="s">
        <v>78</v>
      </c>
      <c r="AT105" s="227" t="s">
        <v>73</v>
      </c>
      <c r="AU105" s="227" t="s">
        <v>74</v>
      </c>
      <c r="AY105" s="226" t="s">
        <v>475</v>
      </c>
      <c r="BK105" s="228">
        <f>BK106+BK118+BK185+BK199+BK206+BK220+BK276</f>
        <v>0</v>
      </c>
    </row>
    <row r="106" s="12" customFormat="1" ht="22.8" customHeight="1">
      <c r="A106" s="12"/>
      <c r="B106" s="215"/>
      <c r="C106" s="216"/>
      <c r="D106" s="217" t="s">
        <v>73</v>
      </c>
      <c r="E106" s="229" t="s">
        <v>82</v>
      </c>
      <c r="F106" s="229" t="s">
        <v>925</v>
      </c>
      <c r="G106" s="216"/>
      <c r="H106" s="216"/>
      <c r="I106" s="219"/>
      <c r="J106" s="230">
        <f>BK106</f>
        <v>0</v>
      </c>
      <c r="K106" s="216"/>
      <c r="L106" s="221"/>
      <c r="M106" s="222"/>
      <c r="N106" s="223"/>
      <c r="O106" s="223"/>
      <c r="P106" s="224">
        <f>SUM(P107:P117)</f>
        <v>0</v>
      </c>
      <c r="Q106" s="223"/>
      <c r="R106" s="224">
        <f>SUM(R107:R117)</f>
        <v>120.86302859999999</v>
      </c>
      <c r="S106" s="223"/>
      <c r="T106" s="225">
        <f>SUM(T107:T117)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26" t="s">
        <v>78</v>
      </c>
      <c r="AT106" s="227" t="s">
        <v>73</v>
      </c>
      <c r="AU106" s="227" t="s">
        <v>78</v>
      </c>
      <c r="AY106" s="226" t="s">
        <v>475</v>
      </c>
      <c r="BK106" s="228">
        <f>SUM(BK107:BK117)</f>
        <v>0</v>
      </c>
    </row>
    <row r="107" s="2" customFormat="1" ht="44.25" customHeight="1">
      <c r="A107" s="41"/>
      <c r="B107" s="42"/>
      <c r="C107" s="231" t="s">
        <v>78</v>
      </c>
      <c r="D107" s="231" t="s">
        <v>477</v>
      </c>
      <c r="E107" s="232" t="s">
        <v>1217</v>
      </c>
      <c r="F107" s="233" t="s">
        <v>1218</v>
      </c>
      <c r="G107" s="234" t="s">
        <v>639</v>
      </c>
      <c r="H107" s="235">
        <v>120.59999999999999</v>
      </c>
      <c r="I107" s="236"/>
      <c r="J107" s="237">
        <f>ROUND(I107*H107,2)</f>
        <v>0</v>
      </c>
      <c r="K107" s="233" t="s">
        <v>28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0.0020209999999999998</v>
      </c>
      <c r="R107" s="240">
        <f>Q107*H107</f>
        <v>0.24373259999999997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1219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1218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>
      <c r="A109" s="41"/>
      <c r="B109" s="42"/>
      <c r="C109" s="43"/>
      <c r="D109" s="244" t="s">
        <v>485</v>
      </c>
      <c r="E109" s="43"/>
      <c r="F109" s="248" t="s">
        <v>1220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485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1221</v>
      </c>
      <c r="G110" s="250"/>
      <c r="H110" s="253">
        <v>120.59999999999999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16.5" customHeight="1">
      <c r="A111" s="41"/>
      <c r="B111" s="42"/>
      <c r="C111" s="231" t="s">
        <v>82</v>
      </c>
      <c r="D111" s="231" t="s">
        <v>477</v>
      </c>
      <c r="E111" s="232" t="s">
        <v>1222</v>
      </c>
      <c r="F111" s="233" t="s">
        <v>1223</v>
      </c>
      <c r="G111" s="234" t="s">
        <v>639</v>
      </c>
      <c r="H111" s="235">
        <v>120.59999999999999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0.00016000000000000001</v>
      </c>
      <c r="R111" s="240">
        <f>Q111*H111</f>
        <v>0.019296000000000001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1224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1223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 ht="33" customHeight="1">
      <c r="A113" s="41"/>
      <c r="B113" s="42"/>
      <c r="C113" s="231" t="s">
        <v>90</v>
      </c>
      <c r="D113" s="231" t="s">
        <v>477</v>
      </c>
      <c r="E113" s="232" t="s">
        <v>1225</v>
      </c>
      <c r="F113" s="233" t="s">
        <v>1226</v>
      </c>
      <c r="G113" s="234" t="s">
        <v>639</v>
      </c>
      <c r="H113" s="235">
        <v>120.59999999999999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1227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1228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1229</v>
      </c>
      <c r="G115" s="250"/>
      <c r="H115" s="253">
        <v>120.59999999999999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78</v>
      </c>
      <c r="AY115" s="259" t="s">
        <v>475</v>
      </c>
    </row>
    <row r="116" s="2" customFormat="1" ht="16.5" customHeight="1">
      <c r="A116" s="41"/>
      <c r="B116" s="42"/>
      <c r="C116" s="282" t="s">
        <v>482</v>
      </c>
      <c r="D116" s="282" t="s">
        <v>516</v>
      </c>
      <c r="E116" s="283" t="s">
        <v>1230</v>
      </c>
      <c r="F116" s="284" t="s">
        <v>1231</v>
      </c>
      <c r="G116" s="285" t="s">
        <v>508</v>
      </c>
      <c r="H116" s="286">
        <v>120.59999999999999</v>
      </c>
      <c r="I116" s="287"/>
      <c r="J116" s="288">
        <f>ROUND(I116*H116,2)</f>
        <v>0</v>
      </c>
      <c r="K116" s="284" t="s">
        <v>481</v>
      </c>
      <c r="L116" s="289"/>
      <c r="M116" s="290" t="s">
        <v>28</v>
      </c>
      <c r="N116" s="291" t="s">
        <v>45</v>
      </c>
      <c r="O116" s="87"/>
      <c r="P116" s="240">
        <f>O116*H116</f>
        <v>0</v>
      </c>
      <c r="Q116" s="240">
        <v>1</v>
      </c>
      <c r="R116" s="240">
        <f>Q116*H116</f>
        <v>120.59999999999999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519</v>
      </c>
      <c r="AT116" s="242" t="s">
        <v>516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1232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1231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2" customFormat="1" ht="22.8" customHeight="1">
      <c r="A118" s="12"/>
      <c r="B118" s="215"/>
      <c r="C118" s="216"/>
      <c r="D118" s="217" t="s">
        <v>73</v>
      </c>
      <c r="E118" s="229" t="s">
        <v>90</v>
      </c>
      <c r="F118" s="229" t="s">
        <v>476</v>
      </c>
      <c r="G118" s="216"/>
      <c r="H118" s="216"/>
      <c r="I118" s="219"/>
      <c r="J118" s="230">
        <f>BK118</f>
        <v>0</v>
      </c>
      <c r="K118" s="216"/>
      <c r="L118" s="221"/>
      <c r="M118" s="222"/>
      <c r="N118" s="223"/>
      <c r="O118" s="223"/>
      <c r="P118" s="224">
        <f>SUM(P119:P184)</f>
        <v>0</v>
      </c>
      <c r="Q118" s="223"/>
      <c r="R118" s="224">
        <f>SUM(R119:R184)</f>
        <v>437.63698399999998</v>
      </c>
      <c r="S118" s="223"/>
      <c r="T118" s="225">
        <f>SUM(T119:T184)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26" t="s">
        <v>78</v>
      </c>
      <c r="AT118" s="227" t="s">
        <v>73</v>
      </c>
      <c r="AU118" s="227" t="s">
        <v>78</v>
      </c>
      <c r="AY118" s="226" t="s">
        <v>475</v>
      </c>
      <c r="BK118" s="228">
        <f>SUM(BK119:BK184)</f>
        <v>0</v>
      </c>
    </row>
    <row r="119" s="2" customFormat="1" ht="21.75" customHeight="1">
      <c r="A119" s="41"/>
      <c r="B119" s="42"/>
      <c r="C119" s="231" t="s">
        <v>186</v>
      </c>
      <c r="D119" s="231" t="s">
        <v>477</v>
      </c>
      <c r="E119" s="232" t="s">
        <v>1233</v>
      </c>
      <c r="F119" s="233" t="s">
        <v>1234</v>
      </c>
      <c r="G119" s="234" t="s">
        <v>639</v>
      </c>
      <c r="H119" s="235">
        <v>9.9000000000000004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0.00019000000000000001</v>
      </c>
      <c r="R119" s="240">
        <f>Q119*H119</f>
        <v>0.0018810000000000001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1235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1236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1237</v>
      </c>
      <c r="G121" s="250"/>
      <c r="H121" s="253">
        <v>4.9500000000000002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1238</v>
      </c>
      <c r="G122" s="250"/>
      <c r="H122" s="253">
        <v>4.9500000000000002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5" customFormat="1">
      <c r="A123" s="15"/>
      <c r="B123" s="271"/>
      <c r="C123" s="272"/>
      <c r="D123" s="244" t="s">
        <v>487</v>
      </c>
      <c r="E123" s="273" t="s">
        <v>28</v>
      </c>
      <c r="F123" s="274" t="s">
        <v>493</v>
      </c>
      <c r="G123" s="272"/>
      <c r="H123" s="275">
        <v>9.9000000000000004</v>
      </c>
      <c r="I123" s="276"/>
      <c r="J123" s="272"/>
      <c r="K123" s="272"/>
      <c r="L123" s="277"/>
      <c r="M123" s="278"/>
      <c r="N123" s="279"/>
      <c r="O123" s="279"/>
      <c r="P123" s="279"/>
      <c r="Q123" s="279"/>
      <c r="R123" s="279"/>
      <c r="S123" s="279"/>
      <c r="T123" s="280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81" t="s">
        <v>487</v>
      </c>
      <c r="AU123" s="281" t="s">
        <v>82</v>
      </c>
      <c r="AV123" s="15" t="s">
        <v>482</v>
      </c>
      <c r="AW123" s="15" t="s">
        <v>35</v>
      </c>
      <c r="AX123" s="15" t="s">
        <v>78</v>
      </c>
      <c r="AY123" s="281" t="s">
        <v>475</v>
      </c>
    </row>
    <row r="124" s="2" customFormat="1" ht="21.75" customHeight="1">
      <c r="A124" s="41"/>
      <c r="B124" s="42"/>
      <c r="C124" s="231" t="s">
        <v>204</v>
      </c>
      <c r="D124" s="231" t="s">
        <v>477</v>
      </c>
      <c r="E124" s="232" t="s">
        <v>960</v>
      </c>
      <c r="F124" s="233" t="s">
        <v>961</v>
      </c>
      <c r="G124" s="234" t="s">
        <v>480</v>
      </c>
      <c r="H124" s="235">
        <v>179.5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0.079549999999999996</v>
      </c>
      <c r="R124" s="240">
        <f>Q124*H124</f>
        <v>14.279224999999999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1239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961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>
      <c r="A126" s="41"/>
      <c r="B126" s="42"/>
      <c r="C126" s="43"/>
      <c r="D126" s="244" t="s">
        <v>485</v>
      </c>
      <c r="E126" s="43"/>
      <c r="F126" s="248" t="s">
        <v>963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485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1240</v>
      </c>
      <c r="G127" s="250"/>
      <c r="H127" s="253">
        <v>93.5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1241</v>
      </c>
      <c r="G128" s="250"/>
      <c r="H128" s="253">
        <v>60.5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1242</v>
      </c>
      <c r="G129" s="250"/>
      <c r="H129" s="253">
        <v>25.5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74</v>
      </c>
      <c r="AY129" s="259" t="s">
        <v>475</v>
      </c>
    </row>
    <row r="130" s="15" customFormat="1">
      <c r="A130" s="15"/>
      <c r="B130" s="271"/>
      <c r="C130" s="272"/>
      <c r="D130" s="244" t="s">
        <v>487</v>
      </c>
      <c r="E130" s="273" t="s">
        <v>28</v>
      </c>
      <c r="F130" s="274" t="s">
        <v>493</v>
      </c>
      <c r="G130" s="272"/>
      <c r="H130" s="275">
        <v>179.5</v>
      </c>
      <c r="I130" s="276"/>
      <c r="J130" s="272"/>
      <c r="K130" s="272"/>
      <c r="L130" s="277"/>
      <c r="M130" s="278"/>
      <c r="N130" s="279"/>
      <c r="O130" s="279"/>
      <c r="P130" s="279"/>
      <c r="Q130" s="279"/>
      <c r="R130" s="279"/>
      <c r="S130" s="279"/>
      <c r="T130" s="280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81" t="s">
        <v>487</v>
      </c>
      <c r="AU130" s="281" t="s">
        <v>82</v>
      </c>
      <c r="AV130" s="15" t="s">
        <v>482</v>
      </c>
      <c r="AW130" s="15" t="s">
        <v>35</v>
      </c>
      <c r="AX130" s="15" t="s">
        <v>78</v>
      </c>
      <c r="AY130" s="281" t="s">
        <v>475</v>
      </c>
    </row>
    <row r="131" s="2" customFormat="1" ht="33" customHeight="1">
      <c r="A131" s="41"/>
      <c r="B131" s="42"/>
      <c r="C131" s="282" t="s">
        <v>522</v>
      </c>
      <c r="D131" s="282" t="s">
        <v>516</v>
      </c>
      <c r="E131" s="283" t="s">
        <v>1243</v>
      </c>
      <c r="F131" s="284" t="s">
        <v>1244</v>
      </c>
      <c r="G131" s="285" t="s">
        <v>550</v>
      </c>
      <c r="H131" s="286">
        <v>2</v>
      </c>
      <c r="I131" s="287"/>
      <c r="J131" s="288">
        <f>ROUND(I131*H131,2)</f>
        <v>0</v>
      </c>
      <c r="K131" s="284" t="s">
        <v>28</v>
      </c>
      <c r="L131" s="289"/>
      <c r="M131" s="290" t="s">
        <v>28</v>
      </c>
      <c r="N131" s="291" t="s">
        <v>45</v>
      </c>
      <c r="O131" s="87"/>
      <c r="P131" s="240">
        <f>O131*H131</f>
        <v>0</v>
      </c>
      <c r="Q131" s="240">
        <v>0.032500000000000001</v>
      </c>
      <c r="R131" s="240">
        <f>Q131*H131</f>
        <v>0.065000000000000002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519</v>
      </c>
      <c r="AT131" s="242" t="s">
        <v>516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1245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1244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2" customFormat="1">
      <c r="A133" s="41"/>
      <c r="B133" s="42"/>
      <c r="C133" s="43"/>
      <c r="D133" s="244" t="s">
        <v>485</v>
      </c>
      <c r="E133" s="43"/>
      <c r="F133" s="248" t="s">
        <v>981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485</v>
      </c>
      <c r="AU133" s="20" t="s">
        <v>82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1246</v>
      </c>
      <c r="G134" s="250"/>
      <c r="H134" s="253">
        <v>2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78</v>
      </c>
      <c r="AY134" s="259" t="s">
        <v>475</v>
      </c>
    </row>
    <row r="135" s="2" customFormat="1" ht="33" customHeight="1">
      <c r="A135" s="41"/>
      <c r="B135" s="42"/>
      <c r="C135" s="282" t="s">
        <v>519</v>
      </c>
      <c r="D135" s="282" t="s">
        <v>516</v>
      </c>
      <c r="E135" s="283" t="s">
        <v>1247</v>
      </c>
      <c r="F135" s="284" t="s">
        <v>1248</v>
      </c>
      <c r="G135" s="285" t="s">
        <v>550</v>
      </c>
      <c r="H135" s="286">
        <v>1</v>
      </c>
      <c r="I135" s="287"/>
      <c r="J135" s="288">
        <f>ROUND(I135*H135,2)</f>
        <v>0</v>
      </c>
      <c r="K135" s="284" t="s">
        <v>28</v>
      </c>
      <c r="L135" s="289"/>
      <c r="M135" s="290" t="s">
        <v>28</v>
      </c>
      <c r="N135" s="291" t="s">
        <v>45</v>
      </c>
      <c r="O135" s="87"/>
      <c r="P135" s="240">
        <f>O135*H135</f>
        <v>0</v>
      </c>
      <c r="Q135" s="240">
        <v>2.987962</v>
      </c>
      <c r="R135" s="240">
        <f>Q135*H135</f>
        <v>2.987962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519</v>
      </c>
      <c r="AT135" s="242" t="s">
        <v>516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1249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1248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2" customFormat="1">
      <c r="A137" s="41"/>
      <c r="B137" s="42"/>
      <c r="C137" s="43"/>
      <c r="D137" s="244" t="s">
        <v>485</v>
      </c>
      <c r="E137" s="43"/>
      <c r="F137" s="248" t="s">
        <v>981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485</v>
      </c>
      <c r="AU137" s="20" t="s">
        <v>82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1250</v>
      </c>
      <c r="G138" s="250"/>
      <c r="H138" s="253">
        <v>1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78</v>
      </c>
      <c r="AY138" s="259" t="s">
        <v>475</v>
      </c>
    </row>
    <row r="139" s="2" customFormat="1" ht="33" customHeight="1">
      <c r="A139" s="41"/>
      <c r="B139" s="42"/>
      <c r="C139" s="282" t="s">
        <v>292</v>
      </c>
      <c r="D139" s="282" t="s">
        <v>516</v>
      </c>
      <c r="E139" s="283" t="s">
        <v>1251</v>
      </c>
      <c r="F139" s="284" t="s">
        <v>1252</v>
      </c>
      <c r="G139" s="285" t="s">
        <v>550</v>
      </c>
      <c r="H139" s="286">
        <v>1</v>
      </c>
      <c r="I139" s="287"/>
      <c r="J139" s="288">
        <f>ROUND(I139*H139,2)</f>
        <v>0</v>
      </c>
      <c r="K139" s="284" t="s">
        <v>28</v>
      </c>
      <c r="L139" s="289"/>
      <c r="M139" s="290" t="s">
        <v>28</v>
      </c>
      <c r="N139" s="291" t="s">
        <v>45</v>
      </c>
      <c r="O139" s="87"/>
      <c r="P139" s="240">
        <f>O139*H139</f>
        <v>0</v>
      </c>
      <c r="Q139" s="240">
        <v>5.2619740000000004</v>
      </c>
      <c r="R139" s="240">
        <f>Q139*H139</f>
        <v>5.2619740000000004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519</v>
      </c>
      <c r="AT139" s="242" t="s">
        <v>516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1253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1252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2" customFormat="1">
      <c r="A141" s="41"/>
      <c r="B141" s="42"/>
      <c r="C141" s="43"/>
      <c r="D141" s="244" t="s">
        <v>485</v>
      </c>
      <c r="E141" s="43"/>
      <c r="F141" s="248" t="s">
        <v>981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485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1250</v>
      </c>
      <c r="G142" s="250"/>
      <c r="H142" s="253">
        <v>1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33" customHeight="1">
      <c r="A143" s="41"/>
      <c r="B143" s="42"/>
      <c r="C143" s="282" t="s">
        <v>332</v>
      </c>
      <c r="D143" s="282" t="s">
        <v>516</v>
      </c>
      <c r="E143" s="283" t="s">
        <v>1254</v>
      </c>
      <c r="F143" s="284" t="s">
        <v>1255</v>
      </c>
      <c r="G143" s="285" t="s">
        <v>550</v>
      </c>
      <c r="H143" s="286">
        <v>1</v>
      </c>
      <c r="I143" s="287"/>
      <c r="J143" s="288">
        <f>ROUND(I143*H143,2)</f>
        <v>0</v>
      </c>
      <c r="K143" s="284" t="s">
        <v>28</v>
      </c>
      <c r="L143" s="289"/>
      <c r="M143" s="290" t="s">
        <v>28</v>
      </c>
      <c r="N143" s="291" t="s">
        <v>45</v>
      </c>
      <c r="O143" s="87"/>
      <c r="P143" s="240">
        <f>O143*H143</f>
        <v>0</v>
      </c>
      <c r="Q143" s="240">
        <v>5.828322</v>
      </c>
      <c r="R143" s="240">
        <f>Q143*H143</f>
        <v>5.828322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519</v>
      </c>
      <c r="AT143" s="242" t="s">
        <v>516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1256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1255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>
      <c r="A145" s="41"/>
      <c r="B145" s="42"/>
      <c r="C145" s="43"/>
      <c r="D145" s="244" t="s">
        <v>485</v>
      </c>
      <c r="E145" s="43"/>
      <c r="F145" s="248" t="s">
        <v>981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485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1250</v>
      </c>
      <c r="G146" s="250"/>
      <c r="H146" s="253">
        <v>1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78</v>
      </c>
      <c r="AY146" s="259" t="s">
        <v>475</v>
      </c>
    </row>
    <row r="147" s="2" customFormat="1" ht="33" customHeight="1">
      <c r="A147" s="41"/>
      <c r="B147" s="42"/>
      <c r="C147" s="282" t="s">
        <v>341</v>
      </c>
      <c r="D147" s="282" t="s">
        <v>516</v>
      </c>
      <c r="E147" s="283" t="s">
        <v>1257</v>
      </c>
      <c r="F147" s="284" t="s">
        <v>1258</v>
      </c>
      <c r="G147" s="285" t="s">
        <v>550</v>
      </c>
      <c r="H147" s="286">
        <v>1</v>
      </c>
      <c r="I147" s="287"/>
      <c r="J147" s="288">
        <f>ROUND(I147*H147,2)</f>
        <v>0</v>
      </c>
      <c r="K147" s="284" t="s">
        <v>28</v>
      </c>
      <c r="L147" s="289"/>
      <c r="M147" s="290" t="s">
        <v>28</v>
      </c>
      <c r="N147" s="291" t="s">
        <v>45</v>
      </c>
      <c r="O147" s="87"/>
      <c r="P147" s="240">
        <f>O147*H147</f>
        <v>0</v>
      </c>
      <c r="Q147" s="240">
        <v>6.3922340000000002</v>
      </c>
      <c r="R147" s="240">
        <f>Q147*H147</f>
        <v>6.3922340000000002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519</v>
      </c>
      <c r="AT147" s="242" t="s">
        <v>516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1259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1258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2" customFormat="1">
      <c r="A149" s="41"/>
      <c r="B149" s="42"/>
      <c r="C149" s="43"/>
      <c r="D149" s="244" t="s">
        <v>485</v>
      </c>
      <c r="E149" s="43"/>
      <c r="F149" s="248" t="s">
        <v>981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485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1250</v>
      </c>
      <c r="G150" s="250"/>
      <c r="H150" s="253">
        <v>1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82" t="s">
        <v>350</v>
      </c>
      <c r="D151" s="282" t="s">
        <v>516</v>
      </c>
      <c r="E151" s="283" t="s">
        <v>1260</v>
      </c>
      <c r="F151" s="284" t="s">
        <v>1261</v>
      </c>
      <c r="G151" s="285" t="s">
        <v>550</v>
      </c>
      <c r="H151" s="286">
        <v>1</v>
      </c>
      <c r="I151" s="287"/>
      <c r="J151" s="288">
        <f>ROUND(I151*H151,2)</f>
        <v>0</v>
      </c>
      <c r="K151" s="284" t="s">
        <v>28</v>
      </c>
      <c r="L151" s="289"/>
      <c r="M151" s="290" t="s">
        <v>28</v>
      </c>
      <c r="N151" s="291" t="s">
        <v>45</v>
      </c>
      <c r="O151" s="87"/>
      <c r="P151" s="240">
        <f>O151*H151</f>
        <v>0</v>
      </c>
      <c r="Q151" s="240">
        <v>5.5495520000000003</v>
      </c>
      <c r="R151" s="240">
        <f>Q151*H151</f>
        <v>5.5495520000000003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519</v>
      </c>
      <c r="AT151" s="242" t="s">
        <v>516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1262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1261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2" customFormat="1">
      <c r="A153" s="41"/>
      <c r="B153" s="42"/>
      <c r="C153" s="43"/>
      <c r="D153" s="244" t="s">
        <v>485</v>
      </c>
      <c r="E153" s="43"/>
      <c r="F153" s="248" t="s">
        <v>981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485</v>
      </c>
      <c r="AU153" s="20" t="s">
        <v>82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1250</v>
      </c>
      <c r="G154" s="250"/>
      <c r="H154" s="253">
        <v>1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78</v>
      </c>
      <c r="AY154" s="259" t="s">
        <v>475</v>
      </c>
    </row>
    <row r="155" s="2" customFormat="1" ht="33" customHeight="1">
      <c r="A155" s="41"/>
      <c r="B155" s="42"/>
      <c r="C155" s="282" t="s">
        <v>359</v>
      </c>
      <c r="D155" s="282" t="s">
        <v>516</v>
      </c>
      <c r="E155" s="283" t="s">
        <v>1263</v>
      </c>
      <c r="F155" s="284" t="s">
        <v>1264</v>
      </c>
      <c r="G155" s="285" t="s">
        <v>550</v>
      </c>
      <c r="H155" s="286">
        <v>1</v>
      </c>
      <c r="I155" s="287"/>
      <c r="J155" s="288">
        <f>ROUND(I155*H155,2)</f>
        <v>0</v>
      </c>
      <c r="K155" s="284" t="s">
        <v>28</v>
      </c>
      <c r="L155" s="289"/>
      <c r="M155" s="290" t="s">
        <v>28</v>
      </c>
      <c r="N155" s="291" t="s">
        <v>45</v>
      </c>
      <c r="O155" s="87"/>
      <c r="P155" s="240">
        <f>O155*H155</f>
        <v>0</v>
      </c>
      <c r="Q155" s="240">
        <v>2.423114</v>
      </c>
      <c r="R155" s="240">
        <f>Q155*H155</f>
        <v>2.423114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519</v>
      </c>
      <c r="AT155" s="242" t="s">
        <v>516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482</v>
      </c>
      <c r="BM155" s="242" t="s">
        <v>1265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1264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2" customFormat="1">
      <c r="A157" s="41"/>
      <c r="B157" s="42"/>
      <c r="C157" s="43"/>
      <c r="D157" s="244" t="s">
        <v>485</v>
      </c>
      <c r="E157" s="43"/>
      <c r="F157" s="248" t="s">
        <v>981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485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1250</v>
      </c>
      <c r="G158" s="250"/>
      <c r="H158" s="253">
        <v>1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78</v>
      </c>
      <c r="AY158" s="259" t="s">
        <v>475</v>
      </c>
    </row>
    <row r="159" s="2" customFormat="1" ht="33" customHeight="1">
      <c r="A159" s="41"/>
      <c r="B159" s="42"/>
      <c r="C159" s="282" t="s">
        <v>557</v>
      </c>
      <c r="D159" s="282" t="s">
        <v>516</v>
      </c>
      <c r="E159" s="283" t="s">
        <v>1266</v>
      </c>
      <c r="F159" s="284" t="s">
        <v>1267</v>
      </c>
      <c r="G159" s="285" t="s">
        <v>550</v>
      </c>
      <c r="H159" s="286">
        <v>1</v>
      </c>
      <c r="I159" s="287"/>
      <c r="J159" s="288">
        <f>ROUND(I159*H159,2)</f>
        <v>0</v>
      </c>
      <c r="K159" s="284" t="s">
        <v>28</v>
      </c>
      <c r="L159" s="289"/>
      <c r="M159" s="290" t="s">
        <v>28</v>
      </c>
      <c r="N159" s="291" t="s">
        <v>45</v>
      </c>
      <c r="O159" s="87"/>
      <c r="P159" s="240">
        <f>O159*H159</f>
        <v>0</v>
      </c>
      <c r="Q159" s="240">
        <v>7.2266719999999998</v>
      </c>
      <c r="R159" s="240">
        <f>Q159*H159</f>
        <v>7.2266719999999998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519</v>
      </c>
      <c r="AT159" s="242" t="s">
        <v>516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482</v>
      </c>
      <c r="BM159" s="242" t="s">
        <v>1268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1267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1250</v>
      </c>
      <c r="G161" s="250"/>
      <c r="H161" s="253">
        <v>1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78</v>
      </c>
      <c r="AY161" s="259" t="s">
        <v>475</v>
      </c>
    </row>
    <row r="162" s="2" customFormat="1" ht="33" customHeight="1">
      <c r="A162" s="41"/>
      <c r="B162" s="42"/>
      <c r="C162" s="282" t="s">
        <v>8</v>
      </c>
      <c r="D162" s="282" t="s">
        <v>516</v>
      </c>
      <c r="E162" s="283" t="s">
        <v>1269</v>
      </c>
      <c r="F162" s="284" t="s">
        <v>1270</v>
      </c>
      <c r="G162" s="285" t="s">
        <v>550</v>
      </c>
      <c r="H162" s="286">
        <v>1</v>
      </c>
      <c r="I162" s="287"/>
      <c r="J162" s="288">
        <f>ROUND(I162*H162,2)</f>
        <v>0</v>
      </c>
      <c r="K162" s="284" t="s">
        <v>28</v>
      </c>
      <c r="L162" s="289"/>
      <c r="M162" s="290" t="s">
        <v>28</v>
      </c>
      <c r="N162" s="291" t="s">
        <v>45</v>
      </c>
      <c r="O162" s="87"/>
      <c r="P162" s="240">
        <f>O162*H162</f>
        <v>0</v>
      </c>
      <c r="Q162" s="240">
        <v>6.1102780000000001</v>
      </c>
      <c r="R162" s="240">
        <f>Q162*H162</f>
        <v>6.1102780000000001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519</v>
      </c>
      <c r="AT162" s="242" t="s">
        <v>516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482</v>
      </c>
      <c r="BM162" s="242" t="s">
        <v>1271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1270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2" customFormat="1">
      <c r="A164" s="41"/>
      <c r="B164" s="42"/>
      <c r="C164" s="43"/>
      <c r="D164" s="244" t="s">
        <v>485</v>
      </c>
      <c r="E164" s="43"/>
      <c r="F164" s="248" t="s">
        <v>981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485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1250</v>
      </c>
      <c r="G165" s="250"/>
      <c r="H165" s="253">
        <v>1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33" customHeight="1">
      <c r="A166" s="41"/>
      <c r="B166" s="42"/>
      <c r="C166" s="282" t="s">
        <v>567</v>
      </c>
      <c r="D166" s="282" t="s">
        <v>516</v>
      </c>
      <c r="E166" s="283" t="s">
        <v>1272</v>
      </c>
      <c r="F166" s="284" t="s">
        <v>1273</v>
      </c>
      <c r="G166" s="285" t="s">
        <v>550</v>
      </c>
      <c r="H166" s="286">
        <v>1</v>
      </c>
      <c r="I166" s="287"/>
      <c r="J166" s="288">
        <f>ROUND(I166*H166,2)</f>
        <v>0</v>
      </c>
      <c r="K166" s="284" t="s">
        <v>28</v>
      </c>
      <c r="L166" s="289"/>
      <c r="M166" s="290" t="s">
        <v>28</v>
      </c>
      <c r="N166" s="291" t="s">
        <v>45</v>
      </c>
      <c r="O166" s="87"/>
      <c r="P166" s="240">
        <f>O166*H166</f>
        <v>0</v>
      </c>
      <c r="Q166" s="240">
        <v>12.067144000000001</v>
      </c>
      <c r="R166" s="240">
        <f>Q166*H166</f>
        <v>12.067144000000001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519</v>
      </c>
      <c r="AT166" s="242" t="s">
        <v>516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1274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1273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2" customFormat="1">
      <c r="A168" s="41"/>
      <c r="B168" s="42"/>
      <c r="C168" s="43"/>
      <c r="D168" s="244" t="s">
        <v>485</v>
      </c>
      <c r="E168" s="43"/>
      <c r="F168" s="248" t="s">
        <v>981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485</v>
      </c>
      <c r="AU168" s="20" t="s">
        <v>82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1250</v>
      </c>
      <c r="G169" s="250"/>
      <c r="H169" s="253">
        <v>1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78</v>
      </c>
      <c r="AY169" s="259" t="s">
        <v>475</v>
      </c>
    </row>
    <row r="170" s="2" customFormat="1" ht="33" customHeight="1">
      <c r="A170" s="41"/>
      <c r="B170" s="42"/>
      <c r="C170" s="282" t="s">
        <v>571</v>
      </c>
      <c r="D170" s="282" t="s">
        <v>516</v>
      </c>
      <c r="E170" s="283" t="s">
        <v>1275</v>
      </c>
      <c r="F170" s="284" t="s">
        <v>1276</v>
      </c>
      <c r="G170" s="285" t="s">
        <v>550</v>
      </c>
      <c r="H170" s="286">
        <v>1</v>
      </c>
      <c r="I170" s="287"/>
      <c r="J170" s="288">
        <f>ROUND(I170*H170,2)</f>
        <v>0</v>
      </c>
      <c r="K170" s="284" t="s">
        <v>28</v>
      </c>
      <c r="L170" s="289"/>
      <c r="M170" s="290" t="s">
        <v>28</v>
      </c>
      <c r="N170" s="291" t="s">
        <v>45</v>
      </c>
      <c r="O170" s="87"/>
      <c r="P170" s="240">
        <f>O170*H170</f>
        <v>0</v>
      </c>
      <c r="Q170" s="240">
        <v>6.114026</v>
      </c>
      <c r="R170" s="240">
        <f>Q170*H170</f>
        <v>6.114026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519</v>
      </c>
      <c r="AT170" s="242" t="s">
        <v>516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1277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1276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2" customFormat="1">
      <c r="A172" s="41"/>
      <c r="B172" s="42"/>
      <c r="C172" s="43"/>
      <c r="D172" s="244" t="s">
        <v>485</v>
      </c>
      <c r="E172" s="43"/>
      <c r="F172" s="248" t="s">
        <v>981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485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1250</v>
      </c>
      <c r="G173" s="250"/>
      <c r="H173" s="253">
        <v>1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78</v>
      </c>
      <c r="AY173" s="259" t="s">
        <v>475</v>
      </c>
    </row>
    <row r="174" s="2" customFormat="1" ht="33" customHeight="1">
      <c r="A174" s="41"/>
      <c r="B174" s="42"/>
      <c r="C174" s="282" t="s">
        <v>575</v>
      </c>
      <c r="D174" s="282" t="s">
        <v>516</v>
      </c>
      <c r="E174" s="283" t="s">
        <v>978</v>
      </c>
      <c r="F174" s="284" t="s">
        <v>979</v>
      </c>
      <c r="G174" s="285" t="s">
        <v>550</v>
      </c>
      <c r="H174" s="286">
        <v>44</v>
      </c>
      <c r="I174" s="287"/>
      <c r="J174" s="288">
        <f>ROUND(I174*H174,2)</f>
        <v>0</v>
      </c>
      <c r="K174" s="284" t="s">
        <v>28</v>
      </c>
      <c r="L174" s="289"/>
      <c r="M174" s="290" t="s">
        <v>28</v>
      </c>
      <c r="N174" s="291" t="s">
        <v>45</v>
      </c>
      <c r="O174" s="87"/>
      <c r="P174" s="240">
        <f>O174*H174</f>
        <v>0</v>
      </c>
      <c r="Q174" s="240">
        <v>3.4375</v>
      </c>
      <c r="R174" s="240">
        <f>Q174*H174</f>
        <v>151.25</v>
      </c>
      <c r="S174" s="240">
        <v>0</v>
      </c>
      <c r="T174" s="24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42" t="s">
        <v>519</v>
      </c>
      <c r="AT174" s="242" t="s">
        <v>516</v>
      </c>
      <c r="AU174" s="242" t="s">
        <v>82</v>
      </c>
      <c r="AY174" s="20" t="s">
        <v>475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20" t="s">
        <v>78</v>
      </c>
      <c r="BK174" s="243">
        <f>ROUND(I174*H174,2)</f>
        <v>0</v>
      </c>
      <c r="BL174" s="20" t="s">
        <v>482</v>
      </c>
      <c r="BM174" s="242" t="s">
        <v>1278</v>
      </c>
    </row>
    <row r="175" s="2" customFormat="1">
      <c r="A175" s="41"/>
      <c r="B175" s="42"/>
      <c r="C175" s="43"/>
      <c r="D175" s="244" t="s">
        <v>484</v>
      </c>
      <c r="E175" s="43"/>
      <c r="F175" s="245" t="s">
        <v>979</v>
      </c>
      <c r="G175" s="43"/>
      <c r="H175" s="43"/>
      <c r="I175" s="151"/>
      <c r="J175" s="43"/>
      <c r="K175" s="43"/>
      <c r="L175" s="47"/>
      <c r="M175" s="246"/>
      <c r="N175" s="24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484</v>
      </c>
      <c r="AU175" s="20" t="s">
        <v>82</v>
      </c>
    </row>
    <row r="176" s="2" customFormat="1">
      <c r="A176" s="41"/>
      <c r="B176" s="42"/>
      <c r="C176" s="43"/>
      <c r="D176" s="244" t="s">
        <v>485</v>
      </c>
      <c r="E176" s="43"/>
      <c r="F176" s="248" t="s">
        <v>981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485</v>
      </c>
      <c r="AU176" s="20" t="s">
        <v>82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1279</v>
      </c>
      <c r="G177" s="250"/>
      <c r="H177" s="253">
        <v>44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78</v>
      </c>
      <c r="AY177" s="259" t="s">
        <v>475</v>
      </c>
    </row>
    <row r="178" s="2" customFormat="1" ht="33" customHeight="1">
      <c r="A178" s="41"/>
      <c r="B178" s="42"/>
      <c r="C178" s="282" t="s">
        <v>579</v>
      </c>
      <c r="D178" s="282" t="s">
        <v>516</v>
      </c>
      <c r="E178" s="283" t="s">
        <v>1280</v>
      </c>
      <c r="F178" s="284" t="s">
        <v>1281</v>
      </c>
      <c r="G178" s="285" t="s">
        <v>550</v>
      </c>
      <c r="H178" s="286">
        <v>38</v>
      </c>
      <c r="I178" s="287"/>
      <c r="J178" s="288">
        <f>ROUND(I178*H178,2)</f>
        <v>0</v>
      </c>
      <c r="K178" s="284" t="s">
        <v>28</v>
      </c>
      <c r="L178" s="289"/>
      <c r="M178" s="290" t="s">
        <v>28</v>
      </c>
      <c r="N178" s="291" t="s">
        <v>45</v>
      </c>
      <c r="O178" s="87"/>
      <c r="P178" s="240">
        <f>O178*H178</f>
        <v>0</v>
      </c>
      <c r="Q178" s="240">
        <v>5.5312000000000001</v>
      </c>
      <c r="R178" s="240">
        <f>Q178*H178</f>
        <v>210.18559999999999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519</v>
      </c>
      <c r="AT178" s="242" t="s">
        <v>516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482</v>
      </c>
      <c r="BM178" s="242" t="s">
        <v>1282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1281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2" customFormat="1">
      <c r="A180" s="41"/>
      <c r="B180" s="42"/>
      <c r="C180" s="43"/>
      <c r="D180" s="244" t="s">
        <v>485</v>
      </c>
      <c r="E180" s="43"/>
      <c r="F180" s="248" t="s">
        <v>981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485</v>
      </c>
      <c r="AU180" s="20" t="s">
        <v>82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1283</v>
      </c>
      <c r="G181" s="250"/>
      <c r="H181" s="253">
        <v>38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78</v>
      </c>
      <c r="AY181" s="259" t="s">
        <v>475</v>
      </c>
    </row>
    <row r="182" s="2" customFormat="1" ht="21.75" customHeight="1">
      <c r="A182" s="41"/>
      <c r="B182" s="42"/>
      <c r="C182" s="231" t="s">
        <v>583</v>
      </c>
      <c r="D182" s="231" t="s">
        <v>477</v>
      </c>
      <c r="E182" s="232" t="s">
        <v>1284</v>
      </c>
      <c r="F182" s="233" t="s">
        <v>1285</v>
      </c>
      <c r="G182" s="234" t="s">
        <v>639</v>
      </c>
      <c r="H182" s="235">
        <v>94.700000000000003</v>
      </c>
      <c r="I182" s="236"/>
      <c r="J182" s="237">
        <f>ROUND(I182*H182,2)</f>
        <v>0</v>
      </c>
      <c r="K182" s="233" t="s">
        <v>481</v>
      </c>
      <c r="L182" s="47"/>
      <c r="M182" s="238" t="s">
        <v>28</v>
      </c>
      <c r="N182" s="239" t="s">
        <v>45</v>
      </c>
      <c r="O182" s="87"/>
      <c r="P182" s="240">
        <f>O182*H182</f>
        <v>0</v>
      </c>
      <c r="Q182" s="240">
        <v>0.02</v>
      </c>
      <c r="R182" s="240">
        <f>Q182*H182</f>
        <v>1.8940000000000001</v>
      </c>
      <c r="S182" s="240">
        <v>0</v>
      </c>
      <c r="T182" s="24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42" t="s">
        <v>482</v>
      </c>
      <c r="AT182" s="242" t="s">
        <v>477</v>
      </c>
      <c r="AU182" s="242" t="s">
        <v>82</v>
      </c>
      <c r="AY182" s="20" t="s">
        <v>475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20" t="s">
        <v>78</v>
      </c>
      <c r="BK182" s="243">
        <f>ROUND(I182*H182,2)</f>
        <v>0</v>
      </c>
      <c r="BL182" s="20" t="s">
        <v>482</v>
      </c>
      <c r="BM182" s="242" t="s">
        <v>1286</v>
      </c>
    </row>
    <row r="183" s="2" customFormat="1">
      <c r="A183" s="41"/>
      <c r="B183" s="42"/>
      <c r="C183" s="43"/>
      <c r="D183" s="244" t="s">
        <v>484</v>
      </c>
      <c r="E183" s="43"/>
      <c r="F183" s="245" t="s">
        <v>1287</v>
      </c>
      <c r="G183" s="43"/>
      <c r="H183" s="43"/>
      <c r="I183" s="151"/>
      <c r="J183" s="43"/>
      <c r="K183" s="43"/>
      <c r="L183" s="47"/>
      <c r="M183" s="246"/>
      <c r="N183" s="24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484</v>
      </c>
      <c r="AU183" s="20" t="s">
        <v>82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1288</v>
      </c>
      <c r="G184" s="250"/>
      <c r="H184" s="253">
        <v>94.700000000000003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78</v>
      </c>
      <c r="AY184" s="259" t="s">
        <v>475</v>
      </c>
    </row>
    <row r="185" s="12" customFormat="1" ht="22.8" customHeight="1">
      <c r="A185" s="12"/>
      <c r="B185" s="215"/>
      <c r="C185" s="216"/>
      <c r="D185" s="217" t="s">
        <v>73</v>
      </c>
      <c r="E185" s="229" t="s">
        <v>482</v>
      </c>
      <c r="F185" s="229" t="s">
        <v>547</v>
      </c>
      <c r="G185" s="216"/>
      <c r="H185" s="216"/>
      <c r="I185" s="219"/>
      <c r="J185" s="230">
        <f>BK185</f>
        <v>0</v>
      </c>
      <c r="K185" s="216"/>
      <c r="L185" s="221"/>
      <c r="M185" s="222"/>
      <c r="N185" s="223"/>
      <c r="O185" s="223"/>
      <c r="P185" s="224">
        <f>SUM(P186:P198)</f>
        <v>0</v>
      </c>
      <c r="Q185" s="223"/>
      <c r="R185" s="224">
        <f>SUM(R186:R198)</f>
        <v>0</v>
      </c>
      <c r="S185" s="223"/>
      <c r="T185" s="225">
        <f>SUM(T186:T198)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6" t="s">
        <v>78</v>
      </c>
      <c r="AT185" s="227" t="s">
        <v>73</v>
      </c>
      <c r="AU185" s="227" t="s">
        <v>78</v>
      </c>
      <c r="AY185" s="226" t="s">
        <v>475</v>
      </c>
      <c r="BK185" s="228">
        <f>SUM(BK186:BK198)</f>
        <v>0</v>
      </c>
    </row>
    <row r="186" s="2" customFormat="1" ht="21.75" customHeight="1">
      <c r="A186" s="41"/>
      <c r="B186" s="42"/>
      <c r="C186" s="231" t="s">
        <v>7</v>
      </c>
      <c r="D186" s="231" t="s">
        <v>477</v>
      </c>
      <c r="E186" s="232" t="s">
        <v>1289</v>
      </c>
      <c r="F186" s="233" t="s">
        <v>1290</v>
      </c>
      <c r="G186" s="234" t="s">
        <v>480</v>
      </c>
      <c r="H186" s="235">
        <v>75.760000000000005</v>
      </c>
      <c r="I186" s="236"/>
      <c r="J186" s="237">
        <f>ROUND(I186*H186,2)</f>
        <v>0</v>
      </c>
      <c r="K186" s="233" t="s">
        <v>481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482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482</v>
      </c>
      <c r="BM186" s="242" t="s">
        <v>1291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1292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2" customFormat="1">
      <c r="A188" s="41"/>
      <c r="B188" s="42"/>
      <c r="C188" s="43"/>
      <c r="D188" s="244" t="s">
        <v>485</v>
      </c>
      <c r="E188" s="43"/>
      <c r="F188" s="248" t="s">
        <v>1293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485</v>
      </c>
      <c r="AU188" s="20" t="s">
        <v>82</v>
      </c>
    </row>
    <row r="189" s="13" customFormat="1">
      <c r="A189" s="13"/>
      <c r="B189" s="249"/>
      <c r="C189" s="250"/>
      <c r="D189" s="244" t="s">
        <v>487</v>
      </c>
      <c r="E189" s="251" t="s">
        <v>28</v>
      </c>
      <c r="F189" s="252" t="s">
        <v>1294</v>
      </c>
      <c r="G189" s="250"/>
      <c r="H189" s="253">
        <v>45.119999999999997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9" t="s">
        <v>487</v>
      </c>
      <c r="AU189" s="259" t="s">
        <v>82</v>
      </c>
      <c r="AV189" s="13" t="s">
        <v>82</v>
      </c>
      <c r="AW189" s="13" t="s">
        <v>35</v>
      </c>
      <c r="AX189" s="13" t="s">
        <v>74</v>
      </c>
      <c r="AY189" s="259" t="s">
        <v>475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1295</v>
      </c>
      <c r="G190" s="250"/>
      <c r="H190" s="253">
        <v>11.76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74</v>
      </c>
      <c r="AY190" s="259" t="s">
        <v>475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1296</v>
      </c>
      <c r="G191" s="250"/>
      <c r="H191" s="253">
        <v>18.879999999999999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74</v>
      </c>
      <c r="AY191" s="259" t="s">
        <v>475</v>
      </c>
    </row>
    <row r="192" s="15" customFormat="1">
      <c r="A192" s="15"/>
      <c r="B192" s="271"/>
      <c r="C192" s="272"/>
      <c r="D192" s="244" t="s">
        <v>487</v>
      </c>
      <c r="E192" s="273" t="s">
        <v>28</v>
      </c>
      <c r="F192" s="274" t="s">
        <v>493</v>
      </c>
      <c r="G192" s="272"/>
      <c r="H192" s="275">
        <v>75.759999999999991</v>
      </c>
      <c r="I192" s="276"/>
      <c r="J192" s="272"/>
      <c r="K192" s="272"/>
      <c r="L192" s="277"/>
      <c r="M192" s="278"/>
      <c r="N192" s="279"/>
      <c r="O192" s="279"/>
      <c r="P192" s="279"/>
      <c r="Q192" s="279"/>
      <c r="R192" s="279"/>
      <c r="S192" s="279"/>
      <c r="T192" s="280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81" t="s">
        <v>487</v>
      </c>
      <c r="AU192" s="281" t="s">
        <v>82</v>
      </c>
      <c r="AV192" s="15" t="s">
        <v>482</v>
      </c>
      <c r="AW192" s="15" t="s">
        <v>35</v>
      </c>
      <c r="AX192" s="15" t="s">
        <v>78</v>
      </c>
      <c r="AY192" s="281" t="s">
        <v>475</v>
      </c>
    </row>
    <row r="193" s="2" customFormat="1" ht="21.75" customHeight="1">
      <c r="A193" s="41"/>
      <c r="B193" s="42"/>
      <c r="C193" s="231" t="s">
        <v>594</v>
      </c>
      <c r="D193" s="231" t="s">
        <v>477</v>
      </c>
      <c r="E193" s="232" t="s">
        <v>1297</v>
      </c>
      <c r="F193" s="233" t="s">
        <v>1298</v>
      </c>
      <c r="G193" s="234" t="s">
        <v>496</v>
      </c>
      <c r="H193" s="235">
        <v>378.80000000000001</v>
      </c>
      <c r="I193" s="236"/>
      <c r="J193" s="237">
        <f>ROUND(I193*H193,2)</f>
        <v>0</v>
      </c>
      <c r="K193" s="233" t="s">
        <v>481</v>
      </c>
      <c r="L193" s="47"/>
      <c r="M193" s="238" t="s">
        <v>28</v>
      </c>
      <c r="N193" s="239" t="s">
        <v>45</v>
      </c>
      <c r="O193" s="87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482</v>
      </c>
      <c r="AT193" s="242" t="s">
        <v>477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482</v>
      </c>
      <c r="BM193" s="242" t="s">
        <v>1299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1300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1301</v>
      </c>
      <c r="G195" s="250"/>
      <c r="H195" s="253">
        <v>225.59999999999999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74</v>
      </c>
      <c r="AY195" s="259" t="s">
        <v>475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1302</v>
      </c>
      <c r="G196" s="250"/>
      <c r="H196" s="253">
        <v>58.799999999999997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74</v>
      </c>
      <c r="AY196" s="259" t="s">
        <v>475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1303</v>
      </c>
      <c r="G197" s="250"/>
      <c r="H197" s="253">
        <v>94.400000000000006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74</v>
      </c>
      <c r="AY197" s="259" t="s">
        <v>475</v>
      </c>
    </row>
    <row r="198" s="15" customFormat="1">
      <c r="A198" s="15"/>
      <c r="B198" s="271"/>
      <c r="C198" s="272"/>
      <c r="D198" s="244" t="s">
        <v>487</v>
      </c>
      <c r="E198" s="273" t="s">
        <v>28</v>
      </c>
      <c r="F198" s="274" t="s">
        <v>493</v>
      </c>
      <c r="G198" s="272"/>
      <c r="H198" s="275">
        <v>378.79999999999995</v>
      </c>
      <c r="I198" s="276"/>
      <c r="J198" s="272"/>
      <c r="K198" s="272"/>
      <c r="L198" s="277"/>
      <c r="M198" s="278"/>
      <c r="N198" s="279"/>
      <c r="O198" s="279"/>
      <c r="P198" s="279"/>
      <c r="Q198" s="279"/>
      <c r="R198" s="279"/>
      <c r="S198" s="279"/>
      <c r="T198" s="280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81" t="s">
        <v>487</v>
      </c>
      <c r="AU198" s="281" t="s">
        <v>82</v>
      </c>
      <c r="AV198" s="15" t="s">
        <v>482</v>
      </c>
      <c r="AW198" s="15" t="s">
        <v>35</v>
      </c>
      <c r="AX198" s="15" t="s">
        <v>78</v>
      </c>
      <c r="AY198" s="281" t="s">
        <v>475</v>
      </c>
    </row>
    <row r="199" s="12" customFormat="1" ht="22.8" customHeight="1">
      <c r="A199" s="12"/>
      <c r="B199" s="215"/>
      <c r="C199" s="216"/>
      <c r="D199" s="217" t="s">
        <v>73</v>
      </c>
      <c r="E199" s="229" t="s">
        <v>186</v>
      </c>
      <c r="F199" s="229" t="s">
        <v>1304</v>
      </c>
      <c r="G199" s="216"/>
      <c r="H199" s="216"/>
      <c r="I199" s="219"/>
      <c r="J199" s="230">
        <f>BK199</f>
        <v>0</v>
      </c>
      <c r="K199" s="216"/>
      <c r="L199" s="221"/>
      <c r="M199" s="222"/>
      <c r="N199" s="223"/>
      <c r="O199" s="223"/>
      <c r="P199" s="224">
        <f>SUM(P200:P205)</f>
        <v>0</v>
      </c>
      <c r="Q199" s="223"/>
      <c r="R199" s="224">
        <f>SUM(R200:R205)</f>
        <v>141.56134800000001</v>
      </c>
      <c r="S199" s="223"/>
      <c r="T199" s="225">
        <f>SUM(T200:T205)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6" t="s">
        <v>78</v>
      </c>
      <c r="AT199" s="227" t="s">
        <v>73</v>
      </c>
      <c r="AU199" s="227" t="s">
        <v>78</v>
      </c>
      <c r="AY199" s="226" t="s">
        <v>475</v>
      </c>
      <c r="BK199" s="228">
        <f>SUM(BK200:BK205)</f>
        <v>0</v>
      </c>
    </row>
    <row r="200" s="2" customFormat="1" ht="21.75" customHeight="1">
      <c r="A200" s="41"/>
      <c r="B200" s="42"/>
      <c r="C200" s="231" t="s">
        <v>599</v>
      </c>
      <c r="D200" s="231" t="s">
        <v>477</v>
      </c>
      <c r="E200" s="232" t="s">
        <v>1305</v>
      </c>
      <c r="F200" s="233" t="s">
        <v>1306</v>
      </c>
      <c r="G200" s="234" t="s">
        <v>496</v>
      </c>
      <c r="H200" s="235">
        <v>378.80000000000001</v>
      </c>
      <c r="I200" s="236"/>
      <c r="J200" s="237">
        <f>ROUND(I200*H200,2)</f>
        <v>0</v>
      </c>
      <c r="K200" s="233" t="s">
        <v>28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0.37370999999999999</v>
      </c>
      <c r="R200" s="240">
        <f>Q200*H200</f>
        <v>141.56134800000001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1307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1306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1308</v>
      </c>
      <c r="G202" s="250"/>
      <c r="H202" s="253">
        <v>225.59999999999999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74</v>
      </c>
      <c r="AY202" s="259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1309</v>
      </c>
      <c r="G203" s="250"/>
      <c r="H203" s="253">
        <v>58.799999999999997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1310</v>
      </c>
      <c r="G204" s="250"/>
      <c r="H204" s="253">
        <v>94.400000000000006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74</v>
      </c>
      <c r="AY204" s="259" t="s">
        <v>475</v>
      </c>
    </row>
    <row r="205" s="15" customFormat="1">
      <c r="A205" s="15"/>
      <c r="B205" s="271"/>
      <c r="C205" s="272"/>
      <c r="D205" s="244" t="s">
        <v>487</v>
      </c>
      <c r="E205" s="273" t="s">
        <v>28</v>
      </c>
      <c r="F205" s="274" t="s">
        <v>493</v>
      </c>
      <c r="G205" s="272"/>
      <c r="H205" s="275">
        <v>378.79999999999995</v>
      </c>
      <c r="I205" s="276"/>
      <c r="J205" s="272"/>
      <c r="K205" s="272"/>
      <c r="L205" s="277"/>
      <c r="M205" s="278"/>
      <c r="N205" s="279"/>
      <c r="O205" s="279"/>
      <c r="P205" s="279"/>
      <c r="Q205" s="279"/>
      <c r="R205" s="279"/>
      <c r="S205" s="279"/>
      <c r="T205" s="280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81" t="s">
        <v>487</v>
      </c>
      <c r="AU205" s="281" t="s">
        <v>82</v>
      </c>
      <c r="AV205" s="15" t="s">
        <v>482</v>
      </c>
      <c r="AW205" s="15" t="s">
        <v>35</v>
      </c>
      <c r="AX205" s="15" t="s">
        <v>78</v>
      </c>
      <c r="AY205" s="281" t="s">
        <v>475</v>
      </c>
    </row>
    <row r="206" s="12" customFormat="1" ht="22.8" customHeight="1">
      <c r="A206" s="12"/>
      <c r="B206" s="215"/>
      <c r="C206" s="216"/>
      <c r="D206" s="217" t="s">
        <v>73</v>
      </c>
      <c r="E206" s="229" t="s">
        <v>204</v>
      </c>
      <c r="F206" s="229" t="s">
        <v>613</v>
      </c>
      <c r="G206" s="216"/>
      <c r="H206" s="216"/>
      <c r="I206" s="219"/>
      <c r="J206" s="230">
        <f>BK206</f>
        <v>0</v>
      </c>
      <c r="K206" s="216"/>
      <c r="L206" s="221"/>
      <c r="M206" s="222"/>
      <c r="N206" s="223"/>
      <c r="O206" s="223"/>
      <c r="P206" s="224">
        <f>SUM(P207:P219)</f>
        <v>0</v>
      </c>
      <c r="Q206" s="223"/>
      <c r="R206" s="224">
        <f>SUM(R207:R219)</f>
        <v>19.062396</v>
      </c>
      <c r="S206" s="223"/>
      <c r="T206" s="225">
        <f>SUM(T207:T219)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6" t="s">
        <v>78</v>
      </c>
      <c r="AT206" s="227" t="s">
        <v>73</v>
      </c>
      <c r="AU206" s="227" t="s">
        <v>78</v>
      </c>
      <c r="AY206" s="226" t="s">
        <v>475</v>
      </c>
      <c r="BK206" s="228">
        <f>SUM(BK207:BK219)</f>
        <v>0</v>
      </c>
    </row>
    <row r="207" s="2" customFormat="1" ht="44.25" customHeight="1">
      <c r="A207" s="41"/>
      <c r="B207" s="42"/>
      <c r="C207" s="231" t="s">
        <v>603</v>
      </c>
      <c r="D207" s="231" t="s">
        <v>477</v>
      </c>
      <c r="E207" s="232" t="s">
        <v>1311</v>
      </c>
      <c r="F207" s="233" t="s">
        <v>1312</v>
      </c>
      <c r="G207" s="234" t="s">
        <v>639</v>
      </c>
      <c r="H207" s="235">
        <v>120.59999999999999</v>
      </c>
      <c r="I207" s="236"/>
      <c r="J207" s="237">
        <f>ROUND(I207*H207,2)</f>
        <v>0</v>
      </c>
      <c r="K207" s="233" t="s">
        <v>481</v>
      </c>
      <c r="L207" s="47"/>
      <c r="M207" s="238" t="s">
        <v>28</v>
      </c>
      <c r="N207" s="239" t="s">
        <v>45</v>
      </c>
      <c r="O207" s="87"/>
      <c r="P207" s="240">
        <f>O207*H207</f>
        <v>0</v>
      </c>
      <c r="Q207" s="240">
        <v>0.00075000000000000002</v>
      </c>
      <c r="R207" s="240">
        <f>Q207*H207</f>
        <v>0.090450000000000003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482</v>
      </c>
      <c r="AT207" s="242" t="s">
        <v>477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482</v>
      </c>
      <c r="BM207" s="242" t="s">
        <v>1313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1312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13" customFormat="1">
      <c r="A209" s="13"/>
      <c r="B209" s="249"/>
      <c r="C209" s="250"/>
      <c r="D209" s="244" t="s">
        <v>487</v>
      </c>
      <c r="E209" s="251" t="s">
        <v>28</v>
      </c>
      <c r="F209" s="252" t="s">
        <v>1314</v>
      </c>
      <c r="G209" s="250"/>
      <c r="H209" s="253">
        <v>120.59999999999999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9" t="s">
        <v>487</v>
      </c>
      <c r="AU209" s="259" t="s">
        <v>82</v>
      </c>
      <c r="AV209" s="13" t="s">
        <v>82</v>
      </c>
      <c r="AW209" s="13" t="s">
        <v>35</v>
      </c>
      <c r="AX209" s="13" t="s">
        <v>78</v>
      </c>
      <c r="AY209" s="259" t="s">
        <v>475</v>
      </c>
    </row>
    <row r="210" s="2" customFormat="1" ht="44.25" customHeight="1">
      <c r="A210" s="41"/>
      <c r="B210" s="42"/>
      <c r="C210" s="231" t="s">
        <v>607</v>
      </c>
      <c r="D210" s="231" t="s">
        <v>477</v>
      </c>
      <c r="E210" s="232" t="s">
        <v>1315</v>
      </c>
      <c r="F210" s="233" t="s">
        <v>1316</v>
      </c>
      <c r="G210" s="234" t="s">
        <v>639</v>
      </c>
      <c r="H210" s="235">
        <v>84.599999999999994</v>
      </c>
      <c r="I210" s="236"/>
      <c r="J210" s="237">
        <f>ROUND(I210*H210,2)</f>
        <v>0</v>
      </c>
      <c r="K210" s="233" t="s">
        <v>481</v>
      </c>
      <c r="L210" s="47"/>
      <c r="M210" s="238" t="s">
        <v>28</v>
      </c>
      <c r="N210" s="239" t="s">
        <v>45</v>
      </c>
      <c r="O210" s="87"/>
      <c r="P210" s="240">
        <f>O210*H210</f>
        <v>0</v>
      </c>
      <c r="Q210" s="240">
        <v>0.00133</v>
      </c>
      <c r="R210" s="240">
        <f>Q210*H210</f>
        <v>0.11251799999999999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482</v>
      </c>
      <c r="AT210" s="242" t="s">
        <v>477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482</v>
      </c>
      <c r="BM210" s="242" t="s">
        <v>1317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1316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1318</v>
      </c>
      <c r="G212" s="250"/>
      <c r="H212" s="253">
        <v>42.299999999999997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1319</v>
      </c>
      <c r="G213" s="250"/>
      <c r="H213" s="253">
        <v>42.299999999999997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74</v>
      </c>
      <c r="AY213" s="259" t="s">
        <v>475</v>
      </c>
    </row>
    <row r="214" s="15" customFormat="1">
      <c r="A214" s="15"/>
      <c r="B214" s="271"/>
      <c r="C214" s="272"/>
      <c r="D214" s="244" t="s">
        <v>487</v>
      </c>
      <c r="E214" s="273" t="s">
        <v>28</v>
      </c>
      <c r="F214" s="274" t="s">
        <v>493</v>
      </c>
      <c r="G214" s="272"/>
      <c r="H214" s="275">
        <v>84.599999999999994</v>
      </c>
      <c r="I214" s="276"/>
      <c r="J214" s="272"/>
      <c r="K214" s="272"/>
      <c r="L214" s="277"/>
      <c r="M214" s="278"/>
      <c r="N214" s="279"/>
      <c r="O214" s="279"/>
      <c r="P214" s="279"/>
      <c r="Q214" s="279"/>
      <c r="R214" s="279"/>
      <c r="S214" s="279"/>
      <c r="T214" s="280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81" t="s">
        <v>487</v>
      </c>
      <c r="AU214" s="281" t="s">
        <v>82</v>
      </c>
      <c r="AV214" s="15" t="s">
        <v>482</v>
      </c>
      <c r="AW214" s="15" t="s">
        <v>35</v>
      </c>
      <c r="AX214" s="15" t="s">
        <v>78</v>
      </c>
      <c r="AY214" s="281" t="s">
        <v>475</v>
      </c>
    </row>
    <row r="215" s="2" customFormat="1" ht="21.75" customHeight="1">
      <c r="A215" s="41"/>
      <c r="B215" s="42"/>
      <c r="C215" s="231" t="s">
        <v>614</v>
      </c>
      <c r="D215" s="231" t="s">
        <v>477</v>
      </c>
      <c r="E215" s="232" t="s">
        <v>1012</v>
      </c>
      <c r="F215" s="233" t="s">
        <v>1013</v>
      </c>
      <c r="G215" s="234" t="s">
        <v>496</v>
      </c>
      <c r="H215" s="235">
        <v>168.84</v>
      </c>
      <c r="I215" s="236"/>
      <c r="J215" s="237">
        <f>ROUND(I215*H215,2)</f>
        <v>0</v>
      </c>
      <c r="K215" s="233" t="s">
        <v>481</v>
      </c>
      <c r="L215" s="47"/>
      <c r="M215" s="238" t="s">
        <v>28</v>
      </c>
      <c r="N215" s="239" t="s">
        <v>45</v>
      </c>
      <c r="O215" s="87"/>
      <c r="P215" s="240">
        <f>O215*H215</f>
        <v>0</v>
      </c>
      <c r="Q215" s="240">
        <v>0.11169999999999999</v>
      </c>
      <c r="R215" s="240">
        <f>Q215*H215</f>
        <v>18.859427999999998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482</v>
      </c>
      <c r="AT215" s="242" t="s">
        <v>477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482</v>
      </c>
      <c r="BM215" s="242" t="s">
        <v>1320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1015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1321</v>
      </c>
      <c r="G217" s="250"/>
      <c r="H217" s="253">
        <v>84.420000000000002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3" customFormat="1">
      <c r="A218" s="13"/>
      <c r="B218" s="249"/>
      <c r="C218" s="250"/>
      <c r="D218" s="244" t="s">
        <v>487</v>
      </c>
      <c r="E218" s="251" t="s">
        <v>28</v>
      </c>
      <c r="F218" s="252" t="s">
        <v>1322</v>
      </c>
      <c r="G218" s="250"/>
      <c r="H218" s="253">
        <v>84.420000000000002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9" t="s">
        <v>487</v>
      </c>
      <c r="AU218" s="259" t="s">
        <v>82</v>
      </c>
      <c r="AV218" s="13" t="s">
        <v>82</v>
      </c>
      <c r="AW218" s="13" t="s">
        <v>35</v>
      </c>
      <c r="AX218" s="13" t="s">
        <v>74</v>
      </c>
      <c r="AY218" s="259" t="s">
        <v>475</v>
      </c>
    </row>
    <row r="219" s="15" customFormat="1">
      <c r="A219" s="15"/>
      <c r="B219" s="271"/>
      <c r="C219" s="272"/>
      <c r="D219" s="244" t="s">
        <v>487</v>
      </c>
      <c r="E219" s="273" t="s">
        <v>28</v>
      </c>
      <c r="F219" s="274" t="s">
        <v>493</v>
      </c>
      <c r="G219" s="272"/>
      <c r="H219" s="275">
        <v>168.84</v>
      </c>
      <c r="I219" s="276"/>
      <c r="J219" s="272"/>
      <c r="K219" s="272"/>
      <c r="L219" s="277"/>
      <c r="M219" s="278"/>
      <c r="N219" s="279"/>
      <c r="O219" s="279"/>
      <c r="P219" s="279"/>
      <c r="Q219" s="279"/>
      <c r="R219" s="279"/>
      <c r="S219" s="279"/>
      <c r="T219" s="280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81" t="s">
        <v>487</v>
      </c>
      <c r="AU219" s="281" t="s">
        <v>82</v>
      </c>
      <c r="AV219" s="15" t="s">
        <v>482</v>
      </c>
      <c r="AW219" s="15" t="s">
        <v>35</v>
      </c>
      <c r="AX219" s="15" t="s">
        <v>78</v>
      </c>
      <c r="AY219" s="281" t="s">
        <v>475</v>
      </c>
    </row>
    <row r="220" s="12" customFormat="1" ht="22.8" customHeight="1">
      <c r="A220" s="12"/>
      <c r="B220" s="215"/>
      <c r="C220" s="216"/>
      <c r="D220" s="217" t="s">
        <v>73</v>
      </c>
      <c r="E220" s="229" t="s">
        <v>292</v>
      </c>
      <c r="F220" s="229" t="s">
        <v>648</v>
      </c>
      <c r="G220" s="216"/>
      <c r="H220" s="216"/>
      <c r="I220" s="219"/>
      <c r="J220" s="230">
        <f>BK220</f>
        <v>0</v>
      </c>
      <c r="K220" s="216"/>
      <c r="L220" s="221"/>
      <c r="M220" s="222"/>
      <c r="N220" s="223"/>
      <c r="O220" s="223"/>
      <c r="P220" s="224">
        <f>SUM(P221:P275)</f>
        <v>0</v>
      </c>
      <c r="Q220" s="223"/>
      <c r="R220" s="224">
        <f>SUM(R221:R275)</f>
        <v>96.093787379999995</v>
      </c>
      <c r="S220" s="223"/>
      <c r="T220" s="225">
        <f>SUM(T221:T275)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26" t="s">
        <v>78</v>
      </c>
      <c r="AT220" s="227" t="s">
        <v>73</v>
      </c>
      <c r="AU220" s="227" t="s">
        <v>78</v>
      </c>
      <c r="AY220" s="226" t="s">
        <v>475</v>
      </c>
      <c r="BK220" s="228">
        <f>SUM(BK221:BK275)</f>
        <v>0</v>
      </c>
    </row>
    <row r="221" s="2" customFormat="1" ht="21.75" customHeight="1">
      <c r="A221" s="41"/>
      <c r="B221" s="42"/>
      <c r="C221" s="231" t="s">
        <v>620</v>
      </c>
      <c r="D221" s="231" t="s">
        <v>477</v>
      </c>
      <c r="E221" s="232" t="s">
        <v>1323</v>
      </c>
      <c r="F221" s="233" t="s">
        <v>1324</v>
      </c>
      <c r="G221" s="234" t="s">
        <v>639</v>
      </c>
      <c r="H221" s="235">
        <v>6</v>
      </c>
      <c r="I221" s="236"/>
      <c r="J221" s="237">
        <f>ROUND(I221*H221,2)</f>
        <v>0</v>
      </c>
      <c r="K221" s="233" t="s">
        <v>481</v>
      </c>
      <c r="L221" s="47"/>
      <c r="M221" s="238" t="s">
        <v>28</v>
      </c>
      <c r="N221" s="239" t="s">
        <v>45</v>
      </c>
      <c r="O221" s="87"/>
      <c r="P221" s="240">
        <f>O221*H221</f>
        <v>0</v>
      </c>
      <c r="Q221" s="240">
        <v>0.00084000000000000003</v>
      </c>
      <c r="R221" s="240">
        <f>Q221*H221</f>
        <v>0.0050400000000000002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482</v>
      </c>
      <c r="AT221" s="242" t="s">
        <v>477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482</v>
      </c>
      <c r="BM221" s="242" t="s">
        <v>1325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1326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1327</v>
      </c>
      <c r="G223" s="250"/>
      <c r="H223" s="253">
        <v>6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78</v>
      </c>
      <c r="AY223" s="259" t="s">
        <v>475</v>
      </c>
    </row>
    <row r="224" s="2" customFormat="1" ht="33" customHeight="1">
      <c r="A224" s="41"/>
      <c r="B224" s="42"/>
      <c r="C224" s="282" t="s">
        <v>625</v>
      </c>
      <c r="D224" s="282" t="s">
        <v>516</v>
      </c>
      <c r="E224" s="283" t="s">
        <v>1328</v>
      </c>
      <c r="F224" s="284" t="s">
        <v>1329</v>
      </c>
      <c r="G224" s="285" t="s">
        <v>639</v>
      </c>
      <c r="H224" s="286">
        <v>6</v>
      </c>
      <c r="I224" s="287"/>
      <c r="J224" s="288">
        <f>ROUND(I224*H224,2)</f>
        <v>0</v>
      </c>
      <c r="K224" s="284" t="s">
        <v>28</v>
      </c>
      <c r="L224" s="289"/>
      <c r="M224" s="290" t="s">
        <v>28</v>
      </c>
      <c r="N224" s="291" t="s">
        <v>45</v>
      </c>
      <c r="O224" s="87"/>
      <c r="P224" s="240">
        <f>O224*H224</f>
        <v>0</v>
      </c>
      <c r="Q224" s="240">
        <v>0.001</v>
      </c>
      <c r="R224" s="240">
        <f>Q224*H224</f>
        <v>0.0060000000000000001</v>
      </c>
      <c r="S224" s="240">
        <v>0</v>
      </c>
      <c r="T224" s="24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42" t="s">
        <v>649</v>
      </c>
      <c r="AT224" s="242" t="s">
        <v>516</v>
      </c>
      <c r="AU224" s="242" t="s">
        <v>82</v>
      </c>
      <c r="AY224" s="20" t="s">
        <v>475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20" t="s">
        <v>78</v>
      </c>
      <c r="BK224" s="243">
        <f>ROUND(I224*H224,2)</f>
        <v>0</v>
      </c>
      <c r="BL224" s="20" t="s">
        <v>567</v>
      </c>
      <c r="BM224" s="242" t="s">
        <v>1330</v>
      </c>
    </row>
    <row r="225" s="2" customFormat="1">
      <c r="A225" s="41"/>
      <c r="B225" s="42"/>
      <c r="C225" s="43"/>
      <c r="D225" s="244" t="s">
        <v>484</v>
      </c>
      <c r="E225" s="43"/>
      <c r="F225" s="245" t="s">
        <v>1329</v>
      </c>
      <c r="G225" s="43"/>
      <c r="H225" s="43"/>
      <c r="I225" s="151"/>
      <c r="J225" s="43"/>
      <c r="K225" s="43"/>
      <c r="L225" s="47"/>
      <c r="M225" s="246"/>
      <c r="N225" s="24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484</v>
      </c>
      <c r="AU225" s="20" t="s">
        <v>82</v>
      </c>
    </row>
    <row r="226" s="2" customFormat="1" ht="33" customHeight="1">
      <c r="A226" s="41"/>
      <c r="B226" s="42"/>
      <c r="C226" s="231" t="s">
        <v>630</v>
      </c>
      <c r="D226" s="231" t="s">
        <v>477</v>
      </c>
      <c r="E226" s="232" t="s">
        <v>1331</v>
      </c>
      <c r="F226" s="233" t="s">
        <v>1332</v>
      </c>
      <c r="G226" s="234" t="s">
        <v>639</v>
      </c>
      <c r="H226" s="235">
        <v>120.59999999999999</v>
      </c>
      <c r="I226" s="236"/>
      <c r="J226" s="237">
        <f>ROUND(I226*H226,2)</f>
        <v>0</v>
      </c>
      <c r="K226" s="233" t="s">
        <v>481</v>
      </c>
      <c r="L226" s="47"/>
      <c r="M226" s="238" t="s">
        <v>28</v>
      </c>
      <c r="N226" s="239" t="s">
        <v>45</v>
      </c>
      <c r="O226" s="87"/>
      <c r="P226" s="240">
        <f>O226*H226</f>
        <v>0</v>
      </c>
      <c r="Q226" s="240">
        <v>0.11519</v>
      </c>
      <c r="R226" s="240">
        <f>Q226*H226</f>
        <v>13.891914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482</v>
      </c>
      <c r="AT226" s="242" t="s">
        <v>477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482</v>
      </c>
      <c r="BM226" s="242" t="s">
        <v>1333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1332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13" customFormat="1">
      <c r="A228" s="13"/>
      <c r="B228" s="249"/>
      <c r="C228" s="250"/>
      <c r="D228" s="244" t="s">
        <v>487</v>
      </c>
      <c r="E228" s="251" t="s">
        <v>28</v>
      </c>
      <c r="F228" s="252" t="s">
        <v>1334</v>
      </c>
      <c r="G228" s="250"/>
      <c r="H228" s="253">
        <v>120.59999999999999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9" t="s">
        <v>487</v>
      </c>
      <c r="AU228" s="259" t="s">
        <v>82</v>
      </c>
      <c r="AV228" s="13" t="s">
        <v>82</v>
      </c>
      <c r="AW228" s="13" t="s">
        <v>35</v>
      </c>
      <c r="AX228" s="13" t="s">
        <v>78</v>
      </c>
      <c r="AY228" s="259" t="s">
        <v>475</v>
      </c>
    </row>
    <row r="229" s="2" customFormat="1" ht="16.5" customHeight="1">
      <c r="A229" s="41"/>
      <c r="B229" s="42"/>
      <c r="C229" s="282" t="s">
        <v>636</v>
      </c>
      <c r="D229" s="282" t="s">
        <v>516</v>
      </c>
      <c r="E229" s="283" t="s">
        <v>1335</v>
      </c>
      <c r="F229" s="284" t="s">
        <v>1336</v>
      </c>
      <c r="G229" s="285" t="s">
        <v>639</v>
      </c>
      <c r="H229" s="286">
        <v>120.59999999999999</v>
      </c>
      <c r="I229" s="287"/>
      <c r="J229" s="288">
        <f>ROUND(I229*H229,2)</f>
        <v>0</v>
      </c>
      <c r="K229" s="284" t="s">
        <v>481</v>
      </c>
      <c r="L229" s="289"/>
      <c r="M229" s="290" t="s">
        <v>28</v>
      </c>
      <c r="N229" s="291" t="s">
        <v>45</v>
      </c>
      <c r="O229" s="87"/>
      <c r="P229" s="240">
        <f>O229*H229</f>
        <v>0</v>
      </c>
      <c r="Q229" s="240">
        <v>0.055</v>
      </c>
      <c r="R229" s="240">
        <f>Q229*H229</f>
        <v>6.633</v>
      </c>
      <c r="S229" s="240">
        <v>0</v>
      </c>
      <c r="T229" s="24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42" t="s">
        <v>519</v>
      </c>
      <c r="AT229" s="242" t="s">
        <v>516</v>
      </c>
      <c r="AU229" s="242" t="s">
        <v>82</v>
      </c>
      <c r="AY229" s="20" t="s">
        <v>475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20" t="s">
        <v>78</v>
      </c>
      <c r="BK229" s="243">
        <f>ROUND(I229*H229,2)</f>
        <v>0</v>
      </c>
      <c r="BL229" s="20" t="s">
        <v>482</v>
      </c>
      <c r="BM229" s="242" t="s">
        <v>1337</v>
      </c>
    </row>
    <row r="230" s="2" customFormat="1">
      <c r="A230" s="41"/>
      <c r="B230" s="42"/>
      <c r="C230" s="43"/>
      <c r="D230" s="244" t="s">
        <v>484</v>
      </c>
      <c r="E230" s="43"/>
      <c r="F230" s="245" t="s">
        <v>1336</v>
      </c>
      <c r="G230" s="43"/>
      <c r="H230" s="43"/>
      <c r="I230" s="151"/>
      <c r="J230" s="43"/>
      <c r="K230" s="43"/>
      <c r="L230" s="47"/>
      <c r="M230" s="246"/>
      <c r="N230" s="24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484</v>
      </c>
      <c r="AU230" s="20" t="s">
        <v>82</v>
      </c>
    </row>
    <row r="231" s="2" customFormat="1" ht="21.75" customHeight="1">
      <c r="A231" s="41"/>
      <c r="B231" s="42"/>
      <c r="C231" s="231" t="s">
        <v>644</v>
      </c>
      <c r="D231" s="231" t="s">
        <v>477</v>
      </c>
      <c r="E231" s="232" t="s">
        <v>650</v>
      </c>
      <c r="F231" s="233" t="s">
        <v>651</v>
      </c>
      <c r="G231" s="234" t="s">
        <v>496</v>
      </c>
      <c r="H231" s="235">
        <v>180.90000000000001</v>
      </c>
      <c r="I231" s="236"/>
      <c r="J231" s="237">
        <f>ROUND(I231*H231,2)</f>
        <v>0</v>
      </c>
      <c r="K231" s="233" t="s">
        <v>481</v>
      </c>
      <c r="L231" s="47"/>
      <c r="M231" s="238" t="s">
        <v>28</v>
      </c>
      <c r="N231" s="239" t="s">
        <v>45</v>
      </c>
      <c r="O231" s="87"/>
      <c r="P231" s="240">
        <f>O231*H231</f>
        <v>0</v>
      </c>
      <c r="Q231" s="240">
        <v>0.00046999999999999999</v>
      </c>
      <c r="R231" s="240">
        <f>Q231*H231</f>
        <v>0.085023000000000001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482</v>
      </c>
      <c r="AT231" s="242" t="s">
        <v>477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1338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651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1339</v>
      </c>
      <c r="G233" s="250"/>
      <c r="H233" s="253">
        <v>180.90000000000001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78</v>
      </c>
      <c r="AY233" s="259" t="s">
        <v>475</v>
      </c>
    </row>
    <row r="234" s="2" customFormat="1" ht="16.5" customHeight="1">
      <c r="A234" s="41"/>
      <c r="B234" s="42"/>
      <c r="C234" s="231" t="s">
        <v>649</v>
      </c>
      <c r="D234" s="231" t="s">
        <v>477</v>
      </c>
      <c r="E234" s="232" t="s">
        <v>1340</v>
      </c>
      <c r="F234" s="233" t="s">
        <v>1341</v>
      </c>
      <c r="G234" s="234" t="s">
        <v>496</v>
      </c>
      <c r="H234" s="235">
        <v>378.80000000000001</v>
      </c>
      <c r="I234" s="236"/>
      <c r="J234" s="237">
        <f>ROUND(I234*H234,2)</f>
        <v>0</v>
      </c>
      <c r="K234" s="233" t="s">
        <v>481</v>
      </c>
      <c r="L234" s="47"/>
      <c r="M234" s="238" t="s">
        <v>28</v>
      </c>
      <c r="N234" s="239" t="s">
        <v>45</v>
      </c>
      <c r="O234" s="87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482</v>
      </c>
      <c r="AT234" s="242" t="s">
        <v>477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482</v>
      </c>
      <c r="BM234" s="242" t="s">
        <v>1342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1343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1308</v>
      </c>
      <c r="G236" s="250"/>
      <c r="H236" s="253">
        <v>225.59999999999999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1309</v>
      </c>
      <c r="G237" s="250"/>
      <c r="H237" s="253">
        <v>58.799999999999997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1310</v>
      </c>
      <c r="G238" s="250"/>
      <c r="H238" s="253">
        <v>94.400000000000006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74</v>
      </c>
      <c r="AY238" s="259" t="s">
        <v>475</v>
      </c>
    </row>
    <row r="239" s="15" customFormat="1">
      <c r="A239" s="15"/>
      <c r="B239" s="271"/>
      <c r="C239" s="272"/>
      <c r="D239" s="244" t="s">
        <v>487</v>
      </c>
      <c r="E239" s="273" t="s">
        <v>28</v>
      </c>
      <c r="F239" s="274" t="s">
        <v>493</v>
      </c>
      <c r="G239" s="272"/>
      <c r="H239" s="275">
        <v>378.79999999999995</v>
      </c>
      <c r="I239" s="276"/>
      <c r="J239" s="272"/>
      <c r="K239" s="272"/>
      <c r="L239" s="277"/>
      <c r="M239" s="278"/>
      <c r="N239" s="279"/>
      <c r="O239" s="279"/>
      <c r="P239" s="279"/>
      <c r="Q239" s="279"/>
      <c r="R239" s="279"/>
      <c r="S239" s="279"/>
      <c r="T239" s="280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81" t="s">
        <v>487</v>
      </c>
      <c r="AU239" s="281" t="s">
        <v>82</v>
      </c>
      <c r="AV239" s="15" t="s">
        <v>482</v>
      </c>
      <c r="AW239" s="15" t="s">
        <v>35</v>
      </c>
      <c r="AX239" s="15" t="s">
        <v>78</v>
      </c>
      <c r="AY239" s="281" t="s">
        <v>475</v>
      </c>
    </row>
    <row r="240" s="2" customFormat="1" ht="33" customHeight="1">
      <c r="A240" s="41"/>
      <c r="B240" s="42"/>
      <c r="C240" s="231" t="s">
        <v>655</v>
      </c>
      <c r="D240" s="231" t="s">
        <v>477</v>
      </c>
      <c r="E240" s="232" t="s">
        <v>1344</v>
      </c>
      <c r="F240" s="233" t="s">
        <v>1345</v>
      </c>
      <c r="G240" s="234" t="s">
        <v>496</v>
      </c>
      <c r="H240" s="235">
        <v>378.80000000000001</v>
      </c>
      <c r="I240" s="236"/>
      <c r="J240" s="237">
        <f>ROUND(I240*H240,2)</f>
        <v>0</v>
      </c>
      <c r="K240" s="233" t="s">
        <v>481</v>
      </c>
      <c r="L240" s="47"/>
      <c r="M240" s="238" t="s">
        <v>28</v>
      </c>
      <c r="N240" s="239" t="s">
        <v>45</v>
      </c>
      <c r="O240" s="87"/>
      <c r="P240" s="240">
        <f>O240*H240</f>
        <v>0</v>
      </c>
      <c r="Q240" s="240">
        <v>0</v>
      </c>
      <c r="R240" s="240">
        <f>Q240*H240</f>
        <v>0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482</v>
      </c>
      <c r="AT240" s="242" t="s">
        <v>477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1346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1347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1308</v>
      </c>
      <c r="G242" s="250"/>
      <c r="H242" s="253">
        <v>225.59999999999999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74</v>
      </c>
      <c r="AY242" s="259" t="s">
        <v>475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1309</v>
      </c>
      <c r="G243" s="250"/>
      <c r="H243" s="253">
        <v>58.799999999999997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1310</v>
      </c>
      <c r="G244" s="250"/>
      <c r="H244" s="253">
        <v>94.400000000000006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74</v>
      </c>
      <c r="AY244" s="259" t="s">
        <v>475</v>
      </c>
    </row>
    <row r="245" s="15" customFormat="1">
      <c r="A245" s="15"/>
      <c r="B245" s="271"/>
      <c r="C245" s="272"/>
      <c r="D245" s="244" t="s">
        <v>487</v>
      </c>
      <c r="E245" s="273" t="s">
        <v>28</v>
      </c>
      <c r="F245" s="274" t="s">
        <v>493</v>
      </c>
      <c r="G245" s="272"/>
      <c r="H245" s="275">
        <v>378.79999999999995</v>
      </c>
      <c r="I245" s="276"/>
      <c r="J245" s="272"/>
      <c r="K245" s="272"/>
      <c r="L245" s="277"/>
      <c r="M245" s="278"/>
      <c r="N245" s="279"/>
      <c r="O245" s="279"/>
      <c r="P245" s="279"/>
      <c r="Q245" s="279"/>
      <c r="R245" s="279"/>
      <c r="S245" s="279"/>
      <c r="T245" s="280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81" t="s">
        <v>487</v>
      </c>
      <c r="AU245" s="281" t="s">
        <v>82</v>
      </c>
      <c r="AV245" s="15" t="s">
        <v>482</v>
      </c>
      <c r="AW245" s="15" t="s">
        <v>35</v>
      </c>
      <c r="AX245" s="15" t="s">
        <v>78</v>
      </c>
      <c r="AY245" s="281" t="s">
        <v>475</v>
      </c>
    </row>
    <row r="246" s="2" customFormat="1" ht="16.5" customHeight="1">
      <c r="A246" s="41"/>
      <c r="B246" s="42"/>
      <c r="C246" s="282" t="s">
        <v>662</v>
      </c>
      <c r="D246" s="282" t="s">
        <v>516</v>
      </c>
      <c r="E246" s="283" t="s">
        <v>1348</v>
      </c>
      <c r="F246" s="284" t="s">
        <v>1349</v>
      </c>
      <c r="G246" s="285" t="s">
        <v>720</v>
      </c>
      <c r="H246" s="286">
        <v>45.456000000000003</v>
      </c>
      <c r="I246" s="287"/>
      <c r="J246" s="288">
        <f>ROUND(I246*H246,2)</f>
        <v>0</v>
      </c>
      <c r="K246" s="284" t="s">
        <v>481</v>
      </c>
      <c r="L246" s="289"/>
      <c r="M246" s="290" t="s">
        <v>28</v>
      </c>
      <c r="N246" s="291" t="s">
        <v>45</v>
      </c>
      <c r="O246" s="87"/>
      <c r="P246" s="240">
        <f>O246*H246</f>
        <v>0</v>
      </c>
      <c r="Q246" s="240">
        <v>0.001</v>
      </c>
      <c r="R246" s="240">
        <f>Q246*H246</f>
        <v>0.045456000000000003</v>
      </c>
      <c r="S246" s="240">
        <v>0</v>
      </c>
      <c r="T246" s="24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42" t="s">
        <v>519</v>
      </c>
      <c r="AT246" s="242" t="s">
        <v>516</v>
      </c>
      <c r="AU246" s="242" t="s">
        <v>82</v>
      </c>
      <c r="AY246" s="20" t="s">
        <v>475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20" t="s">
        <v>78</v>
      </c>
      <c r="BK246" s="243">
        <f>ROUND(I246*H246,2)</f>
        <v>0</v>
      </c>
      <c r="BL246" s="20" t="s">
        <v>482</v>
      </c>
      <c r="BM246" s="242" t="s">
        <v>1350</v>
      </c>
    </row>
    <row r="247" s="2" customFormat="1">
      <c r="A247" s="41"/>
      <c r="B247" s="42"/>
      <c r="C247" s="43"/>
      <c r="D247" s="244" t="s">
        <v>484</v>
      </c>
      <c r="E247" s="43"/>
      <c r="F247" s="245" t="s">
        <v>1349</v>
      </c>
      <c r="G247" s="43"/>
      <c r="H247" s="43"/>
      <c r="I247" s="151"/>
      <c r="J247" s="43"/>
      <c r="K247" s="43"/>
      <c r="L247" s="47"/>
      <c r="M247" s="246"/>
      <c r="N247" s="24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484</v>
      </c>
      <c r="AU247" s="20" t="s">
        <v>82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1351</v>
      </c>
      <c r="G248" s="250"/>
      <c r="H248" s="253">
        <v>45.456000000000003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78</v>
      </c>
      <c r="AY248" s="259" t="s">
        <v>475</v>
      </c>
    </row>
    <row r="249" s="2" customFormat="1" ht="21.75" customHeight="1">
      <c r="A249" s="41"/>
      <c r="B249" s="42"/>
      <c r="C249" s="231" t="s">
        <v>668</v>
      </c>
      <c r="D249" s="231" t="s">
        <v>477</v>
      </c>
      <c r="E249" s="232" t="s">
        <v>1352</v>
      </c>
      <c r="F249" s="233" t="s">
        <v>1353</v>
      </c>
      <c r="G249" s="234" t="s">
        <v>480</v>
      </c>
      <c r="H249" s="235">
        <v>3.528</v>
      </c>
      <c r="I249" s="236"/>
      <c r="J249" s="237">
        <f>ROUND(I249*H249,2)</f>
        <v>0</v>
      </c>
      <c r="K249" s="233" t="s">
        <v>481</v>
      </c>
      <c r="L249" s="47"/>
      <c r="M249" s="238" t="s">
        <v>28</v>
      </c>
      <c r="N249" s="239" t="s">
        <v>45</v>
      </c>
      <c r="O249" s="87"/>
      <c r="P249" s="240">
        <f>O249*H249</f>
        <v>0</v>
      </c>
      <c r="Q249" s="240">
        <v>2.5623100000000001</v>
      </c>
      <c r="R249" s="240">
        <f>Q249*H249</f>
        <v>9.0398296800000004</v>
      </c>
      <c r="S249" s="240">
        <v>0</v>
      </c>
      <c r="T249" s="24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42" t="s">
        <v>482</v>
      </c>
      <c r="AT249" s="242" t="s">
        <v>477</v>
      </c>
      <c r="AU249" s="242" t="s">
        <v>82</v>
      </c>
      <c r="AY249" s="20" t="s">
        <v>475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20" t="s">
        <v>78</v>
      </c>
      <c r="BK249" s="243">
        <f>ROUND(I249*H249,2)</f>
        <v>0</v>
      </c>
      <c r="BL249" s="20" t="s">
        <v>482</v>
      </c>
      <c r="BM249" s="242" t="s">
        <v>1354</v>
      </c>
    </row>
    <row r="250" s="2" customFormat="1">
      <c r="A250" s="41"/>
      <c r="B250" s="42"/>
      <c r="C250" s="43"/>
      <c r="D250" s="244" t="s">
        <v>484</v>
      </c>
      <c r="E250" s="43"/>
      <c r="F250" s="245" t="s">
        <v>1355</v>
      </c>
      <c r="G250" s="43"/>
      <c r="H250" s="43"/>
      <c r="I250" s="151"/>
      <c r="J250" s="43"/>
      <c r="K250" s="43"/>
      <c r="L250" s="47"/>
      <c r="M250" s="246"/>
      <c r="N250" s="24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484</v>
      </c>
      <c r="AU250" s="20" t="s">
        <v>82</v>
      </c>
    </row>
    <row r="251" s="2" customFormat="1">
      <c r="A251" s="41"/>
      <c r="B251" s="42"/>
      <c r="C251" s="43"/>
      <c r="D251" s="244" t="s">
        <v>485</v>
      </c>
      <c r="E251" s="43"/>
      <c r="F251" s="248" t="s">
        <v>1356</v>
      </c>
      <c r="G251" s="43"/>
      <c r="H251" s="43"/>
      <c r="I251" s="151"/>
      <c r="J251" s="43"/>
      <c r="K251" s="43"/>
      <c r="L251" s="47"/>
      <c r="M251" s="246"/>
      <c r="N251" s="24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485</v>
      </c>
      <c r="AU251" s="20" t="s">
        <v>82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1357</v>
      </c>
      <c r="G252" s="250"/>
      <c r="H252" s="253">
        <v>3.528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78</v>
      </c>
      <c r="AY252" s="259" t="s">
        <v>475</v>
      </c>
    </row>
    <row r="253" s="2" customFormat="1" ht="21.75" customHeight="1">
      <c r="A253" s="41"/>
      <c r="B253" s="42"/>
      <c r="C253" s="231" t="s">
        <v>672</v>
      </c>
      <c r="D253" s="231" t="s">
        <v>477</v>
      </c>
      <c r="E253" s="232" t="s">
        <v>1358</v>
      </c>
      <c r="F253" s="233" t="s">
        <v>1359</v>
      </c>
      <c r="G253" s="234" t="s">
        <v>496</v>
      </c>
      <c r="H253" s="235">
        <v>18.09</v>
      </c>
      <c r="I253" s="236"/>
      <c r="J253" s="237">
        <f>ROUND(I253*H253,2)</f>
        <v>0</v>
      </c>
      <c r="K253" s="233" t="s">
        <v>481</v>
      </c>
      <c r="L253" s="47"/>
      <c r="M253" s="238" t="s">
        <v>28</v>
      </c>
      <c r="N253" s="239" t="s">
        <v>45</v>
      </c>
      <c r="O253" s="87"/>
      <c r="P253" s="240">
        <f>O253*H253</f>
        <v>0</v>
      </c>
      <c r="Q253" s="240">
        <v>0.00063000000000000003</v>
      </c>
      <c r="R253" s="240">
        <f>Q253*H253</f>
        <v>0.011396700000000001</v>
      </c>
      <c r="S253" s="240">
        <v>0</v>
      </c>
      <c r="T253" s="241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42" t="s">
        <v>482</v>
      </c>
      <c r="AT253" s="242" t="s">
        <v>477</v>
      </c>
      <c r="AU253" s="242" t="s">
        <v>82</v>
      </c>
      <c r="AY253" s="20" t="s">
        <v>475</v>
      </c>
      <c r="BE253" s="243">
        <f>IF(N253="základní",J253,0)</f>
        <v>0</v>
      </c>
      <c r="BF253" s="243">
        <f>IF(N253="snížená",J253,0)</f>
        <v>0</v>
      </c>
      <c r="BG253" s="243">
        <f>IF(N253="zákl. přenesená",J253,0)</f>
        <v>0</v>
      </c>
      <c r="BH253" s="243">
        <f>IF(N253="sníž. přenesená",J253,0)</f>
        <v>0</v>
      </c>
      <c r="BI253" s="243">
        <f>IF(N253="nulová",J253,0)</f>
        <v>0</v>
      </c>
      <c r="BJ253" s="20" t="s">
        <v>78</v>
      </c>
      <c r="BK253" s="243">
        <f>ROUND(I253*H253,2)</f>
        <v>0</v>
      </c>
      <c r="BL253" s="20" t="s">
        <v>482</v>
      </c>
      <c r="BM253" s="242" t="s">
        <v>1360</v>
      </c>
    </row>
    <row r="254" s="2" customFormat="1">
      <c r="A254" s="41"/>
      <c r="B254" s="42"/>
      <c r="C254" s="43"/>
      <c r="D254" s="244" t="s">
        <v>484</v>
      </c>
      <c r="E254" s="43"/>
      <c r="F254" s="245" t="s">
        <v>1361</v>
      </c>
      <c r="G254" s="43"/>
      <c r="H254" s="43"/>
      <c r="I254" s="151"/>
      <c r="J254" s="43"/>
      <c r="K254" s="43"/>
      <c r="L254" s="47"/>
      <c r="M254" s="246"/>
      <c r="N254" s="24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484</v>
      </c>
      <c r="AU254" s="20" t="s">
        <v>82</v>
      </c>
    </row>
    <row r="255" s="13" customFormat="1">
      <c r="A255" s="13"/>
      <c r="B255" s="249"/>
      <c r="C255" s="250"/>
      <c r="D255" s="244" t="s">
        <v>487</v>
      </c>
      <c r="E255" s="251" t="s">
        <v>28</v>
      </c>
      <c r="F255" s="252" t="s">
        <v>1362</v>
      </c>
      <c r="G255" s="250"/>
      <c r="H255" s="253">
        <v>18.09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9" t="s">
        <v>487</v>
      </c>
      <c r="AU255" s="259" t="s">
        <v>82</v>
      </c>
      <c r="AV255" s="13" t="s">
        <v>82</v>
      </c>
      <c r="AW255" s="13" t="s">
        <v>35</v>
      </c>
      <c r="AX255" s="13" t="s">
        <v>78</v>
      </c>
      <c r="AY255" s="259" t="s">
        <v>475</v>
      </c>
    </row>
    <row r="256" s="2" customFormat="1" ht="21.75" customHeight="1">
      <c r="A256" s="41"/>
      <c r="B256" s="42"/>
      <c r="C256" s="231" t="s">
        <v>677</v>
      </c>
      <c r="D256" s="231" t="s">
        <v>477</v>
      </c>
      <c r="E256" s="232" t="s">
        <v>1363</v>
      </c>
      <c r="F256" s="233" t="s">
        <v>1364</v>
      </c>
      <c r="G256" s="234" t="s">
        <v>639</v>
      </c>
      <c r="H256" s="235">
        <v>120.59999999999999</v>
      </c>
      <c r="I256" s="236"/>
      <c r="J256" s="237">
        <f>ROUND(I256*H256,2)</f>
        <v>0</v>
      </c>
      <c r="K256" s="233" t="s">
        <v>481</v>
      </c>
      <c r="L256" s="47"/>
      <c r="M256" s="238" t="s">
        <v>28</v>
      </c>
      <c r="N256" s="239" t="s">
        <v>45</v>
      </c>
      <c r="O256" s="87"/>
      <c r="P256" s="240">
        <f>O256*H256</f>
        <v>0</v>
      </c>
      <c r="Q256" s="240">
        <v>0.00018000000000000001</v>
      </c>
      <c r="R256" s="240">
        <f>Q256*H256</f>
        <v>0.021708000000000002</v>
      </c>
      <c r="S256" s="240">
        <v>0</v>
      </c>
      <c r="T256" s="241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42" t="s">
        <v>482</v>
      </c>
      <c r="AT256" s="242" t="s">
        <v>477</v>
      </c>
      <c r="AU256" s="242" t="s">
        <v>82</v>
      </c>
      <c r="AY256" s="20" t="s">
        <v>475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20" t="s">
        <v>78</v>
      </c>
      <c r="BK256" s="243">
        <f>ROUND(I256*H256,2)</f>
        <v>0</v>
      </c>
      <c r="BL256" s="20" t="s">
        <v>482</v>
      </c>
      <c r="BM256" s="242" t="s">
        <v>1365</v>
      </c>
    </row>
    <row r="257" s="2" customFormat="1">
      <c r="A257" s="41"/>
      <c r="B257" s="42"/>
      <c r="C257" s="43"/>
      <c r="D257" s="244" t="s">
        <v>484</v>
      </c>
      <c r="E257" s="43"/>
      <c r="F257" s="245" t="s">
        <v>1366</v>
      </c>
      <c r="G257" s="43"/>
      <c r="H257" s="43"/>
      <c r="I257" s="151"/>
      <c r="J257" s="43"/>
      <c r="K257" s="43"/>
      <c r="L257" s="47"/>
      <c r="M257" s="246"/>
      <c r="N257" s="24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484</v>
      </c>
      <c r="AU257" s="20" t="s">
        <v>82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1367</v>
      </c>
      <c r="G258" s="250"/>
      <c r="H258" s="253">
        <v>120.59999999999999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78</v>
      </c>
      <c r="AY258" s="259" t="s">
        <v>475</v>
      </c>
    </row>
    <row r="259" s="2" customFormat="1" ht="33" customHeight="1">
      <c r="A259" s="41"/>
      <c r="B259" s="42"/>
      <c r="C259" s="231" t="s">
        <v>683</v>
      </c>
      <c r="D259" s="231" t="s">
        <v>477</v>
      </c>
      <c r="E259" s="232" t="s">
        <v>1368</v>
      </c>
      <c r="F259" s="233" t="s">
        <v>1369</v>
      </c>
      <c r="G259" s="234" t="s">
        <v>639</v>
      </c>
      <c r="H259" s="235">
        <v>120.59999999999999</v>
      </c>
      <c r="I259" s="236"/>
      <c r="J259" s="237">
        <f>ROUND(I259*H259,2)</f>
        <v>0</v>
      </c>
      <c r="K259" s="233" t="s">
        <v>481</v>
      </c>
      <c r="L259" s="47"/>
      <c r="M259" s="238" t="s">
        <v>28</v>
      </c>
      <c r="N259" s="239" t="s">
        <v>45</v>
      </c>
      <c r="O259" s="87"/>
      <c r="P259" s="240">
        <f>O259*H259</f>
        <v>0</v>
      </c>
      <c r="Q259" s="240">
        <v>0.52969999999999995</v>
      </c>
      <c r="R259" s="240">
        <f>Q259*H259</f>
        <v>63.88181999999999</v>
      </c>
      <c r="S259" s="240">
        <v>0</v>
      </c>
      <c r="T259" s="241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42" t="s">
        <v>482</v>
      </c>
      <c r="AT259" s="242" t="s">
        <v>477</v>
      </c>
      <c r="AU259" s="242" t="s">
        <v>82</v>
      </c>
      <c r="AY259" s="20" t="s">
        <v>475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20" t="s">
        <v>78</v>
      </c>
      <c r="BK259" s="243">
        <f>ROUND(I259*H259,2)</f>
        <v>0</v>
      </c>
      <c r="BL259" s="20" t="s">
        <v>482</v>
      </c>
      <c r="BM259" s="242" t="s">
        <v>1370</v>
      </c>
    </row>
    <row r="260" s="2" customFormat="1">
      <c r="A260" s="41"/>
      <c r="B260" s="42"/>
      <c r="C260" s="43"/>
      <c r="D260" s="244" t="s">
        <v>484</v>
      </c>
      <c r="E260" s="43"/>
      <c r="F260" s="245" t="s">
        <v>1369</v>
      </c>
      <c r="G260" s="43"/>
      <c r="H260" s="43"/>
      <c r="I260" s="151"/>
      <c r="J260" s="43"/>
      <c r="K260" s="43"/>
      <c r="L260" s="47"/>
      <c r="M260" s="246"/>
      <c r="N260" s="24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484</v>
      </c>
      <c r="AU260" s="20" t="s">
        <v>82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1371</v>
      </c>
      <c r="G261" s="250"/>
      <c r="H261" s="253">
        <v>120.59999999999999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78</v>
      </c>
      <c r="AY261" s="259" t="s">
        <v>475</v>
      </c>
    </row>
    <row r="262" s="2" customFormat="1" ht="21.75" customHeight="1">
      <c r="A262" s="41"/>
      <c r="B262" s="42"/>
      <c r="C262" s="231" t="s">
        <v>689</v>
      </c>
      <c r="D262" s="231" t="s">
        <v>477</v>
      </c>
      <c r="E262" s="232" t="s">
        <v>1372</v>
      </c>
      <c r="F262" s="233" t="s">
        <v>1373</v>
      </c>
      <c r="G262" s="234" t="s">
        <v>639</v>
      </c>
      <c r="H262" s="235">
        <v>4.0800000000000001</v>
      </c>
      <c r="I262" s="236"/>
      <c r="J262" s="237">
        <f>ROUND(I262*H262,2)</f>
        <v>0</v>
      </c>
      <c r="K262" s="233" t="s">
        <v>481</v>
      </c>
      <c r="L262" s="47"/>
      <c r="M262" s="238" t="s">
        <v>28</v>
      </c>
      <c r="N262" s="239" t="s">
        <v>45</v>
      </c>
      <c r="O262" s="87"/>
      <c r="P262" s="240">
        <f>O262*H262</f>
        <v>0</v>
      </c>
      <c r="Q262" s="240">
        <v>0</v>
      </c>
      <c r="R262" s="240">
        <f>Q262*H262</f>
        <v>0</v>
      </c>
      <c r="S262" s="240">
        <v>0</v>
      </c>
      <c r="T262" s="24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42" t="s">
        <v>482</v>
      </c>
      <c r="AT262" s="242" t="s">
        <v>477</v>
      </c>
      <c r="AU262" s="242" t="s">
        <v>82</v>
      </c>
      <c r="AY262" s="20" t="s">
        <v>475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20" t="s">
        <v>78</v>
      </c>
      <c r="BK262" s="243">
        <f>ROUND(I262*H262,2)</f>
        <v>0</v>
      </c>
      <c r="BL262" s="20" t="s">
        <v>482</v>
      </c>
      <c r="BM262" s="242" t="s">
        <v>1374</v>
      </c>
    </row>
    <row r="263" s="2" customFormat="1">
      <c r="A263" s="41"/>
      <c r="B263" s="42"/>
      <c r="C263" s="43"/>
      <c r="D263" s="244" t="s">
        <v>484</v>
      </c>
      <c r="E263" s="43"/>
      <c r="F263" s="245" t="s">
        <v>1375</v>
      </c>
      <c r="G263" s="43"/>
      <c r="H263" s="43"/>
      <c r="I263" s="151"/>
      <c r="J263" s="43"/>
      <c r="K263" s="43"/>
      <c r="L263" s="47"/>
      <c r="M263" s="246"/>
      <c r="N263" s="24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484</v>
      </c>
      <c r="AU263" s="20" t="s">
        <v>82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1376</v>
      </c>
      <c r="G264" s="250"/>
      <c r="H264" s="253">
        <v>4.0800000000000001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78</v>
      </c>
      <c r="AY264" s="259" t="s">
        <v>475</v>
      </c>
    </row>
    <row r="265" s="2" customFormat="1" ht="21.75" customHeight="1">
      <c r="A265" s="41"/>
      <c r="B265" s="42"/>
      <c r="C265" s="282" t="s">
        <v>703</v>
      </c>
      <c r="D265" s="282" t="s">
        <v>516</v>
      </c>
      <c r="E265" s="283" t="s">
        <v>1377</v>
      </c>
      <c r="F265" s="284" t="s">
        <v>1378</v>
      </c>
      <c r="G265" s="285" t="s">
        <v>550</v>
      </c>
      <c r="H265" s="286">
        <v>6</v>
      </c>
      <c r="I265" s="287"/>
      <c r="J265" s="288">
        <f>ROUND(I265*H265,2)</f>
        <v>0</v>
      </c>
      <c r="K265" s="284" t="s">
        <v>28</v>
      </c>
      <c r="L265" s="289"/>
      <c r="M265" s="290" t="s">
        <v>28</v>
      </c>
      <c r="N265" s="291" t="s">
        <v>45</v>
      </c>
      <c r="O265" s="87"/>
      <c r="P265" s="240">
        <f>O265*H265</f>
        <v>0</v>
      </c>
      <c r="Q265" s="240">
        <v>0.00080000000000000004</v>
      </c>
      <c r="R265" s="240">
        <f>Q265*H265</f>
        <v>0.0048000000000000004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649</v>
      </c>
      <c r="AT265" s="242" t="s">
        <v>516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567</v>
      </c>
      <c r="BM265" s="242" t="s">
        <v>1379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1378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1380</v>
      </c>
      <c r="G267" s="250"/>
      <c r="H267" s="253">
        <v>6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78</v>
      </c>
      <c r="AY267" s="259" t="s">
        <v>475</v>
      </c>
    </row>
    <row r="268" s="2" customFormat="1" ht="33" customHeight="1">
      <c r="A268" s="41"/>
      <c r="B268" s="42"/>
      <c r="C268" s="231" t="s">
        <v>712</v>
      </c>
      <c r="D268" s="231" t="s">
        <v>477</v>
      </c>
      <c r="E268" s="232" t="s">
        <v>1028</v>
      </c>
      <c r="F268" s="233" t="s">
        <v>1029</v>
      </c>
      <c r="G268" s="234" t="s">
        <v>550</v>
      </c>
      <c r="H268" s="235">
        <v>600</v>
      </c>
      <c r="I268" s="236"/>
      <c r="J268" s="237">
        <f>ROUND(I268*H268,2)</f>
        <v>0</v>
      </c>
      <c r="K268" s="233" t="s">
        <v>481</v>
      </c>
      <c r="L268" s="47"/>
      <c r="M268" s="238" t="s">
        <v>28</v>
      </c>
      <c r="N268" s="239" t="s">
        <v>45</v>
      </c>
      <c r="O268" s="87"/>
      <c r="P268" s="240">
        <f>O268*H268</f>
        <v>0</v>
      </c>
      <c r="Q268" s="240">
        <v>9.0000000000000006E-05</v>
      </c>
      <c r="R268" s="240">
        <f>Q268*H268</f>
        <v>0.054000000000000006</v>
      </c>
      <c r="S268" s="240">
        <v>0</v>
      </c>
      <c r="T268" s="241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42" t="s">
        <v>482</v>
      </c>
      <c r="AT268" s="242" t="s">
        <v>477</v>
      </c>
      <c r="AU268" s="242" t="s">
        <v>82</v>
      </c>
      <c r="AY268" s="20" t="s">
        <v>475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20" t="s">
        <v>78</v>
      </c>
      <c r="BK268" s="243">
        <f>ROUND(I268*H268,2)</f>
        <v>0</v>
      </c>
      <c r="BL268" s="20" t="s">
        <v>482</v>
      </c>
      <c r="BM268" s="242" t="s">
        <v>1381</v>
      </c>
    </row>
    <row r="269" s="2" customFormat="1">
      <c r="A269" s="41"/>
      <c r="B269" s="42"/>
      <c r="C269" s="43"/>
      <c r="D269" s="244" t="s">
        <v>484</v>
      </c>
      <c r="E269" s="43"/>
      <c r="F269" s="245" t="s">
        <v>1031</v>
      </c>
      <c r="G269" s="43"/>
      <c r="H269" s="43"/>
      <c r="I269" s="151"/>
      <c r="J269" s="43"/>
      <c r="K269" s="43"/>
      <c r="L269" s="47"/>
      <c r="M269" s="246"/>
      <c r="N269" s="24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484</v>
      </c>
      <c r="AU269" s="20" t="s">
        <v>82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1382</v>
      </c>
      <c r="G270" s="250"/>
      <c r="H270" s="253">
        <v>264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74</v>
      </c>
      <c r="AY270" s="259" t="s">
        <v>475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1383</v>
      </c>
      <c r="G271" s="250"/>
      <c r="H271" s="253">
        <v>264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74</v>
      </c>
      <c r="AY271" s="259" t="s">
        <v>475</v>
      </c>
    </row>
    <row r="272" s="13" customFormat="1">
      <c r="A272" s="13"/>
      <c r="B272" s="249"/>
      <c r="C272" s="250"/>
      <c r="D272" s="244" t="s">
        <v>487</v>
      </c>
      <c r="E272" s="251" t="s">
        <v>28</v>
      </c>
      <c r="F272" s="252" t="s">
        <v>1384</v>
      </c>
      <c r="G272" s="250"/>
      <c r="H272" s="253">
        <v>72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9" t="s">
        <v>487</v>
      </c>
      <c r="AU272" s="259" t="s">
        <v>82</v>
      </c>
      <c r="AV272" s="13" t="s">
        <v>82</v>
      </c>
      <c r="AW272" s="13" t="s">
        <v>35</v>
      </c>
      <c r="AX272" s="13" t="s">
        <v>74</v>
      </c>
      <c r="AY272" s="259" t="s">
        <v>475</v>
      </c>
    </row>
    <row r="273" s="15" customFormat="1">
      <c r="A273" s="15"/>
      <c r="B273" s="271"/>
      <c r="C273" s="272"/>
      <c r="D273" s="244" t="s">
        <v>487</v>
      </c>
      <c r="E273" s="273" t="s">
        <v>28</v>
      </c>
      <c r="F273" s="274" t="s">
        <v>493</v>
      </c>
      <c r="G273" s="272"/>
      <c r="H273" s="275">
        <v>600</v>
      </c>
      <c r="I273" s="276"/>
      <c r="J273" s="272"/>
      <c r="K273" s="272"/>
      <c r="L273" s="277"/>
      <c r="M273" s="278"/>
      <c r="N273" s="279"/>
      <c r="O273" s="279"/>
      <c r="P273" s="279"/>
      <c r="Q273" s="279"/>
      <c r="R273" s="279"/>
      <c r="S273" s="279"/>
      <c r="T273" s="280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81" t="s">
        <v>487</v>
      </c>
      <c r="AU273" s="281" t="s">
        <v>82</v>
      </c>
      <c r="AV273" s="15" t="s">
        <v>482</v>
      </c>
      <c r="AW273" s="15" t="s">
        <v>35</v>
      </c>
      <c r="AX273" s="15" t="s">
        <v>78</v>
      </c>
      <c r="AY273" s="281" t="s">
        <v>475</v>
      </c>
    </row>
    <row r="274" s="2" customFormat="1" ht="33" customHeight="1">
      <c r="A274" s="41"/>
      <c r="B274" s="42"/>
      <c r="C274" s="231" t="s">
        <v>717</v>
      </c>
      <c r="D274" s="231" t="s">
        <v>477</v>
      </c>
      <c r="E274" s="232" t="s">
        <v>1034</v>
      </c>
      <c r="F274" s="233" t="s">
        <v>1035</v>
      </c>
      <c r="G274" s="234" t="s">
        <v>550</v>
      </c>
      <c r="H274" s="235">
        <v>600</v>
      </c>
      <c r="I274" s="236"/>
      <c r="J274" s="237">
        <f>ROUND(I274*H274,2)</f>
        <v>0</v>
      </c>
      <c r="K274" s="233" t="s">
        <v>28</v>
      </c>
      <c r="L274" s="47"/>
      <c r="M274" s="238" t="s">
        <v>28</v>
      </c>
      <c r="N274" s="239" t="s">
        <v>45</v>
      </c>
      <c r="O274" s="87"/>
      <c r="P274" s="240">
        <f>O274*H274</f>
        <v>0</v>
      </c>
      <c r="Q274" s="240">
        <v>0.0040229999999999997</v>
      </c>
      <c r="R274" s="240">
        <f>Q274*H274</f>
        <v>2.4137999999999997</v>
      </c>
      <c r="S274" s="240">
        <v>0</v>
      </c>
      <c r="T274" s="241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42" t="s">
        <v>482</v>
      </c>
      <c r="AT274" s="242" t="s">
        <v>477</v>
      </c>
      <c r="AU274" s="242" t="s">
        <v>82</v>
      </c>
      <c r="AY274" s="20" t="s">
        <v>475</v>
      </c>
      <c r="BE274" s="243">
        <f>IF(N274="základní",J274,0)</f>
        <v>0</v>
      </c>
      <c r="BF274" s="243">
        <f>IF(N274="snížená",J274,0)</f>
        <v>0</v>
      </c>
      <c r="BG274" s="243">
        <f>IF(N274="zákl. přenesená",J274,0)</f>
        <v>0</v>
      </c>
      <c r="BH274" s="243">
        <f>IF(N274="sníž. přenesená",J274,0)</f>
        <v>0</v>
      </c>
      <c r="BI274" s="243">
        <f>IF(N274="nulová",J274,0)</f>
        <v>0</v>
      </c>
      <c r="BJ274" s="20" t="s">
        <v>78</v>
      </c>
      <c r="BK274" s="243">
        <f>ROUND(I274*H274,2)</f>
        <v>0</v>
      </c>
      <c r="BL274" s="20" t="s">
        <v>482</v>
      </c>
      <c r="BM274" s="242" t="s">
        <v>1385</v>
      </c>
    </row>
    <row r="275" s="2" customFormat="1">
      <c r="A275" s="41"/>
      <c r="B275" s="42"/>
      <c r="C275" s="43"/>
      <c r="D275" s="244" t="s">
        <v>484</v>
      </c>
      <c r="E275" s="43"/>
      <c r="F275" s="245" t="s">
        <v>1037</v>
      </c>
      <c r="G275" s="43"/>
      <c r="H275" s="43"/>
      <c r="I275" s="151"/>
      <c r="J275" s="43"/>
      <c r="K275" s="43"/>
      <c r="L275" s="47"/>
      <c r="M275" s="246"/>
      <c r="N275" s="24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484</v>
      </c>
      <c r="AU275" s="20" t="s">
        <v>82</v>
      </c>
    </row>
    <row r="276" s="12" customFormat="1" ht="22.8" customHeight="1">
      <c r="A276" s="12"/>
      <c r="B276" s="215"/>
      <c r="C276" s="216"/>
      <c r="D276" s="217" t="s">
        <v>73</v>
      </c>
      <c r="E276" s="229" t="s">
        <v>701</v>
      </c>
      <c r="F276" s="229" t="s">
        <v>702</v>
      </c>
      <c r="G276" s="216"/>
      <c r="H276" s="216"/>
      <c r="I276" s="219"/>
      <c r="J276" s="230">
        <f>BK276</f>
        <v>0</v>
      </c>
      <c r="K276" s="216"/>
      <c r="L276" s="221"/>
      <c r="M276" s="222"/>
      <c r="N276" s="223"/>
      <c r="O276" s="223"/>
      <c r="P276" s="224">
        <f>SUM(P277:P278)</f>
        <v>0</v>
      </c>
      <c r="Q276" s="223"/>
      <c r="R276" s="224">
        <f>SUM(R277:R278)</f>
        <v>0</v>
      </c>
      <c r="S276" s="223"/>
      <c r="T276" s="225">
        <f>SUM(T277:T278)</f>
        <v>0</v>
      </c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R276" s="226" t="s">
        <v>78</v>
      </c>
      <c r="AT276" s="227" t="s">
        <v>73</v>
      </c>
      <c r="AU276" s="227" t="s">
        <v>78</v>
      </c>
      <c r="AY276" s="226" t="s">
        <v>475</v>
      </c>
      <c r="BK276" s="228">
        <f>SUM(BK277:BK278)</f>
        <v>0</v>
      </c>
    </row>
    <row r="277" s="2" customFormat="1" ht="33" customHeight="1">
      <c r="A277" s="41"/>
      <c r="B277" s="42"/>
      <c r="C277" s="231" t="s">
        <v>723</v>
      </c>
      <c r="D277" s="231" t="s">
        <v>477</v>
      </c>
      <c r="E277" s="232" t="s">
        <v>1386</v>
      </c>
      <c r="F277" s="233" t="s">
        <v>1387</v>
      </c>
      <c r="G277" s="234" t="s">
        <v>508</v>
      </c>
      <c r="H277" s="235">
        <v>815.20699999999999</v>
      </c>
      <c r="I277" s="236"/>
      <c r="J277" s="237">
        <f>ROUND(I277*H277,2)</f>
        <v>0</v>
      </c>
      <c r="K277" s="233" t="s">
        <v>481</v>
      </c>
      <c r="L277" s="47"/>
      <c r="M277" s="238" t="s">
        <v>28</v>
      </c>
      <c r="N277" s="239" t="s">
        <v>45</v>
      </c>
      <c r="O277" s="87"/>
      <c r="P277" s="240">
        <f>O277*H277</f>
        <v>0</v>
      </c>
      <c r="Q277" s="240">
        <v>0</v>
      </c>
      <c r="R277" s="240">
        <f>Q277*H277</f>
        <v>0</v>
      </c>
      <c r="S277" s="240">
        <v>0</v>
      </c>
      <c r="T277" s="241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42" t="s">
        <v>482</v>
      </c>
      <c r="AT277" s="242" t="s">
        <v>477</v>
      </c>
      <c r="AU277" s="242" t="s">
        <v>82</v>
      </c>
      <c r="AY277" s="20" t="s">
        <v>475</v>
      </c>
      <c r="BE277" s="243">
        <f>IF(N277="základní",J277,0)</f>
        <v>0</v>
      </c>
      <c r="BF277" s="243">
        <f>IF(N277="snížená",J277,0)</f>
        <v>0</v>
      </c>
      <c r="BG277" s="243">
        <f>IF(N277="zákl. přenesená",J277,0)</f>
        <v>0</v>
      </c>
      <c r="BH277" s="243">
        <f>IF(N277="sníž. přenesená",J277,0)</f>
        <v>0</v>
      </c>
      <c r="BI277" s="243">
        <f>IF(N277="nulová",J277,0)</f>
        <v>0</v>
      </c>
      <c r="BJ277" s="20" t="s">
        <v>78</v>
      </c>
      <c r="BK277" s="243">
        <f>ROUND(I277*H277,2)</f>
        <v>0</v>
      </c>
      <c r="BL277" s="20" t="s">
        <v>482</v>
      </c>
      <c r="BM277" s="242" t="s">
        <v>1388</v>
      </c>
    </row>
    <row r="278" s="2" customFormat="1">
      <c r="A278" s="41"/>
      <c r="B278" s="42"/>
      <c r="C278" s="43"/>
      <c r="D278" s="244" t="s">
        <v>484</v>
      </c>
      <c r="E278" s="43"/>
      <c r="F278" s="245" t="s">
        <v>1389</v>
      </c>
      <c r="G278" s="43"/>
      <c r="H278" s="43"/>
      <c r="I278" s="151"/>
      <c r="J278" s="43"/>
      <c r="K278" s="43"/>
      <c r="L278" s="47"/>
      <c r="M278" s="246"/>
      <c r="N278" s="24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484</v>
      </c>
      <c r="AU278" s="20" t="s">
        <v>82</v>
      </c>
    </row>
    <row r="279" s="12" customFormat="1" ht="25.92" customHeight="1">
      <c r="A279" s="12"/>
      <c r="B279" s="215"/>
      <c r="C279" s="216"/>
      <c r="D279" s="217" t="s">
        <v>73</v>
      </c>
      <c r="E279" s="218" t="s">
        <v>708</v>
      </c>
      <c r="F279" s="218" t="s">
        <v>709</v>
      </c>
      <c r="G279" s="216"/>
      <c r="H279" s="216"/>
      <c r="I279" s="219"/>
      <c r="J279" s="220">
        <f>BK279</f>
        <v>0</v>
      </c>
      <c r="K279" s="216"/>
      <c r="L279" s="221"/>
      <c r="M279" s="222"/>
      <c r="N279" s="223"/>
      <c r="O279" s="223"/>
      <c r="P279" s="224">
        <f>P280</f>
        <v>0</v>
      </c>
      <c r="Q279" s="223"/>
      <c r="R279" s="224">
        <f>R280</f>
        <v>2.3761253999999998</v>
      </c>
      <c r="S279" s="223"/>
      <c r="T279" s="225">
        <f>T280</f>
        <v>0</v>
      </c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R279" s="226" t="s">
        <v>82</v>
      </c>
      <c r="AT279" s="227" t="s">
        <v>73</v>
      </c>
      <c r="AU279" s="227" t="s">
        <v>74</v>
      </c>
      <c r="AY279" s="226" t="s">
        <v>475</v>
      </c>
      <c r="BK279" s="228">
        <f>BK280</f>
        <v>0</v>
      </c>
    </row>
    <row r="280" s="12" customFormat="1" ht="22.8" customHeight="1">
      <c r="A280" s="12"/>
      <c r="B280" s="215"/>
      <c r="C280" s="216"/>
      <c r="D280" s="217" t="s">
        <v>73</v>
      </c>
      <c r="E280" s="229" t="s">
        <v>710</v>
      </c>
      <c r="F280" s="229" t="s">
        <v>711</v>
      </c>
      <c r="G280" s="216"/>
      <c r="H280" s="216"/>
      <c r="I280" s="219"/>
      <c r="J280" s="230">
        <f>BK280</f>
        <v>0</v>
      </c>
      <c r="K280" s="216"/>
      <c r="L280" s="221"/>
      <c r="M280" s="222"/>
      <c r="N280" s="223"/>
      <c r="O280" s="223"/>
      <c r="P280" s="224">
        <f>SUM(P281:P296)</f>
        <v>0</v>
      </c>
      <c r="Q280" s="223"/>
      <c r="R280" s="224">
        <f>SUM(R281:R296)</f>
        <v>2.3761253999999998</v>
      </c>
      <c r="S280" s="223"/>
      <c r="T280" s="225">
        <f>SUM(T281:T296)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6" t="s">
        <v>82</v>
      </c>
      <c r="AT280" s="227" t="s">
        <v>73</v>
      </c>
      <c r="AU280" s="227" t="s">
        <v>78</v>
      </c>
      <c r="AY280" s="226" t="s">
        <v>475</v>
      </c>
      <c r="BK280" s="228">
        <f>SUM(BK281:BK296)</f>
        <v>0</v>
      </c>
    </row>
    <row r="281" s="2" customFormat="1" ht="33" customHeight="1">
      <c r="A281" s="41"/>
      <c r="B281" s="42"/>
      <c r="C281" s="231" t="s">
        <v>730</v>
      </c>
      <c r="D281" s="231" t="s">
        <v>477</v>
      </c>
      <c r="E281" s="232" t="s">
        <v>1390</v>
      </c>
      <c r="F281" s="233" t="s">
        <v>1391</v>
      </c>
      <c r="G281" s="234" t="s">
        <v>496</v>
      </c>
      <c r="H281" s="235">
        <v>1117.1500000000001</v>
      </c>
      <c r="I281" s="236"/>
      <c r="J281" s="237">
        <f>ROUND(I281*H281,2)</f>
        <v>0</v>
      </c>
      <c r="K281" s="233" t="s">
        <v>28</v>
      </c>
      <c r="L281" s="47"/>
      <c r="M281" s="238" t="s">
        <v>28</v>
      </c>
      <c r="N281" s="239" t="s">
        <v>45</v>
      </c>
      <c r="O281" s="87"/>
      <c r="P281" s="240">
        <f>O281*H281</f>
        <v>0</v>
      </c>
      <c r="Q281" s="240">
        <v>0</v>
      </c>
      <c r="R281" s="240">
        <f>Q281*H281</f>
        <v>0</v>
      </c>
      <c r="S281" s="240">
        <v>0</v>
      </c>
      <c r="T281" s="241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42" t="s">
        <v>567</v>
      </c>
      <c r="AT281" s="242" t="s">
        <v>477</v>
      </c>
      <c r="AU281" s="242" t="s">
        <v>82</v>
      </c>
      <c r="AY281" s="20" t="s">
        <v>475</v>
      </c>
      <c r="BE281" s="243">
        <f>IF(N281="základní",J281,0)</f>
        <v>0</v>
      </c>
      <c r="BF281" s="243">
        <f>IF(N281="snížená",J281,0)</f>
        <v>0</v>
      </c>
      <c r="BG281" s="243">
        <f>IF(N281="zákl. přenesená",J281,0)</f>
        <v>0</v>
      </c>
      <c r="BH281" s="243">
        <f>IF(N281="sníž. přenesená",J281,0)</f>
        <v>0</v>
      </c>
      <c r="BI281" s="243">
        <f>IF(N281="nulová",J281,0)</f>
        <v>0</v>
      </c>
      <c r="BJ281" s="20" t="s">
        <v>78</v>
      </c>
      <c r="BK281" s="243">
        <f>ROUND(I281*H281,2)</f>
        <v>0</v>
      </c>
      <c r="BL281" s="20" t="s">
        <v>567</v>
      </c>
      <c r="BM281" s="242" t="s">
        <v>1392</v>
      </c>
    </row>
    <row r="282" s="2" customFormat="1">
      <c r="A282" s="41"/>
      <c r="B282" s="42"/>
      <c r="C282" s="43"/>
      <c r="D282" s="244" t="s">
        <v>484</v>
      </c>
      <c r="E282" s="43"/>
      <c r="F282" s="245" t="s">
        <v>1391</v>
      </c>
      <c r="G282" s="43"/>
      <c r="H282" s="43"/>
      <c r="I282" s="151"/>
      <c r="J282" s="43"/>
      <c r="K282" s="43"/>
      <c r="L282" s="47"/>
      <c r="M282" s="246"/>
      <c r="N282" s="24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484</v>
      </c>
      <c r="AU282" s="20" t="s">
        <v>82</v>
      </c>
    </row>
    <row r="283" s="13" customFormat="1">
      <c r="A283" s="13"/>
      <c r="B283" s="249"/>
      <c r="C283" s="250"/>
      <c r="D283" s="244" t="s">
        <v>487</v>
      </c>
      <c r="E283" s="251" t="s">
        <v>28</v>
      </c>
      <c r="F283" s="252" t="s">
        <v>1393</v>
      </c>
      <c r="G283" s="250"/>
      <c r="H283" s="253">
        <v>810.75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9" t="s">
        <v>487</v>
      </c>
      <c r="AU283" s="259" t="s">
        <v>82</v>
      </c>
      <c r="AV283" s="13" t="s">
        <v>82</v>
      </c>
      <c r="AW283" s="13" t="s">
        <v>35</v>
      </c>
      <c r="AX283" s="13" t="s">
        <v>74</v>
      </c>
      <c r="AY283" s="259" t="s">
        <v>475</v>
      </c>
    </row>
    <row r="284" s="13" customFormat="1">
      <c r="A284" s="13"/>
      <c r="B284" s="249"/>
      <c r="C284" s="250"/>
      <c r="D284" s="244" t="s">
        <v>487</v>
      </c>
      <c r="E284" s="251" t="s">
        <v>28</v>
      </c>
      <c r="F284" s="252" t="s">
        <v>1394</v>
      </c>
      <c r="G284" s="250"/>
      <c r="H284" s="253">
        <v>117.59999999999999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9" t="s">
        <v>487</v>
      </c>
      <c r="AU284" s="259" t="s">
        <v>82</v>
      </c>
      <c r="AV284" s="13" t="s">
        <v>82</v>
      </c>
      <c r="AW284" s="13" t="s">
        <v>35</v>
      </c>
      <c r="AX284" s="13" t="s">
        <v>74</v>
      </c>
      <c r="AY284" s="259" t="s">
        <v>475</v>
      </c>
    </row>
    <row r="285" s="13" customFormat="1">
      <c r="A285" s="13"/>
      <c r="B285" s="249"/>
      <c r="C285" s="250"/>
      <c r="D285" s="244" t="s">
        <v>487</v>
      </c>
      <c r="E285" s="251" t="s">
        <v>28</v>
      </c>
      <c r="F285" s="252" t="s">
        <v>1395</v>
      </c>
      <c r="G285" s="250"/>
      <c r="H285" s="253">
        <v>188.80000000000001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9" t="s">
        <v>487</v>
      </c>
      <c r="AU285" s="259" t="s">
        <v>82</v>
      </c>
      <c r="AV285" s="13" t="s">
        <v>82</v>
      </c>
      <c r="AW285" s="13" t="s">
        <v>35</v>
      </c>
      <c r="AX285" s="13" t="s">
        <v>74</v>
      </c>
      <c r="AY285" s="259" t="s">
        <v>475</v>
      </c>
    </row>
    <row r="286" s="15" customFormat="1">
      <c r="A286" s="15"/>
      <c r="B286" s="271"/>
      <c r="C286" s="272"/>
      <c r="D286" s="244" t="s">
        <v>487</v>
      </c>
      <c r="E286" s="273" t="s">
        <v>28</v>
      </c>
      <c r="F286" s="274" t="s">
        <v>493</v>
      </c>
      <c r="G286" s="272"/>
      <c r="H286" s="275">
        <v>1117.1500000000001</v>
      </c>
      <c r="I286" s="276"/>
      <c r="J286" s="272"/>
      <c r="K286" s="272"/>
      <c r="L286" s="277"/>
      <c r="M286" s="278"/>
      <c r="N286" s="279"/>
      <c r="O286" s="279"/>
      <c r="P286" s="279"/>
      <c r="Q286" s="279"/>
      <c r="R286" s="279"/>
      <c r="S286" s="279"/>
      <c r="T286" s="280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81" t="s">
        <v>487</v>
      </c>
      <c r="AU286" s="281" t="s">
        <v>82</v>
      </c>
      <c r="AV286" s="15" t="s">
        <v>482</v>
      </c>
      <c r="AW286" s="15" t="s">
        <v>35</v>
      </c>
      <c r="AX286" s="15" t="s">
        <v>78</v>
      </c>
      <c r="AY286" s="281" t="s">
        <v>475</v>
      </c>
    </row>
    <row r="287" s="2" customFormat="1" ht="44.25" customHeight="1">
      <c r="A287" s="41"/>
      <c r="B287" s="42"/>
      <c r="C287" s="282" t="s">
        <v>737</v>
      </c>
      <c r="D287" s="282" t="s">
        <v>516</v>
      </c>
      <c r="E287" s="283" t="s">
        <v>1396</v>
      </c>
      <c r="F287" s="284" t="s">
        <v>1397</v>
      </c>
      <c r="G287" s="285" t="s">
        <v>496</v>
      </c>
      <c r="H287" s="286">
        <v>1117.1500000000001</v>
      </c>
      <c r="I287" s="287"/>
      <c r="J287" s="288">
        <f>ROUND(I287*H287,2)</f>
        <v>0</v>
      </c>
      <c r="K287" s="284" t="s">
        <v>28</v>
      </c>
      <c r="L287" s="289"/>
      <c r="M287" s="290" t="s">
        <v>28</v>
      </c>
      <c r="N287" s="291" t="s">
        <v>45</v>
      </c>
      <c r="O287" s="87"/>
      <c r="P287" s="240">
        <f>O287*H287</f>
        <v>0</v>
      </c>
      <c r="Q287" s="240">
        <v>0.0020999999999999999</v>
      </c>
      <c r="R287" s="240">
        <f>Q287*H287</f>
        <v>2.346015</v>
      </c>
      <c r="S287" s="240">
        <v>0</v>
      </c>
      <c r="T287" s="241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42" t="s">
        <v>649</v>
      </c>
      <c r="AT287" s="242" t="s">
        <v>516</v>
      </c>
      <c r="AU287" s="242" t="s">
        <v>82</v>
      </c>
      <c r="AY287" s="20" t="s">
        <v>475</v>
      </c>
      <c r="BE287" s="243">
        <f>IF(N287="základní",J287,0)</f>
        <v>0</v>
      </c>
      <c r="BF287" s="243">
        <f>IF(N287="snížená",J287,0)</f>
        <v>0</v>
      </c>
      <c r="BG287" s="243">
        <f>IF(N287="zákl. přenesená",J287,0)</f>
        <v>0</v>
      </c>
      <c r="BH287" s="243">
        <f>IF(N287="sníž. přenesená",J287,0)</f>
        <v>0</v>
      </c>
      <c r="BI287" s="243">
        <f>IF(N287="nulová",J287,0)</f>
        <v>0</v>
      </c>
      <c r="BJ287" s="20" t="s">
        <v>78</v>
      </c>
      <c r="BK287" s="243">
        <f>ROUND(I287*H287,2)</f>
        <v>0</v>
      </c>
      <c r="BL287" s="20" t="s">
        <v>567</v>
      </c>
      <c r="BM287" s="242" t="s">
        <v>1398</v>
      </c>
    </row>
    <row r="288" s="2" customFormat="1">
      <c r="A288" s="41"/>
      <c r="B288" s="42"/>
      <c r="C288" s="43"/>
      <c r="D288" s="244" t="s">
        <v>484</v>
      </c>
      <c r="E288" s="43"/>
      <c r="F288" s="245" t="s">
        <v>1397</v>
      </c>
      <c r="G288" s="43"/>
      <c r="H288" s="43"/>
      <c r="I288" s="151"/>
      <c r="J288" s="43"/>
      <c r="K288" s="43"/>
      <c r="L288" s="47"/>
      <c r="M288" s="246"/>
      <c r="N288" s="247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484</v>
      </c>
      <c r="AU288" s="20" t="s">
        <v>82</v>
      </c>
    </row>
    <row r="289" s="2" customFormat="1" ht="21.75" customHeight="1">
      <c r="A289" s="41"/>
      <c r="B289" s="42"/>
      <c r="C289" s="231" t="s">
        <v>742</v>
      </c>
      <c r="D289" s="231" t="s">
        <v>477</v>
      </c>
      <c r="E289" s="232" t="s">
        <v>1399</v>
      </c>
      <c r="F289" s="233" t="s">
        <v>1400</v>
      </c>
      <c r="G289" s="234" t="s">
        <v>639</v>
      </c>
      <c r="H289" s="235">
        <v>28.800000000000001</v>
      </c>
      <c r="I289" s="236"/>
      <c r="J289" s="237">
        <f>ROUND(I289*H289,2)</f>
        <v>0</v>
      </c>
      <c r="K289" s="233" t="s">
        <v>481</v>
      </c>
      <c r="L289" s="47"/>
      <c r="M289" s="238" t="s">
        <v>28</v>
      </c>
      <c r="N289" s="239" t="s">
        <v>45</v>
      </c>
      <c r="O289" s="87"/>
      <c r="P289" s="240">
        <f>O289*H289</f>
        <v>0</v>
      </c>
      <c r="Q289" s="240">
        <v>0.001</v>
      </c>
      <c r="R289" s="240">
        <f>Q289*H289</f>
        <v>0.028800000000000003</v>
      </c>
      <c r="S289" s="240">
        <v>0</v>
      </c>
      <c r="T289" s="241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42" t="s">
        <v>567</v>
      </c>
      <c r="AT289" s="242" t="s">
        <v>477</v>
      </c>
      <c r="AU289" s="242" t="s">
        <v>82</v>
      </c>
      <c r="AY289" s="20" t="s">
        <v>475</v>
      </c>
      <c r="BE289" s="243">
        <f>IF(N289="základní",J289,0)</f>
        <v>0</v>
      </c>
      <c r="BF289" s="243">
        <f>IF(N289="snížená",J289,0)</f>
        <v>0</v>
      </c>
      <c r="BG289" s="243">
        <f>IF(N289="zákl. přenesená",J289,0)</f>
        <v>0</v>
      </c>
      <c r="BH289" s="243">
        <f>IF(N289="sníž. přenesená",J289,0)</f>
        <v>0</v>
      </c>
      <c r="BI289" s="243">
        <f>IF(N289="nulová",J289,0)</f>
        <v>0</v>
      </c>
      <c r="BJ289" s="20" t="s">
        <v>78</v>
      </c>
      <c r="BK289" s="243">
        <f>ROUND(I289*H289,2)</f>
        <v>0</v>
      </c>
      <c r="BL289" s="20" t="s">
        <v>567</v>
      </c>
      <c r="BM289" s="242" t="s">
        <v>1401</v>
      </c>
    </row>
    <row r="290" s="2" customFormat="1">
      <c r="A290" s="41"/>
      <c r="B290" s="42"/>
      <c r="C290" s="43"/>
      <c r="D290" s="244" t="s">
        <v>484</v>
      </c>
      <c r="E290" s="43"/>
      <c r="F290" s="245" t="s">
        <v>1402</v>
      </c>
      <c r="G290" s="43"/>
      <c r="H290" s="43"/>
      <c r="I290" s="151"/>
      <c r="J290" s="43"/>
      <c r="K290" s="43"/>
      <c r="L290" s="47"/>
      <c r="M290" s="246"/>
      <c r="N290" s="247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484</v>
      </c>
      <c r="AU290" s="20" t="s">
        <v>82</v>
      </c>
    </row>
    <row r="291" s="13" customFormat="1">
      <c r="A291" s="13"/>
      <c r="B291" s="249"/>
      <c r="C291" s="250"/>
      <c r="D291" s="244" t="s">
        <v>487</v>
      </c>
      <c r="E291" s="251" t="s">
        <v>28</v>
      </c>
      <c r="F291" s="252" t="s">
        <v>1403</v>
      </c>
      <c r="G291" s="250"/>
      <c r="H291" s="253">
        <v>28.800000000000001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9" t="s">
        <v>487</v>
      </c>
      <c r="AU291" s="259" t="s">
        <v>82</v>
      </c>
      <c r="AV291" s="13" t="s">
        <v>82</v>
      </c>
      <c r="AW291" s="13" t="s">
        <v>35</v>
      </c>
      <c r="AX291" s="13" t="s">
        <v>78</v>
      </c>
      <c r="AY291" s="259" t="s">
        <v>475</v>
      </c>
    </row>
    <row r="292" s="2" customFormat="1" ht="21.75" customHeight="1">
      <c r="A292" s="41"/>
      <c r="B292" s="42"/>
      <c r="C292" s="282" t="s">
        <v>747</v>
      </c>
      <c r="D292" s="282" t="s">
        <v>516</v>
      </c>
      <c r="E292" s="283" t="s">
        <v>1404</v>
      </c>
      <c r="F292" s="284" t="s">
        <v>1405</v>
      </c>
      <c r="G292" s="285" t="s">
        <v>639</v>
      </c>
      <c r="H292" s="286">
        <v>18.719999999999999</v>
      </c>
      <c r="I292" s="287"/>
      <c r="J292" s="288">
        <f>ROUND(I292*H292,2)</f>
        <v>0</v>
      </c>
      <c r="K292" s="284" t="s">
        <v>481</v>
      </c>
      <c r="L292" s="289"/>
      <c r="M292" s="290" t="s">
        <v>28</v>
      </c>
      <c r="N292" s="291" t="s">
        <v>45</v>
      </c>
      <c r="O292" s="87"/>
      <c r="P292" s="240">
        <f>O292*H292</f>
        <v>0</v>
      </c>
      <c r="Q292" s="240">
        <v>6.9999999999999994E-05</v>
      </c>
      <c r="R292" s="240">
        <f>Q292*H292</f>
        <v>0.0013103999999999998</v>
      </c>
      <c r="S292" s="240">
        <v>0</v>
      </c>
      <c r="T292" s="241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42" t="s">
        <v>649</v>
      </c>
      <c r="AT292" s="242" t="s">
        <v>516</v>
      </c>
      <c r="AU292" s="242" t="s">
        <v>82</v>
      </c>
      <c r="AY292" s="20" t="s">
        <v>475</v>
      </c>
      <c r="BE292" s="243">
        <f>IF(N292="základní",J292,0)</f>
        <v>0</v>
      </c>
      <c r="BF292" s="243">
        <f>IF(N292="snížená",J292,0)</f>
        <v>0</v>
      </c>
      <c r="BG292" s="243">
        <f>IF(N292="zákl. přenesená",J292,0)</f>
        <v>0</v>
      </c>
      <c r="BH292" s="243">
        <f>IF(N292="sníž. přenesená",J292,0)</f>
        <v>0</v>
      </c>
      <c r="BI292" s="243">
        <f>IF(N292="nulová",J292,0)</f>
        <v>0</v>
      </c>
      <c r="BJ292" s="20" t="s">
        <v>78</v>
      </c>
      <c r="BK292" s="243">
        <f>ROUND(I292*H292,2)</f>
        <v>0</v>
      </c>
      <c r="BL292" s="20" t="s">
        <v>567</v>
      </c>
      <c r="BM292" s="242" t="s">
        <v>1406</v>
      </c>
    </row>
    <row r="293" s="2" customFormat="1">
      <c r="A293" s="41"/>
      <c r="B293" s="42"/>
      <c r="C293" s="43"/>
      <c r="D293" s="244" t="s">
        <v>484</v>
      </c>
      <c r="E293" s="43"/>
      <c r="F293" s="245" t="s">
        <v>1405</v>
      </c>
      <c r="G293" s="43"/>
      <c r="H293" s="43"/>
      <c r="I293" s="151"/>
      <c r="J293" s="43"/>
      <c r="K293" s="43"/>
      <c r="L293" s="47"/>
      <c r="M293" s="246"/>
      <c r="N293" s="247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484</v>
      </c>
      <c r="AU293" s="20" t="s">
        <v>82</v>
      </c>
    </row>
    <row r="294" s="13" customFormat="1">
      <c r="A294" s="13"/>
      <c r="B294" s="249"/>
      <c r="C294" s="250"/>
      <c r="D294" s="244" t="s">
        <v>487</v>
      </c>
      <c r="E294" s="251" t="s">
        <v>28</v>
      </c>
      <c r="F294" s="252" t="s">
        <v>1407</v>
      </c>
      <c r="G294" s="250"/>
      <c r="H294" s="253">
        <v>18.719999999999999</v>
      </c>
      <c r="I294" s="254"/>
      <c r="J294" s="250"/>
      <c r="K294" s="250"/>
      <c r="L294" s="255"/>
      <c r="M294" s="256"/>
      <c r="N294" s="257"/>
      <c r="O294" s="257"/>
      <c r="P294" s="257"/>
      <c r="Q294" s="257"/>
      <c r="R294" s="257"/>
      <c r="S294" s="257"/>
      <c r="T294" s="258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9" t="s">
        <v>487</v>
      </c>
      <c r="AU294" s="259" t="s">
        <v>82</v>
      </c>
      <c r="AV294" s="13" t="s">
        <v>82</v>
      </c>
      <c r="AW294" s="13" t="s">
        <v>35</v>
      </c>
      <c r="AX294" s="13" t="s">
        <v>78</v>
      </c>
      <c r="AY294" s="259" t="s">
        <v>475</v>
      </c>
    </row>
    <row r="295" s="2" customFormat="1" ht="44.25" customHeight="1">
      <c r="A295" s="41"/>
      <c r="B295" s="42"/>
      <c r="C295" s="231" t="s">
        <v>752</v>
      </c>
      <c r="D295" s="231" t="s">
        <v>477</v>
      </c>
      <c r="E295" s="232" t="s">
        <v>724</v>
      </c>
      <c r="F295" s="233" t="s">
        <v>725</v>
      </c>
      <c r="G295" s="234" t="s">
        <v>508</v>
      </c>
      <c r="H295" s="235">
        <v>2.3759999999999999</v>
      </c>
      <c r="I295" s="236"/>
      <c r="J295" s="237">
        <f>ROUND(I295*H295,2)</f>
        <v>0</v>
      </c>
      <c r="K295" s="233" t="s">
        <v>481</v>
      </c>
      <c r="L295" s="47"/>
      <c r="M295" s="238" t="s">
        <v>28</v>
      </c>
      <c r="N295" s="239" t="s">
        <v>45</v>
      </c>
      <c r="O295" s="87"/>
      <c r="P295" s="240">
        <f>O295*H295</f>
        <v>0</v>
      </c>
      <c r="Q295" s="240">
        <v>0</v>
      </c>
      <c r="R295" s="240">
        <f>Q295*H295</f>
        <v>0</v>
      </c>
      <c r="S295" s="240">
        <v>0</v>
      </c>
      <c r="T295" s="241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42" t="s">
        <v>567</v>
      </c>
      <c r="AT295" s="242" t="s">
        <v>477</v>
      </c>
      <c r="AU295" s="242" t="s">
        <v>82</v>
      </c>
      <c r="AY295" s="20" t="s">
        <v>475</v>
      </c>
      <c r="BE295" s="243">
        <f>IF(N295="základní",J295,0)</f>
        <v>0</v>
      </c>
      <c r="BF295" s="243">
        <f>IF(N295="snížená",J295,0)</f>
        <v>0</v>
      </c>
      <c r="BG295" s="243">
        <f>IF(N295="zákl. přenesená",J295,0)</f>
        <v>0</v>
      </c>
      <c r="BH295" s="243">
        <f>IF(N295="sníž. přenesená",J295,0)</f>
        <v>0</v>
      </c>
      <c r="BI295" s="243">
        <f>IF(N295="nulová",J295,0)</f>
        <v>0</v>
      </c>
      <c r="BJ295" s="20" t="s">
        <v>78</v>
      </c>
      <c r="BK295" s="243">
        <f>ROUND(I295*H295,2)</f>
        <v>0</v>
      </c>
      <c r="BL295" s="20" t="s">
        <v>567</v>
      </c>
      <c r="BM295" s="242" t="s">
        <v>1408</v>
      </c>
    </row>
    <row r="296" s="2" customFormat="1">
      <c r="A296" s="41"/>
      <c r="B296" s="42"/>
      <c r="C296" s="43"/>
      <c r="D296" s="244" t="s">
        <v>484</v>
      </c>
      <c r="E296" s="43"/>
      <c r="F296" s="245" t="s">
        <v>727</v>
      </c>
      <c r="G296" s="43"/>
      <c r="H296" s="43"/>
      <c r="I296" s="151"/>
      <c r="J296" s="43"/>
      <c r="K296" s="43"/>
      <c r="L296" s="47"/>
      <c r="M296" s="246"/>
      <c r="N296" s="247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484</v>
      </c>
      <c r="AU296" s="20" t="s">
        <v>82</v>
      </c>
    </row>
    <row r="297" s="12" customFormat="1" ht="25.92" customHeight="1">
      <c r="A297" s="12"/>
      <c r="B297" s="215"/>
      <c r="C297" s="216"/>
      <c r="D297" s="217" t="s">
        <v>73</v>
      </c>
      <c r="E297" s="218" t="s">
        <v>516</v>
      </c>
      <c r="F297" s="218" t="s">
        <v>900</v>
      </c>
      <c r="G297" s="216"/>
      <c r="H297" s="216"/>
      <c r="I297" s="219"/>
      <c r="J297" s="220">
        <f>BK297</f>
        <v>0</v>
      </c>
      <c r="K297" s="216"/>
      <c r="L297" s="221"/>
      <c r="M297" s="222"/>
      <c r="N297" s="223"/>
      <c r="O297" s="223"/>
      <c r="P297" s="224">
        <f>P298+P304</f>
        <v>0</v>
      </c>
      <c r="Q297" s="223"/>
      <c r="R297" s="224">
        <f>R298+R304</f>
        <v>9.2163800000000009</v>
      </c>
      <c r="S297" s="223"/>
      <c r="T297" s="225">
        <f>T298+T304</f>
        <v>0</v>
      </c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R297" s="226" t="s">
        <v>90</v>
      </c>
      <c r="AT297" s="227" t="s">
        <v>73</v>
      </c>
      <c r="AU297" s="227" t="s">
        <v>74</v>
      </c>
      <c r="AY297" s="226" t="s">
        <v>475</v>
      </c>
      <c r="BK297" s="228">
        <f>BK298+BK304</f>
        <v>0</v>
      </c>
    </row>
    <row r="298" s="12" customFormat="1" ht="22.8" customHeight="1">
      <c r="A298" s="12"/>
      <c r="B298" s="215"/>
      <c r="C298" s="216"/>
      <c r="D298" s="217" t="s">
        <v>73</v>
      </c>
      <c r="E298" s="229" t="s">
        <v>1409</v>
      </c>
      <c r="F298" s="229" t="s">
        <v>1410</v>
      </c>
      <c r="G298" s="216"/>
      <c r="H298" s="216"/>
      <c r="I298" s="219"/>
      <c r="J298" s="230">
        <f>BK298</f>
        <v>0</v>
      </c>
      <c r="K298" s="216"/>
      <c r="L298" s="221"/>
      <c r="M298" s="222"/>
      <c r="N298" s="223"/>
      <c r="O298" s="223"/>
      <c r="P298" s="224">
        <f>SUM(P299:P303)</f>
        <v>0</v>
      </c>
      <c r="Q298" s="223"/>
      <c r="R298" s="224">
        <f>SUM(R299:R303)</f>
        <v>0.83810000000000007</v>
      </c>
      <c r="S298" s="223"/>
      <c r="T298" s="225">
        <f>SUM(T299:T303)</f>
        <v>0</v>
      </c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R298" s="226" t="s">
        <v>90</v>
      </c>
      <c r="AT298" s="227" t="s">
        <v>73</v>
      </c>
      <c r="AU298" s="227" t="s">
        <v>78</v>
      </c>
      <c r="AY298" s="226" t="s">
        <v>475</v>
      </c>
      <c r="BK298" s="228">
        <f>SUM(BK299:BK303)</f>
        <v>0</v>
      </c>
    </row>
    <row r="299" s="2" customFormat="1" ht="21.75" customHeight="1">
      <c r="A299" s="41"/>
      <c r="B299" s="42"/>
      <c r="C299" s="231" t="s">
        <v>758</v>
      </c>
      <c r="D299" s="231" t="s">
        <v>477</v>
      </c>
      <c r="E299" s="232" t="s">
        <v>1411</v>
      </c>
      <c r="F299" s="233" t="s">
        <v>1412</v>
      </c>
      <c r="G299" s="234" t="s">
        <v>550</v>
      </c>
      <c r="H299" s="235">
        <v>1</v>
      </c>
      <c r="I299" s="236"/>
      <c r="J299" s="237">
        <f>ROUND(I299*H299,2)</f>
        <v>0</v>
      </c>
      <c r="K299" s="233" t="s">
        <v>481</v>
      </c>
      <c r="L299" s="47"/>
      <c r="M299" s="238" t="s">
        <v>28</v>
      </c>
      <c r="N299" s="239" t="s">
        <v>45</v>
      </c>
      <c r="O299" s="87"/>
      <c r="P299" s="240">
        <f>O299*H299</f>
        <v>0</v>
      </c>
      <c r="Q299" s="240">
        <v>0.78010000000000002</v>
      </c>
      <c r="R299" s="240">
        <f>Q299*H299</f>
        <v>0.78010000000000002</v>
      </c>
      <c r="S299" s="240">
        <v>0</v>
      </c>
      <c r="T299" s="241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42" t="s">
        <v>839</v>
      </c>
      <c r="AT299" s="242" t="s">
        <v>477</v>
      </c>
      <c r="AU299" s="242" t="s">
        <v>82</v>
      </c>
      <c r="AY299" s="20" t="s">
        <v>475</v>
      </c>
      <c r="BE299" s="243">
        <f>IF(N299="základní",J299,0)</f>
        <v>0</v>
      </c>
      <c r="BF299" s="243">
        <f>IF(N299="snížená",J299,0)</f>
        <v>0</v>
      </c>
      <c r="BG299" s="243">
        <f>IF(N299="zákl. přenesená",J299,0)</f>
        <v>0</v>
      </c>
      <c r="BH299" s="243">
        <f>IF(N299="sníž. přenesená",J299,0)</f>
        <v>0</v>
      </c>
      <c r="BI299" s="243">
        <f>IF(N299="nulová",J299,0)</f>
        <v>0</v>
      </c>
      <c r="BJ299" s="20" t="s">
        <v>78</v>
      </c>
      <c r="BK299" s="243">
        <f>ROUND(I299*H299,2)</f>
        <v>0</v>
      </c>
      <c r="BL299" s="20" t="s">
        <v>839</v>
      </c>
      <c r="BM299" s="242" t="s">
        <v>1413</v>
      </c>
    </row>
    <row r="300" s="2" customFormat="1">
      <c r="A300" s="41"/>
      <c r="B300" s="42"/>
      <c r="C300" s="43"/>
      <c r="D300" s="244" t="s">
        <v>484</v>
      </c>
      <c r="E300" s="43"/>
      <c r="F300" s="245" t="s">
        <v>1412</v>
      </c>
      <c r="G300" s="43"/>
      <c r="H300" s="43"/>
      <c r="I300" s="151"/>
      <c r="J300" s="43"/>
      <c r="K300" s="43"/>
      <c r="L300" s="47"/>
      <c r="M300" s="246"/>
      <c r="N300" s="247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484</v>
      </c>
      <c r="AU300" s="20" t="s">
        <v>82</v>
      </c>
    </row>
    <row r="301" s="13" customFormat="1">
      <c r="A301" s="13"/>
      <c r="B301" s="249"/>
      <c r="C301" s="250"/>
      <c r="D301" s="244" t="s">
        <v>487</v>
      </c>
      <c r="E301" s="251" t="s">
        <v>28</v>
      </c>
      <c r="F301" s="252" t="s">
        <v>1414</v>
      </c>
      <c r="G301" s="250"/>
      <c r="H301" s="253">
        <v>1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9" t="s">
        <v>487</v>
      </c>
      <c r="AU301" s="259" t="s">
        <v>82</v>
      </c>
      <c r="AV301" s="13" t="s">
        <v>82</v>
      </c>
      <c r="AW301" s="13" t="s">
        <v>35</v>
      </c>
      <c r="AX301" s="13" t="s">
        <v>78</v>
      </c>
      <c r="AY301" s="259" t="s">
        <v>475</v>
      </c>
    </row>
    <row r="302" s="2" customFormat="1" ht="21.75" customHeight="1">
      <c r="A302" s="41"/>
      <c r="B302" s="42"/>
      <c r="C302" s="282" t="s">
        <v>763</v>
      </c>
      <c r="D302" s="282" t="s">
        <v>516</v>
      </c>
      <c r="E302" s="283" t="s">
        <v>1415</v>
      </c>
      <c r="F302" s="284" t="s">
        <v>1416</v>
      </c>
      <c r="G302" s="285" t="s">
        <v>550</v>
      </c>
      <c r="H302" s="286">
        <v>1</v>
      </c>
      <c r="I302" s="287"/>
      <c r="J302" s="288">
        <f>ROUND(I302*H302,2)</f>
        <v>0</v>
      </c>
      <c r="K302" s="284" t="s">
        <v>481</v>
      </c>
      <c r="L302" s="289"/>
      <c r="M302" s="290" t="s">
        <v>28</v>
      </c>
      <c r="N302" s="291" t="s">
        <v>45</v>
      </c>
      <c r="O302" s="87"/>
      <c r="P302" s="240">
        <f>O302*H302</f>
        <v>0</v>
      </c>
      <c r="Q302" s="240">
        <v>0.058000000000000003</v>
      </c>
      <c r="R302" s="240">
        <f>Q302*H302</f>
        <v>0.058000000000000003</v>
      </c>
      <c r="S302" s="240">
        <v>0</v>
      </c>
      <c r="T302" s="241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42" t="s">
        <v>1417</v>
      </c>
      <c r="AT302" s="242" t="s">
        <v>516</v>
      </c>
      <c r="AU302" s="242" t="s">
        <v>82</v>
      </c>
      <c r="AY302" s="20" t="s">
        <v>475</v>
      </c>
      <c r="BE302" s="243">
        <f>IF(N302="základní",J302,0)</f>
        <v>0</v>
      </c>
      <c r="BF302" s="243">
        <f>IF(N302="snížená",J302,0)</f>
        <v>0</v>
      </c>
      <c r="BG302" s="243">
        <f>IF(N302="zákl. přenesená",J302,0)</f>
        <v>0</v>
      </c>
      <c r="BH302" s="243">
        <f>IF(N302="sníž. přenesená",J302,0)</f>
        <v>0</v>
      </c>
      <c r="BI302" s="243">
        <f>IF(N302="nulová",J302,0)</f>
        <v>0</v>
      </c>
      <c r="BJ302" s="20" t="s">
        <v>78</v>
      </c>
      <c r="BK302" s="243">
        <f>ROUND(I302*H302,2)</f>
        <v>0</v>
      </c>
      <c r="BL302" s="20" t="s">
        <v>1417</v>
      </c>
      <c r="BM302" s="242" t="s">
        <v>1418</v>
      </c>
    </row>
    <row r="303" s="2" customFormat="1">
      <c r="A303" s="41"/>
      <c r="B303" s="42"/>
      <c r="C303" s="43"/>
      <c r="D303" s="244" t="s">
        <v>484</v>
      </c>
      <c r="E303" s="43"/>
      <c r="F303" s="245" t="s">
        <v>1416</v>
      </c>
      <c r="G303" s="43"/>
      <c r="H303" s="43"/>
      <c r="I303" s="151"/>
      <c r="J303" s="43"/>
      <c r="K303" s="43"/>
      <c r="L303" s="47"/>
      <c r="M303" s="246"/>
      <c r="N303" s="247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484</v>
      </c>
      <c r="AU303" s="20" t="s">
        <v>82</v>
      </c>
    </row>
    <row r="304" s="12" customFormat="1" ht="22.8" customHeight="1">
      <c r="A304" s="12"/>
      <c r="B304" s="215"/>
      <c r="C304" s="216"/>
      <c r="D304" s="217" t="s">
        <v>73</v>
      </c>
      <c r="E304" s="229" t="s">
        <v>1419</v>
      </c>
      <c r="F304" s="229" t="s">
        <v>1420</v>
      </c>
      <c r="G304" s="216"/>
      <c r="H304" s="216"/>
      <c r="I304" s="219"/>
      <c r="J304" s="230">
        <f>BK304</f>
        <v>0</v>
      </c>
      <c r="K304" s="216"/>
      <c r="L304" s="221"/>
      <c r="M304" s="222"/>
      <c r="N304" s="223"/>
      <c r="O304" s="223"/>
      <c r="P304" s="224">
        <f>SUM(P305:P320)</f>
        <v>0</v>
      </c>
      <c r="Q304" s="223"/>
      <c r="R304" s="224">
        <f>SUM(R305:R320)</f>
        <v>8.3782800000000002</v>
      </c>
      <c r="S304" s="223"/>
      <c r="T304" s="225">
        <f>SUM(T305:T320)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26" t="s">
        <v>90</v>
      </c>
      <c r="AT304" s="227" t="s">
        <v>73</v>
      </c>
      <c r="AU304" s="227" t="s">
        <v>78</v>
      </c>
      <c r="AY304" s="226" t="s">
        <v>475</v>
      </c>
      <c r="BK304" s="228">
        <f>SUM(BK305:BK320)</f>
        <v>0</v>
      </c>
    </row>
    <row r="305" s="2" customFormat="1" ht="44.25" customHeight="1">
      <c r="A305" s="41"/>
      <c r="B305" s="42"/>
      <c r="C305" s="231" t="s">
        <v>769</v>
      </c>
      <c r="D305" s="231" t="s">
        <v>477</v>
      </c>
      <c r="E305" s="232" t="s">
        <v>1421</v>
      </c>
      <c r="F305" s="233" t="s">
        <v>1422</v>
      </c>
      <c r="G305" s="234" t="s">
        <v>550</v>
      </c>
      <c r="H305" s="235">
        <v>6</v>
      </c>
      <c r="I305" s="236"/>
      <c r="J305" s="237">
        <f>ROUND(I305*H305,2)</f>
        <v>0</v>
      </c>
      <c r="K305" s="233" t="s">
        <v>481</v>
      </c>
      <c r="L305" s="47"/>
      <c r="M305" s="238" t="s">
        <v>28</v>
      </c>
      <c r="N305" s="239" t="s">
        <v>45</v>
      </c>
      <c r="O305" s="87"/>
      <c r="P305" s="240">
        <f>O305*H305</f>
        <v>0</v>
      </c>
      <c r="Q305" s="240">
        <v>1.02912</v>
      </c>
      <c r="R305" s="240">
        <f>Q305*H305</f>
        <v>6.1747200000000007</v>
      </c>
      <c r="S305" s="240">
        <v>0</v>
      </c>
      <c r="T305" s="241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42" t="s">
        <v>839</v>
      </c>
      <c r="AT305" s="242" t="s">
        <v>477</v>
      </c>
      <c r="AU305" s="242" t="s">
        <v>82</v>
      </c>
      <c r="AY305" s="20" t="s">
        <v>475</v>
      </c>
      <c r="BE305" s="243">
        <f>IF(N305="základní",J305,0)</f>
        <v>0</v>
      </c>
      <c r="BF305" s="243">
        <f>IF(N305="snížená",J305,0)</f>
        <v>0</v>
      </c>
      <c r="BG305" s="243">
        <f>IF(N305="zákl. přenesená",J305,0)</f>
        <v>0</v>
      </c>
      <c r="BH305" s="243">
        <f>IF(N305="sníž. přenesená",J305,0)</f>
        <v>0</v>
      </c>
      <c r="BI305" s="243">
        <f>IF(N305="nulová",J305,0)</f>
        <v>0</v>
      </c>
      <c r="BJ305" s="20" t="s">
        <v>78</v>
      </c>
      <c r="BK305" s="243">
        <f>ROUND(I305*H305,2)</f>
        <v>0</v>
      </c>
      <c r="BL305" s="20" t="s">
        <v>839</v>
      </c>
      <c r="BM305" s="242" t="s">
        <v>1423</v>
      </c>
    </row>
    <row r="306" s="2" customFormat="1">
      <c r="A306" s="41"/>
      <c r="B306" s="42"/>
      <c r="C306" s="43"/>
      <c r="D306" s="244" t="s">
        <v>484</v>
      </c>
      <c r="E306" s="43"/>
      <c r="F306" s="245" t="s">
        <v>1424</v>
      </c>
      <c r="G306" s="43"/>
      <c r="H306" s="43"/>
      <c r="I306" s="151"/>
      <c r="J306" s="43"/>
      <c r="K306" s="43"/>
      <c r="L306" s="47"/>
      <c r="M306" s="246"/>
      <c r="N306" s="247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484</v>
      </c>
      <c r="AU306" s="20" t="s">
        <v>82</v>
      </c>
    </row>
    <row r="307" s="2" customFormat="1">
      <c r="A307" s="41"/>
      <c r="B307" s="42"/>
      <c r="C307" s="43"/>
      <c r="D307" s="244" t="s">
        <v>485</v>
      </c>
      <c r="E307" s="43"/>
      <c r="F307" s="248" t="s">
        <v>1425</v>
      </c>
      <c r="G307" s="43"/>
      <c r="H307" s="43"/>
      <c r="I307" s="151"/>
      <c r="J307" s="43"/>
      <c r="K307" s="43"/>
      <c r="L307" s="47"/>
      <c r="M307" s="246"/>
      <c r="N307" s="247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485</v>
      </c>
      <c r="AU307" s="20" t="s">
        <v>82</v>
      </c>
    </row>
    <row r="308" s="13" customFormat="1">
      <c r="A308" s="13"/>
      <c r="B308" s="249"/>
      <c r="C308" s="250"/>
      <c r="D308" s="244" t="s">
        <v>487</v>
      </c>
      <c r="E308" s="251" t="s">
        <v>28</v>
      </c>
      <c r="F308" s="252" t="s">
        <v>1426</v>
      </c>
      <c r="G308" s="250"/>
      <c r="H308" s="253">
        <v>6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9" t="s">
        <v>487</v>
      </c>
      <c r="AU308" s="259" t="s">
        <v>82</v>
      </c>
      <c r="AV308" s="13" t="s">
        <v>82</v>
      </c>
      <c r="AW308" s="13" t="s">
        <v>35</v>
      </c>
      <c r="AX308" s="13" t="s">
        <v>78</v>
      </c>
      <c r="AY308" s="259" t="s">
        <v>475</v>
      </c>
    </row>
    <row r="309" s="2" customFormat="1" ht="21.75" customHeight="1">
      <c r="A309" s="41"/>
      <c r="B309" s="42"/>
      <c r="C309" s="282" t="s">
        <v>775</v>
      </c>
      <c r="D309" s="282" t="s">
        <v>516</v>
      </c>
      <c r="E309" s="283" t="s">
        <v>1427</v>
      </c>
      <c r="F309" s="284" t="s">
        <v>1428</v>
      </c>
      <c r="G309" s="285" t="s">
        <v>550</v>
      </c>
      <c r="H309" s="286">
        <v>6</v>
      </c>
      <c r="I309" s="287"/>
      <c r="J309" s="288">
        <f>ROUND(I309*H309,2)</f>
        <v>0</v>
      </c>
      <c r="K309" s="284" t="s">
        <v>481</v>
      </c>
      <c r="L309" s="289"/>
      <c r="M309" s="290" t="s">
        <v>28</v>
      </c>
      <c r="N309" s="291" t="s">
        <v>45</v>
      </c>
      <c r="O309" s="87"/>
      <c r="P309" s="240">
        <f>O309*H309</f>
        <v>0</v>
      </c>
      <c r="Q309" s="240">
        <v>0.029600000000000001</v>
      </c>
      <c r="R309" s="240">
        <f>Q309*H309</f>
        <v>0.17760000000000001</v>
      </c>
      <c r="S309" s="240">
        <v>0</v>
      </c>
      <c r="T309" s="241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42" t="s">
        <v>1417</v>
      </c>
      <c r="AT309" s="242" t="s">
        <v>516</v>
      </c>
      <c r="AU309" s="242" t="s">
        <v>82</v>
      </c>
      <c r="AY309" s="20" t="s">
        <v>475</v>
      </c>
      <c r="BE309" s="243">
        <f>IF(N309="základní",J309,0)</f>
        <v>0</v>
      </c>
      <c r="BF309" s="243">
        <f>IF(N309="snížená",J309,0)</f>
        <v>0</v>
      </c>
      <c r="BG309" s="243">
        <f>IF(N309="zákl. přenesená",J309,0)</f>
        <v>0</v>
      </c>
      <c r="BH309" s="243">
        <f>IF(N309="sníž. přenesená",J309,0)</f>
        <v>0</v>
      </c>
      <c r="BI309" s="243">
        <f>IF(N309="nulová",J309,0)</f>
        <v>0</v>
      </c>
      <c r="BJ309" s="20" t="s">
        <v>78</v>
      </c>
      <c r="BK309" s="243">
        <f>ROUND(I309*H309,2)</f>
        <v>0</v>
      </c>
      <c r="BL309" s="20" t="s">
        <v>1417</v>
      </c>
      <c r="BM309" s="242" t="s">
        <v>1429</v>
      </c>
    </row>
    <row r="310" s="2" customFormat="1">
      <c r="A310" s="41"/>
      <c r="B310" s="42"/>
      <c r="C310" s="43"/>
      <c r="D310" s="244" t="s">
        <v>484</v>
      </c>
      <c r="E310" s="43"/>
      <c r="F310" s="245" t="s">
        <v>1428</v>
      </c>
      <c r="G310" s="43"/>
      <c r="H310" s="43"/>
      <c r="I310" s="151"/>
      <c r="J310" s="43"/>
      <c r="K310" s="43"/>
      <c r="L310" s="47"/>
      <c r="M310" s="246"/>
      <c r="N310" s="247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484</v>
      </c>
      <c r="AU310" s="20" t="s">
        <v>82</v>
      </c>
    </row>
    <row r="311" s="2" customFormat="1">
      <c r="A311" s="41"/>
      <c r="B311" s="42"/>
      <c r="C311" s="43"/>
      <c r="D311" s="244" t="s">
        <v>485</v>
      </c>
      <c r="E311" s="43"/>
      <c r="F311" s="248" t="s">
        <v>1430</v>
      </c>
      <c r="G311" s="43"/>
      <c r="H311" s="43"/>
      <c r="I311" s="151"/>
      <c r="J311" s="43"/>
      <c r="K311" s="43"/>
      <c r="L311" s="47"/>
      <c r="M311" s="246"/>
      <c r="N311" s="24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485</v>
      </c>
      <c r="AU311" s="20" t="s">
        <v>82</v>
      </c>
    </row>
    <row r="312" s="2" customFormat="1" ht="21.75" customHeight="1">
      <c r="A312" s="41"/>
      <c r="B312" s="42"/>
      <c r="C312" s="231" t="s">
        <v>780</v>
      </c>
      <c r="D312" s="231" t="s">
        <v>477</v>
      </c>
      <c r="E312" s="232" t="s">
        <v>1431</v>
      </c>
      <c r="F312" s="233" t="s">
        <v>1432</v>
      </c>
      <c r="G312" s="234" t="s">
        <v>550</v>
      </c>
      <c r="H312" s="235">
        <v>6</v>
      </c>
      <c r="I312" s="236"/>
      <c r="J312" s="237">
        <f>ROUND(I312*H312,2)</f>
        <v>0</v>
      </c>
      <c r="K312" s="233" t="s">
        <v>481</v>
      </c>
      <c r="L312" s="47"/>
      <c r="M312" s="238" t="s">
        <v>28</v>
      </c>
      <c r="N312" s="239" t="s">
        <v>45</v>
      </c>
      <c r="O312" s="87"/>
      <c r="P312" s="240">
        <f>O312*H312</f>
        <v>0</v>
      </c>
      <c r="Q312" s="240">
        <v>0.18765999999999999</v>
      </c>
      <c r="R312" s="240">
        <f>Q312*H312</f>
        <v>1.1259600000000001</v>
      </c>
      <c r="S312" s="240">
        <v>0</v>
      </c>
      <c r="T312" s="241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42" t="s">
        <v>839</v>
      </c>
      <c r="AT312" s="242" t="s">
        <v>477</v>
      </c>
      <c r="AU312" s="242" t="s">
        <v>82</v>
      </c>
      <c r="AY312" s="20" t="s">
        <v>475</v>
      </c>
      <c r="BE312" s="243">
        <f>IF(N312="základní",J312,0)</f>
        <v>0</v>
      </c>
      <c r="BF312" s="243">
        <f>IF(N312="snížená",J312,0)</f>
        <v>0</v>
      </c>
      <c r="BG312" s="243">
        <f>IF(N312="zákl. přenesená",J312,0)</f>
        <v>0</v>
      </c>
      <c r="BH312" s="243">
        <f>IF(N312="sníž. přenesená",J312,0)</f>
        <v>0</v>
      </c>
      <c r="BI312" s="243">
        <f>IF(N312="nulová",J312,0)</f>
        <v>0</v>
      </c>
      <c r="BJ312" s="20" t="s">
        <v>78</v>
      </c>
      <c r="BK312" s="243">
        <f>ROUND(I312*H312,2)</f>
        <v>0</v>
      </c>
      <c r="BL312" s="20" t="s">
        <v>839</v>
      </c>
      <c r="BM312" s="242" t="s">
        <v>1433</v>
      </c>
    </row>
    <row r="313" s="2" customFormat="1">
      <c r="A313" s="41"/>
      <c r="B313" s="42"/>
      <c r="C313" s="43"/>
      <c r="D313" s="244" t="s">
        <v>484</v>
      </c>
      <c r="E313" s="43"/>
      <c r="F313" s="245" t="s">
        <v>1434</v>
      </c>
      <c r="G313" s="43"/>
      <c r="H313" s="43"/>
      <c r="I313" s="151"/>
      <c r="J313" s="43"/>
      <c r="K313" s="43"/>
      <c r="L313" s="47"/>
      <c r="M313" s="246"/>
      <c r="N313" s="247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484</v>
      </c>
      <c r="AU313" s="20" t="s">
        <v>82</v>
      </c>
    </row>
    <row r="314" s="13" customFormat="1">
      <c r="A314" s="13"/>
      <c r="B314" s="249"/>
      <c r="C314" s="250"/>
      <c r="D314" s="244" t="s">
        <v>487</v>
      </c>
      <c r="E314" s="251" t="s">
        <v>28</v>
      </c>
      <c r="F314" s="252" t="s">
        <v>1426</v>
      </c>
      <c r="G314" s="250"/>
      <c r="H314" s="253">
        <v>6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9" t="s">
        <v>487</v>
      </c>
      <c r="AU314" s="259" t="s">
        <v>82</v>
      </c>
      <c r="AV314" s="13" t="s">
        <v>82</v>
      </c>
      <c r="AW314" s="13" t="s">
        <v>35</v>
      </c>
      <c r="AX314" s="13" t="s">
        <v>78</v>
      </c>
      <c r="AY314" s="259" t="s">
        <v>475</v>
      </c>
    </row>
    <row r="315" s="2" customFormat="1" ht="21.75" customHeight="1">
      <c r="A315" s="41"/>
      <c r="B315" s="42"/>
      <c r="C315" s="282" t="s">
        <v>786</v>
      </c>
      <c r="D315" s="282" t="s">
        <v>516</v>
      </c>
      <c r="E315" s="283" t="s">
        <v>1435</v>
      </c>
      <c r="F315" s="284" t="s">
        <v>1436</v>
      </c>
      <c r="G315" s="285" t="s">
        <v>550</v>
      </c>
      <c r="H315" s="286">
        <v>6</v>
      </c>
      <c r="I315" s="287"/>
      <c r="J315" s="288">
        <f>ROUND(I315*H315,2)</f>
        <v>0</v>
      </c>
      <c r="K315" s="284" t="s">
        <v>28</v>
      </c>
      <c r="L315" s="289"/>
      <c r="M315" s="290" t="s">
        <v>28</v>
      </c>
      <c r="N315" s="291" t="s">
        <v>45</v>
      </c>
      <c r="O315" s="87"/>
      <c r="P315" s="240">
        <f>O315*H315</f>
        <v>0</v>
      </c>
      <c r="Q315" s="240">
        <v>0.14999999999999999</v>
      </c>
      <c r="R315" s="240">
        <f>Q315*H315</f>
        <v>0.89999999999999991</v>
      </c>
      <c r="S315" s="240">
        <v>0</v>
      </c>
      <c r="T315" s="241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42" t="s">
        <v>1417</v>
      </c>
      <c r="AT315" s="242" t="s">
        <v>516</v>
      </c>
      <c r="AU315" s="242" t="s">
        <v>82</v>
      </c>
      <c r="AY315" s="20" t="s">
        <v>475</v>
      </c>
      <c r="BE315" s="243">
        <f>IF(N315="základní",J315,0)</f>
        <v>0</v>
      </c>
      <c r="BF315" s="243">
        <f>IF(N315="snížená",J315,0)</f>
        <v>0</v>
      </c>
      <c r="BG315" s="243">
        <f>IF(N315="zákl. přenesená",J315,0)</f>
        <v>0</v>
      </c>
      <c r="BH315" s="243">
        <f>IF(N315="sníž. přenesená",J315,0)</f>
        <v>0</v>
      </c>
      <c r="BI315" s="243">
        <f>IF(N315="nulová",J315,0)</f>
        <v>0</v>
      </c>
      <c r="BJ315" s="20" t="s">
        <v>78</v>
      </c>
      <c r="BK315" s="243">
        <f>ROUND(I315*H315,2)</f>
        <v>0</v>
      </c>
      <c r="BL315" s="20" t="s">
        <v>1417</v>
      </c>
      <c r="BM315" s="242" t="s">
        <v>1437</v>
      </c>
    </row>
    <row r="316" s="2" customFormat="1">
      <c r="A316" s="41"/>
      <c r="B316" s="42"/>
      <c r="C316" s="43"/>
      <c r="D316" s="244" t="s">
        <v>484</v>
      </c>
      <c r="E316" s="43"/>
      <c r="F316" s="245" t="s">
        <v>1436</v>
      </c>
      <c r="G316" s="43"/>
      <c r="H316" s="43"/>
      <c r="I316" s="151"/>
      <c r="J316" s="43"/>
      <c r="K316" s="43"/>
      <c r="L316" s="47"/>
      <c r="M316" s="246"/>
      <c r="N316" s="247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484</v>
      </c>
      <c r="AU316" s="20" t="s">
        <v>82</v>
      </c>
    </row>
    <row r="317" s="2" customFormat="1">
      <c r="A317" s="41"/>
      <c r="B317" s="42"/>
      <c r="C317" s="43"/>
      <c r="D317" s="244" t="s">
        <v>485</v>
      </c>
      <c r="E317" s="43"/>
      <c r="F317" s="248" t="s">
        <v>1438</v>
      </c>
      <c r="G317" s="43"/>
      <c r="H317" s="43"/>
      <c r="I317" s="151"/>
      <c r="J317" s="43"/>
      <c r="K317" s="43"/>
      <c r="L317" s="47"/>
      <c r="M317" s="246"/>
      <c r="N317" s="247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485</v>
      </c>
      <c r="AU317" s="20" t="s">
        <v>82</v>
      </c>
    </row>
    <row r="318" s="2" customFormat="1" ht="21.75" customHeight="1">
      <c r="A318" s="41"/>
      <c r="B318" s="42"/>
      <c r="C318" s="231" t="s">
        <v>791</v>
      </c>
      <c r="D318" s="231" t="s">
        <v>477</v>
      </c>
      <c r="E318" s="232" t="s">
        <v>1439</v>
      </c>
      <c r="F318" s="233" t="s">
        <v>1440</v>
      </c>
      <c r="G318" s="234" t="s">
        <v>550</v>
      </c>
      <c r="H318" s="235">
        <v>12</v>
      </c>
      <c r="I318" s="236"/>
      <c r="J318" s="237">
        <f>ROUND(I318*H318,2)</f>
        <v>0</v>
      </c>
      <c r="K318" s="233" t="s">
        <v>481</v>
      </c>
      <c r="L318" s="47"/>
      <c r="M318" s="238" t="s">
        <v>28</v>
      </c>
      <c r="N318" s="239" t="s">
        <v>45</v>
      </c>
      <c r="O318" s="87"/>
      <c r="P318" s="240">
        <f>O318*H318</f>
        <v>0</v>
      </c>
      <c r="Q318" s="240">
        <v>0</v>
      </c>
      <c r="R318" s="240">
        <f>Q318*H318</f>
        <v>0</v>
      </c>
      <c r="S318" s="240">
        <v>0</v>
      </c>
      <c r="T318" s="241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42" t="s">
        <v>839</v>
      </c>
      <c r="AT318" s="242" t="s">
        <v>477</v>
      </c>
      <c r="AU318" s="242" t="s">
        <v>82</v>
      </c>
      <c r="AY318" s="20" t="s">
        <v>475</v>
      </c>
      <c r="BE318" s="243">
        <f>IF(N318="základní",J318,0)</f>
        <v>0</v>
      </c>
      <c r="BF318" s="243">
        <f>IF(N318="snížená",J318,0)</f>
        <v>0</v>
      </c>
      <c r="BG318" s="243">
        <f>IF(N318="zákl. přenesená",J318,0)</f>
        <v>0</v>
      </c>
      <c r="BH318" s="243">
        <f>IF(N318="sníž. přenesená",J318,0)</f>
        <v>0</v>
      </c>
      <c r="BI318" s="243">
        <f>IF(N318="nulová",J318,0)</f>
        <v>0</v>
      </c>
      <c r="BJ318" s="20" t="s">
        <v>78</v>
      </c>
      <c r="BK318" s="243">
        <f>ROUND(I318*H318,2)</f>
        <v>0</v>
      </c>
      <c r="BL318" s="20" t="s">
        <v>839</v>
      </c>
      <c r="BM318" s="242" t="s">
        <v>1441</v>
      </c>
    </row>
    <row r="319" s="2" customFormat="1">
      <c r="A319" s="41"/>
      <c r="B319" s="42"/>
      <c r="C319" s="43"/>
      <c r="D319" s="244" t="s">
        <v>484</v>
      </c>
      <c r="E319" s="43"/>
      <c r="F319" s="245" t="s">
        <v>1442</v>
      </c>
      <c r="G319" s="43"/>
      <c r="H319" s="43"/>
      <c r="I319" s="151"/>
      <c r="J319" s="43"/>
      <c r="K319" s="43"/>
      <c r="L319" s="47"/>
      <c r="M319" s="246"/>
      <c r="N319" s="247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484</v>
      </c>
      <c r="AU319" s="20" t="s">
        <v>82</v>
      </c>
    </row>
    <row r="320" s="13" customFormat="1">
      <c r="A320" s="13"/>
      <c r="B320" s="249"/>
      <c r="C320" s="250"/>
      <c r="D320" s="244" t="s">
        <v>487</v>
      </c>
      <c r="E320" s="251" t="s">
        <v>28</v>
      </c>
      <c r="F320" s="252" t="s">
        <v>1443</v>
      </c>
      <c r="G320" s="250"/>
      <c r="H320" s="253">
        <v>12</v>
      </c>
      <c r="I320" s="254"/>
      <c r="J320" s="250"/>
      <c r="K320" s="250"/>
      <c r="L320" s="255"/>
      <c r="M320" s="292"/>
      <c r="N320" s="293"/>
      <c r="O320" s="293"/>
      <c r="P320" s="293"/>
      <c r="Q320" s="293"/>
      <c r="R320" s="293"/>
      <c r="S320" s="293"/>
      <c r="T320" s="294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9" t="s">
        <v>487</v>
      </c>
      <c r="AU320" s="259" t="s">
        <v>82</v>
      </c>
      <c r="AV320" s="13" t="s">
        <v>82</v>
      </c>
      <c r="AW320" s="13" t="s">
        <v>35</v>
      </c>
      <c r="AX320" s="13" t="s">
        <v>78</v>
      </c>
      <c r="AY320" s="259" t="s">
        <v>475</v>
      </c>
    </row>
    <row r="321" s="2" customFormat="1" ht="6.96" customHeight="1">
      <c r="A321" s="41"/>
      <c r="B321" s="62"/>
      <c r="C321" s="63"/>
      <c r="D321" s="63"/>
      <c r="E321" s="63"/>
      <c r="F321" s="63"/>
      <c r="G321" s="63"/>
      <c r="H321" s="63"/>
      <c r="I321" s="179"/>
      <c r="J321" s="63"/>
      <c r="K321" s="63"/>
      <c r="L321" s="47"/>
      <c r="M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</row>
  </sheetData>
  <sheetProtection sheet="1" autoFilter="0" formatColumns="0" formatRows="0" objects="1" scenarios="1" spinCount="100000" saltValue="cVGHry5y4uO06Foa791Ih9GEy1Mx32uOdgUFrPFirNbCu0nYFc+V79Q2onukFCTvR0DqNE404d3yddXQjt/N0g==" hashValue="CkNmJWGFP8+G7g68mw9cIoQEyjhio9zBh5kAvetS6cAgrL3/faToYv3N8YwoZMcmoalaJ9GgUM8wSQT8cpZdLg==" algorithmName="SHA-512" password="C429"/>
  <autoFilter ref="C103:K32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0:H90"/>
    <mergeCell ref="E94:H94"/>
    <mergeCell ref="E92:H92"/>
    <mergeCell ref="E96:H9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252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5602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6042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6752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231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ROUND((SUM(BE98:BE273)),  2)</f>
        <v>0</v>
      </c>
      <c r="G37" s="41"/>
      <c r="H37" s="41"/>
      <c r="I37" s="168">
        <v>0.20999999999999999</v>
      </c>
      <c r="J37" s="167">
        <f>ROUND(((SUM(BE98:BE273))*I37),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ROUND((SUM(BF98:BF273)),  2)</f>
        <v>0</v>
      </c>
      <c r="G38" s="41"/>
      <c r="H38" s="41"/>
      <c r="I38" s="168">
        <v>0.14999999999999999</v>
      </c>
      <c r="J38" s="167">
        <f>ROUND(((SUM(BF98:BF273))*I38),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ROUND((SUM(BG98:BG273)),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ROUND((SUM(BH98:BH273)),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ROUND((SUM(BI98:BI273)),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5602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6042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6.7.8 - SO 06.7.8  Svodný drén H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J184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J197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2360</v>
      </c>
      <c r="E72" s="199"/>
      <c r="F72" s="199"/>
      <c r="G72" s="199"/>
      <c r="H72" s="199"/>
      <c r="I72" s="200"/>
      <c r="J72" s="201">
        <f>J208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J267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J271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5602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6042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6.7.8 - SO 06.7.8  Svodný drén H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92.033568000000017</v>
      </c>
      <c r="S98" s="99"/>
      <c r="T98" s="213">
        <f>T99</f>
        <v>0.1908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P100+P184+P197+P208+P267+P271</f>
        <v>0</v>
      </c>
      <c r="Q99" s="223"/>
      <c r="R99" s="224">
        <f>R100+R184+R197+R208+R267+R271</f>
        <v>92.033568000000017</v>
      </c>
      <c r="S99" s="223"/>
      <c r="T99" s="225">
        <f>T100+T184+T197+T208+T267+T271</f>
        <v>0.1908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BK100+BK184+BK197+BK208+BK267+BK271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SUM(P101:P183)</f>
        <v>0</v>
      </c>
      <c r="Q100" s="223"/>
      <c r="R100" s="224">
        <f>SUM(R101:R183)</f>
        <v>0.11189900000000001</v>
      </c>
      <c r="S100" s="223"/>
      <c r="T100" s="225">
        <f>SUM(T101:T183)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SUM(BK101:BK183)</f>
        <v>0</v>
      </c>
    </row>
    <row r="101" s="2" customFormat="1" ht="21.75" customHeight="1">
      <c r="A101" s="41"/>
      <c r="B101" s="42"/>
      <c r="C101" s="231" t="s">
        <v>78</v>
      </c>
      <c r="D101" s="231" t="s">
        <v>477</v>
      </c>
      <c r="E101" s="232" t="s">
        <v>3629</v>
      </c>
      <c r="F101" s="233" t="s">
        <v>3630</v>
      </c>
      <c r="G101" s="234" t="s">
        <v>3147</v>
      </c>
      <c r="H101" s="235">
        <v>96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6753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3630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6045</v>
      </c>
      <c r="G103" s="250"/>
      <c r="H103" s="253">
        <v>96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82</v>
      </c>
      <c r="D104" s="231" t="s">
        <v>477</v>
      </c>
      <c r="E104" s="232" t="s">
        <v>5060</v>
      </c>
      <c r="F104" s="233" t="s">
        <v>5061</v>
      </c>
      <c r="G104" s="234" t="s">
        <v>5062</v>
      </c>
      <c r="H104" s="235">
        <v>4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6754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5061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44.25" customHeight="1">
      <c r="A106" s="41"/>
      <c r="B106" s="42"/>
      <c r="C106" s="231" t="s">
        <v>90</v>
      </c>
      <c r="D106" s="231" t="s">
        <v>477</v>
      </c>
      <c r="E106" s="232" t="s">
        <v>3633</v>
      </c>
      <c r="F106" s="233" t="s">
        <v>3634</v>
      </c>
      <c r="G106" s="234" t="s">
        <v>480</v>
      </c>
      <c r="H106" s="235">
        <v>18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6755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3636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6093</v>
      </c>
      <c r="G108" s="250"/>
      <c r="H108" s="253">
        <v>18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482</v>
      </c>
      <c r="D109" s="231" t="s">
        <v>477</v>
      </c>
      <c r="E109" s="232" t="s">
        <v>3104</v>
      </c>
      <c r="F109" s="233" t="s">
        <v>3105</v>
      </c>
      <c r="G109" s="234" t="s">
        <v>480</v>
      </c>
      <c r="H109" s="235">
        <v>71.799999999999997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6756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3107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6" customFormat="1">
      <c r="A111" s="16"/>
      <c r="B111" s="299"/>
      <c r="C111" s="300"/>
      <c r="D111" s="244" t="s">
        <v>487</v>
      </c>
      <c r="E111" s="301" t="s">
        <v>28</v>
      </c>
      <c r="F111" s="302" t="s">
        <v>6050</v>
      </c>
      <c r="G111" s="300"/>
      <c r="H111" s="301" t="s">
        <v>28</v>
      </c>
      <c r="I111" s="303"/>
      <c r="J111" s="300"/>
      <c r="K111" s="300"/>
      <c r="L111" s="304"/>
      <c r="M111" s="305"/>
      <c r="N111" s="306"/>
      <c r="O111" s="306"/>
      <c r="P111" s="306"/>
      <c r="Q111" s="306"/>
      <c r="R111" s="306"/>
      <c r="S111" s="306"/>
      <c r="T111" s="307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T111" s="308" t="s">
        <v>487</v>
      </c>
      <c r="AU111" s="308" t="s">
        <v>82</v>
      </c>
      <c r="AV111" s="16" t="s">
        <v>78</v>
      </c>
      <c r="AW111" s="16" t="s">
        <v>35</v>
      </c>
      <c r="AX111" s="16" t="s">
        <v>74</v>
      </c>
      <c r="AY111" s="308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6757</v>
      </c>
      <c r="G112" s="250"/>
      <c r="H112" s="253">
        <v>37.5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6052</v>
      </c>
      <c r="G113" s="250"/>
      <c r="H113" s="253">
        <v>0.29999999999999999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6758</v>
      </c>
      <c r="G114" s="250"/>
      <c r="H114" s="253">
        <v>34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71.799999999999997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2" customFormat="1" ht="44.25" customHeight="1">
      <c r="A116" s="41"/>
      <c r="B116" s="42"/>
      <c r="C116" s="231" t="s">
        <v>186</v>
      </c>
      <c r="D116" s="231" t="s">
        <v>477</v>
      </c>
      <c r="E116" s="232" t="s">
        <v>1488</v>
      </c>
      <c r="F116" s="233" t="s">
        <v>1489</v>
      </c>
      <c r="G116" s="234" t="s">
        <v>480</v>
      </c>
      <c r="H116" s="235">
        <v>21.539999999999999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6759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1491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>
      <c r="A118" s="41"/>
      <c r="B118" s="42"/>
      <c r="C118" s="43"/>
      <c r="D118" s="244" t="s">
        <v>485</v>
      </c>
      <c r="E118" s="43"/>
      <c r="F118" s="248" t="s">
        <v>6054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485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6760</v>
      </c>
      <c r="G119" s="250"/>
      <c r="H119" s="253">
        <v>21.539999999999999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16.5" customHeight="1">
      <c r="A120" s="41"/>
      <c r="B120" s="42"/>
      <c r="C120" s="231" t="s">
        <v>204</v>
      </c>
      <c r="D120" s="231" t="s">
        <v>477</v>
      </c>
      <c r="E120" s="232" t="s">
        <v>6056</v>
      </c>
      <c r="F120" s="233" t="s">
        <v>6057</v>
      </c>
      <c r="G120" s="234" t="s">
        <v>3898</v>
      </c>
      <c r="H120" s="235">
        <v>1</v>
      </c>
      <c r="I120" s="236"/>
      <c r="J120" s="237">
        <f>ROUND(I120*H120,2)</f>
        <v>0</v>
      </c>
      <c r="K120" s="233" t="s">
        <v>28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6761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6057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78</v>
      </c>
      <c r="G122" s="250"/>
      <c r="H122" s="253">
        <v>1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33" customHeight="1">
      <c r="A123" s="41"/>
      <c r="B123" s="42"/>
      <c r="C123" s="231" t="s">
        <v>522</v>
      </c>
      <c r="D123" s="231" t="s">
        <v>477</v>
      </c>
      <c r="E123" s="232" t="s">
        <v>6059</v>
      </c>
      <c r="F123" s="233" t="s">
        <v>6060</v>
      </c>
      <c r="G123" s="234" t="s">
        <v>480</v>
      </c>
      <c r="H123" s="235">
        <v>92.875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6762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6062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6763</v>
      </c>
      <c r="G125" s="250"/>
      <c r="H125" s="253">
        <v>81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6764</v>
      </c>
      <c r="G126" s="250"/>
      <c r="H126" s="253">
        <v>11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4" customFormat="1">
      <c r="A127" s="14"/>
      <c r="B127" s="260"/>
      <c r="C127" s="261"/>
      <c r="D127" s="244" t="s">
        <v>487</v>
      </c>
      <c r="E127" s="262" t="s">
        <v>28</v>
      </c>
      <c r="F127" s="263" t="s">
        <v>490</v>
      </c>
      <c r="G127" s="261"/>
      <c r="H127" s="264">
        <v>92</v>
      </c>
      <c r="I127" s="265"/>
      <c r="J127" s="261"/>
      <c r="K127" s="261"/>
      <c r="L127" s="266"/>
      <c r="M127" s="267"/>
      <c r="N127" s="268"/>
      <c r="O127" s="268"/>
      <c r="P127" s="268"/>
      <c r="Q127" s="268"/>
      <c r="R127" s="268"/>
      <c r="S127" s="268"/>
      <c r="T127" s="269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70" t="s">
        <v>487</v>
      </c>
      <c r="AU127" s="270" t="s">
        <v>82</v>
      </c>
      <c r="AV127" s="14" t="s">
        <v>90</v>
      </c>
      <c r="AW127" s="14" t="s">
        <v>35</v>
      </c>
      <c r="AX127" s="14" t="s">
        <v>74</v>
      </c>
      <c r="AY127" s="270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6065</v>
      </c>
      <c r="G128" s="250"/>
      <c r="H128" s="253">
        <v>0.875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5" customFormat="1">
      <c r="A129" s="15"/>
      <c r="B129" s="271"/>
      <c r="C129" s="272"/>
      <c r="D129" s="244" t="s">
        <v>487</v>
      </c>
      <c r="E129" s="273" t="s">
        <v>28</v>
      </c>
      <c r="F129" s="274" t="s">
        <v>493</v>
      </c>
      <c r="G129" s="272"/>
      <c r="H129" s="275">
        <v>92.875</v>
      </c>
      <c r="I129" s="276"/>
      <c r="J129" s="272"/>
      <c r="K129" s="272"/>
      <c r="L129" s="277"/>
      <c r="M129" s="278"/>
      <c r="N129" s="279"/>
      <c r="O129" s="279"/>
      <c r="P129" s="279"/>
      <c r="Q129" s="279"/>
      <c r="R129" s="279"/>
      <c r="S129" s="279"/>
      <c r="T129" s="280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81" t="s">
        <v>487</v>
      </c>
      <c r="AU129" s="281" t="s">
        <v>82</v>
      </c>
      <c r="AV129" s="15" t="s">
        <v>482</v>
      </c>
      <c r="AW129" s="15" t="s">
        <v>35</v>
      </c>
      <c r="AX129" s="15" t="s">
        <v>78</v>
      </c>
      <c r="AY129" s="281" t="s">
        <v>475</v>
      </c>
    </row>
    <row r="130" s="2" customFormat="1" ht="44.25" customHeight="1">
      <c r="A130" s="41"/>
      <c r="B130" s="42"/>
      <c r="C130" s="231" t="s">
        <v>519</v>
      </c>
      <c r="D130" s="231" t="s">
        <v>477</v>
      </c>
      <c r="E130" s="232" t="s">
        <v>5622</v>
      </c>
      <c r="F130" s="233" t="s">
        <v>5623</v>
      </c>
      <c r="G130" s="234" t="s">
        <v>480</v>
      </c>
      <c r="H130" s="235">
        <v>27.600000000000001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6765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5625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>
      <c r="A132" s="41"/>
      <c r="B132" s="42"/>
      <c r="C132" s="43"/>
      <c r="D132" s="244" t="s">
        <v>485</v>
      </c>
      <c r="E132" s="43"/>
      <c r="F132" s="248" t="s">
        <v>6054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485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6766</v>
      </c>
      <c r="G133" s="250"/>
      <c r="H133" s="253">
        <v>27.600000000000001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33" customHeight="1">
      <c r="A134" s="41"/>
      <c r="B134" s="42"/>
      <c r="C134" s="231" t="s">
        <v>292</v>
      </c>
      <c r="D134" s="231" t="s">
        <v>477</v>
      </c>
      <c r="E134" s="232" t="s">
        <v>6068</v>
      </c>
      <c r="F134" s="233" t="s">
        <v>6069</v>
      </c>
      <c r="G134" s="234" t="s">
        <v>496</v>
      </c>
      <c r="H134" s="235">
        <v>186.80000000000001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0.00058</v>
      </c>
      <c r="R134" s="240">
        <f>Q134*H134</f>
        <v>0.10834400000000001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6767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6069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6768</v>
      </c>
      <c r="G136" s="250"/>
      <c r="H136" s="253">
        <v>186.80000000000001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332</v>
      </c>
      <c r="D137" s="231" t="s">
        <v>477</v>
      </c>
      <c r="E137" s="232" t="s">
        <v>6072</v>
      </c>
      <c r="F137" s="233" t="s">
        <v>6073</v>
      </c>
      <c r="G137" s="234" t="s">
        <v>496</v>
      </c>
      <c r="H137" s="235">
        <v>186.80000000000001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6769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6073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6770</v>
      </c>
      <c r="G139" s="250"/>
      <c r="H139" s="253">
        <v>186.80000000000001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44.25" customHeight="1">
      <c r="A140" s="41"/>
      <c r="B140" s="42"/>
      <c r="C140" s="231" t="s">
        <v>341</v>
      </c>
      <c r="D140" s="231" t="s">
        <v>477</v>
      </c>
      <c r="E140" s="232" t="s">
        <v>6606</v>
      </c>
      <c r="F140" s="233" t="s">
        <v>3664</v>
      </c>
      <c r="G140" s="234" t="s">
        <v>480</v>
      </c>
      <c r="H140" s="235">
        <v>119.907</v>
      </c>
      <c r="I140" s="236"/>
      <c r="J140" s="237">
        <f>ROUND(I140*H140,2)</f>
        <v>0</v>
      </c>
      <c r="K140" s="233" t="s">
        <v>28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6771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3664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6772</v>
      </c>
      <c r="G142" s="250"/>
      <c r="H142" s="253">
        <v>120.3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6080</v>
      </c>
      <c r="G143" s="250"/>
      <c r="H143" s="253">
        <v>-0.39300000000000002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5" customFormat="1">
      <c r="A144" s="15"/>
      <c r="B144" s="271"/>
      <c r="C144" s="272"/>
      <c r="D144" s="244" t="s">
        <v>487</v>
      </c>
      <c r="E144" s="273" t="s">
        <v>28</v>
      </c>
      <c r="F144" s="274" t="s">
        <v>493</v>
      </c>
      <c r="G144" s="272"/>
      <c r="H144" s="275">
        <v>119.907</v>
      </c>
      <c r="I144" s="276"/>
      <c r="J144" s="272"/>
      <c r="K144" s="272"/>
      <c r="L144" s="277"/>
      <c r="M144" s="278"/>
      <c r="N144" s="279"/>
      <c r="O144" s="279"/>
      <c r="P144" s="279"/>
      <c r="Q144" s="279"/>
      <c r="R144" s="279"/>
      <c r="S144" s="279"/>
      <c r="T144" s="280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81" t="s">
        <v>487</v>
      </c>
      <c r="AU144" s="281" t="s">
        <v>82</v>
      </c>
      <c r="AV144" s="15" t="s">
        <v>482</v>
      </c>
      <c r="AW144" s="15" t="s">
        <v>35</v>
      </c>
      <c r="AX144" s="15" t="s">
        <v>78</v>
      </c>
      <c r="AY144" s="281" t="s">
        <v>475</v>
      </c>
    </row>
    <row r="145" s="2" customFormat="1" ht="44.25" customHeight="1">
      <c r="A145" s="41"/>
      <c r="B145" s="42"/>
      <c r="C145" s="231" t="s">
        <v>350</v>
      </c>
      <c r="D145" s="231" t="s">
        <v>477</v>
      </c>
      <c r="E145" s="232" t="s">
        <v>5805</v>
      </c>
      <c r="F145" s="233" t="s">
        <v>5806</v>
      </c>
      <c r="G145" s="234" t="s">
        <v>480</v>
      </c>
      <c r="H145" s="235">
        <v>1.2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6773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5808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6235</v>
      </c>
      <c r="G147" s="250"/>
      <c r="H147" s="253">
        <v>1.2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78</v>
      </c>
      <c r="AY147" s="259" t="s">
        <v>475</v>
      </c>
    </row>
    <row r="148" s="2" customFormat="1" ht="16.5" customHeight="1">
      <c r="A148" s="41"/>
      <c r="B148" s="42"/>
      <c r="C148" s="282" t="s">
        <v>359</v>
      </c>
      <c r="D148" s="282" t="s">
        <v>516</v>
      </c>
      <c r="E148" s="283" t="s">
        <v>5814</v>
      </c>
      <c r="F148" s="284" t="s">
        <v>5815</v>
      </c>
      <c r="G148" s="285" t="s">
        <v>508</v>
      </c>
      <c r="H148" s="286">
        <v>2.1600000000000001</v>
      </c>
      <c r="I148" s="287"/>
      <c r="J148" s="288">
        <f>ROUND(I148*H148,2)</f>
        <v>0</v>
      </c>
      <c r="K148" s="284" t="s">
        <v>28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519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6774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5815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6237</v>
      </c>
      <c r="G150" s="250"/>
      <c r="H150" s="253">
        <v>2.1600000000000001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557</v>
      </c>
      <c r="D151" s="231" t="s">
        <v>477</v>
      </c>
      <c r="E151" s="232" t="s">
        <v>3114</v>
      </c>
      <c r="F151" s="233" t="s">
        <v>3115</v>
      </c>
      <c r="G151" s="234" t="s">
        <v>480</v>
      </c>
      <c r="H151" s="235">
        <v>44.768000000000001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6775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3117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6776</v>
      </c>
      <c r="G153" s="250"/>
      <c r="H153" s="253">
        <v>31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6777</v>
      </c>
      <c r="G154" s="250"/>
      <c r="H154" s="253">
        <v>12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6088</v>
      </c>
      <c r="G155" s="250"/>
      <c r="H155" s="253">
        <v>0.5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4" customFormat="1">
      <c r="A156" s="14"/>
      <c r="B156" s="260"/>
      <c r="C156" s="261"/>
      <c r="D156" s="244" t="s">
        <v>487</v>
      </c>
      <c r="E156" s="262" t="s">
        <v>28</v>
      </c>
      <c r="F156" s="263" t="s">
        <v>490</v>
      </c>
      <c r="G156" s="261"/>
      <c r="H156" s="264">
        <v>43.5</v>
      </c>
      <c r="I156" s="265"/>
      <c r="J156" s="261"/>
      <c r="K156" s="261"/>
      <c r="L156" s="266"/>
      <c r="M156" s="267"/>
      <c r="N156" s="268"/>
      <c r="O156" s="268"/>
      <c r="P156" s="268"/>
      <c r="Q156" s="268"/>
      <c r="R156" s="268"/>
      <c r="S156" s="268"/>
      <c r="T156" s="269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70" t="s">
        <v>487</v>
      </c>
      <c r="AU156" s="270" t="s">
        <v>82</v>
      </c>
      <c r="AV156" s="14" t="s">
        <v>90</v>
      </c>
      <c r="AW156" s="14" t="s">
        <v>35</v>
      </c>
      <c r="AX156" s="14" t="s">
        <v>74</v>
      </c>
      <c r="AY156" s="270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6089</v>
      </c>
      <c r="G157" s="250"/>
      <c r="H157" s="253">
        <v>0.39300000000000002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6065</v>
      </c>
      <c r="G158" s="250"/>
      <c r="H158" s="253">
        <v>0.875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44.768000000000001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55.5" customHeight="1">
      <c r="A160" s="41"/>
      <c r="B160" s="42"/>
      <c r="C160" s="231" t="s">
        <v>8</v>
      </c>
      <c r="D160" s="231" t="s">
        <v>477</v>
      </c>
      <c r="E160" s="232" t="s">
        <v>6090</v>
      </c>
      <c r="F160" s="233" t="s">
        <v>6091</v>
      </c>
      <c r="G160" s="234" t="s">
        <v>480</v>
      </c>
      <c r="H160" s="235">
        <v>24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6778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6091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6779</v>
      </c>
      <c r="G162" s="250"/>
      <c r="H162" s="253">
        <v>24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16.5" customHeight="1">
      <c r="A163" s="41"/>
      <c r="B163" s="42"/>
      <c r="C163" s="282" t="s">
        <v>567</v>
      </c>
      <c r="D163" s="282" t="s">
        <v>516</v>
      </c>
      <c r="E163" s="283" t="s">
        <v>6094</v>
      </c>
      <c r="F163" s="284" t="s">
        <v>6095</v>
      </c>
      <c r="G163" s="285" t="s">
        <v>508</v>
      </c>
      <c r="H163" s="286">
        <v>48</v>
      </c>
      <c r="I163" s="287"/>
      <c r="J163" s="288">
        <f>ROUND(I163*H163,2)</f>
        <v>0</v>
      </c>
      <c r="K163" s="284" t="s">
        <v>481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519</v>
      </c>
      <c r="AT163" s="242" t="s">
        <v>516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6780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6095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6781</v>
      </c>
      <c r="G165" s="250"/>
      <c r="H165" s="253">
        <v>48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44.25" customHeight="1">
      <c r="A166" s="41"/>
      <c r="B166" s="42"/>
      <c r="C166" s="231" t="s">
        <v>571</v>
      </c>
      <c r="D166" s="231" t="s">
        <v>477</v>
      </c>
      <c r="E166" s="232" t="s">
        <v>6098</v>
      </c>
      <c r="F166" s="233" t="s">
        <v>6099</v>
      </c>
      <c r="G166" s="234" t="s">
        <v>496</v>
      </c>
      <c r="H166" s="235">
        <v>237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6782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6099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6783</v>
      </c>
      <c r="G168" s="250"/>
      <c r="H168" s="253">
        <v>228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6102</v>
      </c>
      <c r="G169" s="250"/>
      <c r="H169" s="253">
        <v>9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5" customFormat="1">
      <c r="A170" s="15"/>
      <c r="B170" s="271"/>
      <c r="C170" s="272"/>
      <c r="D170" s="244" t="s">
        <v>487</v>
      </c>
      <c r="E170" s="273" t="s">
        <v>28</v>
      </c>
      <c r="F170" s="274" t="s">
        <v>493</v>
      </c>
      <c r="G170" s="272"/>
      <c r="H170" s="275">
        <v>237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81" t="s">
        <v>487</v>
      </c>
      <c r="AU170" s="281" t="s">
        <v>82</v>
      </c>
      <c r="AV170" s="15" t="s">
        <v>482</v>
      </c>
      <c r="AW170" s="15" t="s">
        <v>35</v>
      </c>
      <c r="AX170" s="15" t="s">
        <v>78</v>
      </c>
      <c r="AY170" s="281" t="s">
        <v>475</v>
      </c>
    </row>
    <row r="171" s="2" customFormat="1" ht="33" customHeight="1">
      <c r="A171" s="41"/>
      <c r="B171" s="42"/>
      <c r="C171" s="231" t="s">
        <v>575</v>
      </c>
      <c r="D171" s="231" t="s">
        <v>477</v>
      </c>
      <c r="E171" s="232" t="s">
        <v>4984</v>
      </c>
      <c r="F171" s="233" t="s">
        <v>4985</v>
      </c>
      <c r="G171" s="234" t="s">
        <v>496</v>
      </c>
      <c r="H171" s="235">
        <v>95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6784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4985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6785</v>
      </c>
      <c r="G173" s="250"/>
      <c r="H173" s="253">
        <v>86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6102</v>
      </c>
      <c r="G174" s="250"/>
      <c r="H174" s="253">
        <v>9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95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33" customHeight="1">
      <c r="A176" s="41"/>
      <c r="B176" s="42"/>
      <c r="C176" s="231" t="s">
        <v>579</v>
      </c>
      <c r="D176" s="231" t="s">
        <v>477</v>
      </c>
      <c r="E176" s="232" t="s">
        <v>3423</v>
      </c>
      <c r="F176" s="233" t="s">
        <v>3424</v>
      </c>
      <c r="G176" s="234" t="s">
        <v>496</v>
      </c>
      <c r="H176" s="235">
        <v>237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6786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3424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6783</v>
      </c>
      <c r="G178" s="250"/>
      <c r="H178" s="253">
        <v>228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6102</v>
      </c>
      <c r="G179" s="250"/>
      <c r="H179" s="253">
        <v>9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5" customFormat="1">
      <c r="A180" s="15"/>
      <c r="B180" s="271"/>
      <c r="C180" s="272"/>
      <c r="D180" s="244" t="s">
        <v>487</v>
      </c>
      <c r="E180" s="273" t="s">
        <v>28</v>
      </c>
      <c r="F180" s="274" t="s">
        <v>493</v>
      </c>
      <c r="G180" s="272"/>
      <c r="H180" s="275">
        <v>237</v>
      </c>
      <c r="I180" s="276"/>
      <c r="J180" s="272"/>
      <c r="K180" s="272"/>
      <c r="L180" s="277"/>
      <c r="M180" s="278"/>
      <c r="N180" s="279"/>
      <c r="O180" s="279"/>
      <c r="P180" s="279"/>
      <c r="Q180" s="279"/>
      <c r="R180" s="279"/>
      <c r="S180" s="279"/>
      <c r="T180" s="280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81" t="s">
        <v>487</v>
      </c>
      <c r="AU180" s="281" t="s">
        <v>82</v>
      </c>
      <c r="AV180" s="15" t="s">
        <v>482</v>
      </c>
      <c r="AW180" s="15" t="s">
        <v>35</v>
      </c>
      <c r="AX180" s="15" t="s">
        <v>78</v>
      </c>
      <c r="AY180" s="281" t="s">
        <v>475</v>
      </c>
    </row>
    <row r="181" s="2" customFormat="1" ht="16.5" customHeight="1">
      <c r="A181" s="41"/>
      <c r="B181" s="42"/>
      <c r="C181" s="282" t="s">
        <v>583</v>
      </c>
      <c r="D181" s="282" t="s">
        <v>516</v>
      </c>
      <c r="E181" s="283" t="s">
        <v>4991</v>
      </c>
      <c r="F181" s="284" t="s">
        <v>4992</v>
      </c>
      <c r="G181" s="285" t="s">
        <v>720</v>
      </c>
      <c r="H181" s="286">
        <v>3.5550000000000002</v>
      </c>
      <c r="I181" s="287"/>
      <c r="J181" s="288">
        <f>ROUND(I181*H181,2)</f>
        <v>0</v>
      </c>
      <c r="K181" s="284" t="s">
        <v>481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0.001</v>
      </c>
      <c r="R181" s="240">
        <f>Q181*H181</f>
        <v>0.0035550000000000004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519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6787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4992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6788</v>
      </c>
      <c r="G183" s="250"/>
      <c r="H183" s="253">
        <v>3.5550000000000002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78</v>
      </c>
      <c r="AY183" s="259" t="s">
        <v>475</v>
      </c>
    </row>
    <row r="184" s="12" customFormat="1" ht="22.8" customHeight="1">
      <c r="A184" s="12"/>
      <c r="B184" s="215"/>
      <c r="C184" s="216"/>
      <c r="D184" s="217" t="s">
        <v>73</v>
      </c>
      <c r="E184" s="229" t="s">
        <v>82</v>
      </c>
      <c r="F184" s="229" t="s">
        <v>925</v>
      </c>
      <c r="G184" s="216"/>
      <c r="H184" s="216"/>
      <c r="I184" s="219"/>
      <c r="J184" s="230">
        <f>BK184</f>
        <v>0</v>
      </c>
      <c r="K184" s="216"/>
      <c r="L184" s="221"/>
      <c r="M184" s="222"/>
      <c r="N184" s="223"/>
      <c r="O184" s="223"/>
      <c r="P184" s="224">
        <f>SUM(P185:P196)</f>
        <v>0</v>
      </c>
      <c r="Q184" s="223"/>
      <c r="R184" s="224">
        <f>SUM(R185:R196)</f>
        <v>0.056222599999999998</v>
      </c>
      <c r="S184" s="223"/>
      <c r="T184" s="225">
        <f>SUM(T185:T196)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6" t="s">
        <v>78</v>
      </c>
      <c r="AT184" s="227" t="s">
        <v>73</v>
      </c>
      <c r="AU184" s="227" t="s">
        <v>78</v>
      </c>
      <c r="AY184" s="226" t="s">
        <v>475</v>
      </c>
      <c r="BK184" s="228">
        <f>SUM(BK185:BK196)</f>
        <v>0</v>
      </c>
    </row>
    <row r="185" s="2" customFormat="1" ht="33" customHeight="1">
      <c r="A185" s="41"/>
      <c r="B185" s="42"/>
      <c r="C185" s="231" t="s">
        <v>7</v>
      </c>
      <c r="D185" s="231" t="s">
        <v>477</v>
      </c>
      <c r="E185" s="232" t="s">
        <v>6110</v>
      </c>
      <c r="F185" s="233" t="s">
        <v>6111</v>
      </c>
      <c r="G185" s="234" t="s">
        <v>480</v>
      </c>
      <c r="H185" s="235">
        <v>11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6789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6113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6790</v>
      </c>
      <c r="G187" s="250"/>
      <c r="H187" s="253">
        <v>11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2" customFormat="1" ht="21.75" customHeight="1">
      <c r="A188" s="41"/>
      <c r="B188" s="42"/>
      <c r="C188" s="231" t="s">
        <v>594</v>
      </c>
      <c r="D188" s="231" t="s">
        <v>477</v>
      </c>
      <c r="E188" s="232" t="s">
        <v>5027</v>
      </c>
      <c r="F188" s="233" t="s">
        <v>5028</v>
      </c>
      <c r="G188" s="234" t="s">
        <v>639</v>
      </c>
      <c r="H188" s="235">
        <v>76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0.00072999999999999996</v>
      </c>
      <c r="R188" s="240">
        <f>Q188*H188</f>
        <v>0.055479999999999995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6791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5030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6792</v>
      </c>
      <c r="G190" s="250"/>
      <c r="H190" s="253">
        <v>76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2" customFormat="1" ht="33" customHeight="1">
      <c r="A191" s="41"/>
      <c r="B191" s="42"/>
      <c r="C191" s="231" t="s">
        <v>599</v>
      </c>
      <c r="D191" s="231" t="s">
        <v>477</v>
      </c>
      <c r="E191" s="232" t="s">
        <v>6117</v>
      </c>
      <c r="F191" s="233" t="s">
        <v>6118</v>
      </c>
      <c r="G191" s="234" t="s">
        <v>496</v>
      </c>
      <c r="H191" s="235">
        <v>2.25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0.00010000000000000001</v>
      </c>
      <c r="R191" s="240">
        <f>Q191*H191</f>
        <v>0.00022500000000000002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6793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6120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6121</v>
      </c>
      <c r="G193" s="250"/>
      <c r="H193" s="253">
        <v>2.25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16.5" customHeight="1">
      <c r="A194" s="41"/>
      <c r="B194" s="42"/>
      <c r="C194" s="282" t="s">
        <v>603</v>
      </c>
      <c r="D194" s="282" t="s">
        <v>516</v>
      </c>
      <c r="E194" s="283" t="s">
        <v>6122</v>
      </c>
      <c r="F194" s="284" t="s">
        <v>6123</v>
      </c>
      <c r="G194" s="285" t="s">
        <v>496</v>
      </c>
      <c r="H194" s="286">
        <v>2.5880000000000001</v>
      </c>
      <c r="I194" s="287"/>
      <c r="J194" s="288">
        <f>ROUND(I194*H194,2)</f>
        <v>0</v>
      </c>
      <c r="K194" s="284" t="s">
        <v>481</v>
      </c>
      <c r="L194" s="289"/>
      <c r="M194" s="290" t="s">
        <v>28</v>
      </c>
      <c r="N194" s="291" t="s">
        <v>45</v>
      </c>
      <c r="O194" s="87"/>
      <c r="P194" s="240">
        <f>O194*H194</f>
        <v>0</v>
      </c>
      <c r="Q194" s="240">
        <v>0.00020000000000000001</v>
      </c>
      <c r="R194" s="240">
        <f>Q194*H194</f>
        <v>0.0005176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519</v>
      </c>
      <c r="AT194" s="242" t="s">
        <v>516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6794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6123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6125</v>
      </c>
      <c r="G196" s="250"/>
      <c r="H196" s="253">
        <v>2.5880000000000001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78</v>
      </c>
      <c r="AY196" s="259" t="s">
        <v>475</v>
      </c>
    </row>
    <row r="197" s="12" customFormat="1" ht="22.8" customHeight="1">
      <c r="A197" s="12"/>
      <c r="B197" s="215"/>
      <c r="C197" s="216"/>
      <c r="D197" s="217" t="s">
        <v>73</v>
      </c>
      <c r="E197" s="229" t="s">
        <v>482</v>
      </c>
      <c r="F197" s="229" t="s">
        <v>547</v>
      </c>
      <c r="G197" s="216"/>
      <c r="H197" s="216"/>
      <c r="I197" s="219"/>
      <c r="J197" s="230">
        <f>BK197</f>
        <v>0</v>
      </c>
      <c r="K197" s="216"/>
      <c r="L197" s="221"/>
      <c r="M197" s="222"/>
      <c r="N197" s="223"/>
      <c r="O197" s="223"/>
      <c r="P197" s="224">
        <f>SUM(P198:P207)</f>
        <v>0</v>
      </c>
      <c r="Q197" s="223"/>
      <c r="R197" s="224">
        <f>SUM(R198:R207)</f>
        <v>80.028000000000006</v>
      </c>
      <c r="S197" s="223"/>
      <c r="T197" s="225">
        <f>SUM(T198:T207)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6" t="s">
        <v>78</v>
      </c>
      <c r="AT197" s="227" t="s">
        <v>73</v>
      </c>
      <c r="AU197" s="227" t="s">
        <v>78</v>
      </c>
      <c r="AY197" s="226" t="s">
        <v>475</v>
      </c>
      <c r="BK197" s="228">
        <f>SUM(BK198:BK207)</f>
        <v>0</v>
      </c>
    </row>
    <row r="198" s="2" customFormat="1" ht="21.75" customHeight="1">
      <c r="A198" s="41"/>
      <c r="B198" s="42"/>
      <c r="C198" s="231" t="s">
        <v>607</v>
      </c>
      <c r="D198" s="231" t="s">
        <v>477</v>
      </c>
      <c r="E198" s="232" t="s">
        <v>6128</v>
      </c>
      <c r="F198" s="233" t="s">
        <v>6129</v>
      </c>
      <c r="G198" s="234" t="s">
        <v>480</v>
      </c>
      <c r="H198" s="235">
        <v>9.5299999999999994</v>
      </c>
      <c r="I198" s="236"/>
      <c r="J198" s="237">
        <f>ROUND(I198*H198,2)</f>
        <v>0</v>
      </c>
      <c r="K198" s="233" t="s">
        <v>481</v>
      </c>
      <c r="L198" s="47"/>
      <c r="M198" s="238" t="s">
        <v>28</v>
      </c>
      <c r="N198" s="239" t="s">
        <v>45</v>
      </c>
      <c r="O198" s="87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42" t="s">
        <v>482</v>
      </c>
      <c r="AT198" s="242" t="s">
        <v>477</v>
      </c>
      <c r="AU198" s="242" t="s">
        <v>82</v>
      </c>
      <c r="AY198" s="20" t="s">
        <v>475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20" t="s">
        <v>78</v>
      </c>
      <c r="BK198" s="243">
        <f>ROUND(I198*H198,2)</f>
        <v>0</v>
      </c>
      <c r="BL198" s="20" t="s">
        <v>482</v>
      </c>
      <c r="BM198" s="242" t="s">
        <v>6795</v>
      </c>
    </row>
    <row r="199" s="2" customFormat="1">
      <c r="A199" s="41"/>
      <c r="B199" s="42"/>
      <c r="C199" s="43"/>
      <c r="D199" s="244" t="s">
        <v>484</v>
      </c>
      <c r="E199" s="43"/>
      <c r="F199" s="245" t="s">
        <v>6129</v>
      </c>
      <c r="G199" s="43"/>
      <c r="H199" s="43"/>
      <c r="I199" s="151"/>
      <c r="J199" s="43"/>
      <c r="K199" s="43"/>
      <c r="L199" s="47"/>
      <c r="M199" s="246"/>
      <c r="N199" s="24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484</v>
      </c>
      <c r="AU199" s="20" t="s">
        <v>82</v>
      </c>
    </row>
    <row r="200" s="16" customFormat="1">
      <c r="A200" s="16"/>
      <c r="B200" s="299"/>
      <c r="C200" s="300"/>
      <c r="D200" s="244" t="s">
        <v>487</v>
      </c>
      <c r="E200" s="301" t="s">
        <v>28</v>
      </c>
      <c r="F200" s="302" t="s">
        <v>6269</v>
      </c>
      <c r="G200" s="300"/>
      <c r="H200" s="301" t="s">
        <v>28</v>
      </c>
      <c r="I200" s="303"/>
      <c r="J200" s="300"/>
      <c r="K200" s="300"/>
      <c r="L200" s="304"/>
      <c r="M200" s="305"/>
      <c r="N200" s="306"/>
      <c r="O200" s="306"/>
      <c r="P200" s="306"/>
      <c r="Q200" s="306"/>
      <c r="R200" s="306"/>
      <c r="S200" s="306"/>
      <c r="T200" s="307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308" t="s">
        <v>487</v>
      </c>
      <c r="AU200" s="308" t="s">
        <v>82</v>
      </c>
      <c r="AV200" s="16" t="s">
        <v>78</v>
      </c>
      <c r="AW200" s="16" t="s">
        <v>35</v>
      </c>
      <c r="AX200" s="16" t="s">
        <v>74</v>
      </c>
      <c r="AY200" s="308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6796</v>
      </c>
      <c r="G201" s="250"/>
      <c r="H201" s="253">
        <v>9.5299999999999994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78</v>
      </c>
      <c r="AY201" s="259" t="s">
        <v>475</v>
      </c>
    </row>
    <row r="202" s="2" customFormat="1" ht="33" customHeight="1">
      <c r="A202" s="41"/>
      <c r="B202" s="42"/>
      <c r="C202" s="231" t="s">
        <v>614</v>
      </c>
      <c r="D202" s="231" t="s">
        <v>477</v>
      </c>
      <c r="E202" s="232" t="s">
        <v>6133</v>
      </c>
      <c r="F202" s="233" t="s">
        <v>5675</v>
      </c>
      <c r="G202" s="234" t="s">
        <v>480</v>
      </c>
      <c r="H202" s="235">
        <v>37.5</v>
      </c>
      <c r="I202" s="236"/>
      <c r="J202" s="237">
        <f>ROUND(I202*H202,2)</f>
        <v>0</v>
      </c>
      <c r="K202" s="233" t="s">
        <v>481</v>
      </c>
      <c r="L202" s="47"/>
      <c r="M202" s="238" t="s">
        <v>28</v>
      </c>
      <c r="N202" s="239" t="s">
        <v>45</v>
      </c>
      <c r="O202" s="87"/>
      <c r="P202" s="240">
        <f>O202*H202</f>
        <v>0</v>
      </c>
      <c r="Q202" s="240">
        <v>2.13408</v>
      </c>
      <c r="R202" s="240">
        <f>Q202*H202</f>
        <v>80.028000000000006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482</v>
      </c>
      <c r="AT202" s="242" t="s">
        <v>477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482</v>
      </c>
      <c r="BM202" s="242" t="s">
        <v>6797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5677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6798</v>
      </c>
      <c r="G204" s="250"/>
      <c r="H204" s="253">
        <v>37.5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2" customFormat="1" ht="33" customHeight="1">
      <c r="A205" s="41"/>
      <c r="B205" s="42"/>
      <c r="C205" s="231" t="s">
        <v>620</v>
      </c>
      <c r="D205" s="231" t="s">
        <v>477</v>
      </c>
      <c r="E205" s="232" t="s">
        <v>5687</v>
      </c>
      <c r="F205" s="233" t="s">
        <v>5688</v>
      </c>
      <c r="G205" s="234" t="s">
        <v>496</v>
      </c>
      <c r="H205" s="235">
        <v>125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6799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5690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6800</v>
      </c>
      <c r="G207" s="250"/>
      <c r="H207" s="253">
        <v>125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78</v>
      </c>
      <c r="AY207" s="259" t="s">
        <v>475</v>
      </c>
    </row>
    <row r="208" s="12" customFormat="1" ht="22.8" customHeight="1">
      <c r="A208" s="12"/>
      <c r="B208" s="215"/>
      <c r="C208" s="216"/>
      <c r="D208" s="217" t="s">
        <v>73</v>
      </c>
      <c r="E208" s="229" t="s">
        <v>519</v>
      </c>
      <c r="F208" s="229" t="s">
        <v>2464</v>
      </c>
      <c r="G208" s="216"/>
      <c r="H208" s="216"/>
      <c r="I208" s="219"/>
      <c r="J208" s="230">
        <f>BK208</f>
        <v>0</v>
      </c>
      <c r="K208" s="216"/>
      <c r="L208" s="221"/>
      <c r="M208" s="222"/>
      <c r="N208" s="223"/>
      <c r="O208" s="223"/>
      <c r="P208" s="224">
        <f>SUM(P209:P266)</f>
        <v>0</v>
      </c>
      <c r="Q208" s="223"/>
      <c r="R208" s="224">
        <f>SUM(R209:R266)</f>
        <v>11.8334384</v>
      </c>
      <c r="S208" s="223"/>
      <c r="T208" s="225">
        <f>SUM(T209:T266)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6" t="s">
        <v>78</v>
      </c>
      <c r="AT208" s="227" t="s">
        <v>73</v>
      </c>
      <c r="AU208" s="227" t="s">
        <v>78</v>
      </c>
      <c r="AY208" s="226" t="s">
        <v>475</v>
      </c>
      <c r="BK208" s="228">
        <f>SUM(BK209:BK266)</f>
        <v>0</v>
      </c>
    </row>
    <row r="209" s="2" customFormat="1" ht="33" customHeight="1">
      <c r="A209" s="41"/>
      <c r="B209" s="42"/>
      <c r="C209" s="231" t="s">
        <v>625</v>
      </c>
      <c r="D209" s="231" t="s">
        <v>477</v>
      </c>
      <c r="E209" s="232" t="s">
        <v>6138</v>
      </c>
      <c r="F209" s="233" t="s">
        <v>6139</v>
      </c>
      <c r="G209" s="234" t="s">
        <v>639</v>
      </c>
      <c r="H209" s="235">
        <v>80.5</v>
      </c>
      <c r="I209" s="236"/>
      <c r="J209" s="237">
        <f>ROUND(I209*H209,2)</f>
        <v>0</v>
      </c>
      <c r="K209" s="233" t="s">
        <v>481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0.0042700000000000004</v>
      </c>
      <c r="R209" s="240">
        <f>Q209*H209</f>
        <v>0.34373500000000001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482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482</v>
      </c>
      <c r="BM209" s="242" t="s">
        <v>6801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6139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6802</v>
      </c>
      <c r="G211" s="250"/>
      <c r="H211" s="253">
        <v>78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74</v>
      </c>
      <c r="AY211" s="259" t="s">
        <v>475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6142</v>
      </c>
      <c r="G212" s="250"/>
      <c r="H212" s="253">
        <v>2.5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5" customFormat="1">
      <c r="A213" s="15"/>
      <c r="B213" s="271"/>
      <c r="C213" s="272"/>
      <c r="D213" s="244" t="s">
        <v>487</v>
      </c>
      <c r="E213" s="273" t="s">
        <v>28</v>
      </c>
      <c r="F213" s="274" t="s">
        <v>493</v>
      </c>
      <c r="G213" s="272"/>
      <c r="H213" s="275">
        <v>80.5</v>
      </c>
      <c r="I213" s="276"/>
      <c r="J213" s="272"/>
      <c r="K213" s="272"/>
      <c r="L213" s="277"/>
      <c r="M213" s="278"/>
      <c r="N213" s="279"/>
      <c r="O213" s="279"/>
      <c r="P213" s="279"/>
      <c r="Q213" s="279"/>
      <c r="R213" s="279"/>
      <c r="S213" s="279"/>
      <c r="T213" s="280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81" t="s">
        <v>487</v>
      </c>
      <c r="AU213" s="281" t="s">
        <v>82</v>
      </c>
      <c r="AV213" s="15" t="s">
        <v>482</v>
      </c>
      <c r="AW213" s="15" t="s">
        <v>35</v>
      </c>
      <c r="AX213" s="15" t="s">
        <v>78</v>
      </c>
      <c r="AY213" s="281" t="s">
        <v>475</v>
      </c>
    </row>
    <row r="214" s="2" customFormat="1" ht="33" customHeight="1">
      <c r="A214" s="41"/>
      <c r="B214" s="42"/>
      <c r="C214" s="231" t="s">
        <v>636</v>
      </c>
      <c r="D214" s="231" t="s">
        <v>477</v>
      </c>
      <c r="E214" s="232" t="s">
        <v>5218</v>
      </c>
      <c r="F214" s="233" t="s">
        <v>5219</v>
      </c>
      <c r="G214" s="234" t="s">
        <v>550</v>
      </c>
      <c r="H214" s="235">
        <v>7</v>
      </c>
      <c r="I214" s="236"/>
      <c r="J214" s="237">
        <f>ROUND(I214*H214,2)</f>
        <v>0</v>
      </c>
      <c r="K214" s="233" t="s">
        <v>481</v>
      </c>
      <c r="L214" s="47"/>
      <c r="M214" s="238" t="s">
        <v>28</v>
      </c>
      <c r="N214" s="239" t="s">
        <v>45</v>
      </c>
      <c r="O214" s="87"/>
      <c r="P214" s="240">
        <f>O214*H214</f>
        <v>0</v>
      </c>
      <c r="Q214" s="240">
        <v>1.0000000000000001E-05</v>
      </c>
      <c r="R214" s="240">
        <f>Q214*H214</f>
        <v>7.0000000000000007E-05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482</v>
      </c>
      <c r="AT214" s="242" t="s">
        <v>477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482</v>
      </c>
      <c r="BM214" s="242" t="s">
        <v>6803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5221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6804</v>
      </c>
      <c r="G216" s="250"/>
      <c r="H216" s="253">
        <v>7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78</v>
      </c>
      <c r="AY216" s="259" t="s">
        <v>475</v>
      </c>
    </row>
    <row r="217" s="2" customFormat="1" ht="16.5" customHeight="1">
      <c r="A217" s="41"/>
      <c r="B217" s="42"/>
      <c r="C217" s="282" t="s">
        <v>644</v>
      </c>
      <c r="D217" s="282" t="s">
        <v>516</v>
      </c>
      <c r="E217" s="283" t="s">
        <v>6144</v>
      </c>
      <c r="F217" s="284" t="s">
        <v>6145</v>
      </c>
      <c r="G217" s="285" t="s">
        <v>550</v>
      </c>
      <c r="H217" s="286">
        <v>7</v>
      </c>
      <c r="I217" s="287"/>
      <c r="J217" s="288">
        <f>ROUND(I217*H217,2)</f>
        <v>0</v>
      </c>
      <c r="K217" s="284" t="s">
        <v>28</v>
      </c>
      <c r="L217" s="289"/>
      <c r="M217" s="290" t="s">
        <v>28</v>
      </c>
      <c r="N217" s="291" t="s">
        <v>45</v>
      </c>
      <c r="O217" s="87"/>
      <c r="P217" s="240">
        <f>O217*H217</f>
        <v>0</v>
      </c>
      <c r="Q217" s="240">
        <v>0.00010000000000000001</v>
      </c>
      <c r="R217" s="240">
        <f>Q217*H217</f>
        <v>0.00069999999999999999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519</v>
      </c>
      <c r="AT217" s="242" t="s">
        <v>516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482</v>
      </c>
      <c r="BM217" s="242" t="s">
        <v>6805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6145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6804</v>
      </c>
      <c r="G219" s="250"/>
      <c r="H219" s="253">
        <v>7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78</v>
      </c>
      <c r="AY219" s="259" t="s">
        <v>475</v>
      </c>
    </row>
    <row r="220" s="2" customFormat="1" ht="33" customHeight="1">
      <c r="A220" s="41"/>
      <c r="B220" s="42"/>
      <c r="C220" s="231" t="s">
        <v>649</v>
      </c>
      <c r="D220" s="231" t="s">
        <v>477</v>
      </c>
      <c r="E220" s="232" t="s">
        <v>6148</v>
      </c>
      <c r="F220" s="233" t="s">
        <v>6149</v>
      </c>
      <c r="G220" s="234" t="s">
        <v>550</v>
      </c>
      <c r="H220" s="235">
        <v>1</v>
      </c>
      <c r="I220" s="236"/>
      <c r="J220" s="237">
        <f>ROUND(I220*H220,2)</f>
        <v>0</v>
      </c>
      <c r="K220" s="233" t="s">
        <v>481</v>
      </c>
      <c r="L220" s="47"/>
      <c r="M220" s="238" t="s">
        <v>28</v>
      </c>
      <c r="N220" s="239" t="s">
        <v>45</v>
      </c>
      <c r="O220" s="87"/>
      <c r="P220" s="240">
        <f>O220*H220</f>
        <v>0</v>
      </c>
      <c r="Q220" s="240">
        <v>1.0000000000000001E-05</v>
      </c>
      <c r="R220" s="240">
        <f>Q220*H220</f>
        <v>1.0000000000000001E-05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482</v>
      </c>
      <c r="AT220" s="242" t="s">
        <v>477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6806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6151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6807</v>
      </c>
      <c r="G222" s="250"/>
      <c r="H222" s="253">
        <v>1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78</v>
      </c>
      <c r="AY222" s="259" t="s">
        <v>475</v>
      </c>
    </row>
    <row r="223" s="2" customFormat="1" ht="16.5" customHeight="1">
      <c r="A223" s="41"/>
      <c r="B223" s="42"/>
      <c r="C223" s="282" t="s">
        <v>655</v>
      </c>
      <c r="D223" s="282" t="s">
        <v>516</v>
      </c>
      <c r="E223" s="283" t="s">
        <v>6153</v>
      </c>
      <c r="F223" s="284" t="s">
        <v>6154</v>
      </c>
      <c r="G223" s="285" t="s">
        <v>550</v>
      </c>
      <c r="H223" s="286">
        <v>1</v>
      </c>
      <c r="I223" s="287"/>
      <c r="J223" s="288">
        <f>ROUND(I223*H223,2)</f>
        <v>0</v>
      </c>
      <c r="K223" s="284" t="s">
        <v>28</v>
      </c>
      <c r="L223" s="289"/>
      <c r="M223" s="290" t="s">
        <v>28</v>
      </c>
      <c r="N223" s="291" t="s">
        <v>45</v>
      </c>
      <c r="O223" s="87"/>
      <c r="P223" s="240">
        <f>O223*H223</f>
        <v>0</v>
      </c>
      <c r="Q223" s="240">
        <v>0.0011000000000000001</v>
      </c>
      <c r="R223" s="240">
        <f>Q223*H223</f>
        <v>0.0011000000000000001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519</v>
      </c>
      <c r="AT223" s="242" t="s">
        <v>516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6808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6154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2" customFormat="1" ht="16.5" customHeight="1">
      <c r="A225" s="41"/>
      <c r="B225" s="42"/>
      <c r="C225" s="282" t="s">
        <v>662</v>
      </c>
      <c r="D225" s="282" t="s">
        <v>516</v>
      </c>
      <c r="E225" s="283" t="s">
        <v>6159</v>
      </c>
      <c r="F225" s="284" t="s">
        <v>6160</v>
      </c>
      <c r="G225" s="285" t="s">
        <v>6161</v>
      </c>
      <c r="H225" s="286">
        <v>1</v>
      </c>
      <c r="I225" s="287"/>
      <c r="J225" s="288">
        <f>ROUND(I225*H225,2)</f>
        <v>0</v>
      </c>
      <c r="K225" s="284" t="s">
        <v>481</v>
      </c>
      <c r="L225" s="289"/>
      <c r="M225" s="290" t="s">
        <v>28</v>
      </c>
      <c r="N225" s="291" t="s">
        <v>45</v>
      </c>
      <c r="O225" s="87"/>
      <c r="P225" s="240">
        <f>O225*H225</f>
        <v>0</v>
      </c>
      <c r="Q225" s="240">
        <v>0.00107</v>
      </c>
      <c r="R225" s="240">
        <f>Q225*H225</f>
        <v>0.00107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519</v>
      </c>
      <c r="AT225" s="242" t="s">
        <v>516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482</v>
      </c>
      <c r="BM225" s="242" t="s">
        <v>6809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6160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6163</v>
      </c>
      <c r="G227" s="250"/>
      <c r="H227" s="253">
        <v>1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78</v>
      </c>
      <c r="AY227" s="259" t="s">
        <v>475</v>
      </c>
    </row>
    <row r="228" s="2" customFormat="1" ht="21.75" customHeight="1">
      <c r="A228" s="41"/>
      <c r="B228" s="42"/>
      <c r="C228" s="231" t="s">
        <v>668</v>
      </c>
      <c r="D228" s="231" t="s">
        <v>477</v>
      </c>
      <c r="E228" s="232" t="s">
        <v>2671</v>
      </c>
      <c r="F228" s="233" t="s">
        <v>2672</v>
      </c>
      <c r="G228" s="234" t="s">
        <v>550</v>
      </c>
      <c r="H228" s="235">
        <v>9</v>
      </c>
      <c r="I228" s="236"/>
      <c r="J228" s="237">
        <f>ROUND(I228*H228,2)</f>
        <v>0</v>
      </c>
      <c r="K228" s="233" t="s">
        <v>481</v>
      </c>
      <c r="L228" s="47"/>
      <c r="M228" s="238" t="s">
        <v>28</v>
      </c>
      <c r="N228" s="239" t="s">
        <v>45</v>
      </c>
      <c r="O228" s="87"/>
      <c r="P228" s="240">
        <f>O228*H228</f>
        <v>0</v>
      </c>
      <c r="Q228" s="240">
        <v>0.010189999999999999</v>
      </c>
      <c r="R228" s="240">
        <f>Q228*H228</f>
        <v>0.09171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482</v>
      </c>
      <c r="AT228" s="242" t="s">
        <v>477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6810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2672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6811</v>
      </c>
      <c r="G230" s="250"/>
      <c r="H230" s="253">
        <v>8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74</v>
      </c>
      <c r="AY230" s="259" t="s">
        <v>475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6165</v>
      </c>
      <c r="G231" s="250"/>
      <c r="H231" s="253">
        <v>1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74</v>
      </c>
      <c r="AY231" s="259" t="s">
        <v>475</v>
      </c>
    </row>
    <row r="232" s="15" customFormat="1">
      <c r="A232" s="15"/>
      <c r="B232" s="271"/>
      <c r="C232" s="272"/>
      <c r="D232" s="244" t="s">
        <v>487</v>
      </c>
      <c r="E232" s="273" t="s">
        <v>28</v>
      </c>
      <c r="F232" s="274" t="s">
        <v>493</v>
      </c>
      <c r="G232" s="272"/>
      <c r="H232" s="275">
        <v>9</v>
      </c>
      <c r="I232" s="276"/>
      <c r="J232" s="272"/>
      <c r="K232" s="272"/>
      <c r="L232" s="277"/>
      <c r="M232" s="278"/>
      <c r="N232" s="279"/>
      <c r="O232" s="279"/>
      <c r="P232" s="279"/>
      <c r="Q232" s="279"/>
      <c r="R232" s="279"/>
      <c r="S232" s="279"/>
      <c r="T232" s="280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81" t="s">
        <v>487</v>
      </c>
      <c r="AU232" s="281" t="s">
        <v>82</v>
      </c>
      <c r="AV232" s="15" t="s">
        <v>482</v>
      </c>
      <c r="AW232" s="15" t="s">
        <v>35</v>
      </c>
      <c r="AX232" s="15" t="s">
        <v>78</v>
      </c>
      <c r="AY232" s="281" t="s">
        <v>475</v>
      </c>
    </row>
    <row r="233" s="2" customFormat="1" ht="16.5" customHeight="1">
      <c r="A233" s="41"/>
      <c r="B233" s="42"/>
      <c r="C233" s="282" t="s">
        <v>672</v>
      </c>
      <c r="D233" s="282" t="s">
        <v>516</v>
      </c>
      <c r="E233" s="283" t="s">
        <v>6166</v>
      </c>
      <c r="F233" s="284" t="s">
        <v>6167</v>
      </c>
      <c r="G233" s="285" t="s">
        <v>550</v>
      </c>
      <c r="H233" s="286">
        <v>3</v>
      </c>
      <c r="I233" s="287"/>
      <c r="J233" s="288">
        <f>ROUND(I233*H233,2)</f>
        <v>0</v>
      </c>
      <c r="K233" s="284" t="s">
        <v>481</v>
      </c>
      <c r="L233" s="289"/>
      <c r="M233" s="290" t="s">
        <v>28</v>
      </c>
      <c r="N233" s="291" t="s">
        <v>45</v>
      </c>
      <c r="O233" s="87"/>
      <c r="P233" s="240">
        <f>O233*H233</f>
        <v>0</v>
      </c>
      <c r="Q233" s="240">
        <v>0.51000000000000001</v>
      </c>
      <c r="R233" s="240">
        <f>Q233*H233</f>
        <v>1.53</v>
      </c>
      <c r="S233" s="240">
        <v>0</v>
      </c>
      <c r="T233" s="24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42" t="s">
        <v>519</v>
      </c>
      <c r="AT233" s="242" t="s">
        <v>516</v>
      </c>
      <c r="AU233" s="242" t="s">
        <v>82</v>
      </c>
      <c r="AY233" s="20" t="s">
        <v>475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20" t="s">
        <v>78</v>
      </c>
      <c r="BK233" s="243">
        <f>ROUND(I233*H233,2)</f>
        <v>0</v>
      </c>
      <c r="BL233" s="20" t="s">
        <v>482</v>
      </c>
      <c r="BM233" s="242" t="s">
        <v>6812</v>
      </c>
    </row>
    <row r="234" s="2" customFormat="1">
      <c r="A234" s="41"/>
      <c r="B234" s="42"/>
      <c r="C234" s="43"/>
      <c r="D234" s="244" t="s">
        <v>484</v>
      </c>
      <c r="E234" s="43"/>
      <c r="F234" s="245" t="s">
        <v>6167</v>
      </c>
      <c r="G234" s="43"/>
      <c r="H234" s="43"/>
      <c r="I234" s="151"/>
      <c r="J234" s="43"/>
      <c r="K234" s="43"/>
      <c r="L234" s="47"/>
      <c r="M234" s="246"/>
      <c r="N234" s="24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484</v>
      </c>
      <c r="AU234" s="20" t="s">
        <v>82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6169</v>
      </c>
      <c r="G235" s="250"/>
      <c r="H235" s="253">
        <v>3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78</v>
      </c>
      <c r="AY235" s="259" t="s">
        <v>475</v>
      </c>
    </row>
    <row r="236" s="2" customFormat="1" ht="16.5" customHeight="1">
      <c r="A236" s="41"/>
      <c r="B236" s="42"/>
      <c r="C236" s="282" t="s">
        <v>677</v>
      </c>
      <c r="D236" s="282" t="s">
        <v>516</v>
      </c>
      <c r="E236" s="283" t="s">
        <v>6170</v>
      </c>
      <c r="F236" s="284" t="s">
        <v>6167</v>
      </c>
      <c r="G236" s="285" t="s">
        <v>550</v>
      </c>
      <c r="H236" s="286">
        <v>1</v>
      </c>
      <c r="I236" s="287"/>
      <c r="J236" s="288">
        <f>ROUND(I236*H236,2)</f>
        <v>0</v>
      </c>
      <c r="K236" s="284" t="s">
        <v>481</v>
      </c>
      <c r="L236" s="289"/>
      <c r="M236" s="290" t="s">
        <v>28</v>
      </c>
      <c r="N236" s="291" t="s">
        <v>45</v>
      </c>
      <c r="O236" s="87"/>
      <c r="P236" s="240">
        <f>O236*H236</f>
        <v>0</v>
      </c>
      <c r="Q236" s="240">
        <v>0.51000000000000001</v>
      </c>
      <c r="R236" s="240">
        <f>Q236*H236</f>
        <v>0.51000000000000001</v>
      </c>
      <c r="S236" s="240">
        <v>0</v>
      </c>
      <c r="T236" s="241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42" t="s">
        <v>519</v>
      </c>
      <c r="AT236" s="242" t="s">
        <v>516</v>
      </c>
      <c r="AU236" s="242" t="s">
        <v>82</v>
      </c>
      <c r="AY236" s="20" t="s">
        <v>475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20" t="s">
        <v>78</v>
      </c>
      <c r="BK236" s="243">
        <f>ROUND(I236*H236,2)</f>
        <v>0</v>
      </c>
      <c r="BL236" s="20" t="s">
        <v>482</v>
      </c>
      <c r="BM236" s="242" t="s">
        <v>6813</v>
      </c>
    </row>
    <row r="237" s="2" customFormat="1">
      <c r="A237" s="41"/>
      <c r="B237" s="42"/>
      <c r="C237" s="43"/>
      <c r="D237" s="244" t="s">
        <v>484</v>
      </c>
      <c r="E237" s="43"/>
      <c r="F237" s="245" t="s">
        <v>6167</v>
      </c>
      <c r="G237" s="43"/>
      <c r="H237" s="43"/>
      <c r="I237" s="151"/>
      <c r="J237" s="43"/>
      <c r="K237" s="43"/>
      <c r="L237" s="47"/>
      <c r="M237" s="246"/>
      <c r="N237" s="24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484</v>
      </c>
      <c r="AU237" s="20" t="s">
        <v>82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6172</v>
      </c>
      <c r="G238" s="250"/>
      <c r="H238" s="253">
        <v>1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78</v>
      </c>
      <c r="AY238" s="259" t="s">
        <v>475</v>
      </c>
    </row>
    <row r="239" s="2" customFormat="1" ht="16.5" customHeight="1">
      <c r="A239" s="41"/>
      <c r="B239" s="42"/>
      <c r="C239" s="282" t="s">
        <v>683</v>
      </c>
      <c r="D239" s="282" t="s">
        <v>516</v>
      </c>
      <c r="E239" s="283" t="s">
        <v>6471</v>
      </c>
      <c r="F239" s="284" t="s">
        <v>6293</v>
      </c>
      <c r="G239" s="285" t="s">
        <v>550</v>
      </c>
      <c r="H239" s="286">
        <v>2</v>
      </c>
      <c r="I239" s="287"/>
      <c r="J239" s="288">
        <f>ROUND(I239*H239,2)</f>
        <v>0</v>
      </c>
      <c r="K239" s="284" t="s">
        <v>481</v>
      </c>
      <c r="L239" s="289"/>
      <c r="M239" s="290" t="s">
        <v>28</v>
      </c>
      <c r="N239" s="291" t="s">
        <v>45</v>
      </c>
      <c r="O239" s="87"/>
      <c r="P239" s="240">
        <f>O239*H239</f>
        <v>0</v>
      </c>
      <c r="Q239" s="240">
        <v>0.26400000000000001</v>
      </c>
      <c r="R239" s="240">
        <f>Q239*H239</f>
        <v>0.52800000000000002</v>
      </c>
      <c r="S239" s="240">
        <v>0</v>
      </c>
      <c r="T239" s="241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42" t="s">
        <v>519</v>
      </c>
      <c r="AT239" s="242" t="s">
        <v>516</v>
      </c>
      <c r="AU239" s="242" t="s">
        <v>82</v>
      </c>
      <c r="AY239" s="20" t="s">
        <v>475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20" t="s">
        <v>78</v>
      </c>
      <c r="BK239" s="243">
        <f>ROUND(I239*H239,2)</f>
        <v>0</v>
      </c>
      <c r="BL239" s="20" t="s">
        <v>482</v>
      </c>
      <c r="BM239" s="242" t="s">
        <v>6814</v>
      </c>
    </row>
    <row r="240" s="2" customFormat="1">
      <c r="A240" s="41"/>
      <c r="B240" s="42"/>
      <c r="C240" s="43"/>
      <c r="D240" s="244" t="s">
        <v>484</v>
      </c>
      <c r="E240" s="43"/>
      <c r="F240" s="245" t="s">
        <v>6293</v>
      </c>
      <c r="G240" s="43"/>
      <c r="H240" s="43"/>
      <c r="I240" s="151"/>
      <c r="J240" s="43"/>
      <c r="K240" s="43"/>
      <c r="L240" s="47"/>
      <c r="M240" s="246"/>
      <c r="N240" s="24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484</v>
      </c>
      <c r="AU240" s="20" t="s">
        <v>82</v>
      </c>
    </row>
    <row r="241" s="2" customFormat="1" ht="16.5" customHeight="1">
      <c r="A241" s="41"/>
      <c r="B241" s="42"/>
      <c r="C241" s="282" t="s">
        <v>689</v>
      </c>
      <c r="D241" s="282" t="s">
        <v>516</v>
      </c>
      <c r="E241" s="283" t="s">
        <v>6292</v>
      </c>
      <c r="F241" s="284" t="s">
        <v>6293</v>
      </c>
      <c r="G241" s="285" t="s">
        <v>550</v>
      </c>
      <c r="H241" s="286">
        <v>2</v>
      </c>
      <c r="I241" s="287"/>
      <c r="J241" s="288">
        <f>ROUND(I241*H241,2)</f>
        <v>0</v>
      </c>
      <c r="K241" s="284" t="s">
        <v>481</v>
      </c>
      <c r="L241" s="289"/>
      <c r="M241" s="290" t="s">
        <v>28</v>
      </c>
      <c r="N241" s="291" t="s">
        <v>45</v>
      </c>
      <c r="O241" s="87"/>
      <c r="P241" s="240">
        <f>O241*H241</f>
        <v>0</v>
      </c>
      <c r="Q241" s="240">
        <v>0.26400000000000001</v>
      </c>
      <c r="R241" s="240">
        <f>Q241*H241</f>
        <v>0.52800000000000002</v>
      </c>
      <c r="S241" s="240">
        <v>0</v>
      </c>
      <c r="T241" s="24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42" t="s">
        <v>519</v>
      </c>
      <c r="AT241" s="242" t="s">
        <v>516</v>
      </c>
      <c r="AU241" s="242" t="s">
        <v>82</v>
      </c>
      <c r="AY241" s="20" t="s">
        <v>475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20" t="s">
        <v>78</v>
      </c>
      <c r="BK241" s="243">
        <f>ROUND(I241*H241,2)</f>
        <v>0</v>
      </c>
      <c r="BL241" s="20" t="s">
        <v>482</v>
      </c>
      <c r="BM241" s="242" t="s">
        <v>6815</v>
      </c>
    </row>
    <row r="242" s="2" customFormat="1">
      <c r="A242" s="41"/>
      <c r="B242" s="42"/>
      <c r="C242" s="43"/>
      <c r="D242" s="244" t="s">
        <v>484</v>
      </c>
      <c r="E242" s="43"/>
      <c r="F242" s="245" t="s">
        <v>6293</v>
      </c>
      <c r="G242" s="43"/>
      <c r="H242" s="43"/>
      <c r="I242" s="151"/>
      <c r="J242" s="43"/>
      <c r="K242" s="43"/>
      <c r="L242" s="47"/>
      <c r="M242" s="246"/>
      <c r="N242" s="24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484</v>
      </c>
      <c r="AU242" s="20" t="s">
        <v>82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82</v>
      </c>
      <c r="G243" s="250"/>
      <c r="H243" s="253">
        <v>2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78</v>
      </c>
      <c r="AY243" s="259" t="s">
        <v>475</v>
      </c>
    </row>
    <row r="244" s="2" customFormat="1" ht="21.75" customHeight="1">
      <c r="A244" s="41"/>
      <c r="B244" s="42"/>
      <c r="C244" s="231" t="s">
        <v>703</v>
      </c>
      <c r="D244" s="231" t="s">
        <v>477</v>
      </c>
      <c r="E244" s="232" t="s">
        <v>6173</v>
      </c>
      <c r="F244" s="233" t="s">
        <v>6174</v>
      </c>
      <c r="G244" s="234" t="s">
        <v>550</v>
      </c>
      <c r="H244" s="235">
        <v>3</v>
      </c>
      <c r="I244" s="236"/>
      <c r="J244" s="237">
        <f>ROUND(I244*H244,2)</f>
        <v>0</v>
      </c>
      <c r="K244" s="233" t="s">
        <v>481</v>
      </c>
      <c r="L244" s="47"/>
      <c r="M244" s="238" t="s">
        <v>28</v>
      </c>
      <c r="N244" s="239" t="s">
        <v>45</v>
      </c>
      <c r="O244" s="87"/>
      <c r="P244" s="240">
        <f>O244*H244</f>
        <v>0</v>
      </c>
      <c r="Q244" s="240">
        <v>0.028539999999999999</v>
      </c>
      <c r="R244" s="240">
        <f>Q244*H244</f>
        <v>0.085620000000000002</v>
      </c>
      <c r="S244" s="240">
        <v>0</v>
      </c>
      <c r="T244" s="241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42" t="s">
        <v>482</v>
      </c>
      <c r="AT244" s="242" t="s">
        <v>477</v>
      </c>
      <c r="AU244" s="242" t="s">
        <v>82</v>
      </c>
      <c r="AY244" s="20" t="s">
        <v>475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20" t="s">
        <v>78</v>
      </c>
      <c r="BK244" s="243">
        <f>ROUND(I244*H244,2)</f>
        <v>0</v>
      </c>
      <c r="BL244" s="20" t="s">
        <v>482</v>
      </c>
      <c r="BM244" s="242" t="s">
        <v>6816</v>
      </c>
    </row>
    <row r="245" s="2" customFormat="1">
      <c r="A245" s="41"/>
      <c r="B245" s="42"/>
      <c r="C245" s="43"/>
      <c r="D245" s="244" t="s">
        <v>484</v>
      </c>
      <c r="E245" s="43"/>
      <c r="F245" s="245" t="s">
        <v>6174</v>
      </c>
      <c r="G245" s="43"/>
      <c r="H245" s="43"/>
      <c r="I245" s="151"/>
      <c r="J245" s="43"/>
      <c r="K245" s="43"/>
      <c r="L245" s="47"/>
      <c r="M245" s="246"/>
      <c r="N245" s="24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484</v>
      </c>
      <c r="AU245" s="20" t="s">
        <v>82</v>
      </c>
    </row>
    <row r="246" s="13" customFormat="1">
      <c r="A246" s="13"/>
      <c r="B246" s="249"/>
      <c r="C246" s="250"/>
      <c r="D246" s="244" t="s">
        <v>487</v>
      </c>
      <c r="E246" s="251" t="s">
        <v>28</v>
      </c>
      <c r="F246" s="252" t="s">
        <v>90</v>
      </c>
      <c r="G246" s="250"/>
      <c r="H246" s="253">
        <v>3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9" t="s">
        <v>487</v>
      </c>
      <c r="AU246" s="259" t="s">
        <v>82</v>
      </c>
      <c r="AV246" s="13" t="s">
        <v>82</v>
      </c>
      <c r="AW246" s="13" t="s">
        <v>35</v>
      </c>
      <c r="AX246" s="13" t="s">
        <v>78</v>
      </c>
      <c r="AY246" s="259" t="s">
        <v>475</v>
      </c>
    </row>
    <row r="247" s="2" customFormat="1" ht="16.5" customHeight="1">
      <c r="A247" s="41"/>
      <c r="B247" s="42"/>
      <c r="C247" s="282" t="s">
        <v>712</v>
      </c>
      <c r="D247" s="282" t="s">
        <v>516</v>
      </c>
      <c r="E247" s="283" t="s">
        <v>6176</v>
      </c>
      <c r="F247" s="284" t="s">
        <v>6177</v>
      </c>
      <c r="G247" s="285" t="s">
        <v>550</v>
      </c>
      <c r="H247" s="286">
        <v>3</v>
      </c>
      <c r="I247" s="287"/>
      <c r="J247" s="288">
        <f>ROUND(I247*H247,2)</f>
        <v>0</v>
      </c>
      <c r="K247" s="284" t="s">
        <v>28</v>
      </c>
      <c r="L247" s="289"/>
      <c r="M247" s="290" t="s">
        <v>28</v>
      </c>
      <c r="N247" s="291" t="s">
        <v>45</v>
      </c>
      <c r="O247" s="87"/>
      <c r="P247" s="240">
        <f>O247*H247</f>
        <v>0</v>
      </c>
      <c r="Q247" s="240">
        <v>2.1000000000000001</v>
      </c>
      <c r="R247" s="240">
        <f>Q247*H247</f>
        <v>6.3000000000000007</v>
      </c>
      <c r="S247" s="240">
        <v>0</v>
      </c>
      <c r="T247" s="241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42" t="s">
        <v>519</v>
      </c>
      <c r="AT247" s="242" t="s">
        <v>516</v>
      </c>
      <c r="AU247" s="242" t="s">
        <v>82</v>
      </c>
      <c r="AY247" s="20" t="s">
        <v>475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20" t="s">
        <v>78</v>
      </c>
      <c r="BK247" s="243">
        <f>ROUND(I247*H247,2)</f>
        <v>0</v>
      </c>
      <c r="BL247" s="20" t="s">
        <v>482</v>
      </c>
      <c r="BM247" s="242" t="s">
        <v>6817</v>
      </c>
    </row>
    <row r="248" s="2" customFormat="1">
      <c r="A248" s="41"/>
      <c r="B248" s="42"/>
      <c r="C248" s="43"/>
      <c r="D248" s="244" t="s">
        <v>484</v>
      </c>
      <c r="E248" s="43"/>
      <c r="F248" s="245" t="s">
        <v>6177</v>
      </c>
      <c r="G248" s="43"/>
      <c r="H248" s="43"/>
      <c r="I248" s="151"/>
      <c r="J248" s="43"/>
      <c r="K248" s="43"/>
      <c r="L248" s="47"/>
      <c r="M248" s="246"/>
      <c r="N248" s="24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484</v>
      </c>
      <c r="AU248" s="20" t="s">
        <v>82</v>
      </c>
    </row>
    <row r="249" s="2" customFormat="1" ht="21.75" customHeight="1">
      <c r="A249" s="41"/>
      <c r="B249" s="42"/>
      <c r="C249" s="231" t="s">
        <v>717</v>
      </c>
      <c r="D249" s="231" t="s">
        <v>477</v>
      </c>
      <c r="E249" s="232" t="s">
        <v>2685</v>
      </c>
      <c r="F249" s="233" t="s">
        <v>2686</v>
      </c>
      <c r="G249" s="234" t="s">
        <v>550</v>
      </c>
      <c r="H249" s="235">
        <v>8</v>
      </c>
      <c r="I249" s="236"/>
      <c r="J249" s="237">
        <f>ROUND(I249*H249,2)</f>
        <v>0</v>
      </c>
      <c r="K249" s="233" t="s">
        <v>481</v>
      </c>
      <c r="L249" s="47"/>
      <c r="M249" s="238" t="s">
        <v>28</v>
      </c>
      <c r="N249" s="239" t="s">
        <v>45</v>
      </c>
      <c r="O249" s="87"/>
      <c r="P249" s="240">
        <f>O249*H249</f>
        <v>0</v>
      </c>
      <c r="Q249" s="240">
        <v>0.039269999999999999</v>
      </c>
      <c r="R249" s="240">
        <f>Q249*H249</f>
        <v>0.31415999999999999</v>
      </c>
      <c r="S249" s="240">
        <v>0</v>
      </c>
      <c r="T249" s="241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42" t="s">
        <v>482</v>
      </c>
      <c r="AT249" s="242" t="s">
        <v>477</v>
      </c>
      <c r="AU249" s="242" t="s">
        <v>82</v>
      </c>
      <c r="AY249" s="20" t="s">
        <v>475</v>
      </c>
      <c r="BE249" s="243">
        <f>IF(N249="základní",J249,0)</f>
        <v>0</v>
      </c>
      <c r="BF249" s="243">
        <f>IF(N249="snížená",J249,0)</f>
        <v>0</v>
      </c>
      <c r="BG249" s="243">
        <f>IF(N249="zákl. přenesená",J249,0)</f>
        <v>0</v>
      </c>
      <c r="BH249" s="243">
        <f>IF(N249="sníž. přenesená",J249,0)</f>
        <v>0</v>
      </c>
      <c r="BI249" s="243">
        <f>IF(N249="nulová",J249,0)</f>
        <v>0</v>
      </c>
      <c r="BJ249" s="20" t="s">
        <v>78</v>
      </c>
      <c r="BK249" s="243">
        <f>ROUND(I249*H249,2)</f>
        <v>0</v>
      </c>
      <c r="BL249" s="20" t="s">
        <v>482</v>
      </c>
      <c r="BM249" s="242" t="s">
        <v>6818</v>
      </c>
    </row>
    <row r="250" s="2" customFormat="1">
      <c r="A250" s="41"/>
      <c r="B250" s="42"/>
      <c r="C250" s="43"/>
      <c r="D250" s="244" t="s">
        <v>484</v>
      </c>
      <c r="E250" s="43"/>
      <c r="F250" s="245" t="s">
        <v>2686</v>
      </c>
      <c r="G250" s="43"/>
      <c r="H250" s="43"/>
      <c r="I250" s="151"/>
      <c r="J250" s="43"/>
      <c r="K250" s="43"/>
      <c r="L250" s="47"/>
      <c r="M250" s="246"/>
      <c r="N250" s="24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484</v>
      </c>
      <c r="AU250" s="20" t="s">
        <v>82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204</v>
      </c>
      <c r="G251" s="250"/>
      <c r="H251" s="253">
        <v>6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74</v>
      </c>
      <c r="AY251" s="259" t="s">
        <v>475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6180</v>
      </c>
      <c r="G252" s="250"/>
      <c r="H252" s="253">
        <v>2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74</v>
      </c>
      <c r="AY252" s="259" t="s">
        <v>475</v>
      </c>
    </row>
    <row r="253" s="15" customFormat="1">
      <c r="A253" s="15"/>
      <c r="B253" s="271"/>
      <c r="C253" s="272"/>
      <c r="D253" s="244" t="s">
        <v>487</v>
      </c>
      <c r="E253" s="273" t="s">
        <v>28</v>
      </c>
      <c r="F253" s="274" t="s">
        <v>493</v>
      </c>
      <c r="G253" s="272"/>
      <c r="H253" s="275">
        <v>8</v>
      </c>
      <c r="I253" s="276"/>
      <c r="J253" s="272"/>
      <c r="K253" s="272"/>
      <c r="L253" s="277"/>
      <c r="M253" s="278"/>
      <c r="N253" s="279"/>
      <c r="O253" s="279"/>
      <c r="P253" s="279"/>
      <c r="Q253" s="279"/>
      <c r="R253" s="279"/>
      <c r="S253" s="279"/>
      <c r="T253" s="280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81" t="s">
        <v>487</v>
      </c>
      <c r="AU253" s="281" t="s">
        <v>82</v>
      </c>
      <c r="AV253" s="15" t="s">
        <v>482</v>
      </c>
      <c r="AW253" s="15" t="s">
        <v>35</v>
      </c>
      <c r="AX253" s="15" t="s">
        <v>78</v>
      </c>
      <c r="AY253" s="281" t="s">
        <v>475</v>
      </c>
    </row>
    <row r="254" s="2" customFormat="1" ht="16.5" customHeight="1">
      <c r="A254" s="41"/>
      <c r="B254" s="42"/>
      <c r="C254" s="282" t="s">
        <v>723</v>
      </c>
      <c r="D254" s="282" t="s">
        <v>516</v>
      </c>
      <c r="E254" s="283" t="s">
        <v>6181</v>
      </c>
      <c r="F254" s="284" t="s">
        <v>6182</v>
      </c>
      <c r="G254" s="285" t="s">
        <v>550</v>
      </c>
      <c r="H254" s="286">
        <v>6</v>
      </c>
      <c r="I254" s="287"/>
      <c r="J254" s="288">
        <f>ROUND(I254*H254,2)</f>
        <v>0</v>
      </c>
      <c r="K254" s="284" t="s">
        <v>481</v>
      </c>
      <c r="L254" s="289"/>
      <c r="M254" s="290" t="s">
        <v>28</v>
      </c>
      <c r="N254" s="291" t="s">
        <v>45</v>
      </c>
      <c r="O254" s="87"/>
      <c r="P254" s="240">
        <f>O254*H254</f>
        <v>0</v>
      </c>
      <c r="Q254" s="240">
        <v>0.218</v>
      </c>
      <c r="R254" s="240">
        <f>Q254*H254</f>
        <v>1.3080000000000001</v>
      </c>
      <c r="S254" s="240">
        <v>0</v>
      </c>
      <c r="T254" s="241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42" t="s">
        <v>519</v>
      </c>
      <c r="AT254" s="242" t="s">
        <v>516</v>
      </c>
      <c r="AU254" s="242" t="s">
        <v>82</v>
      </c>
      <c r="AY254" s="20" t="s">
        <v>475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20" t="s">
        <v>78</v>
      </c>
      <c r="BK254" s="243">
        <f>ROUND(I254*H254,2)</f>
        <v>0</v>
      </c>
      <c r="BL254" s="20" t="s">
        <v>482</v>
      </c>
      <c r="BM254" s="242" t="s">
        <v>6819</v>
      </c>
    </row>
    <row r="255" s="2" customFormat="1">
      <c r="A255" s="41"/>
      <c r="B255" s="42"/>
      <c r="C255" s="43"/>
      <c r="D255" s="244" t="s">
        <v>484</v>
      </c>
      <c r="E255" s="43"/>
      <c r="F255" s="245" t="s">
        <v>6182</v>
      </c>
      <c r="G255" s="43"/>
      <c r="H255" s="43"/>
      <c r="I255" s="151"/>
      <c r="J255" s="43"/>
      <c r="K255" s="43"/>
      <c r="L255" s="47"/>
      <c r="M255" s="246"/>
      <c r="N255" s="24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484</v>
      </c>
      <c r="AU255" s="20" t="s">
        <v>82</v>
      </c>
    </row>
    <row r="256" s="2" customFormat="1" ht="21.75" customHeight="1">
      <c r="A256" s="41"/>
      <c r="B256" s="42"/>
      <c r="C256" s="282" t="s">
        <v>730</v>
      </c>
      <c r="D256" s="282" t="s">
        <v>516</v>
      </c>
      <c r="E256" s="283" t="s">
        <v>6184</v>
      </c>
      <c r="F256" s="284" t="s">
        <v>6185</v>
      </c>
      <c r="G256" s="285" t="s">
        <v>550</v>
      </c>
      <c r="H256" s="286">
        <v>6</v>
      </c>
      <c r="I256" s="287"/>
      <c r="J256" s="288">
        <f>ROUND(I256*H256,2)</f>
        <v>0</v>
      </c>
      <c r="K256" s="284" t="s">
        <v>481</v>
      </c>
      <c r="L256" s="289"/>
      <c r="M256" s="290" t="s">
        <v>28</v>
      </c>
      <c r="N256" s="291" t="s">
        <v>45</v>
      </c>
      <c r="O256" s="87"/>
      <c r="P256" s="240">
        <f>O256*H256</f>
        <v>0</v>
      </c>
      <c r="Q256" s="240">
        <v>0.002</v>
      </c>
      <c r="R256" s="240">
        <f>Q256*H256</f>
        <v>0.012</v>
      </c>
      <c r="S256" s="240">
        <v>0</v>
      </c>
      <c r="T256" s="241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42" t="s">
        <v>519</v>
      </c>
      <c r="AT256" s="242" t="s">
        <v>516</v>
      </c>
      <c r="AU256" s="242" t="s">
        <v>82</v>
      </c>
      <c r="AY256" s="20" t="s">
        <v>475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20" t="s">
        <v>78</v>
      </c>
      <c r="BK256" s="243">
        <f>ROUND(I256*H256,2)</f>
        <v>0</v>
      </c>
      <c r="BL256" s="20" t="s">
        <v>482</v>
      </c>
      <c r="BM256" s="242" t="s">
        <v>6820</v>
      </c>
    </row>
    <row r="257" s="2" customFormat="1">
      <c r="A257" s="41"/>
      <c r="B257" s="42"/>
      <c r="C257" s="43"/>
      <c r="D257" s="244" t="s">
        <v>484</v>
      </c>
      <c r="E257" s="43"/>
      <c r="F257" s="245" t="s">
        <v>6185</v>
      </c>
      <c r="G257" s="43"/>
      <c r="H257" s="43"/>
      <c r="I257" s="151"/>
      <c r="J257" s="43"/>
      <c r="K257" s="43"/>
      <c r="L257" s="47"/>
      <c r="M257" s="246"/>
      <c r="N257" s="24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484</v>
      </c>
      <c r="AU257" s="20" t="s">
        <v>82</v>
      </c>
    </row>
    <row r="258" s="2" customFormat="1" ht="21.75" customHeight="1">
      <c r="A258" s="41"/>
      <c r="B258" s="42"/>
      <c r="C258" s="231" t="s">
        <v>737</v>
      </c>
      <c r="D258" s="231" t="s">
        <v>477</v>
      </c>
      <c r="E258" s="232" t="s">
        <v>6187</v>
      </c>
      <c r="F258" s="233" t="s">
        <v>6188</v>
      </c>
      <c r="G258" s="234" t="s">
        <v>550</v>
      </c>
      <c r="H258" s="235">
        <v>1</v>
      </c>
      <c r="I258" s="236"/>
      <c r="J258" s="237">
        <f>ROUND(I258*H258,2)</f>
        <v>0</v>
      </c>
      <c r="K258" s="233" t="s">
        <v>28</v>
      </c>
      <c r="L258" s="47"/>
      <c r="M258" s="238" t="s">
        <v>28</v>
      </c>
      <c r="N258" s="239" t="s">
        <v>45</v>
      </c>
      <c r="O258" s="87"/>
      <c r="P258" s="240">
        <f>O258*H258</f>
        <v>0</v>
      </c>
      <c r="Q258" s="240">
        <v>0.15970000000000001</v>
      </c>
      <c r="R258" s="240">
        <f>Q258*H258</f>
        <v>0.15970000000000001</v>
      </c>
      <c r="S258" s="240">
        <v>0</v>
      </c>
      <c r="T258" s="241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42" t="s">
        <v>482</v>
      </c>
      <c r="AT258" s="242" t="s">
        <v>477</v>
      </c>
      <c r="AU258" s="242" t="s">
        <v>82</v>
      </c>
      <c r="AY258" s="20" t="s">
        <v>475</v>
      </c>
      <c r="BE258" s="243">
        <f>IF(N258="základní",J258,0)</f>
        <v>0</v>
      </c>
      <c r="BF258" s="243">
        <f>IF(N258="snížená",J258,0)</f>
        <v>0</v>
      </c>
      <c r="BG258" s="243">
        <f>IF(N258="zákl. přenesená",J258,0)</f>
        <v>0</v>
      </c>
      <c r="BH258" s="243">
        <f>IF(N258="sníž. přenesená",J258,0)</f>
        <v>0</v>
      </c>
      <c r="BI258" s="243">
        <f>IF(N258="nulová",J258,0)</f>
        <v>0</v>
      </c>
      <c r="BJ258" s="20" t="s">
        <v>78</v>
      </c>
      <c r="BK258" s="243">
        <f>ROUND(I258*H258,2)</f>
        <v>0</v>
      </c>
      <c r="BL258" s="20" t="s">
        <v>482</v>
      </c>
      <c r="BM258" s="242" t="s">
        <v>6821</v>
      </c>
    </row>
    <row r="259" s="2" customFormat="1">
      <c r="A259" s="41"/>
      <c r="B259" s="42"/>
      <c r="C259" s="43"/>
      <c r="D259" s="244" t="s">
        <v>484</v>
      </c>
      <c r="E259" s="43"/>
      <c r="F259" s="245" t="s">
        <v>6190</v>
      </c>
      <c r="G259" s="43"/>
      <c r="H259" s="43"/>
      <c r="I259" s="151"/>
      <c r="J259" s="43"/>
      <c r="K259" s="43"/>
      <c r="L259" s="47"/>
      <c r="M259" s="246"/>
      <c r="N259" s="247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484</v>
      </c>
      <c r="AU259" s="20" t="s">
        <v>82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6191</v>
      </c>
      <c r="G260" s="250"/>
      <c r="H260" s="253">
        <v>1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78</v>
      </c>
      <c r="AY260" s="259" t="s">
        <v>475</v>
      </c>
    </row>
    <row r="261" s="2" customFormat="1" ht="16.5" customHeight="1">
      <c r="A261" s="41"/>
      <c r="B261" s="42"/>
      <c r="C261" s="282" t="s">
        <v>742</v>
      </c>
      <c r="D261" s="282" t="s">
        <v>516</v>
      </c>
      <c r="E261" s="283" t="s">
        <v>6192</v>
      </c>
      <c r="F261" s="284" t="s">
        <v>6193</v>
      </c>
      <c r="G261" s="285" t="s">
        <v>550</v>
      </c>
      <c r="H261" s="286">
        <v>1</v>
      </c>
      <c r="I261" s="287"/>
      <c r="J261" s="288">
        <f>ROUND(I261*H261,2)</f>
        <v>0</v>
      </c>
      <c r="K261" s="284" t="s">
        <v>28</v>
      </c>
      <c r="L261" s="289"/>
      <c r="M261" s="290" t="s">
        <v>28</v>
      </c>
      <c r="N261" s="291" t="s">
        <v>45</v>
      </c>
      <c r="O261" s="87"/>
      <c r="P261" s="240">
        <f>O261*H261</f>
        <v>0</v>
      </c>
      <c r="Q261" s="240">
        <v>0.097000000000000003</v>
      </c>
      <c r="R261" s="240">
        <f>Q261*H261</f>
        <v>0.097000000000000003</v>
      </c>
      <c r="S261" s="240">
        <v>0</v>
      </c>
      <c r="T261" s="241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42" t="s">
        <v>519</v>
      </c>
      <c r="AT261" s="242" t="s">
        <v>516</v>
      </c>
      <c r="AU261" s="242" t="s">
        <v>82</v>
      </c>
      <c r="AY261" s="20" t="s">
        <v>475</v>
      </c>
      <c r="BE261" s="243">
        <f>IF(N261="základní",J261,0)</f>
        <v>0</v>
      </c>
      <c r="BF261" s="243">
        <f>IF(N261="snížená",J261,0)</f>
        <v>0</v>
      </c>
      <c r="BG261" s="243">
        <f>IF(N261="zákl. přenesená",J261,0)</f>
        <v>0</v>
      </c>
      <c r="BH261" s="243">
        <f>IF(N261="sníž. přenesená",J261,0)</f>
        <v>0</v>
      </c>
      <c r="BI261" s="243">
        <f>IF(N261="nulová",J261,0)</f>
        <v>0</v>
      </c>
      <c r="BJ261" s="20" t="s">
        <v>78</v>
      </c>
      <c r="BK261" s="243">
        <f>ROUND(I261*H261,2)</f>
        <v>0</v>
      </c>
      <c r="BL261" s="20" t="s">
        <v>482</v>
      </c>
      <c r="BM261" s="242" t="s">
        <v>6822</v>
      </c>
    </row>
    <row r="262" s="2" customFormat="1">
      <c r="A262" s="41"/>
      <c r="B262" s="42"/>
      <c r="C262" s="43"/>
      <c r="D262" s="244" t="s">
        <v>484</v>
      </c>
      <c r="E262" s="43"/>
      <c r="F262" s="245" t="s">
        <v>6193</v>
      </c>
      <c r="G262" s="43"/>
      <c r="H262" s="43"/>
      <c r="I262" s="151"/>
      <c r="J262" s="43"/>
      <c r="K262" s="43"/>
      <c r="L262" s="47"/>
      <c r="M262" s="246"/>
      <c r="N262" s="24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484</v>
      </c>
      <c r="AU262" s="20" t="s">
        <v>82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6195</v>
      </c>
      <c r="G263" s="250"/>
      <c r="H263" s="253">
        <v>1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78</v>
      </c>
      <c r="AY263" s="259" t="s">
        <v>475</v>
      </c>
    </row>
    <row r="264" s="2" customFormat="1" ht="21.75" customHeight="1">
      <c r="A264" s="41"/>
      <c r="B264" s="42"/>
      <c r="C264" s="231" t="s">
        <v>747</v>
      </c>
      <c r="D264" s="231" t="s">
        <v>477</v>
      </c>
      <c r="E264" s="232" t="s">
        <v>6196</v>
      </c>
      <c r="F264" s="233" t="s">
        <v>6197</v>
      </c>
      <c r="G264" s="234" t="s">
        <v>480</v>
      </c>
      <c r="H264" s="235">
        <v>0.01</v>
      </c>
      <c r="I264" s="236"/>
      <c r="J264" s="237">
        <f>ROUND(I264*H264,2)</f>
        <v>0</v>
      </c>
      <c r="K264" s="233" t="s">
        <v>481</v>
      </c>
      <c r="L264" s="47"/>
      <c r="M264" s="238" t="s">
        <v>28</v>
      </c>
      <c r="N264" s="239" t="s">
        <v>45</v>
      </c>
      <c r="O264" s="87"/>
      <c r="P264" s="240">
        <f>O264*H264</f>
        <v>0</v>
      </c>
      <c r="Q264" s="240">
        <v>2.2563399999999998</v>
      </c>
      <c r="R264" s="240">
        <f>Q264*H264</f>
        <v>0.022563399999999997</v>
      </c>
      <c r="S264" s="240">
        <v>0</v>
      </c>
      <c r="T264" s="241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42" t="s">
        <v>482</v>
      </c>
      <c r="AT264" s="242" t="s">
        <v>477</v>
      </c>
      <c r="AU264" s="242" t="s">
        <v>82</v>
      </c>
      <c r="AY264" s="20" t="s">
        <v>475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20" t="s">
        <v>78</v>
      </c>
      <c r="BK264" s="243">
        <f>ROUND(I264*H264,2)</f>
        <v>0</v>
      </c>
      <c r="BL264" s="20" t="s">
        <v>482</v>
      </c>
      <c r="BM264" s="242" t="s">
        <v>6823</v>
      </c>
    </row>
    <row r="265" s="2" customFormat="1">
      <c r="A265" s="41"/>
      <c r="B265" s="42"/>
      <c r="C265" s="43"/>
      <c r="D265" s="244" t="s">
        <v>484</v>
      </c>
      <c r="E265" s="43"/>
      <c r="F265" s="245" t="s">
        <v>6197</v>
      </c>
      <c r="G265" s="43"/>
      <c r="H265" s="43"/>
      <c r="I265" s="151"/>
      <c r="J265" s="43"/>
      <c r="K265" s="43"/>
      <c r="L265" s="47"/>
      <c r="M265" s="246"/>
      <c r="N265" s="247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484</v>
      </c>
      <c r="AU265" s="20" t="s">
        <v>82</v>
      </c>
    </row>
    <row r="266" s="13" customFormat="1">
      <c r="A266" s="13"/>
      <c r="B266" s="249"/>
      <c r="C266" s="250"/>
      <c r="D266" s="244" t="s">
        <v>487</v>
      </c>
      <c r="E266" s="251" t="s">
        <v>28</v>
      </c>
      <c r="F266" s="252" t="s">
        <v>6824</v>
      </c>
      <c r="G266" s="250"/>
      <c r="H266" s="253">
        <v>0.01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9" t="s">
        <v>487</v>
      </c>
      <c r="AU266" s="259" t="s">
        <v>82</v>
      </c>
      <c r="AV266" s="13" t="s">
        <v>82</v>
      </c>
      <c r="AW266" s="13" t="s">
        <v>35</v>
      </c>
      <c r="AX266" s="13" t="s">
        <v>78</v>
      </c>
      <c r="AY266" s="259" t="s">
        <v>475</v>
      </c>
    </row>
    <row r="267" s="12" customFormat="1" ht="22.8" customHeight="1">
      <c r="A267" s="12"/>
      <c r="B267" s="215"/>
      <c r="C267" s="216"/>
      <c r="D267" s="217" t="s">
        <v>73</v>
      </c>
      <c r="E267" s="229" t="s">
        <v>292</v>
      </c>
      <c r="F267" s="229" t="s">
        <v>648</v>
      </c>
      <c r="G267" s="216"/>
      <c r="H267" s="216"/>
      <c r="I267" s="219"/>
      <c r="J267" s="230">
        <f>BK267</f>
        <v>0</v>
      </c>
      <c r="K267" s="216"/>
      <c r="L267" s="221"/>
      <c r="M267" s="222"/>
      <c r="N267" s="223"/>
      <c r="O267" s="223"/>
      <c r="P267" s="224">
        <f>SUM(P268:P270)</f>
        <v>0</v>
      </c>
      <c r="Q267" s="223"/>
      <c r="R267" s="224">
        <f>SUM(R268:R270)</f>
        <v>0.0040080000000000003</v>
      </c>
      <c r="S267" s="223"/>
      <c r="T267" s="225">
        <f>SUM(T268:T270)</f>
        <v>0.1908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26" t="s">
        <v>78</v>
      </c>
      <c r="AT267" s="227" t="s">
        <v>73</v>
      </c>
      <c r="AU267" s="227" t="s">
        <v>78</v>
      </c>
      <c r="AY267" s="226" t="s">
        <v>475</v>
      </c>
      <c r="BK267" s="228">
        <f>SUM(BK268:BK270)</f>
        <v>0</v>
      </c>
    </row>
    <row r="268" s="2" customFormat="1" ht="33" customHeight="1">
      <c r="A268" s="41"/>
      <c r="B268" s="42"/>
      <c r="C268" s="231" t="s">
        <v>752</v>
      </c>
      <c r="D268" s="231" t="s">
        <v>477</v>
      </c>
      <c r="E268" s="232" t="s">
        <v>6200</v>
      </c>
      <c r="F268" s="233" t="s">
        <v>6201</v>
      </c>
      <c r="G268" s="234" t="s">
        <v>639</v>
      </c>
      <c r="H268" s="235">
        <v>1.2</v>
      </c>
      <c r="I268" s="236"/>
      <c r="J268" s="237">
        <f>ROUND(I268*H268,2)</f>
        <v>0</v>
      </c>
      <c r="K268" s="233" t="s">
        <v>481</v>
      </c>
      <c r="L268" s="47"/>
      <c r="M268" s="238" t="s">
        <v>28</v>
      </c>
      <c r="N268" s="239" t="s">
        <v>45</v>
      </c>
      <c r="O268" s="87"/>
      <c r="P268" s="240">
        <f>O268*H268</f>
        <v>0</v>
      </c>
      <c r="Q268" s="240">
        <v>0.0033400000000000001</v>
      </c>
      <c r="R268" s="240">
        <f>Q268*H268</f>
        <v>0.0040080000000000003</v>
      </c>
      <c r="S268" s="240">
        <v>0.159</v>
      </c>
      <c r="T268" s="241">
        <f>S268*H268</f>
        <v>0.1908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42" t="s">
        <v>482</v>
      </c>
      <c r="AT268" s="242" t="s">
        <v>477</v>
      </c>
      <c r="AU268" s="242" t="s">
        <v>82</v>
      </c>
      <c r="AY268" s="20" t="s">
        <v>475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20" t="s">
        <v>78</v>
      </c>
      <c r="BK268" s="243">
        <f>ROUND(I268*H268,2)</f>
        <v>0</v>
      </c>
      <c r="BL268" s="20" t="s">
        <v>482</v>
      </c>
      <c r="BM268" s="242" t="s">
        <v>6825</v>
      </c>
    </row>
    <row r="269" s="2" customFormat="1">
      <c r="A269" s="41"/>
      <c r="B269" s="42"/>
      <c r="C269" s="43"/>
      <c r="D269" s="244" t="s">
        <v>484</v>
      </c>
      <c r="E269" s="43"/>
      <c r="F269" s="245" t="s">
        <v>6201</v>
      </c>
      <c r="G269" s="43"/>
      <c r="H269" s="43"/>
      <c r="I269" s="151"/>
      <c r="J269" s="43"/>
      <c r="K269" s="43"/>
      <c r="L269" s="47"/>
      <c r="M269" s="246"/>
      <c r="N269" s="24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484</v>
      </c>
      <c r="AU269" s="20" t="s">
        <v>82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6826</v>
      </c>
      <c r="G270" s="250"/>
      <c r="H270" s="253">
        <v>1.2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78</v>
      </c>
      <c r="AY270" s="259" t="s">
        <v>475</v>
      </c>
    </row>
    <row r="271" s="12" customFormat="1" ht="22.8" customHeight="1">
      <c r="A271" s="12"/>
      <c r="B271" s="215"/>
      <c r="C271" s="216"/>
      <c r="D271" s="217" t="s">
        <v>73</v>
      </c>
      <c r="E271" s="229" t="s">
        <v>701</v>
      </c>
      <c r="F271" s="229" t="s">
        <v>702</v>
      </c>
      <c r="G271" s="216"/>
      <c r="H271" s="216"/>
      <c r="I271" s="219"/>
      <c r="J271" s="230">
        <f>BK271</f>
        <v>0</v>
      </c>
      <c r="K271" s="216"/>
      <c r="L271" s="221"/>
      <c r="M271" s="222"/>
      <c r="N271" s="223"/>
      <c r="O271" s="223"/>
      <c r="P271" s="224">
        <f>SUM(P272:P273)</f>
        <v>0</v>
      </c>
      <c r="Q271" s="223"/>
      <c r="R271" s="224">
        <f>SUM(R272:R273)</f>
        <v>0</v>
      </c>
      <c r="S271" s="223"/>
      <c r="T271" s="225">
        <f>SUM(T272:T273)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26" t="s">
        <v>78</v>
      </c>
      <c r="AT271" s="227" t="s">
        <v>73</v>
      </c>
      <c r="AU271" s="227" t="s">
        <v>78</v>
      </c>
      <c r="AY271" s="226" t="s">
        <v>475</v>
      </c>
      <c r="BK271" s="228">
        <f>SUM(BK272:BK273)</f>
        <v>0</v>
      </c>
    </row>
    <row r="272" s="2" customFormat="1" ht="21.75" customHeight="1">
      <c r="A272" s="41"/>
      <c r="B272" s="42"/>
      <c r="C272" s="231" t="s">
        <v>758</v>
      </c>
      <c r="D272" s="231" t="s">
        <v>477</v>
      </c>
      <c r="E272" s="232" t="s">
        <v>6207</v>
      </c>
      <c r="F272" s="233" t="s">
        <v>6208</v>
      </c>
      <c r="G272" s="234" t="s">
        <v>508</v>
      </c>
      <c r="H272" s="235">
        <v>92.034000000000006</v>
      </c>
      <c r="I272" s="236"/>
      <c r="J272" s="237">
        <f>ROUND(I272*H272,2)</f>
        <v>0</v>
      </c>
      <c r="K272" s="233" t="s">
        <v>481</v>
      </c>
      <c r="L272" s="47"/>
      <c r="M272" s="238" t="s">
        <v>28</v>
      </c>
      <c r="N272" s="239" t="s">
        <v>45</v>
      </c>
      <c r="O272" s="87"/>
      <c r="P272" s="240">
        <f>O272*H272</f>
        <v>0</v>
      </c>
      <c r="Q272" s="240">
        <v>0</v>
      </c>
      <c r="R272" s="240">
        <f>Q272*H272</f>
        <v>0</v>
      </c>
      <c r="S272" s="240">
        <v>0</v>
      </c>
      <c r="T272" s="24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42" t="s">
        <v>482</v>
      </c>
      <c r="AT272" s="242" t="s">
        <v>477</v>
      </c>
      <c r="AU272" s="242" t="s">
        <v>82</v>
      </c>
      <c r="AY272" s="20" t="s">
        <v>475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20" t="s">
        <v>78</v>
      </c>
      <c r="BK272" s="243">
        <f>ROUND(I272*H272,2)</f>
        <v>0</v>
      </c>
      <c r="BL272" s="20" t="s">
        <v>482</v>
      </c>
      <c r="BM272" s="242" t="s">
        <v>6827</v>
      </c>
    </row>
    <row r="273" s="2" customFormat="1">
      <c r="A273" s="41"/>
      <c r="B273" s="42"/>
      <c r="C273" s="43"/>
      <c r="D273" s="244" t="s">
        <v>484</v>
      </c>
      <c r="E273" s="43"/>
      <c r="F273" s="245" t="s">
        <v>6210</v>
      </c>
      <c r="G273" s="43"/>
      <c r="H273" s="43"/>
      <c r="I273" s="151"/>
      <c r="J273" s="43"/>
      <c r="K273" s="43"/>
      <c r="L273" s="47"/>
      <c r="M273" s="295"/>
      <c r="N273" s="296"/>
      <c r="O273" s="297"/>
      <c r="P273" s="297"/>
      <c r="Q273" s="297"/>
      <c r="R273" s="297"/>
      <c r="S273" s="297"/>
      <c r="T273" s="29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484</v>
      </c>
      <c r="AU273" s="20" t="s">
        <v>82</v>
      </c>
    </row>
    <row r="274" s="2" customFormat="1" ht="6.96" customHeight="1">
      <c r="A274" s="41"/>
      <c r="B274" s="62"/>
      <c r="C274" s="63"/>
      <c r="D274" s="63"/>
      <c r="E274" s="63"/>
      <c r="F274" s="63"/>
      <c r="G274" s="63"/>
      <c r="H274" s="63"/>
      <c r="I274" s="179"/>
      <c r="J274" s="63"/>
      <c r="K274" s="63"/>
      <c r="L274" s="47"/>
      <c r="M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</row>
  </sheetData>
  <sheetProtection sheet="1" autoFilter="0" formatColumns="0" formatRows="0" objects="1" scenarios="1" spinCount="100000" saltValue="KTVxAfc4SKuy0uS+8zurcnq7i2/OGlOZ7PqzHhz53B/KtpRoU6jCOFMJVajxekkFOaV5doYukOjdCfXL3Mgfsg==" hashValue="GU260xR+tS2/O/HNLgH5q75TssD/z0WO3HYLAh5eVzTvWclPZdRGU2FYKzvmCHuaL9vNkfBSjV5wcnwIa3al0Q==" algorithmName="SHA-512" password="C429"/>
  <autoFilter ref="C97:K27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255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5602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6042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6828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231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ROUND(J96,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ROUND((SUM(BE96:BE168)),  2)</f>
        <v>0</v>
      </c>
      <c r="G37" s="41"/>
      <c r="H37" s="41"/>
      <c r="I37" s="168">
        <v>0.20999999999999999</v>
      </c>
      <c r="J37" s="167">
        <f>ROUND(((SUM(BE96:BE168))*I37),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ROUND((SUM(BF96:BF168)),  2)</f>
        <v>0</v>
      </c>
      <c r="G38" s="41"/>
      <c r="H38" s="41"/>
      <c r="I38" s="168">
        <v>0.14999999999999999</v>
      </c>
      <c r="J38" s="167">
        <f>ROUND(((SUM(BF96:BF168))*I38),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ROUND((SUM(BG96:BG168)),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ROUND((SUM(BH96:BH168)),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ROUND((SUM(BI96:BI168)),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5602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6042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6.7.9 - SO 06.7.9  Svodnice I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J96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J97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J98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448</v>
      </c>
      <c r="E70" s="199"/>
      <c r="F70" s="199"/>
      <c r="G70" s="199"/>
      <c r="H70" s="199"/>
      <c r="I70" s="200"/>
      <c r="J70" s="201">
        <f>J128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2360</v>
      </c>
      <c r="E71" s="199"/>
      <c r="F71" s="199"/>
      <c r="G71" s="199"/>
      <c r="H71" s="199"/>
      <c r="I71" s="200"/>
      <c r="J71" s="201">
        <f>J139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451</v>
      </c>
      <c r="E72" s="199"/>
      <c r="F72" s="199"/>
      <c r="G72" s="199"/>
      <c r="H72" s="199"/>
      <c r="I72" s="200"/>
      <c r="J72" s="201">
        <f>J166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179"/>
      <c r="J74" s="63"/>
      <c r="K74" s="6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182"/>
      <c r="J78" s="65"/>
      <c r="K78" s="65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460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83" t="str">
        <f>E7</f>
        <v>Krounka Kutřín, výstavba poldru</v>
      </c>
      <c r="F82" s="35"/>
      <c r="G82" s="35"/>
      <c r="H82" s="35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435</v>
      </c>
      <c r="D83" s="25"/>
      <c r="E83" s="25"/>
      <c r="F83" s="25"/>
      <c r="G83" s="25"/>
      <c r="H83" s="25"/>
      <c r="I83" s="142"/>
      <c r="J83" s="25"/>
      <c r="K83" s="25"/>
      <c r="L83" s="23"/>
    </row>
    <row r="84" s="1" customFormat="1" ht="16.5" customHeight="1">
      <c r="B84" s="24"/>
      <c r="C84" s="25"/>
      <c r="D84" s="25"/>
      <c r="E84" s="183" t="s">
        <v>5602</v>
      </c>
      <c r="F84" s="25"/>
      <c r="G84" s="25"/>
      <c r="H84" s="25"/>
      <c r="I84" s="142"/>
      <c r="J84" s="25"/>
      <c r="K84" s="25"/>
      <c r="L84" s="23"/>
    </row>
    <row r="85" s="1" customFormat="1" ht="12" customHeight="1">
      <c r="B85" s="24"/>
      <c r="C85" s="35" t="s">
        <v>437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84" t="s">
        <v>6042</v>
      </c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439</v>
      </c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 xml:space="preserve">6.7.9 - SO 06.7.9  Svodnice I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22</v>
      </c>
      <c r="D90" s="43"/>
      <c r="E90" s="43"/>
      <c r="F90" s="30" t="str">
        <f>F16</f>
        <v>k.ú. Perálec,Hněvětice,Miřetín,Č.Rybná</v>
      </c>
      <c r="G90" s="43"/>
      <c r="H90" s="43"/>
      <c r="I90" s="154" t="s">
        <v>24</v>
      </c>
      <c r="J90" s="75" t="str">
        <f>IF(J16="","",J16)</f>
        <v>27.8.2019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40.05" customHeight="1">
      <c r="A92" s="41"/>
      <c r="B92" s="42"/>
      <c r="C92" s="35" t="s">
        <v>26</v>
      </c>
      <c r="D92" s="43"/>
      <c r="E92" s="43"/>
      <c r="F92" s="30" t="str">
        <f>E19</f>
        <v>Povodí Labe,státní podnik,Víta Nejedlého 951, HK3</v>
      </c>
      <c r="G92" s="43"/>
      <c r="H92" s="43"/>
      <c r="I92" s="154" t="s">
        <v>33</v>
      </c>
      <c r="J92" s="39" t="str">
        <f>E25</f>
        <v>"Sdružení Kutřín 2016" Šindlar + HG partner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154" t="s">
        <v>36</v>
      </c>
      <c r="J93" s="39" t="str">
        <f>E28</f>
        <v xml:space="preserve"> 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203"/>
      <c r="B95" s="204"/>
      <c r="C95" s="205" t="s">
        <v>461</v>
      </c>
      <c r="D95" s="206" t="s">
        <v>59</v>
      </c>
      <c r="E95" s="206" t="s">
        <v>55</v>
      </c>
      <c r="F95" s="206" t="s">
        <v>56</v>
      </c>
      <c r="G95" s="206" t="s">
        <v>462</v>
      </c>
      <c r="H95" s="206" t="s">
        <v>463</v>
      </c>
      <c r="I95" s="207" t="s">
        <v>464</v>
      </c>
      <c r="J95" s="206" t="s">
        <v>444</v>
      </c>
      <c r="K95" s="208" t="s">
        <v>465</v>
      </c>
      <c r="L95" s="209"/>
      <c r="M95" s="95" t="s">
        <v>28</v>
      </c>
      <c r="N95" s="96" t="s">
        <v>44</v>
      </c>
      <c r="O95" s="96" t="s">
        <v>466</v>
      </c>
      <c r="P95" s="96" t="s">
        <v>467</v>
      </c>
      <c r="Q95" s="96" t="s">
        <v>468</v>
      </c>
      <c r="R95" s="96" t="s">
        <v>469</v>
      </c>
      <c r="S95" s="96" t="s">
        <v>470</v>
      </c>
      <c r="T95" s="97" t="s">
        <v>471</v>
      </c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</row>
    <row r="96" s="2" customFormat="1" ht="22.8" customHeight="1">
      <c r="A96" s="41"/>
      <c r="B96" s="42"/>
      <c r="C96" s="102" t="s">
        <v>472</v>
      </c>
      <c r="D96" s="43"/>
      <c r="E96" s="43"/>
      <c r="F96" s="43"/>
      <c r="G96" s="43"/>
      <c r="H96" s="43"/>
      <c r="I96" s="151"/>
      <c r="J96" s="210">
        <f>BK96</f>
        <v>0</v>
      </c>
      <c r="K96" s="43"/>
      <c r="L96" s="47"/>
      <c r="M96" s="98"/>
      <c r="N96" s="211"/>
      <c r="O96" s="99"/>
      <c r="P96" s="212">
        <f>P97</f>
        <v>0</v>
      </c>
      <c r="Q96" s="99"/>
      <c r="R96" s="212">
        <f>R97</f>
        <v>8.6698634999999999</v>
      </c>
      <c r="S96" s="99"/>
      <c r="T96" s="213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73</v>
      </c>
      <c r="AU96" s="20" t="s">
        <v>445</v>
      </c>
      <c r="BK96" s="214">
        <f>BK97</f>
        <v>0</v>
      </c>
    </row>
    <row r="97" s="12" customFormat="1" ht="25.92" customHeight="1">
      <c r="A97" s="12"/>
      <c r="B97" s="215"/>
      <c r="C97" s="216"/>
      <c r="D97" s="217" t="s">
        <v>73</v>
      </c>
      <c r="E97" s="218" t="s">
        <v>473</v>
      </c>
      <c r="F97" s="218" t="s">
        <v>474</v>
      </c>
      <c r="G97" s="216"/>
      <c r="H97" s="216"/>
      <c r="I97" s="219"/>
      <c r="J97" s="220">
        <f>BK97</f>
        <v>0</v>
      </c>
      <c r="K97" s="216"/>
      <c r="L97" s="221"/>
      <c r="M97" s="222"/>
      <c r="N97" s="223"/>
      <c r="O97" s="223"/>
      <c r="P97" s="224">
        <f>P98+P128+P139+P166</f>
        <v>0</v>
      </c>
      <c r="Q97" s="223"/>
      <c r="R97" s="224">
        <f>R98+R128+R139+R166</f>
        <v>8.6698634999999999</v>
      </c>
      <c r="S97" s="223"/>
      <c r="T97" s="225">
        <f>T98+T128+T139+T166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78</v>
      </c>
      <c r="AT97" s="227" t="s">
        <v>73</v>
      </c>
      <c r="AU97" s="227" t="s">
        <v>74</v>
      </c>
      <c r="AY97" s="226" t="s">
        <v>475</v>
      </c>
      <c r="BK97" s="228">
        <f>BK98+BK128+BK139+BK166</f>
        <v>0</v>
      </c>
    </row>
    <row r="98" s="12" customFormat="1" ht="22.8" customHeight="1">
      <c r="A98" s="12"/>
      <c r="B98" s="215"/>
      <c r="C98" s="216"/>
      <c r="D98" s="217" t="s">
        <v>73</v>
      </c>
      <c r="E98" s="229" t="s">
        <v>78</v>
      </c>
      <c r="F98" s="229" t="s">
        <v>393</v>
      </c>
      <c r="G98" s="216"/>
      <c r="H98" s="216"/>
      <c r="I98" s="219"/>
      <c r="J98" s="230">
        <f>BK98</f>
        <v>0</v>
      </c>
      <c r="K98" s="216"/>
      <c r="L98" s="221"/>
      <c r="M98" s="222"/>
      <c r="N98" s="223"/>
      <c r="O98" s="223"/>
      <c r="P98" s="224">
        <f>SUM(P99:P127)</f>
        <v>0</v>
      </c>
      <c r="Q98" s="223"/>
      <c r="R98" s="224">
        <f>SUM(R99:R127)</f>
        <v>0.000135</v>
      </c>
      <c r="S98" s="223"/>
      <c r="T98" s="225">
        <f>SUM(T99:T127)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26" t="s">
        <v>78</v>
      </c>
      <c r="AT98" s="227" t="s">
        <v>73</v>
      </c>
      <c r="AU98" s="227" t="s">
        <v>78</v>
      </c>
      <c r="AY98" s="226" t="s">
        <v>475</v>
      </c>
      <c r="BK98" s="228">
        <f>SUM(BK99:BK127)</f>
        <v>0</v>
      </c>
    </row>
    <row r="99" s="2" customFormat="1" ht="21.75" customHeight="1">
      <c r="A99" s="41"/>
      <c r="B99" s="42"/>
      <c r="C99" s="231" t="s">
        <v>78</v>
      </c>
      <c r="D99" s="231" t="s">
        <v>477</v>
      </c>
      <c r="E99" s="232" t="s">
        <v>3629</v>
      </c>
      <c r="F99" s="233" t="s">
        <v>3630</v>
      </c>
      <c r="G99" s="234" t="s">
        <v>3147</v>
      </c>
      <c r="H99" s="235">
        <v>4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6829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3630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6830</v>
      </c>
      <c r="G101" s="250"/>
      <c r="H101" s="253">
        <v>4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33" customHeight="1">
      <c r="A102" s="41"/>
      <c r="B102" s="42"/>
      <c r="C102" s="231" t="s">
        <v>82</v>
      </c>
      <c r="D102" s="231" t="s">
        <v>477</v>
      </c>
      <c r="E102" s="232" t="s">
        <v>3104</v>
      </c>
      <c r="F102" s="233" t="s">
        <v>3105</v>
      </c>
      <c r="G102" s="234" t="s">
        <v>480</v>
      </c>
      <c r="H102" s="235">
        <v>6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6831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3107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6" customFormat="1">
      <c r="A104" s="16"/>
      <c r="B104" s="299"/>
      <c r="C104" s="300"/>
      <c r="D104" s="244" t="s">
        <v>487</v>
      </c>
      <c r="E104" s="301" t="s">
        <v>28</v>
      </c>
      <c r="F104" s="302" t="s">
        <v>6050</v>
      </c>
      <c r="G104" s="300"/>
      <c r="H104" s="301" t="s">
        <v>28</v>
      </c>
      <c r="I104" s="303"/>
      <c r="J104" s="300"/>
      <c r="K104" s="300"/>
      <c r="L104" s="304"/>
      <c r="M104" s="305"/>
      <c r="N104" s="306"/>
      <c r="O104" s="306"/>
      <c r="P104" s="306"/>
      <c r="Q104" s="306"/>
      <c r="R104" s="306"/>
      <c r="S104" s="306"/>
      <c r="T104" s="307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T104" s="308" t="s">
        <v>487</v>
      </c>
      <c r="AU104" s="308" t="s">
        <v>82</v>
      </c>
      <c r="AV104" s="16" t="s">
        <v>78</v>
      </c>
      <c r="AW104" s="16" t="s">
        <v>35</v>
      </c>
      <c r="AX104" s="16" t="s">
        <v>74</v>
      </c>
      <c r="AY104" s="308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6832</v>
      </c>
      <c r="G105" s="250"/>
      <c r="H105" s="253">
        <v>3.8999999999999999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6052</v>
      </c>
      <c r="G106" s="250"/>
      <c r="H106" s="253">
        <v>0.29999999999999999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6833</v>
      </c>
      <c r="G107" s="250"/>
      <c r="H107" s="253">
        <v>1.8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74</v>
      </c>
      <c r="AY107" s="259" t="s">
        <v>475</v>
      </c>
    </row>
    <row r="108" s="15" customFormat="1">
      <c r="A108" s="15"/>
      <c r="B108" s="271"/>
      <c r="C108" s="272"/>
      <c r="D108" s="244" t="s">
        <v>487</v>
      </c>
      <c r="E108" s="273" t="s">
        <v>28</v>
      </c>
      <c r="F108" s="274" t="s">
        <v>493</v>
      </c>
      <c r="G108" s="272"/>
      <c r="H108" s="275">
        <v>6</v>
      </c>
      <c r="I108" s="276"/>
      <c r="J108" s="272"/>
      <c r="K108" s="272"/>
      <c r="L108" s="277"/>
      <c r="M108" s="278"/>
      <c r="N108" s="279"/>
      <c r="O108" s="279"/>
      <c r="P108" s="279"/>
      <c r="Q108" s="279"/>
      <c r="R108" s="279"/>
      <c r="S108" s="279"/>
      <c r="T108" s="280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81" t="s">
        <v>487</v>
      </c>
      <c r="AU108" s="281" t="s">
        <v>82</v>
      </c>
      <c r="AV108" s="15" t="s">
        <v>482</v>
      </c>
      <c r="AW108" s="15" t="s">
        <v>35</v>
      </c>
      <c r="AX108" s="15" t="s">
        <v>78</v>
      </c>
      <c r="AY108" s="281" t="s">
        <v>475</v>
      </c>
    </row>
    <row r="109" s="2" customFormat="1" ht="44.25" customHeight="1">
      <c r="A109" s="41"/>
      <c r="B109" s="42"/>
      <c r="C109" s="231" t="s">
        <v>90</v>
      </c>
      <c r="D109" s="231" t="s">
        <v>477</v>
      </c>
      <c r="E109" s="232" t="s">
        <v>1488</v>
      </c>
      <c r="F109" s="233" t="s">
        <v>1489</v>
      </c>
      <c r="G109" s="234" t="s">
        <v>480</v>
      </c>
      <c r="H109" s="235">
        <v>1.8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6834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1491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>
      <c r="A111" s="41"/>
      <c r="B111" s="42"/>
      <c r="C111" s="43"/>
      <c r="D111" s="244" t="s">
        <v>485</v>
      </c>
      <c r="E111" s="43"/>
      <c r="F111" s="248" t="s">
        <v>6054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485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6835</v>
      </c>
      <c r="G112" s="250"/>
      <c r="H112" s="253">
        <v>1.8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44.25" customHeight="1">
      <c r="A113" s="41"/>
      <c r="B113" s="42"/>
      <c r="C113" s="231" t="s">
        <v>482</v>
      </c>
      <c r="D113" s="231" t="s">
        <v>477</v>
      </c>
      <c r="E113" s="232" t="s">
        <v>6606</v>
      </c>
      <c r="F113" s="233" t="s">
        <v>3664</v>
      </c>
      <c r="G113" s="234" t="s">
        <v>480</v>
      </c>
      <c r="H113" s="235">
        <v>5.5</v>
      </c>
      <c r="I113" s="236"/>
      <c r="J113" s="237">
        <f>ROUND(I113*H113,2)</f>
        <v>0</v>
      </c>
      <c r="K113" s="233" t="s">
        <v>28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6836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3664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6837</v>
      </c>
      <c r="G115" s="250"/>
      <c r="H115" s="253">
        <v>5.5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78</v>
      </c>
      <c r="AY115" s="259" t="s">
        <v>475</v>
      </c>
    </row>
    <row r="116" s="2" customFormat="1" ht="33" customHeight="1">
      <c r="A116" s="41"/>
      <c r="B116" s="42"/>
      <c r="C116" s="231" t="s">
        <v>186</v>
      </c>
      <c r="D116" s="231" t="s">
        <v>477</v>
      </c>
      <c r="E116" s="232" t="s">
        <v>3114</v>
      </c>
      <c r="F116" s="233" t="s">
        <v>3115</v>
      </c>
      <c r="G116" s="234" t="s">
        <v>480</v>
      </c>
      <c r="H116" s="235">
        <v>0.5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6838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3117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6088</v>
      </c>
      <c r="G118" s="250"/>
      <c r="H118" s="253">
        <v>0.5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44.25" customHeight="1">
      <c r="A119" s="41"/>
      <c r="B119" s="42"/>
      <c r="C119" s="231" t="s">
        <v>204</v>
      </c>
      <c r="D119" s="231" t="s">
        <v>477</v>
      </c>
      <c r="E119" s="232" t="s">
        <v>6098</v>
      </c>
      <c r="F119" s="233" t="s">
        <v>6099</v>
      </c>
      <c r="G119" s="234" t="s">
        <v>496</v>
      </c>
      <c r="H119" s="235">
        <v>9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6839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6099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6840</v>
      </c>
      <c r="G121" s="250"/>
      <c r="H121" s="253">
        <v>9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33" customHeight="1">
      <c r="A122" s="41"/>
      <c r="B122" s="42"/>
      <c r="C122" s="231" t="s">
        <v>522</v>
      </c>
      <c r="D122" s="231" t="s">
        <v>477</v>
      </c>
      <c r="E122" s="232" t="s">
        <v>3423</v>
      </c>
      <c r="F122" s="233" t="s">
        <v>3424</v>
      </c>
      <c r="G122" s="234" t="s">
        <v>496</v>
      </c>
      <c r="H122" s="235">
        <v>9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6841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3424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6840</v>
      </c>
      <c r="G124" s="250"/>
      <c r="H124" s="253">
        <v>9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78</v>
      </c>
      <c r="AY124" s="259" t="s">
        <v>475</v>
      </c>
    </row>
    <row r="125" s="2" customFormat="1" ht="16.5" customHeight="1">
      <c r="A125" s="41"/>
      <c r="B125" s="42"/>
      <c r="C125" s="282" t="s">
        <v>519</v>
      </c>
      <c r="D125" s="282" t="s">
        <v>516</v>
      </c>
      <c r="E125" s="283" t="s">
        <v>4991</v>
      </c>
      <c r="F125" s="284" t="s">
        <v>4992</v>
      </c>
      <c r="G125" s="285" t="s">
        <v>720</v>
      </c>
      <c r="H125" s="286">
        <v>0.13500000000000001</v>
      </c>
      <c r="I125" s="287"/>
      <c r="J125" s="288">
        <f>ROUND(I125*H125,2)</f>
        <v>0</v>
      </c>
      <c r="K125" s="284" t="s">
        <v>481</v>
      </c>
      <c r="L125" s="289"/>
      <c r="M125" s="290" t="s">
        <v>28</v>
      </c>
      <c r="N125" s="291" t="s">
        <v>45</v>
      </c>
      <c r="O125" s="87"/>
      <c r="P125" s="240">
        <f>O125*H125</f>
        <v>0</v>
      </c>
      <c r="Q125" s="240">
        <v>0.001</v>
      </c>
      <c r="R125" s="240">
        <f>Q125*H125</f>
        <v>0.000135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519</v>
      </c>
      <c r="AT125" s="242" t="s">
        <v>516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6842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4992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6843</v>
      </c>
      <c r="G127" s="250"/>
      <c r="H127" s="253">
        <v>0.13500000000000001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12" customFormat="1" ht="22.8" customHeight="1">
      <c r="A128" s="12"/>
      <c r="B128" s="215"/>
      <c r="C128" s="216"/>
      <c r="D128" s="217" t="s">
        <v>73</v>
      </c>
      <c r="E128" s="229" t="s">
        <v>482</v>
      </c>
      <c r="F128" s="229" t="s">
        <v>547</v>
      </c>
      <c r="G128" s="216"/>
      <c r="H128" s="216"/>
      <c r="I128" s="219"/>
      <c r="J128" s="230">
        <f>BK128</f>
        <v>0</v>
      </c>
      <c r="K128" s="216"/>
      <c r="L128" s="221"/>
      <c r="M128" s="222"/>
      <c r="N128" s="223"/>
      <c r="O128" s="223"/>
      <c r="P128" s="224">
        <f>SUM(P129:P138)</f>
        <v>0</v>
      </c>
      <c r="Q128" s="223"/>
      <c r="R128" s="224">
        <f>SUM(R129:R138)</f>
        <v>8.3796350999999998</v>
      </c>
      <c r="S128" s="223"/>
      <c r="T128" s="225">
        <f>SUM(T129:T138)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6" t="s">
        <v>78</v>
      </c>
      <c r="AT128" s="227" t="s">
        <v>73</v>
      </c>
      <c r="AU128" s="227" t="s">
        <v>78</v>
      </c>
      <c r="AY128" s="226" t="s">
        <v>475</v>
      </c>
      <c r="BK128" s="228">
        <f>SUM(BK129:BK138)</f>
        <v>0</v>
      </c>
    </row>
    <row r="129" s="2" customFormat="1" ht="21.75" customHeight="1">
      <c r="A129" s="41"/>
      <c r="B129" s="42"/>
      <c r="C129" s="231" t="s">
        <v>292</v>
      </c>
      <c r="D129" s="231" t="s">
        <v>477</v>
      </c>
      <c r="E129" s="232" t="s">
        <v>6128</v>
      </c>
      <c r="F129" s="233" t="s">
        <v>6129</v>
      </c>
      <c r="G129" s="234" t="s">
        <v>480</v>
      </c>
      <c r="H129" s="235">
        <v>0.029999999999999999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1.8907700000000001</v>
      </c>
      <c r="R129" s="240">
        <f>Q129*H129</f>
        <v>0.056723099999999999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6844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6129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6" customFormat="1">
      <c r="A131" s="16"/>
      <c r="B131" s="299"/>
      <c r="C131" s="300"/>
      <c r="D131" s="244" t="s">
        <v>487</v>
      </c>
      <c r="E131" s="301" t="s">
        <v>28</v>
      </c>
      <c r="F131" s="302" t="s">
        <v>6845</v>
      </c>
      <c r="G131" s="300"/>
      <c r="H131" s="301" t="s">
        <v>28</v>
      </c>
      <c r="I131" s="303"/>
      <c r="J131" s="300"/>
      <c r="K131" s="300"/>
      <c r="L131" s="304"/>
      <c r="M131" s="305"/>
      <c r="N131" s="306"/>
      <c r="O131" s="306"/>
      <c r="P131" s="306"/>
      <c r="Q131" s="306"/>
      <c r="R131" s="306"/>
      <c r="S131" s="306"/>
      <c r="T131" s="307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308" t="s">
        <v>487</v>
      </c>
      <c r="AU131" s="308" t="s">
        <v>82</v>
      </c>
      <c r="AV131" s="16" t="s">
        <v>78</v>
      </c>
      <c r="AW131" s="16" t="s">
        <v>35</v>
      </c>
      <c r="AX131" s="16" t="s">
        <v>74</v>
      </c>
      <c r="AY131" s="308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6846</v>
      </c>
      <c r="G132" s="250"/>
      <c r="H132" s="253">
        <v>0.029999999999999999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33" customHeight="1">
      <c r="A133" s="41"/>
      <c r="B133" s="42"/>
      <c r="C133" s="231" t="s">
        <v>332</v>
      </c>
      <c r="D133" s="231" t="s">
        <v>477</v>
      </c>
      <c r="E133" s="232" t="s">
        <v>6133</v>
      </c>
      <c r="F133" s="233" t="s">
        <v>5675</v>
      </c>
      <c r="G133" s="234" t="s">
        <v>480</v>
      </c>
      <c r="H133" s="235">
        <v>3.8999999999999999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2.13408</v>
      </c>
      <c r="R133" s="240">
        <f>Q133*H133</f>
        <v>8.3229120000000005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6847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5677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6848</v>
      </c>
      <c r="G135" s="250"/>
      <c r="H135" s="253">
        <v>3.8999999999999999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78</v>
      </c>
      <c r="AY135" s="259" t="s">
        <v>475</v>
      </c>
    </row>
    <row r="136" s="2" customFormat="1" ht="33" customHeight="1">
      <c r="A136" s="41"/>
      <c r="B136" s="42"/>
      <c r="C136" s="231" t="s">
        <v>341</v>
      </c>
      <c r="D136" s="231" t="s">
        <v>477</v>
      </c>
      <c r="E136" s="232" t="s">
        <v>5687</v>
      </c>
      <c r="F136" s="233" t="s">
        <v>5688</v>
      </c>
      <c r="G136" s="234" t="s">
        <v>496</v>
      </c>
      <c r="H136" s="235">
        <v>13</v>
      </c>
      <c r="I136" s="236"/>
      <c r="J136" s="237">
        <f>ROUND(I136*H136,2)</f>
        <v>0</v>
      </c>
      <c r="K136" s="233" t="s">
        <v>481</v>
      </c>
      <c r="L136" s="47"/>
      <c r="M136" s="238" t="s">
        <v>28</v>
      </c>
      <c r="N136" s="239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482</v>
      </c>
      <c r="AT136" s="242" t="s">
        <v>477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6849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5690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6850</v>
      </c>
      <c r="G138" s="250"/>
      <c r="H138" s="253">
        <v>13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78</v>
      </c>
      <c r="AY138" s="259" t="s">
        <v>475</v>
      </c>
    </row>
    <row r="139" s="12" customFormat="1" ht="22.8" customHeight="1">
      <c r="A139" s="12"/>
      <c r="B139" s="215"/>
      <c r="C139" s="216"/>
      <c r="D139" s="217" t="s">
        <v>73</v>
      </c>
      <c r="E139" s="229" t="s">
        <v>519</v>
      </c>
      <c r="F139" s="229" t="s">
        <v>2464</v>
      </c>
      <c r="G139" s="216"/>
      <c r="H139" s="216"/>
      <c r="I139" s="219"/>
      <c r="J139" s="230">
        <f>BK139</f>
        <v>0</v>
      </c>
      <c r="K139" s="216"/>
      <c r="L139" s="221"/>
      <c r="M139" s="222"/>
      <c r="N139" s="223"/>
      <c r="O139" s="223"/>
      <c r="P139" s="224">
        <f>SUM(P140:P165)</f>
        <v>0</v>
      </c>
      <c r="Q139" s="223"/>
      <c r="R139" s="224">
        <f>SUM(R140:R165)</f>
        <v>0.2900934</v>
      </c>
      <c r="S139" s="223"/>
      <c r="T139" s="225">
        <f>SUM(T140:T165)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6" t="s">
        <v>78</v>
      </c>
      <c r="AT139" s="227" t="s">
        <v>73</v>
      </c>
      <c r="AU139" s="227" t="s">
        <v>78</v>
      </c>
      <c r="AY139" s="226" t="s">
        <v>475</v>
      </c>
      <c r="BK139" s="228">
        <f>SUM(BK140:BK165)</f>
        <v>0</v>
      </c>
    </row>
    <row r="140" s="2" customFormat="1" ht="33" customHeight="1">
      <c r="A140" s="41"/>
      <c r="B140" s="42"/>
      <c r="C140" s="231" t="s">
        <v>350</v>
      </c>
      <c r="D140" s="231" t="s">
        <v>477</v>
      </c>
      <c r="E140" s="232" t="s">
        <v>6138</v>
      </c>
      <c r="F140" s="233" t="s">
        <v>6139</v>
      </c>
      <c r="G140" s="234" t="s">
        <v>639</v>
      </c>
      <c r="H140" s="235">
        <v>2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0.0042700000000000004</v>
      </c>
      <c r="R140" s="240">
        <f>Q140*H140</f>
        <v>0.0085400000000000007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6851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6139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6852</v>
      </c>
      <c r="G142" s="250"/>
      <c r="H142" s="253">
        <v>2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33" customHeight="1">
      <c r="A143" s="41"/>
      <c r="B143" s="42"/>
      <c r="C143" s="231" t="s">
        <v>359</v>
      </c>
      <c r="D143" s="231" t="s">
        <v>477</v>
      </c>
      <c r="E143" s="232" t="s">
        <v>5218</v>
      </c>
      <c r="F143" s="233" t="s">
        <v>5219</v>
      </c>
      <c r="G143" s="234" t="s">
        <v>550</v>
      </c>
      <c r="H143" s="235">
        <v>1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1.0000000000000001E-05</v>
      </c>
      <c r="R143" s="240">
        <f>Q143*H143</f>
        <v>1.0000000000000001E-05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6853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5221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6854</v>
      </c>
      <c r="G145" s="250"/>
      <c r="H145" s="253">
        <v>1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2" customFormat="1" ht="16.5" customHeight="1">
      <c r="A146" s="41"/>
      <c r="B146" s="42"/>
      <c r="C146" s="282" t="s">
        <v>557</v>
      </c>
      <c r="D146" s="282" t="s">
        <v>516</v>
      </c>
      <c r="E146" s="283" t="s">
        <v>6144</v>
      </c>
      <c r="F146" s="284" t="s">
        <v>6145</v>
      </c>
      <c r="G146" s="285" t="s">
        <v>550</v>
      </c>
      <c r="H146" s="286">
        <v>1</v>
      </c>
      <c r="I146" s="287"/>
      <c r="J146" s="288">
        <f>ROUND(I146*H146,2)</f>
        <v>0</v>
      </c>
      <c r="K146" s="284" t="s">
        <v>28</v>
      </c>
      <c r="L146" s="289"/>
      <c r="M146" s="290" t="s">
        <v>28</v>
      </c>
      <c r="N146" s="291" t="s">
        <v>45</v>
      </c>
      <c r="O146" s="87"/>
      <c r="P146" s="240">
        <f>O146*H146</f>
        <v>0</v>
      </c>
      <c r="Q146" s="240">
        <v>0.00010000000000000001</v>
      </c>
      <c r="R146" s="240">
        <f>Q146*H146</f>
        <v>0.00010000000000000001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519</v>
      </c>
      <c r="AT146" s="242" t="s">
        <v>516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6855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6145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6854</v>
      </c>
      <c r="G148" s="250"/>
      <c r="H148" s="253">
        <v>1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78</v>
      </c>
      <c r="AY148" s="259" t="s">
        <v>475</v>
      </c>
    </row>
    <row r="149" s="2" customFormat="1" ht="33" customHeight="1">
      <c r="A149" s="41"/>
      <c r="B149" s="42"/>
      <c r="C149" s="231" t="s">
        <v>8</v>
      </c>
      <c r="D149" s="231" t="s">
        <v>477</v>
      </c>
      <c r="E149" s="232" t="s">
        <v>6148</v>
      </c>
      <c r="F149" s="233" t="s">
        <v>6149</v>
      </c>
      <c r="G149" s="234" t="s">
        <v>550</v>
      </c>
      <c r="H149" s="235">
        <v>1</v>
      </c>
      <c r="I149" s="236"/>
      <c r="J149" s="237">
        <f>ROUND(I149*H149,2)</f>
        <v>0</v>
      </c>
      <c r="K149" s="233" t="s">
        <v>481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1.0000000000000001E-05</v>
      </c>
      <c r="R149" s="240">
        <f>Q149*H149</f>
        <v>1.0000000000000001E-05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482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482</v>
      </c>
      <c r="BM149" s="242" t="s">
        <v>6856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6151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6807</v>
      </c>
      <c r="G151" s="250"/>
      <c r="H151" s="253">
        <v>1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78</v>
      </c>
      <c r="AY151" s="259" t="s">
        <v>475</v>
      </c>
    </row>
    <row r="152" s="2" customFormat="1" ht="16.5" customHeight="1">
      <c r="A152" s="41"/>
      <c r="B152" s="42"/>
      <c r="C152" s="282" t="s">
        <v>567</v>
      </c>
      <c r="D152" s="282" t="s">
        <v>516</v>
      </c>
      <c r="E152" s="283" t="s">
        <v>6153</v>
      </c>
      <c r="F152" s="284" t="s">
        <v>6154</v>
      </c>
      <c r="G152" s="285" t="s">
        <v>550</v>
      </c>
      <c r="H152" s="286">
        <v>1</v>
      </c>
      <c r="I152" s="287"/>
      <c r="J152" s="288">
        <f>ROUND(I152*H152,2)</f>
        <v>0</v>
      </c>
      <c r="K152" s="284" t="s">
        <v>28</v>
      </c>
      <c r="L152" s="289"/>
      <c r="M152" s="290" t="s">
        <v>28</v>
      </c>
      <c r="N152" s="291" t="s">
        <v>45</v>
      </c>
      <c r="O152" s="87"/>
      <c r="P152" s="240">
        <f>O152*H152</f>
        <v>0</v>
      </c>
      <c r="Q152" s="240">
        <v>0.0011000000000000001</v>
      </c>
      <c r="R152" s="240">
        <f>Q152*H152</f>
        <v>0.0011000000000000001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519</v>
      </c>
      <c r="AT152" s="242" t="s">
        <v>516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482</v>
      </c>
      <c r="BM152" s="242" t="s">
        <v>6857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6154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2" customFormat="1" ht="16.5" customHeight="1">
      <c r="A154" s="41"/>
      <c r="B154" s="42"/>
      <c r="C154" s="282" t="s">
        <v>571</v>
      </c>
      <c r="D154" s="282" t="s">
        <v>516</v>
      </c>
      <c r="E154" s="283" t="s">
        <v>6159</v>
      </c>
      <c r="F154" s="284" t="s">
        <v>6160</v>
      </c>
      <c r="G154" s="285" t="s">
        <v>6161</v>
      </c>
      <c r="H154" s="286">
        <v>1</v>
      </c>
      <c r="I154" s="287"/>
      <c r="J154" s="288">
        <f>ROUND(I154*H154,2)</f>
        <v>0</v>
      </c>
      <c r="K154" s="284" t="s">
        <v>481</v>
      </c>
      <c r="L154" s="289"/>
      <c r="M154" s="290" t="s">
        <v>28</v>
      </c>
      <c r="N154" s="291" t="s">
        <v>45</v>
      </c>
      <c r="O154" s="87"/>
      <c r="P154" s="240">
        <f>O154*H154</f>
        <v>0</v>
      </c>
      <c r="Q154" s="240">
        <v>0.00107</v>
      </c>
      <c r="R154" s="240">
        <f>Q154*H154</f>
        <v>0.00107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519</v>
      </c>
      <c r="AT154" s="242" t="s">
        <v>516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6858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6160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6163</v>
      </c>
      <c r="G156" s="250"/>
      <c r="H156" s="253">
        <v>1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78</v>
      </c>
      <c r="AY156" s="259" t="s">
        <v>475</v>
      </c>
    </row>
    <row r="157" s="2" customFormat="1" ht="21.75" customHeight="1">
      <c r="A157" s="41"/>
      <c r="B157" s="42"/>
      <c r="C157" s="231" t="s">
        <v>575</v>
      </c>
      <c r="D157" s="231" t="s">
        <v>477</v>
      </c>
      <c r="E157" s="232" t="s">
        <v>6187</v>
      </c>
      <c r="F157" s="233" t="s">
        <v>6188</v>
      </c>
      <c r="G157" s="234" t="s">
        <v>550</v>
      </c>
      <c r="H157" s="235">
        <v>1</v>
      </c>
      <c r="I157" s="236"/>
      <c r="J157" s="237">
        <f>ROUND(I157*H157,2)</f>
        <v>0</v>
      </c>
      <c r="K157" s="233" t="s">
        <v>28</v>
      </c>
      <c r="L157" s="47"/>
      <c r="M157" s="238" t="s">
        <v>28</v>
      </c>
      <c r="N157" s="239" t="s">
        <v>45</v>
      </c>
      <c r="O157" s="87"/>
      <c r="P157" s="240">
        <f>O157*H157</f>
        <v>0</v>
      </c>
      <c r="Q157" s="240">
        <v>0.15970000000000001</v>
      </c>
      <c r="R157" s="240">
        <f>Q157*H157</f>
        <v>0.15970000000000001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482</v>
      </c>
      <c r="AT157" s="242" t="s">
        <v>477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6859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6190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6191</v>
      </c>
      <c r="G159" s="250"/>
      <c r="H159" s="253">
        <v>1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78</v>
      </c>
      <c r="AY159" s="259" t="s">
        <v>475</v>
      </c>
    </row>
    <row r="160" s="2" customFormat="1" ht="16.5" customHeight="1">
      <c r="A160" s="41"/>
      <c r="B160" s="42"/>
      <c r="C160" s="282" t="s">
        <v>579</v>
      </c>
      <c r="D160" s="282" t="s">
        <v>516</v>
      </c>
      <c r="E160" s="283" t="s">
        <v>6192</v>
      </c>
      <c r="F160" s="284" t="s">
        <v>6193</v>
      </c>
      <c r="G160" s="285" t="s">
        <v>550</v>
      </c>
      <c r="H160" s="286">
        <v>1</v>
      </c>
      <c r="I160" s="287"/>
      <c r="J160" s="288">
        <f>ROUND(I160*H160,2)</f>
        <v>0</v>
      </c>
      <c r="K160" s="284" t="s">
        <v>28</v>
      </c>
      <c r="L160" s="289"/>
      <c r="M160" s="290" t="s">
        <v>28</v>
      </c>
      <c r="N160" s="291" t="s">
        <v>45</v>
      </c>
      <c r="O160" s="87"/>
      <c r="P160" s="240">
        <f>O160*H160</f>
        <v>0</v>
      </c>
      <c r="Q160" s="240">
        <v>0.097000000000000003</v>
      </c>
      <c r="R160" s="240">
        <f>Q160*H160</f>
        <v>0.097000000000000003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519</v>
      </c>
      <c r="AT160" s="242" t="s">
        <v>516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6860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6193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6195</v>
      </c>
      <c r="G162" s="250"/>
      <c r="H162" s="253">
        <v>1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21.75" customHeight="1">
      <c r="A163" s="41"/>
      <c r="B163" s="42"/>
      <c r="C163" s="231" t="s">
        <v>583</v>
      </c>
      <c r="D163" s="231" t="s">
        <v>477</v>
      </c>
      <c r="E163" s="232" t="s">
        <v>6196</v>
      </c>
      <c r="F163" s="233" t="s">
        <v>6197</v>
      </c>
      <c r="G163" s="234" t="s">
        <v>480</v>
      </c>
      <c r="H163" s="235">
        <v>0.01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2.2563399999999998</v>
      </c>
      <c r="R163" s="240">
        <f>Q163*H163</f>
        <v>0.022563399999999997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6861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6197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6824</v>
      </c>
      <c r="G165" s="250"/>
      <c r="H165" s="253">
        <v>0.01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12" customFormat="1" ht="22.8" customHeight="1">
      <c r="A166" s="12"/>
      <c r="B166" s="215"/>
      <c r="C166" s="216"/>
      <c r="D166" s="217" t="s">
        <v>73</v>
      </c>
      <c r="E166" s="229" t="s">
        <v>701</v>
      </c>
      <c r="F166" s="229" t="s">
        <v>702</v>
      </c>
      <c r="G166" s="216"/>
      <c r="H166" s="216"/>
      <c r="I166" s="219"/>
      <c r="J166" s="230">
        <f>BK166</f>
        <v>0</v>
      </c>
      <c r="K166" s="216"/>
      <c r="L166" s="221"/>
      <c r="M166" s="222"/>
      <c r="N166" s="223"/>
      <c r="O166" s="223"/>
      <c r="P166" s="224">
        <f>SUM(P167:P168)</f>
        <v>0</v>
      </c>
      <c r="Q166" s="223"/>
      <c r="R166" s="224">
        <f>SUM(R167:R168)</f>
        <v>0</v>
      </c>
      <c r="S166" s="223"/>
      <c r="T166" s="225">
        <f>SUM(T167:T168)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6" t="s">
        <v>78</v>
      </c>
      <c r="AT166" s="227" t="s">
        <v>73</v>
      </c>
      <c r="AU166" s="227" t="s">
        <v>78</v>
      </c>
      <c r="AY166" s="226" t="s">
        <v>475</v>
      </c>
      <c r="BK166" s="228">
        <f>SUM(BK167:BK168)</f>
        <v>0</v>
      </c>
    </row>
    <row r="167" s="2" customFormat="1" ht="21.75" customHeight="1">
      <c r="A167" s="41"/>
      <c r="B167" s="42"/>
      <c r="C167" s="231" t="s">
        <v>7</v>
      </c>
      <c r="D167" s="231" t="s">
        <v>477</v>
      </c>
      <c r="E167" s="232" t="s">
        <v>6207</v>
      </c>
      <c r="F167" s="233" t="s">
        <v>6208</v>
      </c>
      <c r="G167" s="234" t="s">
        <v>508</v>
      </c>
      <c r="H167" s="235">
        <v>8.6699999999999999</v>
      </c>
      <c r="I167" s="236"/>
      <c r="J167" s="237">
        <f>ROUND(I167*H167,2)</f>
        <v>0</v>
      </c>
      <c r="K167" s="233" t="s">
        <v>481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482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6862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6210</v>
      </c>
      <c r="G168" s="43"/>
      <c r="H168" s="43"/>
      <c r="I168" s="151"/>
      <c r="J168" s="43"/>
      <c r="K168" s="43"/>
      <c r="L168" s="47"/>
      <c r="M168" s="295"/>
      <c r="N168" s="296"/>
      <c r="O168" s="297"/>
      <c r="P168" s="297"/>
      <c r="Q168" s="297"/>
      <c r="R168" s="297"/>
      <c r="S168" s="297"/>
      <c r="T168" s="29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179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l0UZN2n98tz0w+s6fLnM2dkzh0wyE1lOEgVGEJUpZLbN39clYbmpIm0mJA4ndLne1jgR1IIqrs/ZFYrgxx1pXA==" hashValue="cs22GNsxJUM6FH7xIRUcyR37su7jNBCW7u+880Gpq0Sd6vWT+TtEhDUhJaid6X17n5cZPcvKt8T5vcLygRWqTA==" algorithmName="SHA-512" password="C429"/>
  <autoFilter ref="C95:K16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264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6865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ROUND(J100,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ROUND((SUM(BE100:BE274)),  2)</f>
        <v>0</v>
      </c>
      <c r="G37" s="41"/>
      <c r="H37" s="41"/>
      <c r="I37" s="168">
        <v>0.20999999999999999</v>
      </c>
      <c r="J37" s="167">
        <f>ROUND(((SUM(BE100:BE274))*I37),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ROUND((SUM(BF100:BF274)),  2)</f>
        <v>0</v>
      </c>
      <c r="G38" s="41"/>
      <c r="H38" s="41"/>
      <c r="I38" s="168">
        <v>0.14999999999999999</v>
      </c>
      <c r="J38" s="167">
        <f>ROUND(((SUM(BF100:BF274))*I38),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ROUND((SUM(BG100:BG274)),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ROUND((SUM(BH100:BH274)),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ROUND((SUM(BI100:BI274)),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107.1 - SO 107.1 Vedlejší polní cesta (P 4,00/20)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J100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J101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J102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J154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J176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1214</v>
      </c>
      <c r="E72" s="199"/>
      <c r="F72" s="199"/>
      <c r="G72" s="199"/>
      <c r="H72" s="199"/>
      <c r="I72" s="200"/>
      <c r="J72" s="201">
        <f>J188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2360</v>
      </c>
      <c r="E73" s="199"/>
      <c r="F73" s="199"/>
      <c r="G73" s="199"/>
      <c r="H73" s="199"/>
      <c r="I73" s="200"/>
      <c r="J73" s="201">
        <f>J214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450</v>
      </c>
      <c r="E74" s="199"/>
      <c r="F74" s="199"/>
      <c r="G74" s="199"/>
      <c r="H74" s="199"/>
      <c r="I74" s="200"/>
      <c r="J74" s="201">
        <f>J231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97"/>
      <c r="C75" s="127"/>
      <c r="D75" s="198" t="s">
        <v>1909</v>
      </c>
      <c r="E75" s="199"/>
      <c r="F75" s="199"/>
      <c r="G75" s="199"/>
      <c r="H75" s="199"/>
      <c r="I75" s="200"/>
      <c r="J75" s="201">
        <f>J265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97"/>
      <c r="C76" s="127"/>
      <c r="D76" s="198" t="s">
        <v>451</v>
      </c>
      <c r="E76" s="199"/>
      <c r="F76" s="199"/>
      <c r="G76" s="199"/>
      <c r="H76" s="199"/>
      <c r="I76" s="200"/>
      <c r="J76" s="201">
        <f>J272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179"/>
      <c r="J78" s="63"/>
      <c r="K78" s="6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182"/>
      <c r="J82" s="65"/>
      <c r="K82" s="65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460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83" t="str">
        <f>E7</f>
        <v>Krounka Kutřín, výstavba poldru</v>
      </c>
      <c r="F86" s="35"/>
      <c r="G86" s="35"/>
      <c r="H86" s="35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435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1" customFormat="1" ht="16.5" customHeight="1">
      <c r="B88" s="24"/>
      <c r="C88" s="25"/>
      <c r="D88" s="25"/>
      <c r="E88" s="183" t="s">
        <v>6863</v>
      </c>
      <c r="F88" s="25"/>
      <c r="G88" s="25"/>
      <c r="H88" s="25"/>
      <c r="I88" s="142"/>
      <c r="J88" s="25"/>
      <c r="K88" s="25"/>
      <c r="L88" s="23"/>
    </row>
    <row r="89" s="1" customFormat="1" ht="12" customHeight="1">
      <c r="B89" s="24"/>
      <c r="C89" s="35" t="s">
        <v>437</v>
      </c>
      <c r="D89" s="25"/>
      <c r="E89" s="25"/>
      <c r="F89" s="25"/>
      <c r="G89" s="25"/>
      <c r="H89" s="25"/>
      <c r="I89" s="142"/>
      <c r="J89" s="25"/>
      <c r="K89" s="25"/>
      <c r="L89" s="23"/>
    </row>
    <row r="90" s="2" customFormat="1" ht="16.5" customHeight="1">
      <c r="A90" s="41"/>
      <c r="B90" s="42"/>
      <c r="C90" s="43"/>
      <c r="D90" s="43"/>
      <c r="E90" s="184" t="s">
        <v>6864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439</v>
      </c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72" t="str">
        <f>E13</f>
        <v>107.1 - SO 107.1 Vedlejší polní cesta (P 4,00/20)</v>
      </c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22</v>
      </c>
      <c r="D94" s="43"/>
      <c r="E94" s="43"/>
      <c r="F94" s="30" t="str">
        <f>F16</f>
        <v>k.ú. Perálec,Hněvětice,Miřetín,Č.Rybná</v>
      </c>
      <c r="G94" s="43"/>
      <c r="H94" s="43"/>
      <c r="I94" s="154" t="s">
        <v>24</v>
      </c>
      <c r="J94" s="75" t="str">
        <f>IF(J16="","",J16)</f>
        <v>27.8.2019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40.05" customHeight="1">
      <c r="A96" s="41"/>
      <c r="B96" s="42"/>
      <c r="C96" s="35" t="s">
        <v>26</v>
      </c>
      <c r="D96" s="43"/>
      <c r="E96" s="43"/>
      <c r="F96" s="30" t="str">
        <f>E19</f>
        <v>Povodí Labe,státní podnik,Víta Nejedlého 951, HK3</v>
      </c>
      <c r="G96" s="43"/>
      <c r="H96" s="43"/>
      <c r="I96" s="154" t="s">
        <v>33</v>
      </c>
      <c r="J96" s="39" t="str">
        <f>E25</f>
        <v>"Sdružení Kutřín 2016" Šindlar + HG partner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31</v>
      </c>
      <c r="D97" s="43"/>
      <c r="E97" s="43"/>
      <c r="F97" s="30" t="str">
        <f>IF(E22="","",E22)</f>
        <v>Vyplň údaj</v>
      </c>
      <c r="G97" s="43"/>
      <c r="H97" s="43"/>
      <c r="I97" s="154" t="s">
        <v>36</v>
      </c>
      <c r="J97" s="39" t="str">
        <f>E28</f>
        <v xml:space="preserve"> </v>
      </c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0.32" customHeight="1">
      <c r="A98" s="41"/>
      <c r="B98" s="42"/>
      <c r="C98" s="43"/>
      <c r="D98" s="43"/>
      <c r="E98" s="43"/>
      <c r="F98" s="43"/>
      <c r="G98" s="43"/>
      <c r="H98" s="43"/>
      <c r="I98" s="151"/>
      <c r="J98" s="43"/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1" customFormat="1" ht="29.28" customHeight="1">
      <c r="A99" s="203"/>
      <c r="B99" s="204"/>
      <c r="C99" s="205" t="s">
        <v>461</v>
      </c>
      <c r="D99" s="206" t="s">
        <v>59</v>
      </c>
      <c r="E99" s="206" t="s">
        <v>55</v>
      </c>
      <c r="F99" s="206" t="s">
        <v>56</v>
      </c>
      <c r="G99" s="206" t="s">
        <v>462</v>
      </c>
      <c r="H99" s="206" t="s">
        <v>463</v>
      </c>
      <c r="I99" s="207" t="s">
        <v>464</v>
      </c>
      <c r="J99" s="206" t="s">
        <v>444</v>
      </c>
      <c r="K99" s="208" t="s">
        <v>465</v>
      </c>
      <c r="L99" s="209"/>
      <c r="M99" s="95" t="s">
        <v>28</v>
      </c>
      <c r="N99" s="96" t="s">
        <v>44</v>
      </c>
      <c r="O99" s="96" t="s">
        <v>466</v>
      </c>
      <c r="P99" s="96" t="s">
        <v>467</v>
      </c>
      <c r="Q99" s="96" t="s">
        <v>468</v>
      </c>
      <c r="R99" s="96" t="s">
        <v>469</v>
      </c>
      <c r="S99" s="96" t="s">
        <v>470</v>
      </c>
      <c r="T99" s="97" t="s">
        <v>471</v>
      </c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</row>
    <row r="100" s="2" customFormat="1" ht="22.8" customHeight="1">
      <c r="A100" s="41"/>
      <c r="B100" s="42"/>
      <c r="C100" s="102" t="s">
        <v>472</v>
      </c>
      <c r="D100" s="43"/>
      <c r="E100" s="43"/>
      <c r="F100" s="43"/>
      <c r="G100" s="43"/>
      <c r="H100" s="43"/>
      <c r="I100" s="151"/>
      <c r="J100" s="210">
        <f>BK100</f>
        <v>0</v>
      </c>
      <c r="K100" s="43"/>
      <c r="L100" s="47"/>
      <c r="M100" s="98"/>
      <c r="N100" s="211"/>
      <c r="O100" s="99"/>
      <c r="P100" s="212">
        <f>P101</f>
        <v>0</v>
      </c>
      <c r="Q100" s="99"/>
      <c r="R100" s="212">
        <f>R101</f>
        <v>63.976792189999991</v>
      </c>
      <c r="S100" s="99"/>
      <c r="T100" s="213">
        <f>T101</f>
        <v>0.038640000000000001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73</v>
      </c>
      <c r="AU100" s="20" t="s">
        <v>445</v>
      </c>
      <c r="BK100" s="214">
        <f>BK101</f>
        <v>0</v>
      </c>
    </row>
    <row r="101" s="12" customFormat="1" ht="25.92" customHeight="1">
      <c r="A101" s="12"/>
      <c r="B101" s="215"/>
      <c r="C101" s="216"/>
      <c r="D101" s="217" t="s">
        <v>73</v>
      </c>
      <c r="E101" s="218" t="s">
        <v>473</v>
      </c>
      <c r="F101" s="218" t="s">
        <v>474</v>
      </c>
      <c r="G101" s="216"/>
      <c r="H101" s="216"/>
      <c r="I101" s="219"/>
      <c r="J101" s="220">
        <f>BK101</f>
        <v>0</v>
      </c>
      <c r="K101" s="216"/>
      <c r="L101" s="221"/>
      <c r="M101" s="222"/>
      <c r="N101" s="223"/>
      <c r="O101" s="223"/>
      <c r="P101" s="224">
        <f>P102+P154+P176+P188+P214+P231+P265+P272</f>
        <v>0</v>
      </c>
      <c r="Q101" s="223"/>
      <c r="R101" s="224">
        <f>R102+R154+R176+R188+R214+R231+R265+R272</f>
        <v>63.976792189999991</v>
      </c>
      <c r="S101" s="223"/>
      <c r="T101" s="225">
        <f>T102+T154+T176+T188+T214+T231+T265+T272</f>
        <v>0.038640000000000001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74</v>
      </c>
      <c r="AY101" s="226" t="s">
        <v>475</v>
      </c>
      <c r="BK101" s="228">
        <f>BK102+BK154+BK176+BK188+BK214+BK231+BK265+BK272</f>
        <v>0</v>
      </c>
    </row>
    <row r="102" s="12" customFormat="1" ht="22.8" customHeight="1">
      <c r="A102" s="12"/>
      <c r="B102" s="215"/>
      <c r="C102" s="216"/>
      <c r="D102" s="217" t="s">
        <v>73</v>
      </c>
      <c r="E102" s="229" t="s">
        <v>78</v>
      </c>
      <c r="F102" s="229" t="s">
        <v>393</v>
      </c>
      <c r="G102" s="216"/>
      <c r="H102" s="216"/>
      <c r="I102" s="219"/>
      <c r="J102" s="230">
        <f>BK102</f>
        <v>0</v>
      </c>
      <c r="K102" s="216"/>
      <c r="L102" s="221"/>
      <c r="M102" s="222"/>
      <c r="N102" s="223"/>
      <c r="O102" s="223"/>
      <c r="P102" s="224">
        <f>SUM(P103:P153)</f>
        <v>0</v>
      </c>
      <c r="Q102" s="223"/>
      <c r="R102" s="224">
        <f>SUM(R103:R153)</f>
        <v>3.0439764</v>
      </c>
      <c r="S102" s="223"/>
      <c r="T102" s="225">
        <f>SUM(T103:T153)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26" t="s">
        <v>78</v>
      </c>
      <c r="AT102" s="227" t="s">
        <v>73</v>
      </c>
      <c r="AU102" s="227" t="s">
        <v>78</v>
      </c>
      <c r="AY102" s="226" t="s">
        <v>475</v>
      </c>
      <c r="BK102" s="228">
        <f>SUM(BK103:BK153)</f>
        <v>0</v>
      </c>
    </row>
    <row r="103" s="2" customFormat="1" ht="55.5" customHeight="1">
      <c r="A103" s="41"/>
      <c r="B103" s="42"/>
      <c r="C103" s="231" t="s">
        <v>78</v>
      </c>
      <c r="D103" s="231" t="s">
        <v>477</v>
      </c>
      <c r="E103" s="232" t="s">
        <v>6866</v>
      </c>
      <c r="F103" s="233" t="s">
        <v>6867</v>
      </c>
      <c r="G103" s="234" t="s">
        <v>480</v>
      </c>
      <c r="H103" s="235">
        <v>85.599999999999994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0.035400000000000001</v>
      </c>
      <c r="R103" s="240">
        <f>Q103*H103</f>
        <v>3.03024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6868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6867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6" customFormat="1">
      <c r="A105" s="16"/>
      <c r="B105" s="299"/>
      <c r="C105" s="300"/>
      <c r="D105" s="244" t="s">
        <v>487</v>
      </c>
      <c r="E105" s="301" t="s">
        <v>28</v>
      </c>
      <c r="F105" s="302" t="s">
        <v>6869</v>
      </c>
      <c r="G105" s="300"/>
      <c r="H105" s="301" t="s">
        <v>28</v>
      </c>
      <c r="I105" s="303"/>
      <c r="J105" s="300"/>
      <c r="K105" s="300"/>
      <c r="L105" s="304"/>
      <c r="M105" s="305"/>
      <c r="N105" s="306"/>
      <c r="O105" s="306"/>
      <c r="P105" s="306"/>
      <c r="Q105" s="306"/>
      <c r="R105" s="306"/>
      <c r="S105" s="306"/>
      <c r="T105" s="307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T105" s="308" t="s">
        <v>487</v>
      </c>
      <c r="AU105" s="308" t="s">
        <v>82</v>
      </c>
      <c r="AV105" s="16" t="s">
        <v>78</v>
      </c>
      <c r="AW105" s="16" t="s">
        <v>35</v>
      </c>
      <c r="AX105" s="16" t="s">
        <v>74</v>
      </c>
      <c r="AY105" s="308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6870</v>
      </c>
      <c r="G106" s="250"/>
      <c r="H106" s="253">
        <v>85.599999999999994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44.25" customHeight="1">
      <c r="A107" s="41"/>
      <c r="B107" s="42"/>
      <c r="C107" s="231" t="s">
        <v>82</v>
      </c>
      <c r="D107" s="231" t="s">
        <v>477</v>
      </c>
      <c r="E107" s="232" t="s">
        <v>3633</v>
      </c>
      <c r="F107" s="233" t="s">
        <v>3634</v>
      </c>
      <c r="G107" s="234" t="s">
        <v>480</v>
      </c>
      <c r="H107" s="235">
        <v>377.60000000000002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6871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3636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6872</v>
      </c>
      <c r="G109" s="250"/>
      <c r="H109" s="253">
        <v>377.60000000000002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44.25" customHeight="1">
      <c r="A110" s="41"/>
      <c r="B110" s="42"/>
      <c r="C110" s="231" t="s">
        <v>90</v>
      </c>
      <c r="D110" s="231" t="s">
        <v>477</v>
      </c>
      <c r="E110" s="232" t="s">
        <v>6873</v>
      </c>
      <c r="F110" s="233" t="s">
        <v>6874</v>
      </c>
      <c r="G110" s="234" t="s">
        <v>480</v>
      </c>
      <c r="H110" s="235">
        <v>1405.71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6875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6876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6877</v>
      </c>
      <c r="G112" s="250"/>
      <c r="H112" s="253">
        <v>1405.71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44.25" customHeight="1">
      <c r="A113" s="41"/>
      <c r="B113" s="42"/>
      <c r="C113" s="231" t="s">
        <v>482</v>
      </c>
      <c r="D113" s="231" t="s">
        <v>477</v>
      </c>
      <c r="E113" s="232" t="s">
        <v>6878</v>
      </c>
      <c r="F113" s="233" t="s">
        <v>6879</v>
      </c>
      <c r="G113" s="234" t="s">
        <v>480</v>
      </c>
      <c r="H113" s="235">
        <v>140.571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6880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6881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6882</v>
      </c>
      <c r="G115" s="250"/>
      <c r="H115" s="253">
        <v>140.571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78</v>
      </c>
      <c r="AY115" s="259" t="s">
        <v>475</v>
      </c>
    </row>
    <row r="116" s="2" customFormat="1" ht="33" customHeight="1">
      <c r="A116" s="41"/>
      <c r="B116" s="42"/>
      <c r="C116" s="231" t="s">
        <v>186</v>
      </c>
      <c r="D116" s="231" t="s">
        <v>477</v>
      </c>
      <c r="E116" s="232" t="s">
        <v>6883</v>
      </c>
      <c r="F116" s="233" t="s">
        <v>6884</v>
      </c>
      <c r="G116" s="234" t="s">
        <v>480</v>
      </c>
      <c r="H116" s="235">
        <v>228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6885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6886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6887</v>
      </c>
      <c r="G118" s="250"/>
      <c r="H118" s="253">
        <v>228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44.25" customHeight="1">
      <c r="A119" s="41"/>
      <c r="B119" s="42"/>
      <c r="C119" s="231" t="s">
        <v>204</v>
      </c>
      <c r="D119" s="231" t="s">
        <v>477</v>
      </c>
      <c r="E119" s="232" t="s">
        <v>1476</v>
      </c>
      <c r="F119" s="233" t="s">
        <v>1477</v>
      </c>
      <c r="G119" s="234" t="s">
        <v>480</v>
      </c>
      <c r="H119" s="235">
        <v>228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6888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1479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2" customFormat="1" ht="33" customHeight="1">
      <c r="A121" s="41"/>
      <c r="B121" s="42"/>
      <c r="C121" s="231" t="s">
        <v>522</v>
      </c>
      <c r="D121" s="231" t="s">
        <v>477</v>
      </c>
      <c r="E121" s="232" t="s">
        <v>6889</v>
      </c>
      <c r="F121" s="233" t="s">
        <v>6890</v>
      </c>
      <c r="G121" s="234" t="s">
        <v>480</v>
      </c>
      <c r="H121" s="235">
        <v>4.3879999999999999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6891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6892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6893</v>
      </c>
      <c r="G123" s="250"/>
      <c r="H123" s="253">
        <v>2.484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74</v>
      </c>
      <c r="AY123" s="259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6894</v>
      </c>
      <c r="G124" s="250"/>
      <c r="H124" s="253">
        <v>1.9039999999999999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5" customFormat="1">
      <c r="A125" s="15"/>
      <c r="B125" s="271"/>
      <c r="C125" s="272"/>
      <c r="D125" s="244" t="s">
        <v>487</v>
      </c>
      <c r="E125" s="273" t="s">
        <v>28</v>
      </c>
      <c r="F125" s="274" t="s">
        <v>493</v>
      </c>
      <c r="G125" s="272"/>
      <c r="H125" s="275">
        <v>4.3879999999999999</v>
      </c>
      <c r="I125" s="276"/>
      <c r="J125" s="272"/>
      <c r="K125" s="272"/>
      <c r="L125" s="277"/>
      <c r="M125" s="278"/>
      <c r="N125" s="279"/>
      <c r="O125" s="279"/>
      <c r="P125" s="279"/>
      <c r="Q125" s="279"/>
      <c r="R125" s="279"/>
      <c r="S125" s="279"/>
      <c r="T125" s="280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81" t="s">
        <v>487</v>
      </c>
      <c r="AU125" s="281" t="s">
        <v>82</v>
      </c>
      <c r="AV125" s="15" t="s">
        <v>482</v>
      </c>
      <c r="AW125" s="15" t="s">
        <v>35</v>
      </c>
      <c r="AX125" s="15" t="s">
        <v>78</v>
      </c>
      <c r="AY125" s="281" t="s">
        <v>475</v>
      </c>
    </row>
    <row r="126" s="2" customFormat="1" ht="33" customHeight="1">
      <c r="A126" s="41"/>
      <c r="B126" s="42"/>
      <c r="C126" s="231" t="s">
        <v>519</v>
      </c>
      <c r="D126" s="231" t="s">
        <v>477</v>
      </c>
      <c r="E126" s="232" t="s">
        <v>6895</v>
      </c>
      <c r="F126" s="233" t="s">
        <v>6896</v>
      </c>
      <c r="G126" s="234" t="s">
        <v>480</v>
      </c>
      <c r="H126" s="235">
        <v>3.1680000000000001</v>
      </c>
      <c r="I126" s="236"/>
      <c r="J126" s="237">
        <f>ROUND(I126*H126,2)</f>
        <v>0</v>
      </c>
      <c r="K126" s="233" t="s">
        <v>481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0.0035500000000000002</v>
      </c>
      <c r="R126" s="240">
        <f>Q126*H126</f>
        <v>0.011246400000000002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6897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6898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6899</v>
      </c>
      <c r="G128" s="250"/>
      <c r="H128" s="253">
        <v>3.1680000000000001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78</v>
      </c>
      <c r="AY128" s="259" t="s">
        <v>475</v>
      </c>
    </row>
    <row r="129" s="2" customFormat="1" ht="44.25" customHeight="1">
      <c r="A129" s="41"/>
      <c r="B129" s="42"/>
      <c r="C129" s="231" t="s">
        <v>292</v>
      </c>
      <c r="D129" s="231" t="s">
        <v>477</v>
      </c>
      <c r="E129" s="232" t="s">
        <v>5778</v>
      </c>
      <c r="F129" s="233" t="s">
        <v>5779</v>
      </c>
      <c r="G129" s="234" t="s">
        <v>480</v>
      </c>
      <c r="H129" s="235">
        <v>352.69999999999999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6900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5781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6" customFormat="1">
      <c r="A131" s="16"/>
      <c r="B131" s="299"/>
      <c r="C131" s="300"/>
      <c r="D131" s="244" t="s">
        <v>487</v>
      </c>
      <c r="E131" s="301" t="s">
        <v>28</v>
      </c>
      <c r="F131" s="302" t="s">
        <v>6901</v>
      </c>
      <c r="G131" s="300"/>
      <c r="H131" s="301" t="s">
        <v>28</v>
      </c>
      <c r="I131" s="303"/>
      <c r="J131" s="300"/>
      <c r="K131" s="300"/>
      <c r="L131" s="304"/>
      <c r="M131" s="305"/>
      <c r="N131" s="306"/>
      <c r="O131" s="306"/>
      <c r="P131" s="306"/>
      <c r="Q131" s="306"/>
      <c r="R131" s="306"/>
      <c r="S131" s="306"/>
      <c r="T131" s="307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308" t="s">
        <v>487</v>
      </c>
      <c r="AU131" s="308" t="s">
        <v>82</v>
      </c>
      <c r="AV131" s="16" t="s">
        <v>78</v>
      </c>
      <c r="AW131" s="16" t="s">
        <v>35</v>
      </c>
      <c r="AX131" s="16" t="s">
        <v>74</v>
      </c>
      <c r="AY131" s="308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6902</v>
      </c>
      <c r="G132" s="250"/>
      <c r="H132" s="253">
        <v>352.69999999999999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44.25" customHeight="1">
      <c r="A133" s="41"/>
      <c r="B133" s="42"/>
      <c r="C133" s="231" t="s">
        <v>332</v>
      </c>
      <c r="D133" s="231" t="s">
        <v>477</v>
      </c>
      <c r="E133" s="232" t="s">
        <v>1512</v>
      </c>
      <c r="F133" s="233" t="s">
        <v>1513</v>
      </c>
      <c r="G133" s="234" t="s">
        <v>480</v>
      </c>
      <c r="H133" s="235">
        <v>787.32600000000002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6903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1515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6904</v>
      </c>
      <c r="G135" s="250"/>
      <c r="H135" s="253">
        <v>235.55600000000001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74</v>
      </c>
      <c r="AY135" s="259" t="s">
        <v>475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6905</v>
      </c>
      <c r="G136" s="250"/>
      <c r="H136" s="253">
        <v>536.72000000000003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74</v>
      </c>
      <c r="AY136" s="259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6906</v>
      </c>
      <c r="G137" s="250"/>
      <c r="H137" s="253">
        <v>15.050000000000001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5" customFormat="1">
      <c r="A138" s="15"/>
      <c r="B138" s="271"/>
      <c r="C138" s="272"/>
      <c r="D138" s="244" t="s">
        <v>487</v>
      </c>
      <c r="E138" s="273" t="s">
        <v>28</v>
      </c>
      <c r="F138" s="274" t="s">
        <v>493</v>
      </c>
      <c r="G138" s="272"/>
      <c r="H138" s="275">
        <v>787.32600000000002</v>
      </c>
      <c r="I138" s="276"/>
      <c r="J138" s="272"/>
      <c r="K138" s="272"/>
      <c r="L138" s="277"/>
      <c r="M138" s="278"/>
      <c r="N138" s="279"/>
      <c r="O138" s="279"/>
      <c r="P138" s="279"/>
      <c r="Q138" s="279"/>
      <c r="R138" s="279"/>
      <c r="S138" s="279"/>
      <c r="T138" s="280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81" t="s">
        <v>487</v>
      </c>
      <c r="AU138" s="281" t="s">
        <v>82</v>
      </c>
      <c r="AV138" s="15" t="s">
        <v>482</v>
      </c>
      <c r="AW138" s="15" t="s">
        <v>35</v>
      </c>
      <c r="AX138" s="15" t="s">
        <v>78</v>
      </c>
      <c r="AY138" s="281" t="s">
        <v>475</v>
      </c>
    </row>
    <row r="139" s="2" customFormat="1" ht="44.25" customHeight="1">
      <c r="A139" s="41"/>
      <c r="B139" s="42"/>
      <c r="C139" s="231" t="s">
        <v>341</v>
      </c>
      <c r="D139" s="231" t="s">
        <v>477</v>
      </c>
      <c r="E139" s="232" t="s">
        <v>6907</v>
      </c>
      <c r="F139" s="233" t="s">
        <v>3664</v>
      </c>
      <c r="G139" s="234" t="s">
        <v>480</v>
      </c>
      <c r="H139" s="235">
        <v>1405.71</v>
      </c>
      <c r="I139" s="236"/>
      <c r="J139" s="237">
        <f>ROUND(I139*H139,2)</f>
        <v>0</v>
      </c>
      <c r="K139" s="233" t="s">
        <v>28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6908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3664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6909</v>
      </c>
      <c r="G141" s="250"/>
      <c r="H141" s="253">
        <v>1405.71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78</v>
      </c>
      <c r="AY141" s="259" t="s">
        <v>475</v>
      </c>
    </row>
    <row r="142" s="2" customFormat="1" ht="33" customHeight="1">
      <c r="A142" s="41"/>
      <c r="B142" s="42"/>
      <c r="C142" s="231" t="s">
        <v>350</v>
      </c>
      <c r="D142" s="231" t="s">
        <v>477</v>
      </c>
      <c r="E142" s="232" t="s">
        <v>6910</v>
      </c>
      <c r="F142" s="233" t="s">
        <v>6911</v>
      </c>
      <c r="G142" s="234" t="s">
        <v>496</v>
      </c>
      <c r="H142" s="235">
        <v>166</v>
      </c>
      <c r="I142" s="236"/>
      <c r="J142" s="237">
        <f>ROUND(I142*H142,2)</f>
        <v>0</v>
      </c>
      <c r="K142" s="233" t="s">
        <v>481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482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482</v>
      </c>
      <c r="BM142" s="242" t="s">
        <v>6912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6911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6913</v>
      </c>
      <c r="G144" s="250"/>
      <c r="H144" s="253">
        <v>166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78</v>
      </c>
      <c r="AY144" s="259" t="s">
        <v>475</v>
      </c>
    </row>
    <row r="145" s="2" customFormat="1" ht="16.5" customHeight="1">
      <c r="A145" s="41"/>
      <c r="B145" s="42"/>
      <c r="C145" s="282" t="s">
        <v>359</v>
      </c>
      <c r="D145" s="282" t="s">
        <v>516</v>
      </c>
      <c r="E145" s="283" t="s">
        <v>4991</v>
      </c>
      <c r="F145" s="284" t="s">
        <v>4992</v>
      </c>
      <c r="G145" s="285" t="s">
        <v>720</v>
      </c>
      <c r="H145" s="286">
        <v>2.4900000000000002</v>
      </c>
      <c r="I145" s="287"/>
      <c r="J145" s="288">
        <f>ROUND(I145*H145,2)</f>
        <v>0</v>
      </c>
      <c r="K145" s="284" t="s">
        <v>481</v>
      </c>
      <c r="L145" s="289"/>
      <c r="M145" s="290" t="s">
        <v>28</v>
      </c>
      <c r="N145" s="291" t="s">
        <v>45</v>
      </c>
      <c r="O145" s="87"/>
      <c r="P145" s="240">
        <f>O145*H145</f>
        <v>0</v>
      </c>
      <c r="Q145" s="240">
        <v>0.001</v>
      </c>
      <c r="R145" s="240">
        <f>Q145*H145</f>
        <v>0.0024900000000000005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519</v>
      </c>
      <c r="AT145" s="242" t="s">
        <v>516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6914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4992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6915</v>
      </c>
      <c r="G147" s="250"/>
      <c r="H147" s="253">
        <v>2.4900000000000002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78</v>
      </c>
      <c r="AY147" s="259" t="s">
        <v>475</v>
      </c>
    </row>
    <row r="148" s="2" customFormat="1" ht="21.75" customHeight="1">
      <c r="A148" s="41"/>
      <c r="B148" s="42"/>
      <c r="C148" s="231" t="s">
        <v>557</v>
      </c>
      <c r="D148" s="231" t="s">
        <v>477</v>
      </c>
      <c r="E148" s="232" t="s">
        <v>4075</v>
      </c>
      <c r="F148" s="233" t="s">
        <v>4076</v>
      </c>
      <c r="G148" s="234" t="s">
        <v>496</v>
      </c>
      <c r="H148" s="235">
        <v>428</v>
      </c>
      <c r="I148" s="236"/>
      <c r="J148" s="237">
        <f>ROUND(I148*H148,2)</f>
        <v>0</v>
      </c>
      <c r="K148" s="233" t="s">
        <v>481</v>
      </c>
      <c r="L148" s="47"/>
      <c r="M148" s="238" t="s">
        <v>28</v>
      </c>
      <c r="N148" s="239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482</v>
      </c>
      <c r="AT148" s="242" t="s">
        <v>477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6916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4078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6917</v>
      </c>
      <c r="G150" s="250"/>
      <c r="H150" s="253">
        <v>428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8</v>
      </c>
      <c r="D151" s="231" t="s">
        <v>477</v>
      </c>
      <c r="E151" s="232" t="s">
        <v>6918</v>
      </c>
      <c r="F151" s="233" t="s">
        <v>6919</v>
      </c>
      <c r="G151" s="234" t="s">
        <v>496</v>
      </c>
      <c r="H151" s="235">
        <v>166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6920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6919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6921</v>
      </c>
      <c r="G153" s="250"/>
      <c r="H153" s="253">
        <v>166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78</v>
      </c>
      <c r="AY153" s="259" t="s">
        <v>475</v>
      </c>
    </row>
    <row r="154" s="12" customFormat="1" ht="22.8" customHeight="1">
      <c r="A154" s="12"/>
      <c r="B154" s="215"/>
      <c r="C154" s="216"/>
      <c r="D154" s="217" t="s">
        <v>73</v>
      </c>
      <c r="E154" s="229" t="s">
        <v>82</v>
      </c>
      <c r="F154" s="229" t="s">
        <v>925</v>
      </c>
      <c r="G154" s="216"/>
      <c r="H154" s="216"/>
      <c r="I154" s="219"/>
      <c r="J154" s="230">
        <f>BK154</f>
        <v>0</v>
      </c>
      <c r="K154" s="216"/>
      <c r="L154" s="221"/>
      <c r="M154" s="222"/>
      <c r="N154" s="223"/>
      <c r="O154" s="223"/>
      <c r="P154" s="224">
        <f>SUM(P155:P175)</f>
        <v>0</v>
      </c>
      <c r="Q154" s="223"/>
      <c r="R154" s="224">
        <f>SUM(R155:R175)</f>
        <v>0.37448400000000004</v>
      </c>
      <c r="S154" s="223"/>
      <c r="T154" s="225">
        <f>SUM(T155:T175)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6" t="s">
        <v>78</v>
      </c>
      <c r="AT154" s="227" t="s">
        <v>73</v>
      </c>
      <c r="AU154" s="227" t="s">
        <v>78</v>
      </c>
      <c r="AY154" s="226" t="s">
        <v>475</v>
      </c>
      <c r="BK154" s="228">
        <f>SUM(BK155:BK175)</f>
        <v>0</v>
      </c>
    </row>
    <row r="155" s="2" customFormat="1" ht="33" customHeight="1">
      <c r="A155" s="41"/>
      <c r="B155" s="42"/>
      <c r="C155" s="231" t="s">
        <v>567</v>
      </c>
      <c r="D155" s="231" t="s">
        <v>477</v>
      </c>
      <c r="E155" s="232" t="s">
        <v>6922</v>
      </c>
      <c r="F155" s="233" t="s">
        <v>6923</v>
      </c>
      <c r="G155" s="234" t="s">
        <v>480</v>
      </c>
      <c r="H155" s="235">
        <v>39.866999999999997</v>
      </c>
      <c r="I155" s="236"/>
      <c r="J155" s="237">
        <f>ROUND(I155*H155,2)</f>
        <v>0</v>
      </c>
      <c r="K155" s="233" t="s">
        <v>481</v>
      </c>
      <c r="L155" s="47"/>
      <c r="M155" s="238" t="s">
        <v>28</v>
      </c>
      <c r="N155" s="239" t="s">
        <v>45</v>
      </c>
      <c r="O155" s="87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482</v>
      </c>
      <c r="AT155" s="242" t="s">
        <v>477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482</v>
      </c>
      <c r="BM155" s="242" t="s">
        <v>6924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6925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6926</v>
      </c>
      <c r="G157" s="250"/>
      <c r="H157" s="253">
        <v>38.366999999999997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6927</v>
      </c>
      <c r="G158" s="250"/>
      <c r="H158" s="253">
        <v>1.5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39.866999999999997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21.75" customHeight="1">
      <c r="A160" s="41"/>
      <c r="B160" s="42"/>
      <c r="C160" s="231" t="s">
        <v>571</v>
      </c>
      <c r="D160" s="231" t="s">
        <v>477</v>
      </c>
      <c r="E160" s="232" t="s">
        <v>6928</v>
      </c>
      <c r="F160" s="233" t="s">
        <v>6929</v>
      </c>
      <c r="G160" s="234" t="s">
        <v>639</v>
      </c>
      <c r="H160" s="235">
        <v>189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0.00116</v>
      </c>
      <c r="R160" s="240">
        <f>Q160*H160</f>
        <v>0.21923999999999999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6930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6931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6932</v>
      </c>
      <c r="G162" s="250"/>
      <c r="H162" s="253">
        <v>189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33" customHeight="1">
      <c r="A163" s="41"/>
      <c r="B163" s="42"/>
      <c r="C163" s="231" t="s">
        <v>575</v>
      </c>
      <c r="D163" s="231" t="s">
        <v>477</v>
      </c>
      <c r="E163" s="232" t="s">
        <v>6117</v>
      </c>
      <c r="F163" s="233" t="s">
        <v>6118</v>
      </c>
      <c r="G163" s="234" t="s">
        <v>496</v>
      </c>
      <c r="H163" s="235">
        <v>226.80000000000001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0.00010000000000000001</v>
      </c>
      <c r="R163" s="240">
        <f>Q163*H163</f>
        <v>0.022680000000000002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6933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6120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6934</v>
      </c>
      <c r="G165" s="250"/>
      <c r="H165" s="253">
        <v>226.80000000000001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16.5" customHeight="1">
      <c r="A166" s="41"/>
      <c r="B166" s="42"/>
      <c r="C166" s="282" t="s">
        <v>579</v>
      </c>
      <c r="D166" s="282" t="s">
        <v>516</v>
      </c>
      <c r="E166" s="283" t="s">
        <v>6122</v>
      </c>
      <c r="F166" s="284" t="s">
        <v>6123</v>
      </c>
      <c r="G166" s="285" t="s">
        <v>496</v>
      </c>
      <c r="H166" s="286">
        <v>260.81999999999999</v>
      </c>
      <c r="I166" s="287"/>
      <c r="J166" s="288">
        <f>ROUND(I166*H166,2)</f>
        <v>0</v>
      </c>
      <c r="K166" s="284" t="s">
        <v>481</v>
      </c>
      <c r="L166" s="289"/>
      <c r="M166" s="290" t="s">
        <v>28</v>
      </c>
      <c r="N166" s="291" t="s">
        <v>45</v>
      </c>
      <c r="O166" s="87"/>
      <c r="P166" s="240">
        <f>O166*H166</f>
        <v>0</v>
      </c>
      <c r="Q166" s="240">
        <v>0.00020000000000000001</v>
      </c>
      <c r="R166" s="240">
        <f>Q166*H166</f>
        <v>0.052164000000000002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519</v>
      </c>
      <c r="AT166" s="242" t="s">
        <v>516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6935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6123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6936</v>
      </c>
      <c r="G168" s="250"/>
      <c r="H168" s="253">
        <v>260.81999999999999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2" customFormat="1" ht="33" customHeight="1">
      <c r="A169" s="41"/>
      <c r="B169" s="42"/>
      <c r="C169" s="231" t="s">
        <v>583</v>
      </c>
      <c r="D169" s="231" t="s">
        <v>477</v>
      </c>
      <c r="E169" s="232" t="s">
        <v>4113</v>
      </c>
      <c r="F169" s="233" t="s">
        <v>4114</v>
      </c>
      <c r="G169" s="234" t="s">
        <v>496</v>
      </c>
      <c r="H169" s="235">
        <v>134</v>
      </c>
      <c r="I169" s="236"/>
      <c r="J169" s="237">
        <f>ROUND(I169*H169,2)</f>
        <v>0</v>
      </c>
      <c r="K169" s="233" t="s">
        <v>481</v>
      </c>
      <c r="L169" s="47"/>
      <c r="M169" s="238" t="s">
        <v>28</v>
      </c>
      <c r="N169" s="239" t="s">
        <v>45</v>
      </c>
      <c r="O169" s="87"/>
      <c r="P169" s="240">
        <f>O169*H169</f>
        <v>0</v>
      </c>
      <c r="Q169" s="240">
        <v>0.00013999999999999999</v>
      </c>
      <c r="R169" s="240">
        <f>Q169*H169</f>
        <v>0.018759999999999999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482</v>
      </c>
      <c r="AT169" s="242" t="s">
        <v>477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482</v>
      </c>
      <c r="BM169" s="242" t="s">
        <v>6937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4116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6938</v>
      </c>
      <c r="G171" s="250"/>
      <c r="H171" s="253">
        <v>134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78</v>
      </c>
      <c r="AY171" s="259" t="s">
        <v>475</v>
      </c>
    </row>
    <row r="172" s="2" customFormat="1" ht="16.5" customHeight="1">
      <c r="A172" s="41"/>
      <c r="B172" s="42"/>
      <c r="C172" s="282" t="s">
        <v>7</v>
      </c>
      <c r="D172" s="282" t="s">
        <v>516</v>
      </c>
      <c r="E172" s="283" t="s">
        <v>6939</v>
      </c>
      <c r="F172" s="284" t="s">
        <v>6940</v>
      </c>
      <c r="G172" s="285" t="s">
        <v>496</v>
      </c>
      <c r="H172" s="286">
        <v>154.09999999999999</v>
      </c>
      <c r="I172" s="287"/>
      <c r="J172" s="288">
        <f>ROUND(I172*H172,2)</f>
        <v>0</v>
      </c>
      <c r="K172" s="284" t="s">
        <v>906</v>
      </c>
      <c r="L172" s="289"/>
      <c r="M172" s="290" t="s">
        <v>28</v>
      </c>
      <c r="N172" s="291" t="s">
        <v>45</v>
      </c>
      <c r="O172" s="87"/>
      <c r="P172" s="240">
        <f>O172*H172</f>
        <v>0</v>
      </c>
      <c r="Q172" s="240">
        <v>0.00040000000000000002</v>
      </c>
      <c r="R172" s="240">
        <f>Q172*H172</f>
        <v>0.06164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519</v>
      </c>
      <c r="AT172" s="242" t="s">
        <v>516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482</v>
      </c>
      <c r="BM172" s="242" t="s">
        <v>6941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6940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6942</v>
      </c>
      <c r="G174" s="250"/>
      <c r="H174" s="253">
        <v>134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6943</v>
      </c>
      <c r="G175" s="250"/>
      <c r="H175" s="253">
        <v>154.09999999999999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78</v>
      </c>
      <c r="AY175" s="259" t="s">
        <v>475</v>
      </c>
    </row>
    <row r="176" s="12" customFormat="1" ht="22.8" customHeight="1">
      <c r="A176" s="12"/>
      <c r="B176" s="215"/>
      <c r="C176" s="216"/>
      <c r="D176" s="217" t="s">
        <v>73</v>
      </c>
      <c r="E176" s="229" t="s">
        <v>482</v>
      </c>
      <c r="F176" s="229" t="s">
        <v>547</v>
      </c>
      <c r="G176" s="216"/>
      <c r="H176" s="216"/>
      <c r="I176" s="219"/>
      <c r="J176" s="230">
        <f>BK176</f>
        <v>0</v>
      </c>
      <c r="K176" s="216"/>
      <c r="L176" s="221"/>
      <c r="M176" s="222"/>
      <c r="N176" s="223"/>
      <c r="O176" s="223"/>
      <c r="P176" s="224">
        <f>SUM(P177:P187)</f>
        <v>0</v>
      </c>
      <c r="Q176" s="223"/>
      <c r="R176" s="224">
        <f>SUM(R177:R187)</f>
        <v>1.7563949999999999</v>
      </c>
      <c r="S176" s="223"/>
      <c r="T176" s="225">
        <f>SUM(T177:T187)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6" t="s">
        <v>78</v>
      </c>
      <c r="AT176" s="227" t="s">
        <v>73</v>
      </c>
      <c r="AU176" s="227" t="s">
        <v>78</v>
      </c>
      <c r="AY176" s="226" t="s">
        <v>475</v>
      </c>
      <c r="BK176" s="228">
        <f>SUM(BK177:BK187)</f>
        <v>0</v>
      </c>
    </row>
    <row r="177" s="2" customFormat="1" ht="33" customHeight="1">
      <c r="A177" s="41"/>
      <c r="B177" s="42"/>
      <c r="C177" s="231" t="s">
        <v>594</v>
      </c>
      <c r="D177" s="231" t="s">
        <v>477</v>
      </c>
      <c r="E177" s="232" t="s">
        <v>6944</v>
      </c>
      <c r="F177" s="233" t="s">
        <v>6945</v>
      </c>
      <c r="G177" s="234" t="s">
        <v>496</v>
      </c>
      <c r="H177" s="235">
        <v>2.25</v>
      </c>
      <c r="I177" s="236"/>
      <c r="J177" s="237">
        <f>ROUND(I177*H177,2)</f>
        <v>0</v>
      </c>
      <c r="K177" s="233" t="s">
        <v>481</v>
      </c>
      <c r="L177" s="47"/>
      <c r="M177" s="238" t="s">
        <v>28</v>
      </c>
      <c r="N177" s="239" t="s">
        <v>45</v>
      </c>
      <c r="O177" s="87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482</v>
      </c>
      <c r="AT177" s="242" t="s">
        <v>477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482</v>
      </c>
      <c r="BM177" s="242" t="s">
        <v>6946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6947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6948</v>
      </c>
      <c r="G179" s="250"/>
      <c r="H179" s="253">
        <v>2.25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78</v>
      </c>
      <c r="AY179" s="259" t="s">
        <v>475</v>
      </c>
    </row>
    <row r="180" s="2" customFormat="1" ht="21.75" customHeight="1">
      <c r="A180" s="41"/>
      <c r="B180" s="42"/>
      <c r="C180" s="231" t="s">
        <v>599</v>
      </c>
      <c r="D180" s="231" t="s">
        <v>477</v>
      </c>
      <c r="E180" s="232" t="s">
        <v>6949</v>
      </c>
      <c r="F180" s="233" t="s">
        <v>6950</v>
      </c>
      <c r="G180" s="234" t="s">
        <v>480</v>
      </c>
      <c r="H180" s="235">
        <v>0.152</v>
      </c>
      <c r="I180" s="236"/>
      <c r="J180" s="237">
        <f>ROUND(I180*H180,2)</f>
        <v>0</v>
      </c>
      <c r="K180" s="233" t="s">
        <v>481</v>
      </c>
      <c r="L180" s="47"/>
      <c r="M180" s="238" t="s">
        <v>28</v>
      </c>
      <c r="N180" s="239" t="s">
        <v>45</v>
      </c>
      <c r="O180" s="87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482</v>
      </c>
      <c r="AT180" s="242" t="s">
        <v>477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482</v>
      </c>
      <c r="BM180" s="242" t="s">
        <v>6951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6952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6953</v>
      </c>
      <c r="G182" s="250"/>
      <c r="H182" s="253">
        <v>0.096000000000000002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74</v>
      </c>
      <c r="AY182" s="259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6954</v>
      </c>
      <c r="G183" s="250"/>
      <c r="H183" s="253">
        <v>0.056000000000000001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5" customFormat="1">
      <c r="A184" s="15"/>
      <c r="B184" s="271"/>
      <c r="C184" s="272"/>
      <c r="D184" s="244" t="s">
        <v>487</v>
      </c>
      <c r="E184" s="273" t="s">
        <v>28</v>
      </c>
      <c r="F184" s="274" t="s">
        <v>493</v>
      </c>
      <c r="G184" s="272"/>
      <c r="H184" s="275">
        <v>0.152</v>
      </c>
      <c r="I184" s="276"/>
      <c r="J184" s="272"/>
      <c r="K184" s="272"/>
      <c r="L184" s="277"/>
      <c r="M184" s="278"/>
      <c r="N184" s="279"/>
      <c r="O184" s="279"/>
      <c r="P184" s="279"/>
      <c r="Q184" s="279"/>
      <c r="R184" s="279"/>
      <c r="S184" s="279"/>
      <c r="T184" s="280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81" t="s">
        <v>487</v>
      </c>
      <c r="AU184" s="281" t="s">
        <v>82</v>
      </c>
      <c r="AV184" s="15" t="s">
        <v>482</v>
      </c>
      <c r="AW184" s="15" t="s">
        <v>35</v>
      </c>
      <c r="AX184" s="15" t="s">
        <v>78</v>
      </c>
      <c r="AY184" s="281" t="s">
        <v>475</v>
      </c>
    </row>
    <row r="185" s="2" customFormat="1" ht="44.25" customHeight="1">
      <c r="A185" s="41"/>
      <c r="B185" s="42"/>
      <c r="C185" s="231" t="s">
        <v>603</v>
      </c>
      <c r="D185" s="231" t="s">
        <v>477</v>
      </c>
      <c r="E185" s="232" t="s">
        <v>6955</v>
      </c>
      <c r="F185" s="233" t="s">
        <v>6956</v>
      </c>
      <c r="G185" s="234" t="s">
        <v>496</v>
      </c>
      <c r="H185" s="235">
        <v>2.25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0.78061999999999998</v>
      </c>
      <c r="R185" s="240">
        <f>Q185*H185</f>
        <v>1.7563949999999999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6957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6956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6958</v>
      </c>
      <c r="G187" s="250"/>
      <c r="H187" s="253">
        <v>2.25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78</v>
      </c>
      <c r="AY187" s="259" t="s">
        <v>475</v>
      </c>
    </row>
    <row r="188" s="12" customFormat="1" ht="22.8" customHeight="1">
      <c r="A188" s="12"/>
      <c r="B188" s="215"/>
      <c r="C188" s="216"/>
      <c r="D188" s="217" t="s">
        <v>73</v>
      </c>
      <c r="E188" s="229" t="s">
        <v>186</v>
      </c>
      <c r="F188" s="229" t="s">
        <v>1304</v>
      </c>
      <c r="G188" s="216"/>
      <c r="H188" s="216"/>
      <c r="I188" s="219"/>
      <c r="J188" s="230">
        <f>BK188</f>
        <v>0</v>
      </c>
      <c r="K188" s="216"/>
      <c r="L188" s="221"/>
      <c r="M188" s="222"/>
      <c r="N188" s="223"/>
      <c r="O188" s="223"/>
      <c r="P188" s="224">
        <f>SUM(P189:P213)</f>
        <v>0</v>
      </c>
      <c r="Q188" s="223"/>
      <c r="R188" s="224">
        <f>SUM(R189:R213)</f>
        <v>0</v>
      </c>
      <c r="S188" s="223"/>
      <c r="T188" s="225">
        <f>SUM(T189:T213)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6" t="s">
        <v>78</v>
      </c>
      <c r="AT188" s="227" t="s">
        <v>73</v>
      </c>
      <c r="AU188" s="227" t="s">
        <v>78</v>
      </c>
      <c r="AY188" s="226" t="s">
        <v>475</v>
      </c>
      <c r="BK188" s="228">
        <f>SUM(BK189:BK213)</f>
        <v>0</v>
      </c>
    </row>
    <row r="189" s="2" customFormat="1" ht="33" customHeight="1">
      <c r="A189" s="41"/>
      <c r="B189" s="42"/>
      <c r="C189" s="231" t="s">
        <v>607</v>
      </c>
      <c r="D189" s="231" t="s">
        <v>477</v>
      </c>
      <c r="E189" s="232" t="s">
        <v>6959</v>
      </c>
      <c r="F189" s="233" t="s">
        <v>6960</v>
      </c>
      <c r="G189" s="234" t="s">
        <v>496</v>
      </c>
      <c r="H189" s="235">
        <v>1430.662</v>
      </c>
      <c r="I189" s="236"/>
      <c r="J189" s="237">
        <f>ROUND(I189*H189,2)</f>
        <v>0</v>
      </c>
      <c r="K189" s="233" t="s">
        <v>481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482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482</v>
      </c>
      <c r="BM189" s="242" t="s">
        <v>6961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6962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2" customFormat="1">
      <c r="A191" s="41"/>
      <c r="B191" s="42"/>
      <c r="C191" s="43"/>
      <c r="D191" s="244" t="s">
        <v>485</v>
      </c>
      <c r="E191" s="43"/>
      <c r="F191" s="248" t="s">
        <v>6963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485</v>
      </c>
      <c r="AU191" s="20" t="s">
        <v>82</v>
      </c>
    </row>
    <row r="192" s="16" customFormat="1">
      <c r="A192" s="16"/>
      <c r="B192" s="299"/>
      <c r="C192" s="300"/>
      <c r="D192" s="244" t="s">
        <v>487</v>
      </c>
      <c r="E192" s="301" t="s">
        <v>28</v>
      </c>
      <c r="F192" s="302" t="s">
        <v>6964</v>
      </c>
      <c r="G192" s="300"/>
      <c r="H192" s="301" t="s">
        <v>28</v>
      </c>
      <c r="I192" s="303"/>
      <c r="J192" s="300"/>
      <c r="K192" s="300"/>
      <c r="L192" s="304"/>
      <c r="M192" s="305"/>
      <c r="N192" s="306"/>
      <c r="O192" s="306"/>
      <c r="P192" s="306"/>
      <c r="Q192" s="306"/>
      <c r="R192" s="306"/>
      <c r="S192" s="306"/>
      <c r="T192" s="307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308" t="s">
        <v>487</v>
      </c>
      <c r="AU192" s="308" t="s">
        <v>82</v>
      </c>
      <c r="AV192" s="16" t="s">
        <v>78</v>
      </c>
      <c r="AW192" s="16" t="s">
        <v>35</v>
      </c>
      <c r="AX192" s="16" t="s">
        <v>74</v>
      </c>
      <c r="AY192" s="308" t="s">
        <v>475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6965</v>
      </c>
      <c r="G193" s="250"/>
      <c r="H193" s="253">
        <v>1430.662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21.75" customHeight="1">
      <c r="A194" s="41"/>
      <c r="B194" s="42"/>
      <c r="C194" s="231" t="s">
        <v>614</v>
      </c>
      <c r="D194" s="231" t="s">
        <v>477</v>
      </c>
      <c r="E194" s="232" t="s">
        <v>6966</v>
      </c>
      <c r="F194" s="233" t="s">
        <v>6967</v>
      </c>
      <c r="G194" s="234" t="s">
        <v>496</v>
      </c>
      <c r="H194" s="235">
        <v>1610.607</v>
      </c>
      <c r="I194" s="236"/>
      <c r="J194" s="237">
        <f>ROUND(I194*H194,2)</f>
        <v>0</v>
      </c>
      <c r="K194" s="233" t="s">
        <v>481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482</v>
      </c>
      <c r="AT194" s="242" t="s">
        <v>477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6968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6969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2" customFormat="1">
      <c r="A196" s="41"/>
      <c r="B196" s="42"/>
      <c r="C196" s="43"/>
      <c r="D196" s="244" t="s">
        <v>485</v>
      </c>
      <c r="E196" s="43"/>
      <c r="F196" s="248" t="s">
        <v>6963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485</v>
      </c>
      <c r="AU196" s="20" t="s">
        <v>82</v>
      </c>
    </row>
    <row r="197" s="16" customFormat="1">
      <c r="A197" s="16"/>
      <c r="B197" s="299"/>
      <c r="C197" s="300"/>
      <c r="D197" s="244" t="s">
        <v>487</v>
      </c>
      <c r="E197" s="301" t="s">
        <v>28</v>
      </c>
      <c r="F197" s="302" t="s">
        <v>6964</v>
      </c>
      <c r="G197" s="300"/>
      <c r="H197" s="301" t="s">
        <v>28</v>
      </c>
      <c r="I197" s="303"/>
      <c r="J197" s="300"/>
      <c r="K197" s="300"/>
      <c r="L197" s="304"/>
      <c r="M197" s="305"/>
      <c r="N197" s="306"/>
      <c r="O197" s="306"/>
      <c r="P197" s="306"/>
      <c r="Q197" s="306"/>
      <c r="R197" s="306"/>
      <c r="S197" s="306"/>
      <c r="T197" s="307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308" t="s">
        <v>487</v>
      </c>
      <c r="AU197" s="308" t="s">
        <v>82</v>
      </c>
      <c r="AV197" s="16" t="s">
        <v>78</v>
      </c>
      <c r="AW197" s="16" t="s">
        <v>35</v>
      </c>
      <c r="AX197" s="16" t="s">
        <v>74</v>
      </c>
      <c r="AY197" s="308" t="s">
        <v>475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6970</v>
      </c>
      <c r="G198" s="250"/>
      <c r="H198" s="253">
        <v>1610.607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78</v>
      </c>
      <c r="AY198" s="259" t="s">
        <v>475</v>
      </c>
    </row>
    <row r="199" s="2" customFormat="1" ht="44.25" customHeight="1">
      <c r="A199" s="41"/>
      <c r="B199" s="42"/>
      <c r="C199" s="231" t="s">
        <v>620</v>
      </c>
      <c r="D199" s="231" t="s">
        <v>477</v>
      </c>
      <c r="E199" s="232" t="s">
        <v>6971</v>
      </c>
      <c r="F199" s="233" t="s">
        <v>6972</v>
      </c>
      <c r="G199" s="234" t="s">
        <v>496</v>
      </c>
      <c r="H199" s="235">
        <v>1237.0340000000001</v>
      </c>
      <c r="I199" s="236"/>
      <c r="J199" s="237">
        <f>ROUND(I199*H199,2)</f>
        <v>0</v>
      </c>
      <c r="K199" s="233" t="s">
        <v>481</v>
      </c>
      <c r="L199" s="47"/>
      <c r="M199" s="238" t="s">
        <v>28</v>
      </c>
      <c r="N199" s="239" t="s">
        <v>45</v>
      </c>
      <c r="O199" s="87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482</v>
      </c>
      <c r="AT199" s="242" t="s">
        <v>477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482</v>
      </c>
      <c r="BM199" s="242" t="s">
        <v>6973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6974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6975</v>
      </c>
      <c r="G201" s="250"/>
      <c r="H201" s="253">
        <v>1237.0340000000001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78</v>
      </c>
      <c r="AY201" s="259" t="s">
        <v>475</v>
      </c>
    </row>
    <row r="202" s="2" customFormat="1" ht="21.75" customHeight="1">
      <c r="A202" s="41"/>
      <c r="B202" s="42"/>
      <c r="C202" s="231" t="s">
        <v>625</v>
      </c>
      <c r="D202" s="231" t="s">
        <v>477</v>
      </c>
      <c r="E202" s="232" t="s">
        <v>6976</v>
      </c>
      <c r="F202" s="233" t="s">
        <v>6977</v>
      </c>
      <c r="G202" s="234" t="s">
        <v>480</v>
      </c>
      <c r="H202" s="235">
        <v>15.050000000000001</v>
      </c>
      <c r="I202" s="236"/>
      <c r="J202" s="237">
        <f>ROUND(I202*H202,2)</f>
        <v>0</v>
      </c>
      <c r="K202" s="233" t="s">
        <v>481</v>
      </c>
      <c r="L202" s="47"/>
      <c r="M202" s="238" t="s">
        <v>28</v>
      </c>
      <c r="N202" s="239" t="s">
        <v>45</v>
      </c>
      <c r="O202" s="87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482</v>
      </c>
      <c r="AT202" s="242" t="s">
        <v>477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482</v>
      </c>
      <c r="BM202" s="242" t="s">
        <v>6978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6979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6980</v>
      </c>
      <c r="G204" s="250"/>
      <c r="H204" s="253">
        <v>15.050000000000001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2" customFormat="1" ht="21.75" customHeight="1">
      <c r="A205" s="41"/>
      <c r="B205" s="42"/>
      <c r="C205" s="231" t="s">
        <v>630</v>
      </c>
      <c r="D205" s="231" t="s">
        <v>477</v>
      </c>
      <c r="E205" s="232" t="s">
        <v>6981</v>
      </c>
      <c r="F205" s="233" t="s">
        <v>6982</v>
      </c>
      <c r="G205" s="234" t="s">
        <v>496</v>
      </c>
      <c r="H205" s="235">
        <v>1210.692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6983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6982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6984</v>
      </c>
      <c r="G207" s="250"/>
      <c r="H207" s="253">
        <v>1210.692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78</v>
      </c>
      <c r="AY207" s="259" t="s">
        <v>475</v>
      </c>
    </row>
    <row r="208" s="2" customFormat="1" ht="21.75" customHeight="1">
      <c r="A208" s="41"/>
      <c r="B208" s="42"/>
      <c r="C208" s="231" t="s">
        <v>636</v>
      </c>
      <c r="D208" s="231" t="s">
        <v>477</v>
      </c>
      <c r="E208" s="232" t="s">
        <v>4458</v>
      </c>
      <c r="F208" s="233" t="s">
        <v>4459</v>
      </c>
      <c r="G208" s="234" t="s">
        <v>496</v>
      </c>
      <c r="H208" s="235">
        <v>1210.692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6985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4459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6986</v>
      </c>
      <c r="G210" s="250"/>
      <c r="H210" s="253">
        <v>1210.692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78</v>
      </c>
      <c r="AY210" s="259" t="s">
        <v>475</v>
      </c>
    </row>
    <row r="211" s="2" customFormat="1" ht="44.25" customHeight="1">
      <c r="A211" s="41"/>
      <c r="B211" s="42"/>
      <c r="C211" s="231" t="s">
        <v>644</v>
      </c>
      <c r="D211" s="231" t="s">
        <v>477</v>
      </c>
      <c r="E211" s="232" t="s">
        <v>6987</v>
      </c>
      <c r="F211" s="233" t="s">
        <v>6988</v>
      </c>
      <c r="G211" s="234" t="s">
        <v>496</v>
      </c>
      <c r="H211" s="235">
        <v>1210.692</v>
      </c>
      <c r="I211" s="236"/>
      <c r="J211" s="237">
        <f>ROUND(I211*H211,2)</f>
        <v>0</v>
      </c>
      <c r="K211" s="233" t="s">
        <v>481</v>
      </c>
      <c r="L211" s="47"/>
      <c r="M211" s="238" t="s">
        <v>28</v>
      </c>
      <c r="N211" s="239" t="s">
        <v>45</v>
      </c>
      <c r="O211" s="87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482</v>
      </c>
      <c r="AT211" s="242" t="s">
        <v>477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482</v>
      </c>
      <c r="BM211" s="242" t="s">
        <v>6989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6990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6991</v>
      </c>
      <c r="G213" s="250"/>
      <c r="H213" s="253">
        <v>1210.692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78</v>
      </c>
      <c r="AY213" s="259" t="s">
        <v>475</v>
      </c>
    </row>
    <row r="214" s="12" customFormat="1" ht="22.8" customHeight="1">
      <c r="A214" s="12"/>
      <c r="B214" s="215"/>
      <c r="C214" s="216"/>
      <c r="D214" s="217" t="s">
        <v>73</v>
      </c>
      <c r="E214" s="229" t="s">
        <v>519</v>
      </c>
      <c r="F214" s="229" t="s">
        <v>2464</v>
      </c>
      <c r="G214" s="216"/>
      <c r="H214" s="216"/>
      <c r="I214" s="219"/>
      <c r="J214" s="230">
        <f>BK214</f>
        <v>0</v>
      </c>
      <c r="K214" s="216"/>
      <c r="L214" s="221"/>
      <c r="M214" s="222"/>
      <c r="N214" s="223"/>
      <c r="O214" s="223"/>
      <c r="P214" s="224">
        <f>SUM(P215:P230)</f>
        <v>0</v>
      </c>
      <c r="Q214" s="223"/>
      <c r="R214" s="224">
        <f>SUM(R215:R230)</f>
        <v>2.4028929999999997</v>
      </c>
      <c r="S214" s="223"/>
      <c r="T214" s="225">
        <f>SUM(T215:T230)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6" t="s">
        <v>78</v>
      </c>
      <c r="AT214" s="227" t="s">
        <v>73</v>
      </c>
      <c r="AU214" s="227" t="s">
        <v>78</v>
      </c>
      <c r="AY214" s="226" t="s">
        <v>475</v>
      </c>
      <c r="BK214" s="228">
        <f>SUM(BK215:BK230)</f>
        <v>0</v>
      </c>
    </row>
    <row r="215" s="2" customFormat="1" ht="33" customHeight="1">
      <c r="A215" s="41"/>
      <c r="B215" s="42"/>
      <c r="C215" s="231" t="s">
        <v>649</v>
      </c>
      <c r="D215" s="231" t="s">
        <v>477</v>
      </c>
      <c r="E215" s="232" t="s">
        <v>6138</v>
      </c>
      <c r="F215" s="233" t="s">
        <v>6139</v>
      </c>
      <c r="G215" s="234" t="s">
        <v>639</v>
      </c>
      <c r="H215" s="235">
        <v>6.9000000000000004</v>
      </c>
      <c r="I215" s="236"/>
      <c r="J215" s="237">
        <f>ROUND(I215*H215,2)</f>
        <v>0</v>
      </c>
      <c r="K215" s="233" t="s">
        <v>481</v>
      </c>
      <c r="L215" s="47"/>
      <c r="M215" s="238" t="s">
        <v>28</v>
      </c>
      <c r="N215" s="239" t="s">
        <v>45</v>
      </c>
      <c r="O215" s="87"/>
      <c r="P215" s="240">
        <f>O215*H215</f>
        <v>0</v>
      </c>
      <c r="Q215" s="240">
        <v>0.0042700000000000004</v>
      </c>
      <c r="R215" s="240">
        <f>Q215*H215</f>
        <v>0.029463000000000003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482</v>
      </c>
      <c r="AT215" s="242" t="s">
        <v>477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482</v>
      </c>
      <c r="BM215" s="242" t="s">
        <v>6992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6139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6993</v>
      </c>
      <c r="G217" s="250"/>
      <c r="H217" s="253">
        <v>6.9000000000000004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78</v>
      </c>
      <c r="AY217" s="259" t="s">
        <v>475</v>
      </c>
    </row>
    <row r="218" s="2" customFormat="1" ht="21.75" customHeight="1">
      <c r="A218" s="41"/>
      <c r="B218" s="42"/>
      <c r="C218" s="231" t="s">
        <v>655</v>
      </c>
      <c r="D218" s="231" t="s">
        <v>477</v>
      </c>
      <c r="E218" s="232" t="s">
        <v>6173</v>
      </c>
      <c r="F218" s="233" t="s">
        <v>6174</v>
      </c>
      <c r="G218" s="234" t="s">
        <v>550</v>
      </c>
      <c r="H218" s="235">
        <v>2</v>
      </c>
      <c r="I218" s="236"/>
      <c r="J218" s="237">
        <f>ROUND(I218*H218,2)</f>
        <v>0</v>
      </c>
      <c r="K218" s="233" t="s">
        <v>481</v>
      </c>
      <c r="L218" s="47"/>
      <c r="M218" s="238" t="s">
        <v>28</v>
      </c>
      <c r="N218" s="239" t="s">
        <v>45</v>
      </c>
      <c r="O218" s="87"/>
      <c r="P218" s="240">
        <f>O218*H218</f>
        <v>0</v>
      </c>
      <c r="Q218" s="240">
        <v>0.028539999999999999</v>
      </c>
      <c r="R218" s="240">
        <f>Q218*H218</f>
        <v>0.057079999999999999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482</v>
      </c>
      <c r="AT218" s="242" t="s">
        <v>477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482</v>
      </c>
      <c r="BM218" s="242" t="s">
        <v>6994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6174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13" customFormat="1">
      <c r="A220" s="13"/>
      <c r="B220" s="249"/>
      <c r="C220" s="250"/>
      <c r="D220" s="244" t="s">
        <v>487</v>
      </c>
      <c r="E220" s="251" t="s">
        <v>28</v>
      </c>
      <c r="F220" s="252" t="s">
        <v>6995</v>
      </c>
      <c r="G220" s="250"/>
      <c r="H220" s="253">
        <v>1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9" t="s">
        <v>487</v>
      </c>
      <c r="AU220" s="259" t="s">
        <v>82</v>
      </c>
      <c r="AV220" s="13" t="s">
        <v>82</v>
      </c>
      <c r="AW220" s="13" t="s">
        <v>35</v>
      </c>
      <c r="AX220" s="13" t="s">
        <v>74</v>
      </c>
      <c r="AY220" s="259" t="s">
        <v>475</v>
      </c>
    </row>
    <row r="221" s="13" customFormat="1">
      <c r="A221" s="13"/>
      <c r="B221" s="249"/>
      <c r="C221" s="250"/>
      <c r="D221" s="244" t="s">
        <v>487</v>
      </c>
      <c r="E221" s="251" t="s">
        <v>28</v>
      </c>
      <c r="F221" s="252" t="s">
        <v>6996</v>
      </c>
      <c r="G221" s="250"/>
      <c r="H221" s="253">
        <v>1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9" t="s">
        <v>487</v>
      </c>
      <c r="AU221" s="259" t="s">
        <v>82</v>
      </c>
      <c r="AV221" s="13" t="s">
        <v>82</v>
      </c>
      <c r="AW221" s="13" t="s">
        <v>35</v>
      </c>
      <c r="AX221" s="13" t="s">
        <v>74</v>
      </c>
      <c r="AY221" s="259" t="s">
        <v>475</v>
      </c>
    </row>
    <row r="222" s="15" customFormat="1">
      <c r="A222" s="15"/>
      <c r="B222" s="271"/>
      <c r="C222" s="272"/>
      <c r="D222" s="244" t="s">
        <v>487</v>
      </c>
      <c r="E222" s="273" t="s">
        <v>28</v>
      </c>
      <c r="F222" s="274" t="s">
        <v>493</v>
      </c>
      <c r="G222" s="272"/>
      <c r="H222" s="275">
        <v>2</v>
      </c>
      <c r="I222" s="276"/>
      <c r="J222" s="272"/>
      <c r="K222" s="272"/>
      <c r="L222" s="277"/>
      <c r="M222" s="278"/>
      <c r="N222" s="279"/>
      <c r="O222" s="279"/>
      <c r="P222" s="279"/>
      <c r="Q222" s="279"/>
      <c r="R222" s="279"/>
      <c r="S222" s="279"/>
      <c r="T222" s="280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81" t="s">
        <v>487</v>
      </c>
      <c r="AU222" s="281" t="s">
        <v>82</v>
      </c>
      <c r="AV222" s="15" t="s">
        <v>482</v>
      </c>
      <c r="AW222" s="15" t="s">
        <v>35</v>
      </c>
      <c r="AX222" s="15" t="s">
        <v>78</v>
      </c>
      <c r="AY222" s="281" t="s">
        <v>475</v>
      </c>
    </row>
    <row r="223" s="2" customFormat="1" ht="16.5" customHeight="1">
      <c r="A223" s="41"/>
      <c r="B223" s="42"/>
      <c r="C223" s="282" t="s">
        <v>662</v>
      </c>
      <c r="D223" s="282" t="s">
        <v>516</v>
      </c>
      <c r="E223" s="283" t="s">
        <v>6997</v>
      </c>
      <c r="F223" s="284" t="s">
        <v>6998</v>
      </c>
      <c r="G223" s="285" t="s">
        <v>550</v>
      </c>
      <c r="H223" s="286">
        <v>1</v>
      </c>
      <c r="I223" s="287"/>
      <c r="J223" s="288">
        <f>ROUND(I223*H223,2)</f>
        <v>0</v>
      </c>
      <c r="K223" s="284" t="s">
        <v>28</v>
      </c>
      <c r="L223" s="289"/>
      <c r="M223" s="290" t="s">
        <v>28</v>
      </c>
      <c r="N223" s="291" t="s">
        <v>45</v>
      </c>
      <c r="O223" s="87"/>
      <c r="P223" s="240">
        <f>O223*H223</f>
        <v>0</v>
      </c>
      <c r="Q223" s="240">
        <v>2.2549999999999999</v>
      </c>
      <c r="R223" s="240">
        <f>Q223*H223</f>
        <v>2.2549999999999999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519</v>
      </c>
      <c r="AT223" s="242" t="s">
        <v>516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6999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6998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2" customFormat="1">
      <c r="A225" s="41"/>
      <c r="B225" s="42"/>
      <c r="C225" s="43"/>
      <c r="D225" s="244" t="s">
        <v>485</v>
      </c>
      <c r="E225" s="43"/>
      <c r="F225" s="248" t="s">
        <v>7000</v>
      </c>
      <c r="G225" s="43"/>
      <c r="H225" s="43"/>
      <c r="I225" s="151"/>
      <c r="J225" s="43"/>
      <c r="K225" s="43"/>
      <c r="L225" s="47"/>
      <c r="M225" s="246"/>
      <c r="N225" s="24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485</v>
      </c>
      <c r="AU225" s="20" t="s">
        <v>82</v>
      </c>
    </row>
    <row r="226" s="2" customFormat="1" ht="21.75" customHeight="1">
      <c r="A226" s="41"/>
      <c r="B226" s="42"/>
      <c r="C226" s="282" t="s">
        <v>668</v>
      </c>
      <c r="D226" s="282" t="s">
        <v>516</v>
      </c>
      <c r="E226" s="283" t="s">
        <v>7001</v>
      </c>
      <c r="F226" s="284" t="s">
        <v>7002</v>
      </c>
      <c r="G226" s="285" t="s">
        <v>550</v>
      </c>
      <c r="H226" s="286">
        <v>1</v>
      </c>
      <c r="I226" s="287"/>
      <c r="J226" s="288">
        <f>ROUND(I226*H226,2)</f>
        <v>0</v>
      </c>
      <c r="K226" s="284" t="s">
        <v>28</v>
      </c>
      <c r="L226" s="289"/>
      <c r="M226" s="290" t="s">
        <v>28</v>
      </c>
      <c r="N226" s="291" t="s">
        <v>45</v>
      </c>
      <c r="O226" s="87"/>
      <c r="P226" s="240">
        <f>O226*H226</f>
        <v>0</v>
      </c>
      <c r="Q226" s="240">
        <v>0.0013500000000000001</v>
      </c>
      <c r="R226" s="240">
        <f>Q226*H226</f>
        <v>0.0013500000000000001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519</v>
      </c>
      <c r="AT226" s="242" t="s">
        <v>516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482</v>
      </c>
      <c r="BM226" s="242" t="s">
        <v>7003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7002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2" customFormat="1" ht="16.5" customHeight="1">
      <c r="A228" s="41"/>
      <c r="B228" s="42"/>
      <c r="C228" s="282" t="s">
        <v>672</v>
      </c>
      <c r="D228" s="282" t="s">
        <v>516</v>
      </c>
      <c r="E228" s="283" t="s">
        <v>7004</v>
      </c>
      <c r="F228" s="284" t="s">
        <v>7005</v>
      </c>
      <c r="G228" s="285" t="s">
        <v>550</v>
      </c>
      <c r="H228" s="286">
        <v>1</v>
      </c>
      <c r="I228" s="287"/>
      <c r="J228" s="288">
        <f>ROUND(I228*H228,2)</f>
        <v>0</v>
      </c>
      <c r="K228" s="284" t="s">
        <v>28</v>
      </c>
      <c r="L228" s="289"/>
      <c r="M228" s="290" t="s">
        <v>28</v>
      </c>
      <c r="N228" s="291" t="s">
        <v>45</v>
      </c>
      <c r="O228" s="87"/>
      <c r="P228" s="240">
        <f>O228*H228</f>
        <v>0</v>
      </c>
      <c r="Q228" s="240">
        <v>0.059999999999999998</v>
      </c>
      <c r="R228" s="240">
        <f>Q228*H228</f>
        <v>0.059999999999999998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519</v>
      </c>
      <c r="AT228" s="242" t="s">
        <v>516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7006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7005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2" customFormat="1">
      <c r="A230" s="41"/>
      <c r="B230" s="42"/>
      <c r="C230" s="43"/>
      <c r="D230" s="244" t="s">
        <v>485</v>
      </c>
      <c r="E230" s="43"/>
      <c r="F230" s="248" t="s">
        <v>7007</v>
      </c>
      <c r="G230" s="43"/>
      <c r="H230" s="43"/>
      <c r="I230" s="151"/>
      <c r="J230" s="43"/>
      <c r="K230" s="43"/>
      <c r="L230" s="47"/>
      <c r="M230" s="246"/>
      <c r="N230" s="24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485</v>
      </c>
      <c r="AU230" s="20" t="s">
        <v>82</v>
      </c>
    </row>
    <row r="231" s="12" customFormat="1" ht="22.8" customHeight="1">
      <c r="A231" s="12"/>
      <c r="B231" s="215"/>
      <c r="C231" s="216"/>
      <c r="D231" s="217" t="s">
        <v>73</v>
      </c>
      <c r="E231" s="229" t="s">
        <v>292</v>
      </c>
      <c r="F231" s="229" t="s">
        <v>648</v>
      </c>
      <c r="G231" s="216"/>
      <c r="H231" s="216"/>
      <c r="I231" s="219"/>
      <c r="J231" s="230">
        <f>BK231</f>
        <v>0</v>
      </c>
      <c r="K231" s="216"/>
      <c r="L231" s="221"/>
      <c r="M231" s="222"/>
      <c r="N231" s="223"/>
      <c r="O231" s="223"/>
      <c r="P231" s="224">
        <f>SUM(P232:P264)</f>
        <v>0</v>
      </c>
      <c r="Q231" s="223"/>
      <c r="R231" s="224">
        <f>SUM(R232:R264)</f>
        <v>56.399043789999993</v>
      </c>
      <c r="S231" s="223"/>
      <c r="T231" s="225">
        <f>SUM(T232:T264)</f>
        <v>0.038640000000000001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6" t="s">
        <v>78</v>
      </c>
      <c r="AT231" s="227" t="s">
        <v>73</v>
      </c>
      <c r="AU231" s="227" t="s">
        <v>78</v>
      </c>
      <c r="AY231" s="226" t="s">
        <v>475</v>
      </c>
      <c r="BK231" s="228">
        <f>SUM(BK232:BK264)</f>
        <v>0</v>
      </c>
    </row>
    <row r="232" s="2" customFormat="1" ht="21.75" customHeight="1">
      <c r="A232" s="41"/>
      <c r="B232" s="42"/>
      <c r="C232" s="231" t="s">
        <v>677</v>
      </c>
      <c r="D232" s="231" t="s">
        <v>477</v>
      </c>
      <c r="E232" s="232" t="s">
        <v>4591</v>
      </c>
      <c r="F232" s="233" t="s">
        <v>4592</v>
      </c>
      <c r="G232" s="234" t="s">
        <v>550</v>
      </c>
      <c r="H232" s="235">
        <v>2</v>
      </c>
      <c r="I232" s="236"/>
      <c r="J232" s="237">
        <f>ROUND(I232*H232,2)</f>
        <v>0</v>
      </c>
      <c r="K232" s="233" t="s">
        <v>481</v>
      </c>
      <c r="L232" s="47"/>
      <c r="M232" s="238" t="s">
        <v>28</v>
      </c>
      <c r="N232" s="239" t="s">
        <v>45</v>
      </c>
      <c r="O232" s="87"/>
      <c r="P232" s="240">
        <f>O232*H232</f>
        <v>0</v>
      </c>
      <c r="Q232" s="240">
        <v>0.00069999999999999999</v>
      </c>
      <c r="R232" s="240">
        <f>Q232*H232</f>
        <v>0.0014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482</v>
      </c>
      <c r="AT232" s="242" t="s">
        <v>477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482</v>
      </c>
      <c r="BM232" s="242" t="s">
        <v>7008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4594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82</v>
      </c>
      <c r="G234" s="250"/>
      <c r="H234" s="253">
        <v>2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78</v>
      </c>
      <c r="AY234" s="259" t="s">
        <v>475</v>
      </c>
    </row>
    <row r="235" s="2" customFormat="1" ht="16.5" customHeight="1">
      <c r="A235" s="41"/>
      <c r="B235" s="42"/>
      <c r="C235" s="282" t="s">
        <v>683</v>
      </c>
      <c r="D235" s="282" t="s">
        <v>516</v>
      </c>
      <c r="E235" s="283" t="s">
        <v>7009</v>
      </c>
      <c r="F235" s="284" t="s">
        <v>7010</v>
      </c>
      <c r="G235" s="285" t="s">
        <v>550</v>
      </c>
      <c r="H235" s="286">
        <v>1</v>
      </c>
      <c r="I235" s="287"/>
      <c r="J235" s="288">
        <f>ROUND(I235*H235,2)</f>
        <v>0</v>
      </c>
      <c r="K235" s="284" t="s">
        <v>906</v>
      </c>
      <c r="L235" s="289"/>
      <c r="M235" s="290" t="s">
        <v>28</v>
      </c>
      <c r="N235" s="291" t="s">
        <v>45</v>
      </c>
      <c r="O235" s="87"/>
      <c r="P235" s="240">
        <f>O235*H235</f>
        <v>0</v>
      </c>
      <c r="Q235" s="240">
        <v>0.0030000000000000001</v>
      </c>
      <c r="R235" s="240">
        <f>Q235*H235</f>
        <v>0.0030000000000000001</v>
      </c>
      <c r="S235" s="240">
        <v>0</v>
      </c>
      <c r="T235" s="24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42" t="s">
        <v>519</v>
      </c>
      <c r="AT235" s="242" t="s">
        <v>516</v>
      </c>
      <c r="AU235" s="242" t="s">
        <v>82</v>
      </c>
      <c r="AY235" s="20" t="s">
        <v>475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20" t="s">
        <v>78</v>
      </c>
      <c r="BK235" s="243">
        <f>ROUND(I235*H235,2)</f>
        <v>0</v>
      </c>
      <c r="BL235" s="20" t="s">
        <v>482</v>
      </c>
      <c r="BM235" s="242" t="s">
        <v>7011</v>
      </c>
    </row>
    <row r="236" s="2" customFormat="1">
      <c r="A236" s="41"/>
      <c r="B236" s="42"/>
      <c r="C236" s="43"/>
      <c r="D236" s="244" t="s">
        <v>484</v>
      </c>
      <c r="E236" s="43"/>
      <c r="F236" s="245" t="s">
        <v>7010</v>
      </c>
      <c r="G236" s="43"/>
      <c r="H236" s="43"/>
      <c r="I236" s="151"/>
      <c r="J236" s="43"/>
      <c r="K236" s="43"/>
      <c r="L236" s="47"/>
      <c r="M236" s="246"/>
      <c r="N236" s="24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484</v>
      </c>
      <c r="AU236" s="20" t="s">
        <v>82</v>
      </c>
    </row>
    <row r="237" s="2" customFormat="1">
      <c r="A237" s="41"/>
      <c r="B237" s="42"/>
      <c r="C237" s="43"/>
      <c r="D237" s="244" t="s">
        <v>485</v>
      </c>
      <c r="E237" s="43"/>
      <c r="F237" s="248" t="s">
        <v>7012</v>
      </c>
      <c r="G237" s="43"/>
      <c r="H237" s="43"/>
      <c r="I237" s="151"/>
      <c r="J237" s="43"/>
      <c r="K237" s="43"/>
      <c r="L237" s="47"/>
      <c r="M237" s="246"/>
      <c r="N237" s="24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485</v>
      </c>
      <c r="AU237" s="20" t="s">
        <v>82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78</v>
      </c>
      <c r="G238" s="250"/>
      <c r="H238" s="253">
        <v>1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78</v>
      </c>
      <c r="AY238" s="259" t="s">
        <v>475</v>
      </c>
    </row>
    <row r="239" s="2" customFormat="1" ht="16.5" customHeight="1">
      <c r="A239" s="41"/>
      <c r="B239" s="42"/>
      <c r="C239" s="282" t="s">
        <v>689</v>
      </c>
      <c r="D239" s="282" t="s">
        <v>516</v>
      </c>
      <c r="E239" s="283" t="s">
        <v>7013</v>
      </c>
      <c r="F239" s="284" t="s">
        <v>7014</v>
      </c>
      <c r="G239" s="285" t="s">
        <v>550</v>
      </c>
      <c r="H239" s="286">
        <v>1</v>
      </c>
      <c r="I239" s="287"/>
      <c r="J239" s="288">
        <f>ROUND(I239*H239,2)</f>
        <v>0</v>
      </c>
      <c r="K239" s="284" t="s">
        <v>906</v>
      </c>
      <c r="L239" s="289"/>
      <c r="M239" s="290" t="s">
        <v>28</v>
      </c>
      <c r="N239" s="291" t="s">
        <v>45</v>
      </c>
      <c r="O239" s="87"/>
      <c r="P239" s="240">
        <f>O239*H239</f>
        <v>0</v>
      </c>
      <c r="Q239" s="240">
        <v>0.0040000000000000001</v>
      </c>
      <c r="R239" s="240">
        <f>Q239*H239</f>
        <v>0.0040000000000000001</v>
      </c>
      <c r="S239" s="240">
        <v>0</v>
      </c>
      <c r="T239" s="241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42" t="s">
        <v>519</v>
      </c>
      <c r="AT239" s="242" t="s">
        <v>516</v>
      </c>
      <c r="AU239" s="242" t="s">
        <v>82</v>
      </c>
      <c r="AY239" s="20" t="s">
        <v>475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20" t="s">
        <v>78</v>
      </c>
      <c r="BK239" s="243">
        <f>ROUND(I239*H239,2)</f>
        <v>0</v>
      </c>
      <c r="BL239" s="20" t="s">
        <v>482</v>
      </c>
      <c r="BM239" s="242" t="s">
        <v>7015</v>
      </c>
    </row>
    <row r="240" s="2" customFormat="1">
      <c r="A240" s="41"/>
      <c r="B240" s="42"/>
      <c r="C240" s="43"/>
      <c r="D240" s="244" t="s">
        <v>484</v>
      </c>
      <c r="E240" s="43"/>
      <c r="F240" s="245" t="s">
        <v>7014</v>
      </c>
      <c r="G240" s="43"/>
      <c r="H240" s="43"/>
      <c r="I240" s="151"/>
      <c r="J240" s="43"/>
      <c r="K240" s="43"/>
      <c r="L240" s="47"/>
      <c r="M240" s="246"/>
      <c r="N240" s="24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484</v>
      </c>
      <c r="AU240" s="20" t="s">
        <v>82</v>
      </c>
    </row>
    <row r="241" s="2" customFormat="1">
      <c r="A241" s="41"/>
      <c r="B241" s="42"/>
      <c r="C241" s="43"/>
      <c r="D241" s="244" t="s">
        <v>485</v>
      </c>
      <c r="E241" s="43"/>
      <c r="F241" s="248" t="s">
        <v>7016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485</v>
      </c>
      <c r="AU241" s="20" t="s">
        <v>82</v>
      </c>
    </row>
    <row r="242" s="2" customFormat="1" ht="16.5" customHeight="1">
      <c r="A242" s="41"/>
      <c r="B242" s="42"/>
      <c r="C242" s="282" t="s">
        <v>703</v>
      </c>
      <c r="D242" s="282" t="s">
        <v>516</v>
      </c>
      <c r="E242" s="283" t="s">
        <v>7017</v>
      </c>
      <c r="F242" s="284" t="s">
        <v>7018</v>
      </c>
      <c r="G242" s="285" t="s">
        <v>550</v>
      </c>
      <c r="H242" s="286">
        <v>1</v>
      </c>
      <c r="I242" s="287"/>
      <c r="J242" s="288">
        <f>ROUND(I242*H242,2)</f>
        <v>0</v>
      </c>
      <c r="K242" s="284" t="s">
        <v>481</v>
      </c>
      <c r="L242" s="289"/>
      <c r="M242" s="290" t="s">
        <v>28</v>
      </c>
      <c r="N242" s="291" t="s">
        <v>45</v>
      </c>
      <c r="O242" s="87"/>
      <c r="P242" s="240">
        <f>O242*H242</f>
        <v>0</v>
      </c>
      <c r="Q242" s="240">
        <v>0.0030000000000000001</v>
      </c>
      <c r="R242" s="240">
        <f>Q242*H242</f>
        <v>0.0030000000000000001</v>
      </c>
      <c r="S242" s="240">
        <v>0</v>
      </c>
      <c r="T242" s="241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42" t="s">
        <v>519</v>
      </c>
      <c r="AT242" s="242" t="s">
        <v>516</v>
      </c>
      <c r="AU242" s="242" t="s">
        <v>82</v>
      </c>
      <c r="AY242" s="20" t="s">
        <v>475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20" t="s">
        <v>78</v>
      </c>
      <c r="BK242" s="243">
        <f>ROUND(I242*H242,2)</f>
        <v>0</v>
      </c>
      <c r="BL242" s="20" t="s">
        <v>482</v>
      </c>
      <c r="BM242" s="242" t="s">
        <v>7019</v>
      </c>
    </row>
    <row r="243" s="2" customFormat="1">
      <c r="A243" s="41"/>
      <c r="B243" s="42"/>
      <c r="C243" s="43"/>
      <c r="D243" s="244" t="s">
        <v>484</v>
      </c>
      <c r="E243" s="43"/>
      <c r="F243" s="245" t="s">
        <v>7018</v>
      </c>
      <c r="G243" s="43"/>
      <c r="H243" s="43"/>
      <c r="I243" s="151"/>
      <c r="J243" s="43"/>
      <c r="K243" s="43"/>
      <c r="L243" s="47"/>
      <c r="M243" s="246"/>
      <c r="N243" s="24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484</v>
      </c>
      <c r="AU243" s="20" t="s">
        <v>82</v>
      </c>
    </row>
    <row r="244" s="2" customFormat="1" ht="21.75" customHeight="1">
      <c r="A244" s="41"/>
      <c r="B244" s="42"/>
      <c r="C244" s="231" t="s">
        <v>712</v>
      </c>
      <c r="D244" s="231" t="s">
        <v>477</v>
      </c>
      <c r="E244" s="232" t="s">
        <v>4608</v>
      </c>
      <c r="F244" s="233" t="s">
        <v>4609</v>
      </c>
      <c r="G244" s="234" t="s">
        <v>550</v>
      </c>
      <c r="H244" s="235">
        <v>1</v>
      </c>
      <c r="I244" s="236"/>
      <c r="J244" s="237">
        <f>ROUND(I244*H244,2)</f>
        <v>0</v>
      </c>
      <c r="K244" s="233" t="s">
        <v>481</v>
      </c>
      <c r="L244" s="47"/>
      <c r="M244" s="238" t="s">
        <v>28</v>
      </c>
      <c r="N244" s="239" t="s">
        <v>45</v>
      </c>
      <c r="O244" s="87"/>
      <c r="P244" s="240">
        <f>O244*H244</f>
        <v>0</v>
      </c>
      <c r="Q244" s="240">
        <v>0.10940999999999999</v>
      </c>
      <c r="R244" s="240">
        <f>Q244*H244</f>
        <v>0.10940999999999999</v>
      </c>
      <c r="S244" s="240">
        <v>0</v>
      </c>
      <c r="T244" s="241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42" t="s">
        <v>482</v>
      </c>
      <c r="AT244" s="242" t="s">
        <v>477</v>
      </c>
      <c r="AU244" s="242" t="s">
        <v>82</v>
      </c>
      <c r="AY244" s="20" t="s">
        <v>475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20" t="s">
        <v>78</v>
      </c>
      <c r="BK244" s="243">
        <f>ROUND(I244*H244,2)</f>
        <v>0</v>
      </c>
      <c r="BL244" s="20" t="s">
        <v>482</v>
      </c>
      <c r="BM244" s="242" t="s">
        <v>7020</v>
      </c>
    </row>
    <row r="245" s="2" customFormat="1">
      <c r="A245" s="41"/>
      <c r="B245" s="42"/>
      <c r="C245" s="43"/>
      <c r="D245" s="244" t="s">
        <v>484</v>
      </c>
      <c r="E245" s="43"/>
      <c r="F245" s="245" t="s">
        <v>4611</v>
      </c>
      <c r="G245" s="43"/>
      <c r="H245" s="43"/>
      <c r="I245" s="151"/>
      <c r="J245" s="43"/>
      <c r="K245" s="43"/>
      <c r="L245" s="47"/>
      <c r="M245" s="246"/>
      <c r="N245" s="24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484</v>
      </c>
      <c r="AU245" s="20" t="s">
        <v>82</v>
      </c>
    </row>
    <row r="246" s="2" customFormat="1" ht="16.5" customHeight="1">
      <c r="A246" s="41"/>
      <c r="B246" s="42"/>
      <c r="C246" s="282" t="s">
        <v>717</v>
      </c>
      <c r="D246" s="282" t="s">
        <v>516</v>
      </c>
      <c r="E246" s="283" t="s">
        <v>7021</v>
      </c>
      <c r="F246" s="284" t="s">
        <v>4614</v>
      </c>
      <c r="G246" s="285" t="s">
        <v>550</v>
      </c>
      <c r="H246" s="286">
        <v>1</v>
      </c>
      <c r="I246" s="287"/>
      <c r="J246" s="288">
        <f>ROUND(I246*H246,2)</f>
        <v>0</v>
      </c>
      <c r="K246" s="284" t="s">
        <v>481</v>
      </c>
      <c r="L246" s="289"/>
      <c r="M246" s="290" t="s">
        <v>28</v>
      </c>
      <c r="N246" s="291" t="s">
        <v>45</v>
      </c>
      <c r="O246" s="87"/>
      <c r="P246" s="240">
        <f>O246*H246</f>
        <v>0</v>
      </c>
      <c r="Q246" s="240">
        <v>0.0025000000000000001</v>
      </c>
      <c r="R246" s="240">
        <f>Q246*H246</f>
        <v>0.0025000000000000001</v>
      </c>
      <c r="S246" s="240">
        <v>0</v>
      </c>
      <c r="T246" s="24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42" t="s">
        <v>519</v>
      </c>
      <c r="AT246" s="242" t="s">
        <v>516</v>
      </c>
      <c r="AU246" s="242" t="s">
        <v>82</v>
      </c>
      <c r="AY246" s="20" t="s">
        <v>475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20" t="s">
        <v>78</v>
      </c>
      <c r="BK246" s="243">
        <f>ROUND(I246*H246,2)</f>
        <v>0</v>
      </c>
      <c r="BL246" s="20" t="s">
        <v>482</v>
      </c>
      <c r="BM246" s="242" t="s">
        <v>7022</v>
      </c>
    </row>
    <row r="247" s="2" customFormat="1">
      <c r="A247" s="41"/>
      <c r="B247" s="42"/>
      <c r="C247" s="43"/>
      <c r="D247" s="244" t="s">
        <v>484</v>
      </c>
      <c r="E247" s="43"/>
      <c r="F247" s="245" t="s">
        <v>4614</v>
      </c>
      <c r="G247" s="43"/>
      <c r="H247" s="43"/>
      <c r="I247" s="151"/>
      <c r="J247" s="43"/>
      <c r="K247" s="43"/>
      <c r="L247" s="47"/>
      <c r="M247" s="246"/>
      <c r="N247" s="24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484</v>
      </c>
      <c r="AU247" s="20" t="s">
        <v>82</v>
      </c>
    </row>
    <row r="248" s="2" customFormat="1" ht="44.25" customHeight="1">
      <c r="A248" s="41"/>
      <c r="B248" s="42"/>
      <c r="C248" s="231" t="s">
        <v>723</v>
      </c>
      <c r="D248" s="231" t="s">
        <v>477</v>
      </c>
      <c r="E248" s="232" t="s">
        <v>7023</v>
      </c>
      <c r="F248" s="233" t="s">
        <v>7024</v>
      </c>
      <c r="G248" s="234" t="s">
        <v>639</v>
      </c>
      <c r="H248" s="235">
        <v>189</v>
      </c>
      <c r="I248" s="236"/>
      <c r="J248" s="237">
        <f>ROUND(I248*H248,2)</f>
        <v>0</v>
      </c>
      <c r="K248" s="233" t="s">
        <v>481</v>
      </c>
      <c r="L248" s="47"/>
      <c r="M248" s="238" t="s">
        <v>28</v>
      </c>
      <c r="N248" s="239" t="s">
        <v>45</v>
      </c>
      <c r="O248" s="87"/>
      <c r="P248" s="240">
        <f>O248*H248</f>
        <v>0</v>
      </c>
      <c r="Q248" s="240">
        <v>0.16370999999999999</v>
      </c>
      <c r="R248" s="240">
        <f>Q248*H248</f>
        <v>30.941189999999999</v>
      </c>
      <c r="S248" s="240">
        <v>0</v>
      </c>
      <c r="T248" s="241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42" t="s">
        <v>482</v>
      </c>
      <c r="AT248" s="242" t="s">
        <v>477</v>
      </c>
      <c r="AU248" s="242" t="s">
        <v>82</v>
      </c>
      <c r="AY248" s="20" t="s">
        <v>475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20" t="s">
        <v>78</v>
      </c>
      <c r="BK248" s="243">
        <f>ROUND(I248*H248,2)</f>
        <v>0</v>
      </c>
      <c r="BL248" s="20" t="s">
        <v>482</v>
      </c>
      <c r="BM248" s="242" t="s">
        <v>7025</v>
      </c>
    </row>
    <row r="249" s="2" customFormat="1">
      <c r="A249" s="41"/>
      <c r="B249" s="42"/>
      <c r="C249" s="43"/>
      <c r="D249" s="244" t="s">
        <v>484</v>
      </c>
      <c r="E249" s="43"/>
      <c r="F249" s="245" t="s">
        <v>7024</v>
      </c>
      <c r="G249" s="43"/>
      <c r="H249" s="43"/>
      <c r="I249" s="151"/>
      <c r="J249" s="43"/>
      <c r="K249" s="43"/>
      <c r="L249" s="47"/>
      <c r="M249" s="246"/>
      <c r="N249" s="24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484</v>
      </c>
      <c r="AU249" s="20" t="s">
        <v>82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7026</v>
      </c>
      <c r="G250" s="250"/>
      <c r="H250" s="253">
        <v>189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78</v>
      </c>
      <c r="AY250" s="259" t="s">
        <v>475</v>
      </c>
    </row>
    <row r="251" s="2" customFormat="1" ht="16.5" customHeight="1">
      <c r="A251" s="41"/>
      <c r="B251" s="42"/>
      <c r="C251" s="282" t="s">
        <v>730</v>
      </c>
      <c r="D251" s="282" t="s">
        <v>516</v>
      </c>
      <c r="E251" s="283" t="s">
        <v>4684</v>
      </c>
      <c r="F251" s="284" t="s">
        <v>4685</v>
      </c>
      <c r="G251" s="285" t="s">
        <v>639</v>
      </c>
      <c r="H251" s="286">
        <v>189</v>
      </c>
      <c r="I251" s="287"/>
      <c r="J251" s="288">
        <f>ROUND(I251*H251,2)</f>
        <v>0</v>
      </c>
      <c r="K251" s="284" t="s">
        <v>481</v>
      </c>
      <c r="L251" s="289"/>
      <c r="M251" s="290" t="s">
        <v>28</v>
      </c>
      <c r="N251" s="291" t="s">
        <v>45</v>
      </c>
      <c r="O251" s="87"/>
      <c r="P251" s="240">
        <f>O251*H251</f>
        <v>0</v>
      </c>
      <c r="Q251" s="240">
        <v>0.13400000000000001</v>
      </c>
      <c r="R251" s="240">
        <f>Q251*H251</f>
        <v>25.326000000000001</v>
      </c>
      <c r="S251" s="240">
        <v>0</v>
      </c>
      <c r="T251" s="241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42" t="s">
        <v>519</v>
      </c>
      <c r="AT251" s="242" t="s">
        <v>516</v>
      </c>
      <c r="AU251" s="242" t="s">
        <v>82</v>
      </c>
      <c r="AY251" s="20" t="s">
        <v>475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20" t="s">
        <v>78</v>
      </c>
      <c r="BK251" s="243">
        <f>ROUND(I251*H251,2)</f>
        <v>0</v>
      </c>
      <c r="BL251" s="20" t="s">
        <v>482</v>
      </c>
      <c r="BM251" s="242" t="s">
        <v>7027</v>
      </c>
    </row>
    <row r="252" s="2" customFormat="1">
      <c r="A252" s="41"/>
      <c r="B252" s="42"/>
      <c r="C252" s="43"/>
      <c r="D252" s="244" t="s">
        <v>484</v>
      </c>
      <c r="E252" s="43"/>
      <c r="F252" s="245" t="s">
        <v>4685</v>
      </c>
      <c r="G252" s="43"/>
      <c r="H252" s="43"/>
      <c r="I252" s="151"/>
      <c r="J252" s="43"/>
      <c r="K252" s="43"/>
      <c r="L252" s="47"/>
      <c r="M252" s="246"/>
      <c r="N252" s="24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484</v>
      </c>
      <c r="AU252" s="20" t="s">
        <v>82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7026</v>
      </c>
      <c r="G253" s="250"/>
      <c r="H253" s="253">
        <v>189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78</v>
      </c>
      <c r="AY253" s="259" t="s">
        <v>475</v>
      </c>
    </row>
    <row r="254" s="2" customFormat="1" ht="33" customHeight="1">
      <c r="A254" s="41"/>
      <c r="B254" s="42"/>
      <c r="C254" s="231" t="s">
        <v>737</v>
      </c>
      <c r="D254" s="231" t="s">
        <v>477</v>
      </c>
      <c r="E254" s="232" t="s">
        <v>7028</v>
      </c>
      <c r="F254" s="233" t="s">
        <v>7029</v>
      </c>
      <c r="G254" s="234" t="s">
        <v>639</v>
      </c>
      <c r="H254" s="235">
        <v>0.12</v>
      </c>
      <c r="I254" s="236"/>
      <c r="J254" s="237">
        <f>ROUND(I254*H254,2)</f>
        <v>0</v>
      </c>
      <c r="K254" s="233" t="s">
        <v>481</v>
      </c>
      <c r="L254" s="47"/>
      <c r="M254" s="238" t="s">
        <v>28</v>
      </c>
      <c r="N254" s="239" t="s">
        <v>45</v>
      </c>
      <c r="O254" s="87"/>
      <c r="P254" s="240">
        <f>O254*H254</f>
        <v>0</v>
      </c>
      <c r="Q254" s="240">
        <v>0.0030899999999999999</v>
      </c>
      <c r="R254" s="240">
        <f>Q254*H254</f>
        <v>0.00037079999999999996</v>
      </c>
      <c r="S254" s="240">
        <v>0.126</v>
      </c>
      <c r="T254" s="241">
        <f>S254*H254</f>
        <v>0.01512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42" t="s">
        <v>482</v>
      </c>
      <c r="AT254" s="242" t="s">
        <v>477</v>
      </c>
      <c r="AU254" s="242" t="s">
        <v>82</v>
      </c>
      <c r="AY254" s="20" t="s">
        <v>475</v>
      </c>
      <c r="BE254" s="243">
        <f>IF(N254="základní",J254,0)</f>
        <v>0</v>
      </c>
      <c r="BF254" s="243">
        <f>IF(N254="snížená",J254,0)</f>
        <v>0</v>
      </c>
      <c r="BG254" s="243">
        <f>IF(N254="zákl. přenesená",J254,0)</f>
        <v>0</v>
      </c>
      <c r="BH254" s="243">
        <f>IF(N254="sníž. přenesená",J254,0)</f>
        <v>0</v>
      </c>
      <c r="BI254" s="243">
        <f>IF(N254="nulová",J254,0)</f>
        <v>0</v>
      </c>
      <c r="BJ254" s="20" t="s">
        <v>78</v>
      </c>
      <c r="BK254" s="243">
        <f>ROUND(I254*H254,2)</f>
        <v>0</v>
      </c>
      <c r="BL254" s="20" t="s">
        <v>482</v>
      </c>
      <c r="BM254" s="242" t="s">
        <v>7030</v>
      </c>
    </row>
    <row r="255" s="2" customFormat="1">
      <c r="A255" s="41"/>
      <c r="B255" s="42"/>
      <c r="C255" s="43"/>
      <c r="D255" s="244" t="s">
        <v>484</v>
      </c>
      <c r="E255" s="43"/>
      <c r="F255" s="245" t="s">
        <v>7029</v>
      </c>
      <c r="G255" s="43"/>
      <c r="H255" s="43"/>
      <c r="I255" s="151"/>
      <c r="J255" s="43"/>
      <c r="K255" s="43"/>
      <c r="L255" s="47"/>
      <c r="M255" s="246"/>
      <c r="N255" s="24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484</v>
      </c>
      <c r="AU255" s="20" t="s">
        <v>82</v>
      </c>
    </row>
    <row r="256" s="13" customFormat="1">
      <c r="A256" s="13"/>
      <c r="B256" s="249"/>
      <c r="C256" s="250"/>
      <c r="D256" s="244" t="s">
        <v>487</v>
      </c>
      <c r="E256" s="251" t="s">
        <v>28</v>
      </c>
      <c r="F256" s="252" t="s">
        <v>7031</v>
      </c>
      <c r="G256" s="250"/>
      <c r="H256" s="253">
        <v>0.12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9" t="s">
        <v>487</v>
      </c>
      <c r="AU256" s="259" t="s">
        <v>82</v>
      </c>
      <c r="AV256" s="13" t="s">
        <v>82</v>
      </c>
      <c r="AW256" s="13" t="s">
        <v>35</v>
      </c>
      <c r="AX256" s="13" t="s">
        <v>78</v>
      </c>
      <c r="AY256" s="259" t="s">
        <v>475</v>
      </c>
    </row>
    <row r="257" s="2" customFormat="1" ht="33" customHeight="1">
      <c r="A257" s="41"/>
      <c r="B257" s="42"/>
      <c r="C257" s="231" t="s">
        <v>742</v>
      </c>
      <c r="D257" s="231" t="s">
        <v>477</v>
      </c>
      <c r="E257" s="232" t="s">
        <v>7032</v>
      </c>
      <c r="F257" s="233" t="s">
        <v>7033</v>
      </c>
      <c r="G257" s="234" t="s">
        <v>639</v>
      </c>
      <c r="H257" s="235">
        <v>0.12</v>
      </c>
      <c r="I257" s="236"/>
      <c r="J257" s="237">
        <f>ROUND(I257*H257,2)</f>
        <v>0</v>
      </c>
      <c r="K257" s="233" t="s">
        <v>481</v>
      </c>
      <c r="L257" s="47"/>
      <c r="M257" s="238" t="s">
        <v>28</v>
      </c>
      <c r="N257" s="239" t="s">
        <v>45</v>
      </c>
      <c r="O257" s="87"/>
      <c r="P257" s="240">
        <f>O257*H257</f>
        <v>0</v>
      </c>
      <c r="Q257" s="240">
        <v>0.00363</v>
      </c>
      <c r="R257" s="240">
        <f>Q257*H257</f>
        <v>0.00043559999999999996</v>
      </c>
      <c r="S257" s="240">
        <v>0.19600000000000001</v>
      </c>
      <c r="T257" s="241">
        <f>S257*H257</f>
        <v>0.023519999999999999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482</v>
      </c>
      <c r="AT257" s="242" t="s">
        <v>477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482</v>
      </c>
      <c r="BM257" s="242" t="s">
        <v>7034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7033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2" customFormat="1" ht="21.75" customHeight="1">
      <c r="A259" s="41"/>
      <c r="B259" s="42"/>
      <c r="C259" s="231" t="s">
        <v>747</v>
      </c>
      <c r="D259" s="231" t="s">
        <v>477</v>
      </c>
      <c r="E259" s="232" t="s">
        <v>7035</v>
      </c>
      <c r="F259" s="233" t="s">
        <v>7036</v>
      </c>
      <c r="G259" s="234" t="s">
        <v>480</v>
      </c>
      <c r="H259" s="235">
        <v>0.0030000000000000001</v>
      </c>
      <c r="I259" s="236"/>
      <c r="J259" s="237">
        <f>ROUND(I259*H259,2)</f>
        <v>0</v>
      </c>
      <c r="K259" s="233" t="s">
        <v>28</v>
      </c>
      <c r="L259" s="47"/>
      <c r="M259" s="238" t="s">
        <v>28</v>
      </c>
      <c r="N259" s="239" t="s">
        <v>45</v>
      </c>
      <c r="O259" s="87"/>
      <c r="P259" s="240">
        <f>O259*H259</f>
        <v>0</v>
      </c>
      <c r="Q259" s="240">
        <v>2.5791300000000001</v>
      </c>
      <c r="R259" s="240">
        <f>Q259*H259</f>
        <v>0.0077373900000000002</v>
      </c>
      <c r="S259" s="240">
        <v>0</v>
      </c>
      <c r="T259" s="241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42" t="s">
        <v>482</v>
      </c>
      <c r="AT259" s="242" t="s">
        <v>477</v>
      </c>
      <c r="AU259" s="242" t="s">
        <v>82</v>
      </c>
      <c r="AY259" s="20" t="s">
        <v>475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20" t="s">
        <v>78</v>
      </c>
      <c r="BK259" s="243">
        <f>ROUND(I259*H259,2)</f>
        <v>0</v>
      </c>
      <c r="BL259" s="20" t="s">
        <v>482</v>
      </c>
      <c r="BM259" s="242" t="s">
        <v>7037</v>
      </c>
    </row>
    <row r="260" s="2" customFormat="1">
      <c r="A260" s="41"/>
      <c r="B260" s="42"/>
      <c r="C260" s="43"/>
      <c r="D260" s="244" t="s">
        <v>484</v>
      </c>
      <c r="E260" s="43"/>
      <c r="F260" s="245" t="s">
        <v>7036</v>
      </c>
      <c r="G260" s="43"/>
      <c r="H260" s="43"/>
      <c r="I260" s="151"/>
      <c r="J260" s="43"/>
      <c r="K260" s="43"/>
      <c r="L260" s="47"/>
      <c r="M260" s="246"/>
      <c r="N260" s="24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484</v>
      </c>
      <c r="AU260" s="20" t="s">
        <v>82</v>
      </c>
    </row>
    <row r="261" s="16" customFormat="1">
      <c r="A261" s="16"/>
      <c r="B261" s="299"/>
      <c r="C261" s="300"/>
      <c r="D261" s="244" t="s">
        <v>487</v>
      </c>
      <c r="E261" s="301" t="s">
        <v>28</v>
      </c>
      <c r="F261" s="302" t="s">
        <v>7038</v>
      </c>
      <c r="G261" s="300"/>
      <c r="H261" s="301" t="s">
        <v>28</v>
      </c>
      <c r="I261" s="303"/>
      <c r="J261" s="300"/>
      <c r="K261" s="300"/>
      <c r="L261" s="304"/>
      <c r="M261" s="305"/>
      <c r="N261" s="306"/>
      <c r="O261" s="306"/>
      <c r="P261" s="306"/>
      <c r="Q261" s="306"/>
      <c r="R261" s="306"/>
      <c r="S261" s="306"/>
      <c r="T261" s="307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T261" s="308" t="s">
        <v>487</v>
      </c>
      <c r="AU261" s="308" t="s">
        <v>82</v>
      </c>
      <c r="AV261" s="16" t="s">
        <v>78</v>
      </c>
      <c r="AW261" s="16" t="s">
        <v>35</v>
      </c>
      <c r="AX261" s="16" t="s">
        <v>74</v>
      </c>
      <c r="AY261" s="308" t="s">
        <v>475</v>
      </c>
    </row>
    <row r="262" s="13" customFormat="1">
      <c r="A262" s="13"/>
      <c r="B262" s="249"/>
      <c r="C262" s="250"/>
      <c r="D262" s="244" t="s">
        <v>487</v>
      </c>
      <c r="E262" s="251" t="s">
        <v>28</v>
      </c>
      <c r="F262" s="252" t="s">
        <v>7039</v>
      </c>
      <c r="G262" s="250"/>
      <c r="H262" s="253">
        <v>0.001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9" t="s">
        <v>487</v>
      </c>
      <c r="AU262" s="259" t="s">
        <v>82</v>
      </c>
      <c r="AV262" s="13" t="s">
        <v>82</v>
      </c>
      <c r="AW262" s="13" t="s">
        <v>35</v>
      </c>
      <c r="AX262" s="13" t="s">
        <v>74</v>
      </c>
      <c r="AY262" s="259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7040</v>
      </c>
      <c r="G263" s="250"/>
      <c r="H263" s="253">
        <v>0.002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74</v>
      </c>
      <c r="AY263" s="259" t="s">
        <v>475</v>
      </c>
    </row>
    <row r="264" s="15" customFormat="1">
      <c r="A264" s="15"/>
      <c r="B264" s="271"/>
      <c r="C264" s="272"/>
      <c r="D264" s="244" t="s">
        <v>487</v>
      </c>
      <c r="E264" s="273" t="s">
        <v>28</v>
      </c>
      <c r="F264" s="274" t="s">
        <v>493</v>
      </c>
      <c r="G264" s="272"/>
      <c r="H264" s="275">
        <v>0.0030000000000000001</v>
      </c>
      <c r="I264" s="276"/>
      <c r="J264" s="272"/>
      <c r="K264" s="272"/>
      <c r="L264" s="277"/>
      <c r="M264" s="278"/>
      <c r="N264" s="279"/>
      <c r="O264" s="279"/>
      <c r="P264" s="279"/>
      <c r="Q264" s="279"/>
      <c r="R264" s="279"/>
      <c r="S264" s="279"/>
      <c r="T264" s="280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81" t="s">
        <v>487</v>
      </c>
      <c r="AU264" s="281" t="s">
        <v>82</v>
      </c>
      <c r="AV264" s="15" t="s">
        <v>482</v>
      </c>
      <c r="AW264" s="15" t="s">
        <v>35</v>
      </c>
      <c r="AX264" s="15" t="s">
        <v>78</v>
      </c>
      <c r="AY264" s="281" t="s">
        <v>475</v>
      </c>
    </row>
    <row r="265" s="12" customFormat="1" ht="22.8" customHeight="1">
      <c r="A265" s="12"/>
      <c r="B265" s="215"/>
      <c r="C265" s="216"/>
      <c r="D265" s="217" t="s">
        <v>73</v>
      </c>
      <c r="E265" s="229" t="s">
        <v>2236</v>
      </c>
      <c r="F265" s="229" t="s">
        <v>2237</v>
      </c>
      <c r="G265" s="216"/>
      <c r="H265" s="216"/>
      <c r="I265" s="219"/>
      <c r="J265" s="230">
        <f>BK265</f>
        <v>0</v>
      </c>
      <c r="K265" s="216"/>
      <c r="L265" s="221"/>
      <c r="M265" s="222"/>
      <c r="N265" s="223"/>
      <c r="O265" s="223"/>
      <c r="P265" s="224">
        <f>SUM(P266:P271)</f>
        <v>0</v>
      </c>
      <c r="Q265" s="223"/>
      <c r="R265" s="224">
        <f>SUM(R266:R271)</f>
        <v>0</v>
      </c>
      <c r="S265" s="223"/>
      <c r="T265" s="225">
        <f>SUM(T266:T271)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26" t="s">
        <v>78</v>
      </c>
      <c r="AT265" s="227" t="s">
        <v>73</v>
      </c>
      <c r="AU265" s="227" t="s">
        <v>78</v>
      </c>
      <c r="AY265" s="226" t="s">
        <v>475</v>
      </c>
      <c r="BK265" s="228">
        <f>SUM(BK266:BK271)</f>
        <v>0</v>
      </c>
    </row>
    <row r="266" s="2" customFormat="1" ht="33" customHeight="1">
      <c r="A266" s="41"/>
      <c r="B266" s="42"/>
      <c r="C266" s="231" t="s">
        <v>752</v>
      </c>
      <c r="D266" s="231" t="s">
        <v>477</v>
      </c>
      <c r="E266" s="232" t="s">
        <v>7041</v>
      </c>
      <c r="F266" s="233" t="s">
        <v>7042</v>
      </c>
      <c r="G266" s="234" t="s">
        <v>508</v>
      </c>
      <c r="H266" s="235">
        <v>1103.5409999999999</v>
      </c>
      <c r="I266" s="236"/>
      <c r="J266" s="237">
        <f>ROUND(I266*H266,2)</f>
        <v>0</v>
      </c>
      <c r="K266" s="233" t="s">
        <v>906</v>
      </c>
      <c r="L266" s="47"/>
      <c r="M266" s="238" t="s">
        <v>28</v>
      </c>
      <c r="N266" s="239" t="s">
        <v>45</v>
      </c>
      <c r="O266" s="87"/>
      <c r="P266" s="240">
        <f>O266*H266</f>
        <v>0</v>
      </c>
      <c r="Q266" s="240">
        <v>0</v>
      </c>
      <c r="R266" s="240">
        <f>Q266*H266</f>
        <v>0</v>
      </c>
      <c r="S266" s="240">
        <v>0</v>
      </c>
      <c r="T266" s="241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42" t="s">
        <v>482</v>
      </c>
      <c r="AT266" s="242" t="s">
        <v>477</v>
      </c>
      <c r="AU266" s="242" t="s">
        <v>82</v>
      </c>
      <c r="AY266" s="20" t="s">
        <v>475</v>
      </c>
      <c r="BE266" s="243">
        <f>IF(N266="základní",J266,0)</f>
        <v>0</v>
      </c>
      <c r="BF266" s="243">
        <f>IF(N266="snížená",J266,0)</f>
        <v>0</v>
      </c>
      <c r="BG266" s="243">
        <f>IF(N266="zákl. přenesená",J266,0)</f>
        <v>0</v>
      </c>
      <c r="BH266" s="243">
        <f>IF(N266="sníž. přenesená",J266,0)</f>
        <v>0</v>
      </c>
      <c r="BI266" s="243">
        <f>IF(N266="nulová",J266,0)</f>
        <v>0</v>
      </c>
      <c r="BJ266" s="20" t="s">
        <v>78</v>
      </c>
      <c r="BK266" s="243">
        <f>ROUND(I266*H266,2)</f>
        <v>0</v>
      </c>
      <c r="BL266" s="20" t="s">
        <v>482</v>
      </c>
      <c r="BM266" s="242" t="s">
        <v>7043</v>
      </c>
    </row>
    <row r="267" s="2" customFormat="1">
      <c r="A267" s="41"/>
      <c r="B267" s="42"/>
      <c r="C267" s="43"/>
      <c r="D267" s="244" t="s">
        <v>484</v>
      </c>
      <c r="E267" s="43"/>
      <c r="F267" s="245" t="s">
        <v>7044</v>
      </c>
      <c r="G267" s="43"/>
      <c r="H267" s="43"/>
      <c r="I267" s="151"/>
      <c r="J267" s="43"/>
      <c r="K267" s="43"/>
      <c r="L267" s="47"/>
      <c r="M267" s="246"/>
      <c r="N267" s="247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484</v>
      </c>
      <c r="AU267" s="20" t="s">
        <v>82</v>
      </c>
    </row>
    <row r="268" s="2" customFormat="1">
      <c r="A268" s="41"/>
      <c r="B268" s="42"/>
      <c r="C268" s="43"/>
      <c r="D268" s="244" t="s">
        <v>485</v>
      </c>
      <c r="E268" s="43"/>
      <c r="F268" s="248" t="s">
        <v>7045</v>
      </c>
      <c r="G268" s="43"/>
      <c r="H268" s="43"/>
      <c r="I268" s="151"/>
      <c r="J268" s="43"/>
      <c r="K268" s="43"/>
      <c r="L268" s="47"/>
      <c r="M268" s="246"/>
      <c r="N268" s="247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485</v>
      </c>
      <c r="AU268" s="20" t="s">
        <v>82</v>
      </c>
    </row>
    <row r="269" s="13" customFormat="1">
      <c r="A269" s="13"/>
      <c r="B269" s="249"/>
      <c r="C269" s="250"/>
      <c r="D269" s="244" t="s">
        <v>487</v>
      </c>
      <c r="E269" s="251" t="s">
        <v>28</v>
      </c>
      <c r="F269" s="252" t="s">
        <v>7046</v>
      </c>
      <c r="G269" s="250"/>
      <c r="H269" s="253">
        <v>1073.441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9" t="s">
        <v>487</v>
      </c>
      <c r="AU269" s="259" t="s">
        <v>82</v>
      </c>
      <c r="AV269" s="13" t="s">
        <v>82</v>
      </c>
      <c r="AW269" s="13" t="s">
        <v>35</v>
      </c>
      <c r="AX269" s="13" t="s">
        <v>74</v>
      </c>
      <c r="AY269" s="259" t="s">
        <v>475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7047</v>
      </c>
      <c r="G270" s="250"/>
      <c r="H270" s="253">
        <v>30.100000000000001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74</v>
      </c>
      <c r="AY270" s="259" t="s">
        <v>475</v>
      </c>
    </row>
    <row r="271" s="15" customFormat="1">
      <c r="A271" s="15"/>
      <c r="B271" s="271"/>
      <c r="C271" s="272"/>
      <c r="D271" s="244" t="s">
        <v>487</v>
      </c>
      <c r="E271" s="273" t="s">
        <v>28</v>
      </c>
      <c r="F271" s="274" t="s">
        <v>493</v>
      </c>
      <c r="G271" s="272"/>
      <c r="H271" s="275">
        <v>1103.5409999999999</v>
      </c>
      <c r="I271" s="276"/>
      <c r="J271" s="272"/>
      <c r="K271" s="272"/>
      <c r="L271" s="277"/>
      <c r="M271" s="278"/>
      <c r="N271" s="279"/>
      <c r="O271" s="279"/>
      <c r="P271" s="279"/>
      <c r="Q271" s="279"/>
      <c r="R271" s="279"/>
      <c r="S271" s="279"/>
      <c r="T271" s="280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81" t="s">
        <v>487</v>
      </c>
      <c r="AU271" s="281" t="s">
        <v>82</v>
      </c>
      <c r="AV271" s="15" t="s">
        <v>482</v>
      </c>
      <c r="AW271" s="15" t="s">
        <v>35</v>
      </c>
      <c r="AX271" s="15" t="s">
        <v>78</v>
      </c>
      <c r="AY271" s="281" t="s">
        <v>475</v>
      </c>
    </row>
    <row r="272" s="12" customFormat="1" ht="22.8" customHeight="1">
      <c r="A272" s="12"/>
      <c r="B272" s="215"/>
      <c r="C272" s="216"/>
      <c r="D272" s="217" t="s">
        <v>73</v>
      </c>
      <c r="E272" s="229" t="s">
        <v>701</v>
      </c>
      <c r="F272" s="229" t="s">
        <v>702</v>
      </c>
      <c r="G272" s="216"/>
      <c r="H272" s="216"/>
      <c r="I272" s="219"/>
      <c r="J272" s="230">
        <f>BK272</f>
        <v>0</v>
      </c>
      <c r="K272" s="216"/>
      <c r="L272" s="221"/>
      <c r="M272" s="222"/>
      <c r="N272" s="223"/>
      <c r="O272" s="223"/>
      <c r="P272" s="224">
        <f>SUM(P273:P274)</f>
        <v>0</v>
      </c>
      <c r="Q272" s="223"/>
      <c r="R272" s="224">
        <f>SUM(R273:R274)</f>
        <v>0</v>
      </c>
      <c r="S272" s="223"/>
      <c r="T272" s="225">
        <f>SUM(T273:T274)</f>
        <v>0</v>
      </c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R272" s="226" t="s">
        <v>78</v>
      </c>
      <c r="AT272" s="227" t="s">
        <v>73</v>
      </c>
      <c r="AU272" s="227" t="s">
        <v>78</v>
      </c>
      <c r="AY272" s="226" t="s">
        <v>475</v>
      </c>
      <c r="BK272" s="228">
        <f>SUM(BK273:BK274)</f>
        <v>0</v>
      </c>
    </row>
    <row r="273" s="2" customFormat="1" ht="33" customHeight="1">
      <c r="A273" s="41"/>
      <c r="B273" s="42"/>
      <c r="C273" s="231" t="s">
        <v>758</v>
      </c>
      <c r="D273" s="231" t="s">
        <v>477</v>
      </c>
      <c r="E273" s="232" t="s">
        <v>1386</v>
      </c>
      <c r="F273" s="233" t="s">
        <v>1387</v>
      </c>
      <c r="G273" s="234" t="s">
        <v>508</v>
      </c>
      <c r="H273" s="235">
        <v>63.976999999999997</v>
      </c>
      <c r="I273" s="236"/>
      <c r="J273" s="237">
        <f>ROUND(I273*H273,2)</f>
        <v>0</v>
      </c>
      <c r="K273" s="233" t="s">
        <v>481</v>
      </c>
      <c r="L273" s="47"/>
      <c r="M273" s="238" t="s">
        <v>28</v>
      </c>
      <c r="N273" s="239" t="s">
        <v>45</v>
      </c>
      <c r="O273" s="87"/>
      <c r="P273" s="240">
        <f>O273*H273</f>
        <v>0</v>
      </c>
      <c r="Q273" s="240">
        <v>0</v>
      </c>
      <c r="R273" s="240">
        <f>Q273*H273</f>
        <v>0</v>
      </c>
      <c r="S273" s="240">
        <v>0</v>
      </c>
      <c r="T273" s="241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42" t="s">
        <v>482</v>
      </c>
      <c r="AT273" s="242" t="s">
        <v>477</v>
      </c>
      <c r="AU273" s="242" t="s">
        <v>82</v>
      </c>
      <c r="AY273" s="20" t="s">
        <v>475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20" t="s">
        <v>78</v>
      </c>
      <c r="BK273" s="243">
        <f>ROUND(I273*H273,2)</f>
        <v>0</v>
      </c>
      <c r="BL273" s="20" t="s">
        <v>482</v>
      </c>
      <c r="BM273" s="242" t="s">
        <v>7048</v>
      </c>
    </row>
    <row r="274" s="2" customFormat="1">
      <c r="A274" s="41"/>
      <c r="B274" s="42"/>
      <c r="C274" s="43"/>
      <c r="D274" s="244" t="s">
        <v>484</v>
      </c>
      <c r="E274" s="43"/>
      <c r="F274" s="245" t="s">
        <v>1389</v>
      </c>
      <c r="G274" s="43"/>
      <c r="H274" s="43"/>
      <c r="I274" s="151"/>
      <c r="J274" s="43"/>
      <c r="K274" s="43"/>
      <c r="L274" s="47"/>
      <c r="M274" s="295"/>
      <c r="N274" s="296"/>
      <c r="O274" s="297"/>
      <c r="P274" s="297"/>
      <c r="Q274" s="297"/>
      <c r="R274" s="297"/>
      <c r="S274" s="297"/>
      <c r="T274" s="29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484</v>
      </c>
      <c r="AU274" s="20" t="s">
        <v>82</v>
      </c>
    </row>
    <row r="275" s="2" customFormat="1" ht="6.96" customHeight="1">
      <c r="A275" s="41"/>
      <c r="B275" s="62"/>
      <c r="C275" s="63"/>
      <c r="D275" s="63"/>
      <c r="E275" s="63"/>
      <c r="F275" s="63"/>
      <c r="G275" s="63"/>
      <c r="H275" s="63"/>
      <c r="I275" s="179"/>
      <c r="J275" s="63"/>
      <c r="K275" s="63"/>
      <c r="L275" s="47"/>
      <c r="M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</row>
  </sheetData>
  <sheetProtection sheet="1" autoFilter="0" formatColumns="0" formatRows="0" objects="1" scenarios="1" spinCount="100000" saltValue="YB0P70X2A3y0zIWjGFNALfIO6Trv9O6r63WERUV6FkNSibp8Y6ZoCGwke0nOFFdbSK4nvzLbub9SxxDI2pMxmw==" hashValue="ZDKIdxYwAxSnN3HWwg5a+dHObTOIS8YDjzyV/inCBi2laJWfvbMCfuaqLotuLbsvvcFcXqVtpYlHKzJycYcKAg==" algorithmName="SHA-512" password="C429"/>
  <autoFilter ref="C99:K27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267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7049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ROUND(J100,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ROUND((SUM(BE100:BE290)),  2)</f>
        <v>0</v>
      </c>
      <c r="G37" s="41"/>
      <c r="H37" s="41"/>
      <c r="I37" s="168">
        <v>0.20999999999999999</v>
      </c>
      <c r="J37" s="167">
        <f>ROUND(((SUM(BE100:BE290))*I37),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ROUND((SUM(BF100:BF290)),  2)</f>
        <v>0</v>
      </c>
      <c r="G38" s="41"/>
      <c r="H38" s="41"/>
      <c r="I38" s="168">
        <v>0.14999999999999999</v>
      </c>
      <c r="J38" s="167">
        <f>ROUND(((SUM(BF100:BF290))*I38),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ROUND((SUM(BG100:BG290)),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ROUND((SUM(BH100:BH290)),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ROUND((SUM(BI100:BI290)),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107.2 - SO 107.2 Vedlejší polní cesta (P 4,00/20)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J100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J101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J102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J152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J174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1214</v>
      </c>
      <c r="E72" s="199"/>
      <c r="F72" s="199"/>
      <c r="G72" s="199"/>
      <c r="H72" s="199"/>
      <c r="I72" s="200"/>
      <c r="J72" s="201">
        <f>J186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2360</v>
      </c>
      <c r="E73" s="199"/>
      <c r="F73" s="199"/>
      <c r="G73" s="199"/>
      <c r="H73" s="199"/>
      <c r="I73" s="200"/>
      <c r="J73" s="201">
        <f>J228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450</v>
      </c>
      <c r="E74" s="199"/>
      <c r="F74" s="199"/>
      <c r="G74" s="199"/>
      <c r="H74" s="199"/>
      <c r="I74" s="200"/>
      <c r="J74" s="201">
        <f>J251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97"/>
      <c r="C75" s="127"/>
      <c r="D75" s="198" t="s">
        <v>1909</v>
      </c>
      <c r="E75" s="199"/>
      <c r="F75" s="199"/>
      <c r="G75" s="199"/>
      <c r="H75" s="199"/>
      <c r="I75" s="200"/>
      <c r="J75" s="201">
        <f>J281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97"/>
      <c r="C76" s="127"/>
      <c r="D76" s="198" t="s">
        <v>451</v>
      </c>
      <c r="E76" s="199"/>
      <c r="F76" s="199"/>
      <c r="G76" s="199"/>
      <c r="H76" s="199"/>
      <c r="I76" s="200"/>
      <c r="J76" s="201">
        <f>J288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179"/>
      <c r="J78" s="63"/>
      <c r="K78" s="6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182"/>
      <c r="J82" s="65"/>
      <c r="K82" s="65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460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83" t="str">
        <f>E7</f>
        <v>Krounka Kutřín, výstavba poldru</v>
      </c>
      <c r="F86" s="35"/>
      <c r="G86" s="35"/>
      <c r="H86" s="35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435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1" customFormat="1" ht="16.5" customHeight="1">
      <c r="B88" s="24"/>
      <c r="C88" s="25"/>
      <c r="D88" s="25"/>
      <c r="E88" s="183" t="s">
        <v>6863</v>
      </c>
      <c r="F88" s="25"/>
      <c r="G88" s="25"/>
      <c r="H88" s="25"/>
      <c r="I88" s="142"/>
      <c r="J88" s="25"/>
      <c r="K88" s="25"/>
      <c r="L88" s="23"/>
    </row>
    <row r="89" s="1" customFormat="1" ht="12" customHeight="1">
      <c r="B89" s="24"/>
      <c r="C89" s="35" t="s">
        <v>437</v>
      </c>
      <c r="D89" s="25"/>
      <c r="E89" s="25"/>
      <c r="F89" s="25"/>
      <c r="G89" s="25"/>
      <c r="H89" s="25"/>
      <c r="I89" s="142"/>
      <c r="J89" s="25"/>
      <c r="K89" s="25"/>
      <c r="L89" s="23"/>
    </row>
    <row r="90" s="2" customFormat="1" ht="16.5" customHeight="1">
      <c r="A90" s="41"/>
      <c r="B90" s="42"/>
      <c r="C90" s="43"/>
      <c r="D90" s="43"/>
      <c r="E90" s="184" t="s">
        <v>6864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439</v>
      </c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6.5" customHeight="1">
      <c r="A92" s="41"/>
      <c r="B92" s="42"/>
      <c r="C92" s="43"/>
      <c r="D92" s="43"/>
      <c r="E92" s="72" t="str">
        <f>E13</f>
        <v>107.2 - SO 107.2 Vedlejší polní cesta (P 4,00/20)</v>
      </c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2" customHeight="1">
      <c r="A94" s="41"/>
      <c r="B94" s="42"/>
      <c r="C94" s="35" t="s">
        <v>22</v>
      </c>
      <c r="D94" s="43"/>
      <c r="E94" s="43"/>
      <c r="F94" s="30" t="str">
        <f>F16</f>
        <v>k.ú. Perálec,Hněvětice,Miřetín,Č.Rybná</v>
      </c>
      <c r="G94" s="43"/>
      <c r="H94" s="43"/>
      <c r="I94" s="154" t="s">
        <v>24</v>
      </c>
      <c r="J94" s="75" t="str">
        <f>IF(J16="","",J16)</f>
        <v>27.8.2019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40.05" customHeight="1">
      <c r="A96" s="41"/>
      <c r="B96" s="42"/>
      <c r="C96" s="35" t="s">
        <v>26</v>
      </c>
      <c r="D96" s="43"/>
      <c r="E96" s="43"/>
      <c r="F96" s="30" t="str">
        <f>E19</f>
        <v>Povodí Labe,státní podnik,Víta Nejedlého 951, HK3</v>
      </c>
      <c r="G96" s="43"/>
      <c r="H96" s="43"/>
      <c r="I96" s="154" t="s">
        <v>33</v>
      </c>
      <c r="J96" s="39" t="str">
        <f>E25</f>
        <v>"Sdružení Kutřín 2016" Šindlar + HG partner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5.15" customHeight="1">
      <c r="A97" s="41"/>
      <c r="B97" s="42"/>
      <c r="C97" s="35" t="s">
        <v>31</v>
      </c>
      <c r="D97" s="43"/>
      <c r="E97" s="43"/>
      <c r="F97" s="30" t="str">
        <f>IF(E22="","",E22)</f>
        <v>Vyplň údaj</v>
      </c>
      <c r="G97" s="43"/>
      <c r="H97" s="43"/>
      <c r="I97" s="154" t="s">
        <v>36</v>
      </c>
      <c r="J97" s="39" t="str">
        <f>E28</f>
        <v xml:space="preserve"> </v>
      </c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0.32" customHeight="1">
      <c r="A98" s="41"/>
      <c r="B98" s="42"/>
      <c r="C98" s="43"/>
      <c r="D98" s="43"/>
      <c r="E98" s="43"/>
      <c r="F98" s="43"/>
      <c r="G98" s="43"/>
      <c r="H98" s="43"/>
      <c r="I98" s="151"/>
      <c r="J98" s="43"/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11" customFormat="1" ht="29.28" customHeight="1">
      <c r="A99" s="203"/>
      <c r="B99" s="204"/>
      <c r="C99" s="205" t="s">
        <v>461</v>
      </c>
      <c r="D99" s="206" t="s">
        <v>59</v>
      </c>
      <c r="E99" s="206" t="s">
        <v>55</v>
      </c>
      <c r="F99" s="206" t="s">
        <v>56</v>
      </c>
      <c r="G99" s="206" t="s">
        <v>462</v>
      </c>
      <c r="H99" s="206" t="s">
        <v>463</v>
      </c>
      <c r="I99" s="207" t="s">
        <v>464</v>
      </c>
      <c r="J99" s="206" t="s">
        <v>444</v>
      </c>
      <c r="K99" s="208" t="s">
        <v>465</v>
      </c>
      <c r="L99" s="209"/>
      <c r="M99" s="95" t="s">
        <v>28</v>
      </c>
      <c r="N99" s="96" t="s">
        <v>44</v>
      </c>
      <c r="O99" s="96" t="s">
        <v>466</v>
      </c>
      <c r="P99" s="96" t="s">
        <v>467</v>
      </c>
      <c r="Q99" s="96" t="s">
        <v>468</v>
      </c>
      <c r="R99" s="96" t="s">
        <v>469</v>
      </c>
      <c r="S99" s="96" t="s">
        <v>470</v>
      </c>
      <c r="T99" s="97" t="s">
        <v>471</v>
      </c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</row>
    <row r="100" s="2" customFormat="1" ht="22.8" customHeight="1">
      <c r="A100" s="41"/>
      <c r="B100" s="42"/>
      <c r="C100" s="102" t="s">
        <v>472</v>
      </c>
      <c r="D100" s="43"/>
      <c r="E100" s="43"/>
      <c r="F100" s="43"/>
      <c r="G100" s="43"/>
      <c r="H100" s="43"/>
      <c r="I100" s="151"/>
      <c r="J100" s="210">
        <f>BK100</f>
        <v>0</v>
      </c>
      <c r="K100" s="43"/>
      <c r="L100" s="47"/>
      <c r="M100" s="98"/>
      <c r="N100" s="211"/>
      <c r="O100" s="99"/>
      <c r="P100" s="212">
        <f>P101</f>
        <v>0</v>
      </c>
      <c r="Q100" s="99"/>
      <c r="R100" s="212">
        <f>R101</f>
        <v>49.353873589999999</v>
      </c>
      <c r="S100" s="99"/>
      <c r="T100" s="213">
        <f>T101</f>
        <v>0.038640000000000001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73</v>
      </c>
      <c r="AU100" s="20" t="s">
        <v>445</v>
      </c>
      <c r="BK100" s="214">
        <f>BK101</f>
        <v>0</v>
      </c>
    </row>
    <row r="101" s="12" customFormat="1" ht="25.92" customHeight="1">
      <c r="A101" s="12"/>
      <c r="B101" s="215"/>
      <c r="C101" s="216"/>
      <c r="D101" s="217" t="s">
        <v>73</v>
      </c>
      <c r="E101" s="218" t="s">
        <v>473</v>
      </c>
      <c r="F101" s="218" t="s">
        <v>474</v>
      </c>
      <c r="G101" s="216"/>
      <c r="H101" s="216"/>
      <c r="I101" s="219"/>
      <c r="J101" s="220">
        <f>BK101</f>
        <v>0</v>
      </c>
      <c r="K101" s="216"/>
      <c r="L101" s="221"/>
      <c r="M101" s="222"/>
      <c r="N101" s="223"/>
      <c r="O101" s="223"/>
      <c r="P101" s="224">
        <f>P102+P152+P174+P186+P228+P251+P281+P288</f>
        <v>0</v>
      </c>
      <c r="Q101" s="223"/>
      <c r="R101" s="224">
        <f>R102+R152+R174+R186+R228+R251+R281+R288</f>
        <v>49.353873589999999</v>
      </c>
      <c r="S101" s="223"/>
      <c r="T101" s="225">
        <f>T102+T152+T174+T186+T228+T251+T281+T288</f>
        <v>0.038640000000000001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74</v>
      </c>
      <c r="AY101" s="226" t="s">
        <v>475</v>
      </c>
      <c r="BK101" s="228">
        <f>BK102+BK152+BK174+BK186+BK228+BK251+BK281+BK288</f>
        <v>0</v>
      </c>
    </row>
    <row r="102" s="12" customFormat="1" ht="22.8" customHeight="1">
      <c r="A102" s="12"/>
      <c r="B102" s="215"/>
      <c r="C102" s="216"/>
      <c r="D102" s="217" t="s">
        <v>73</v>
      </c>
      <c r="E102" s="229" t="s">
        <v>78</v>
      </c>
      <c r="F102" s="229" t="s">
        <v>393</v>
      </c>
      <c r="G102" s="216"/>
      <c r="H102" s="216"/>
      <c r="I102" s="219"/>
      <c r="J102" s="230">
        <f>BK102</f>
        <v>0</v>
      </c>
      <c r="K102" s="216"/>
      <c r="L102" s="221"/>
      <c r="M102" s="222"/>
      <c r="N102" s="223"/>
      <c r="O102" s="223"/>
      <c r="P102" s="224">
        <f>SUM(P103:P151)</f>
        <v>0</v>
      </c>
      <c r="Q102" s="223"/>
      <c r="R102" s="224">
        <f>SUM(R103:R151)</f>
        <v>0.031664999999999999</v>
      </c>
      <c r="S102" s="223"/>
      <c r="T102" s="225">
        <f>SUM(T103:T151)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26" t="s">
        <v>78</v>
      </c>
      <c r="AT102" s="227" t="s">
        <v>73</v>
      </c>
      <c r="AU102" s="227" t="s">
        <v>78</v>
      </c>
      <c r="AY102" s="226" t="s">
        <v>475</v>
      </c>
      <c r="BK102" s="228">
        <f>SUM(BK103:BK151)</f>
        <v>0</v>
      </c>
    </row>
    <row r="103" s="2" customFormat="1" ht="44.25" customHeight="1">
      <c r="A103" s="41"/>
      <c r="B103" s="42"/>
      <c r="C103" s="231" t="s">
        <v>78</v>
      </c>
      <c r="D103" s="231" t="s">
        <v>477</v>
      </c>
      <c r="E103" s="232" t="s">
        <v>7050</v>
      </c>
      <c r="F103" s="233" t="s">
        <v>7051</v>
      </c>
      <c r="G103" s="234" t="s">
        <v>480</v>
      </c>
      <c r="H103" s="235">
        <v>602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7052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7053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7054</v>
      </c>
      <c r="G105" s="250"/>
      <c r="H105" s="253">
        <v>602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44.25" customHeight="1">
      <c r="A106" s="41"/>
      <c r="B106" s="42"/>
      <c r="C106" s="231" t="s">
        <v>82</v>
      </c>
      <c r="D106" s="231" t="s">
        <v>477</v>
      </c>
      <c r="E106" s="232" t="s">
        <v>7055</v>
      </c>
      <c r="F106" s="233" t="s">
        <v>7056</v>
      </c>
      <c r="G106" s="234" t="s">
        <v>480</v>
      </c>
      <c r="H106" s="235">
        <v>60.200000000000003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7057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7058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7059</v>
      </c>
      <c r="G108" s="250"/>
      <c r="H108" s="253">
        <v>60.200000000000003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90</v>
      </c>
      <c r="D109" s="231" t="s">
        <v>477</v>
      </c>
      <c r="E109" s="232" t="s">
        <v>6883</v>
      </c>
      <c r="F109" s="233" t="s">
        <v>6884</v>
      </c>
      <c r="G109" s="234" t="s">
        <v>480</v>
      </c>
      <c r="H109" s="235">
        <v>102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7060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6886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7061</v>
      </c>
      <c r="G111" s="250"/>
      <c r="H111" s="253">
        <v>102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44.25" customHeight="1">
      <c r="A112" s="41"/>
      <c r="B112" s="42"/>
      <c r="C112" s="231" t="s">
        <v>482</v>
      </c>
      <c r="D112" s="231" t="s">
        <v>477</v>
      </c>
      <c r="E112" s="232" t="s">
        <v>1476</v>
      </c>
      <c r="F112" s="233" t="s">
        <v>1477</v>
      </c>
      <c r="G112" s="234" t="s">
        <v>480</v>
      </c>
      <c r="H112" s="235">
        <v>102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7062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1479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2" customFormat="1" ht="33" customHeight="1">
      <c r="A114" s="41"/>
      <c r="B114" s="42"/>
      <c r="C114" s="231" t="s">
        <v>186</v>
      </c>
      <c r="D114" s="231" t="s">
        <v>477</v>
      </c>
      <c r="E114" s="232" t="s">
        <v>7063</v>
      </c>
      <c r="F114" s="233" t="s">
        <v>7064</v>
      </c>
      <c r="G114" s="234" t="s">
        <v>480</v>
      </c>
      <c r="H114" s="235">
        <v>7.1760000000000002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7065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7066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7067</v>
      </c>
      <c r="G116" s="250"/>
      <c r="H116" s="253">
        <v>7.1760000000000002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33" customHeight="1">
      <c r="A117" s="41"/>
      <c r="B117" s="42"/>
      <c r="C117" s="231" t="s">
        <v>204</v>
      </c>
      <c r="D117" s="231" t="s">
        <v>477</v>
      </c>
      <c r="E117" s="232" t="s">
        <v>6889</v>
      </c>
      <c r="F117" s="233" t="s">
        <v>6890</v>
      </c>
      <c r="G117" s="234" t="s">
        <v>480</v>
      </c>
      <c r="H117" s="235">
        <v>8.1419999999999995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7068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6892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7069</v>
      </c>
      <c r="G119" s="250"/>
      <c r="H119" s="253">
        <v>8.1419999999999995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44.25" customHeight="1">
      <c r="A120" s="41"/>
      <c r="B120" s="42"/>
      <c r="C120" s="231" t="s">
        <v>522</v>
      </c>
      <c r="D120" s="231" t="s">
        <v>477</v>
      </c>
      <c r="E120" s="232" t="s">
        <v>5778</v>
      </c>
      <c r="F120" s="233" t="s">
        <v>5779</v>
      </c>
      <c r="G120" s="234" t="s">
        <v>480</v>
      </c>
      <c r="H120" s="235">
        <v>211.09999999999999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7070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5781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6" customFormat="1">
      <c r="A122" s="16"/>
      <c r="B122" s="299"/>
      <c r="C122" s="300"/>
      <c r="D122" s="244" t="s">
        <v>487</v>
      </c>
      <c r="E122" s="301" t="s">
        <v>28</v>
      </c>
      <c r="F122" s="302" t="s">
        <v>7071</v>
      </c>
      <c r="G122" s="300"/>
      <c r="H122" s="301" t="s">
        <v>28</v>
      </c>
      <c r="I122" s="303"/>
      <c r="J122" s="300"/>
      <c r="K122" s="300"/>
      <c r="L122" s="304"/>
      <c r="M122" s="305"/>
      <c r="N122" s="306"/>
      <c r="O122" s="306"/>
      <c r="P122" s="306"/>
      <c r="Q122" s="306"/>
      <c r="R122" s="306"/>
      <c r="S122" s="306"/>
      <c r="T122" s="307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T122" s="308" t="s">
        <v>487</v>
      </c>
      <c r="AU122" s="308" t="s">
        <v>82</v>
      </c>
      <c r="AV122" s="16" t="s">
        <v>78</v>
      </c>
      <c r="AW122" s="16" t="s">
        <v>35</v>
      </c>
      <c r="AX122" s="16" t="s">
        <v>74</v>
      </c>
      <c r="AY122" s="308" t="s">
        <v>475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7072</v>
      </c>
      <c r="G123" s="250"/>
      <c r="H123" s="253">
        <v>211.09999999999999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78</v>
      </c>
      <c r="AY123" s="259" t="s">
        <v>475</v>
      </c>
    </row>
    <row r="124" s="2" customFormat="1" ht="44.25" customHeight="1">
      <c r="A124" s="41"/>
      <c r="B124" s="42"/>
      <c r="C124" s="231" t="s">
        <v>519</v>
      </c>
      <c r="D124" s="231" t="s">
        <v>477</v>
      </c>
      <c r="E124" s="232" t="s">
        <v>5785</v>
      </c>
      <c r="F124" s="233" t="s">
        <v>5786</v>
      </c>
      <c r="G124" s="234" t="s">
        <v>480</v>
      </c>
      <c r="H124" s="235">
        <v>2979.826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7073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5788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7074</v>
      </c>
      <c r="G126" s="250"/>
      <c r="H126" s="253">
        <v>2515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7075</v>
      </c>
      <c r="G127" s="250"/>
      <c r="H127" s="253">
        <v>110.142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7076</v>
      </c>
      <c r="G128" s="250"/>
      <c r="H128" s="253">
        <v>354.18700000000001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7077</v>
      </c>
      <c r="G129" s="250"/>
      <c r="H129" s="253">
        <v>0.497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74</v>
      </c>
      <c r="AY129" s="259" t="s">
        <v>475</v>
      </c>
    </row>
    <row r="130" s="15" customFormat="1">
      <c r="A130" s="15"/>
      <c r="B130" s="271"/>
      <c r="C130" s="272"/>
      <c r="D130" s="244" t="s">
        <v>487</v>
      </c>
      <c r="E130" s="273" t="s">
        <v>28</v>
      </c>
      <c r="F130" s="274" t="s">
        <v>493</v>
      </c>
      <c r="G130" s="272"/>
      <c r="H130" s="275">
        <v>2979.8259999999996</v>
      </c>
      <c r="I130" s="276"/>
      <c r="J130" s="272"/>
      <c r="K130" s="272"/>
      <c r="L130" s="277"/>
      <c r="M130" s="278"/>
      <c r="N130" s="279"/>
      <c r="O130" s="279"/>
      <c r="P130" s="279"/>
      <c r="Q130" s="279"/>
      <c r="R130" s="279"/>
      <c r="S130" s="279"/>
      <c r="T130" s="280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81" t="s">
        <v>487</v>
      </c>
      <c r="AU130" s="281" t="s">
        <v>82</v>
      </c>
      <c r="AV130" s="15" t="s">
        <v>482</v>
      </c>
      <c r="AW130" s="15" t="s">
        <v>35</v>
      </c>
      <c r="AX130" s="15" t="s">
        <v>78</v>
      </c>
      <c r="AY130" s="281" t="s">
        <v>475</v>
      </c>
    </row>
    <row r="131" s="2" customFormat="1" ht="44.25" customHeight="1">
      <c r="A131" s="41"/>
      <c r="B131" s="42"/>
      <c r="C131" s="231" t="s">
        <v>292</v>
      </c>
      <c r="D131" s="231" t="s">
        <v>477</v>
      </c>
      <c r="E131" s="232" t="s">
        <v>6606</v>
      </c>
      <c r="F131" s="233" t="s">
        <v>3664</v>
      </c>
      <c r="G131" s="234" t="s">
        <v>480</v>
      </c>
      <c r="H131" s="235">
        <v>602</v>
      </c>
      <c r="I131" s="236"/>
      <c r="J131" s="237">
        <f>ROUND(I131*H131,2)</f>
        <v>0</v>
      </c>
      <c r="K131" s="233" t="s">
        <v>28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7078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3664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7079</v>
      </c>
      <c r="G133" s="250"/>
      <c r="H133" s="253">
        <v>602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33" customHeight="1">
      <c r="A134" s="41"/>
      <c r="B134" s="42"/>
      <c r="C134" s="231" t="s">
        <v>332</v>
      </c>
      <c r="D134" s="231" t="s">
        <v>477</v>
      </c>
      <c r="E134" s="232" t="s">
        <v>1522</v>
      </c>
      <c r="F134" s="233" t="s">
        <v>1523</v>
      </c>
      <c r="G134" s="234" t="s">
        <v>480</v>
      </c>
      <c r="H134" s="235">
        <v>211.09999999999999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7080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1525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7081</v>
      </c>
      <c r="G136" s="250"/>
      <c r="H136" s="253">
        <v>211.09999999999999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44.25" customHeight="1">
      <c r="A137" s="41"/>
      <c r="B137" s="42"/>
      <c r="C137" s="231" t="s">
        <v>341</v>
      </c>
      <c r="D137" s="231" t="s">
        <v>477</v>
      </c>
      <c r="E137" s="232" t="s">
        <v>7082</v>
      </c>
      <c r="F137" s="233" t="s">
        <v>7083</v>
      </c>
      <c r="G137" s="234" t="s">
        <v>480</v>
      </c>
      <c r="H137" s="235">
        <v>2515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7084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7085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7086</v>
      </c>
      <c r="G139" s="250"/>
      <c r="H139" s="253">
        <v>2515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33" customHeight="1">
      <c r="A140" s="41"/>
      <c r="B140" s="42"/>
      <c r="C140" s="231" t="s">
        <v>350</v>
      </c>
      <c r="D140" s="231" t="s">
        <v>477</v>
      </c>
      <c r="E140" s="232" t="s">
        <v>6910</v>
      </c>
      <c r="F140" s="233" t="s">
        <v>6911</v>
      </c>
      <c r="G140" s="234" t="s">
        <v>496</v>
      </c>
      <c r="H140" s="235">
        <v>2111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7087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6911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7088</v>
      </c>
      <c r="G142" s="250"/>
      <c r="H142" s="253">
        <v>2111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16.5" customHeight="1">
      <c r="A143" s="41"/>
      <c r="B143" s="42"/>
      <c r="C143" s="282" t="s">
        <v>359</v>
      </c>
      <c r="D143" s="282" t="s">
        <v>516</v>
      </c>
      <c r="E143" s="283" t="s">
        <v>4991</v>
      </c>
      <c r="F143" s="284" t="s">
        <v>4992</v>
      </c>
      <c r="G143" s="285" t="s">
        <v>720</v>
      </c>
      <c r="H143" s="286">
        <v>31.664999999999999</v>
      </c>
      <c r="I143" s="287"/>
      <c r="J143" s="288">
        <f>ROUND(I143*H143,2)</f>
        <v>0</v>
      </c>
      <c r="K143" s="284" t="s">
        <v>481</v>
      </c>
      <c r="L143" s="289"/>
      <c r="M143" s="290" t="s">
        <v>28</v>
      </c>
      <c r="N143" s="291" t="s">
        <v>45</v>
      </c>
      <c r="O143" s="87"/>
      <c r="P143" s="240">
        <f>O143*H143</f>
        <v>0</v>
      </c>
      <c r="Q143" s="240">
        <v>0.001</v>
      </c>
      <c r="R143" s="240">
        <f>Q143*H143</f>
        <v>0.031664999999999999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519</v>
      </c>
      <c r="AT143" s="242" t="s">
        <v>516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7089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4992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7090</v>
      </c>
      <c r="G145" s="250"/>
      <c r="H145" s="253">
        <v>31.664999999999999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2" customFormat="1" ht="21.75" customHeight="1">
      <c r="A146" s="41"/>
      <c r="B146" s="42"/>
      <c r="C146" s="231" t="s">
        <v>557</v>
      </c>
      <c r="D146" s="231" t="s">
        <v>477</v>
      </c>
      <c r="E146" s="232" t="s">
        <v>4075</v>
      </c>
      <c r="F146" s="233" t="s">
        <v>4076</v>
      </c>
      <c r="G146" s="234" t="s">
        <v>496</v>
      </c>
      <c r="H146" s="235">
        <v>695</v>
      </c>
      <c r="I146" s="236"/>
      <c r="J146" s="237">
        <f>ROUND(I146*H146,2)</f>
        <v>0</v>
      </c>
      <c r="K146" s="233" t="s">
        <v>481</v>
      </c>
      <c r="L146" s="47"/>
      <c r="M146" s="238" t="s">
        <v>28</v>
      </c>
      <c r="N146" s="239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482</v>
      </c>
      <c r="AT146" s="242" t="s">
        <v>477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7091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4078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7092</v>
      </c>
      <c r="G148" s="250"/>
      <c r="H148" s="253">
        <v>695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78</v>
      </c>
      <c r="AY148" s="259" t="s">
        <v>475</v>
      </c>
    </row>
    <row r="149" s="2" customFormat="1" ht="21.75" customHeight="1">
      <c r="A149" s="41"/>
      <c r="B149" s="42"/>
      <c r="C149" s="231" t="s">
        <v>8</v>
      </c>
      <c r="D149" s="231" t="s">
        <v>477</v>
      </c>
      <c r="E149" s="232" t="s">
        <v>7093</v>
      </c>
      <c r="F149" s="233" t="s">
        <v>7094</v>
      </c>
      <c r="G149" s="234" t="s">
        <v>496</v>
      </c>
      <c r="H149" s="235">
        <v>2111</v>
      </c>
      <c r="I149" s="236"/>
      <c r="J149" s="237">
        <f>ROUND(I149*H149,2)</f>
        <v>0</v>
      </c>
      <c r="K149" s="233" t="s">
        <v>481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482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482</v>
      </c>
      <c r="BM149" s="242" t="s">
        <v>7095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7094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7096</v>
      </c>
      <c r="G151" s="250"/>
      <c r="H151" s="253">
        <v>2111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78</v>
      </c>
      <c r="AY151" s="259" t="s">
        <v>475</v>
      </c>
    </row>
    <row r="152" s="12" customFormat="1" ht="22.8" customHeight="1">
      <c r="A152" s="12"/>
      <c r="B152" s="215"/>
      <c r="C152" s="216"/>
      <c r="D152" s="217" t="s">
        <v>73</v>
      </c>
      <c r="E152" s="229" t="s">
        <v>82</v>
      </c>
      <c r="F152" s="229" t="s">
        <v>925</v>
      </c>
      <c r="G152" s="216"/>
      <c r="H152" s="216"/>
      <c r="I152" s="219"/>
      <c r="J152" s="230">
        <f>BK152</f>
        <v>0</v>
      </c>
      <c r="K152" s="216"/>
      <c r="L152" s="221"/>
      <c r="M152" s="222"/>
      <c r="N152" s="223"/>
      <c r="O152" s="223"/>
      <c r="P152" s="224">
        <f>SUM(P153:P173)</f>
        <v>0</v>
      </c>
      <c r="Q152" s="223"/>
      <c r="R152" s="224">
        <f>SUM(R153:R173)</f>
        <v>0.61310399999999998</v>
      </c>
      <c r="S152" s="223"/>
      <c r="T152" s="225">
        <f>SUM(T153:T173)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6" t="s">
        <v>78</v>
      </c>
      <c r="AT152" s="227" t="s">
        <v>73</v>
      </c>
      <c r="AU152" s="227" t="s">
        <v>78</v>
      </c>
      <c r="AY152" s="226" t="s">
        <v>475</v>
      </c>
      <c r="BK152" s="228">
        <f>SUM(BK153:BK173)</f>
        <v>0</v>
      </c>
    </row>
    <row r="153" s="2" customFormat="1" ht="33" customHeight="1">
      <c r="A153" s="41"/>
      <c r="B153" s="42"/>
      <c r="C153" s="231" t="s">
        <v>567</v>
      </c>
      <c r="D153" s="231" t="s">
        <v>477</v>
      </c>
      <c r="E153" s="232" t="s">
        <v>6922</v>
      </c>
      <c r="F153" s="233" t="s">
        <v>6923</v>
      </c>
      <c r="G153" s="234" t="s">
        <v>480</v>
      </c>
      <c r="H153" s="235">
        <v>24.052</v>
      </c>
      <c r="I153" s="236"/>
      <c r="J153" s="237">
        <f>ROUND(I153*H153,2)</f>
        <v>0</v>
      </c>
      <c r="K153" s="233" t="s">
        <v>481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482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7097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6925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7098</v>
      </c>
      <c r="G155" s="250"/>
      <c r="H155" s="253">
        <v>17.052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7099</v>
      </c>
      <c r="G156" s="250"/>
      <c r="H156" s="253">
        <v>7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74</v>
      </c>
      <c r="AY156" s="259" t="s">
        <v>475</v>
      </c>
    </row>
    <row r="157" s="15" customFormat="1">
      <c r="A157" s="15"/>
      <c r="B157" s="271"/>
      <c r="C157" s="272"/>
      <c r="D157" s="244" t="s">
        <v>487</v>
      </c>
      <c r="E157" s="273" t="s">
        <v>28</v>
      </c>
      <c r="F157" s="274" t="s">
        <v>493</v>
      </c>
      <c r="G157" s="272"/>
      <c r="H157" s="275">
        <v>24.052</v>
      </c>
      <c r="I157" s="276"/>
      <c r="J157" s="272"/>
      <c r="K157" s="272"/>
      <c r="L157" s="277"/>
      <c r="M157" s="278"/>
      <c r="N157" s="279"/>
      <c r="O157" s="279"/>
      <c r="P157" s="279"/>
      <c r="Q157" s="279"/>
      <c r="R157" s="279"/>
      <c r="S157" s="279"/>
      <c r="T157" s="280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81" t="s">
        <v>487</v>
      </c>
      <c r="AU157" s="281" t="s">
        <v>82</v>
      </c>
      <c r="AV157" s="15" t="s">
        <v>482</v>
      </c>
      <c r="AW157" s="15" t="s">
        <v>35</v>
      </c>
      <c r="AX157" s="15" t="s">
        <v>78</v>
      </c>
      <c r="AY157" s="281" t="s">
        <v>475</v>
      </c>
    </row>
    <row r="158" s="2" customFormat="1" ht="21.75" customHeight="1">
      <c r="A158" s="41"/>
      <c r="B158" s="42"/>
      <c r="C158" s="231" t="s">
        <v>571</v>
      </c>
      <c r="D158" s="231" t="s">
        <v>477</v>
      </c>
      <c r="E158" s="232" t="s">
        <v>6928</v>
      </c>
      <c r="F158" s="233" t="s">
        <v>6929</v>
      </c>
      <c r="G158" s="234" t="s">
        <v>639</v>
      </c>
      <c r="H158" s="235">
        <v>84</v>
      </c>
      <c r="I158" s="236"/>
      <c r="J158" s="237">
        <f>ROUND(I158*H158,2)</f>
        <v>0</v>
      </c>
      <c r="K158" s="233" t="s">
        <v>481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0.00116</v>
      </c>
      <c r="R158" s="240">
        <f>Q158*H158</f>
        <v>0.097439999999999999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482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7100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6931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7101</v>
      </c>
      <c r="G160" s="250"/>
      <c r="H160" s="253">
        <v>84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78</v>
      </c>
      <c r="AY160" s="259" t="s">
        <v>475</v>
      </c>
    </row>
    <row r="161" s="2" customFormat="1" ht="33" customHeight="1">
      <c r="A161" s="41"/>
      <c r="B161" s="42"/>
      <c r="C161" s="231" t="s">
        <v>575</v>
      </c>
      <c r="D161" s="231" t="s">
        <v>477</v>
      </c>
      <c r="E161" s="232" t="s">
        <v>6117</v>
      </c>
      <c r="F161" s="233" t="s">
        <v>6118</v>
      </c>
      <c r="G161" s="234" t="s">
        <v>496</v>
      </c>
      <c r="H161" s="235">
        <v>100.8</v>
      </c>
      <c r="I161" s="236"/>
      <c r="J161" s="237">
        <f>ROUND(I161*H161,2)</f>
        <v>0</v>
      </c>
      <c r="K161" s="233" t="s">
        <v>481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0.00010000000000000001</v>
      </c>
      <c r="R161" s="240">
        <f>Q161*H161</f>
        <v>0.01008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482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7102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6120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7103</v>
      </c>
      <c r="G163" s="250"/>
      <c r="H163" s="253">
        <v>100.8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16.5" customHeight="1">
      <c r="A164" s="41"/>
      <c r="B164" s="42"/>
      <c r="C164" s="282" t="s">
        <v>579</v>
      </c>
      <c r="D164" s="282" t="s">
        <v>516</v>
      </c>
      <c r="E164" s="283" t="s">
        <v>6122</v>
      </c>
      <c r="F164" s="284" t="s">
        <v>6123</v>
      </c>
      <c r="G164" s="285" t="s">
        <v>496</v>
      </c>
      <c r="H164" s="286">
        <v>115.92</v>
      </c>
      <c r="I164" s="287"/>
      <c r="J164" s="288">
        <f>ROUND(I164*H164,2)</f>
        <v>0</v>
      </c>
      <c r="K164" s="284" t="s">
        <v>481</v>
      </c>
      <c r="L164" s="289"/>
      <c r="M164" s="290" t="s">
        <v>28</v>
      </c>
      <c r="N164" s="291" t="s">
        <v>45</v>
      </c>
      <c r="O164" s="87"/>
      <c r="P164" s="240">
        <f>O164*H164</f>
        <v>0</v>
      </c>
      <c r="Q164" s="240">
        <v>0.00020000000000000001</v>
      </c>
      <c r="R164" s="240">
        <f>Q164*H164</f>
        <v>0.023184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519</v>
      </c>
      <c r="AT164" s="242" t="s">
        <v>516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7104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6123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7105</v>
      </c>
      <c r="G166" s="250"/>
      <c r="H166" s="253">
        <v>115.92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78</v>
      </c>
      <c r="AY166" s="259" t="s">
        <v>475</v>
      </c>
    </row>
    <row r="167" s="2" customFormat="1" ht="33" customHeight="1">
      <c r="A167" s="41"/>
      <c r="B167" s="42"/>
      <c r="C167" s="231" t="s">
        <v>583</v>
      </c>
      <c r="D167" s="231" t="s">
        <v>477</v>
      </c>
      <c r="E167" s="232" t="s">
        <v>4113</v>
      </c>
      <c r="F167" s="233" t="s">
        <v>4114</v>
      </c>
      <c r="G167" s="234" t="s">
        <v>496</v>
      </c>
      <c r="H167" s="235">
        <v>804</v>
      </c>
      <c r="I167" s="236"/>
      <c r="J167" s="237">
        <f>ROUND(I167*H167,2)</f>
        <v>0</v>
      </c>
      <c r="K167" s="233" t="s">
        <v>481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0.00013999999999999999</v>
      </c>
      <c r="R167" s="240">
        <f>Q167*H167</f>
        <v>0.11255999999999999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482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7106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4116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7107</v>
      </c>
      <c r="G169" s="250"/>
      <c r="H169" s="253">
        <v>804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78</v>
      </c>
      <c r="AY169" s="259" t="s">
        <v>475</v>
      </c>
    </row>
    <row r="170" s="2" customFormat="1" ht="16.5" customHeight="1">
      <c r="A170" s="41"/>
      <c r="B170" s="42"/>
      <c r="C170" s="282" t="s">
        <v>7</v>
      </c>
      <c r="D170" s="282" t="s">
        <v>516</v>
      </c>
      <c r="E170" s="283" t="s">
        <v>6939</v>
      </c>
      <c r="F170" s="284" t="s">
        <v>6940</v>
      </c>
      <c r="G170" s="285" t="s">
        <v>496</v>
      </c>
      <c r="H170" s="286">
        <v>924.60000000000002</v>
      </c>
      <c r="I170" s="287"/>
      <c r="J170" s="288">
        <f>ROUND(I170*H170,2)</f>
        <v>0</v>
      </c>
      <c r="K170" s="284" t="s">
        <v>906</v>
      </c>
      <c r="L170" s="289"/>
      <c r="M170" s="290" t="s">
        <v>28</v>
      </c>
      <c r="N170" s="291" t="s">
        <v>45</v>
      </c>
      <c r="O170" s="87"/>
      <c r="P170" s="240">
        <f>O170*H170</f>
        <v>0</v>
      </c>
      <c r="Q170" s="240">
        <v>0.00040000000000000002</v>
      </c>
      <c r="R170" s="240">
        <f>Q170*H170</f>
        <v>0.36984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519</v>
      </c>
      <c r="AT170" s="242" t="s">
        <v>516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7108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6940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7109</v>
      </c>
      <c r="G172" s="250"/>
      <c r="H172" s="253">
        <v>804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74</v>
      </c>
      <c r="AY172" s="259" t="s">
        <v>475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7110</v>
      </c>
      <c r="G173" s="250"/>
      <c r="H173" s="253">
        <v>924.60000000000002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78</v>
      </c>
      <c r="AY173" s="259" t="s">
        <v>475</v>
      </c>
    </row>
    <row r="174" s="12" customFormat="1" ht="22.8" customHeight="1">
      <c r="A174" s="12"/>
      <c r="B174" s="215"/>
      <c r="C174" s="216"/>
      <c r="D174" s="217" t="s">
        <v>73</v>
      </c>
      <c r="E174" s="229" t="s">
        <v>482</v>
      </c>
      <c r="F174" s="229" t="s">
        <v>547</v>
      </c>
      <c r="G174" s="216"/>
      <c r="H174" s="216"/>
      <c r="I174" s="219"/>
      <c r="J174" s="230">
        <f>BK174</f>
        <v>0</v>
      </c>
      <c r="K174" s="216"/>
      <c r="L174" s="221"/>
      <c r="M174" s="222"/>
      <c r="N174" s="223"/>
      <c r="O174" s="223"/>
      <c r="P174" s="224">
        <f>SUM(P175:P185)</f>
        <v>0</v>
      </c>
      <c r="Q174" s="223"/>
      <c r="R174" s="224">
        <f>SUM(R175:R185)</f>
        <v>2.6889408000000001</v>
      </c>
      <c r="S174" s="223"/>
      <c r="T174" s="225">
        <f>SUM(T175:T185)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6" t="s">
        <v>78</v>
      </c>
      <c r="AT174" s="227" t="s">
        <v>73</v>
      </c>
      <c r="AU174" s="227" t="s">
        <v>78</v>
      </c>
      <c r="AY174" s="226" t="s">
        <v>475</v>
      </c>
      <c r="BK174" s="228">
        <f>SUM(BK175:BK185)</f>
        <v>0</v>
      </c>
    </row>
    <row r="175" s="2" customFormat="1" ht="21.75" customHeight="1">
      <c r="A175" s="41"/>
      <c r="B175" s="42"/>
      <c r="C175" s="231" t="s">
        <v>594</v>
      </c>
      <c r="D175" s="231" t="s">
        <v>477</v>
      </c>
      <c r="E175" s="232" t="s">
        <v>6949</v>
      </c>
      <c r="F175" s="233" t="s">
        <v>6950</v>
      </c>
      <c r="G175" s="234" t="s">
        <v>480</v>
      </c>
      <c r="H175" s="235">
        <v>0.152</v>
      </c>
      <c r="I175" s="236"/>
      <c r="J175" s="237">
        <f>ROUND(I175*H175,2)</f>
        <v>0</v>
      </c>
      <c r="K175" s="233" t="s">
        <v>481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7111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6952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6953</v>
      </c>
      <c r="G177" s="250"/>
      <c r="H177" s="253">
        <v>0.096000000000000002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6954</v>
      </c>
      <c r="G178" s="250"/>
      <c r="H178" s="253">
        <v>0.056000000000000001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5" customFormat="1">
      <c r="A179" s="15"/>
      <c r="B179" s="271"/>
      <c r="C179" s="272"/>
      <c r="D179" s="244" t="s">
        <v>487</v>
      </c>
      <c r="E179" s="273" t="s">
        <v>28</v>
      </c>
      <c r="F179" s="274" t="s">
        <v>493</v>
      </c>
      <c r="G179" s="272"/>
      <c r="H179" s="275">
        <v>0.152</v>
      </c>
      <c r="I179" s="276"/>
      <c r="J179" s="272"/>
      <c r="K179" s="272"/>
      <c r="L179" s="277"/>
      <c r="M179" s="278"/>
      <c r="N179" s="279"/>
      <c r="O179" s="279"/>
      <c r="P179" s="279"/>
      <c r="Q179" s="279"/>
      <c r="R179" s="279"/>
      <c r="S179" s="279"/>
      <c r="T179" s="280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81" t="s">
        <v>487</v>
      </c>
      <c r="AU179" s="281" t="s">
        <v>82</v>
      </c>
      <c r="AV179" s="15" t="s">
        <v>482</v>
      </c>
      <c r="AW179" s="15" t="s">
        <v>35</v>
      </c>
      <c r="AX179" s="15" t="s">
        <v>78</v>
      </c>
      <c r="AY179" s="281" t="s">
        <v>475</v>
      </c>
    </row>
    <row r="180" s="2" customFormat="1" ht="33" customHeight="1">
      <c r="A180" s="41"/>
      <c r="B180" s="42"/>
      <c r="C180" s="231" t="s">
        <v>599</v>
      </c>
      <c r="D180" s="231" t="s">
        <v>477</v>
      </c>
      <c r="E180" s="232" t="s">
        <v>6133</v>
      </c>
      <c r="F180" s="233" t="s">
        <v>5675</v>
      </c>
      <c r="G180" s="234" t="s">
        <v>480</v>
      </c>
      <c r="H180" s="235">
        <v>1.26</v>
      </c>
      <c r="I180" s="236"/>
      <c r="J180" s="237">
        <f>ROUND(I180*H180,2)</f>
        <v>0</v>
      </c>
      <c r="K180" s="233" t="s">
        <v>481</v>
      </c>
      <c r="L180" s="47"/>
      <c r="M180" s="238" t="s">
        <v>28</v>
      </c>
      <c r="N180" s="239" t="s">
        <v>45</v>
      </c>
      <c r="O180" s="87"/>
      <c r="P180" s="240">
        <f>O180*H180</f>
        <v>0</v>
      </c>
      <c r="Q180" s="240">
        <v>2.13408</v>
      </c>
      <c r="R180" s="240">
        <f>Q180*H180</f>
        <v>2.6889408000000001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482</v>
      </c>
      <c r="AT180" s="242" t="s">
        <v>477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482</v>
      </c>
      <c r="BM180" s="242" t="s">
        <v>7112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5677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7113</v>
      </c>
      <c r="G182" s="250"/>
      <c r="H182" s="253">
        <v>1.26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78</v>
      </c>
      <c r="AY182" s="259" t="s">
        <v>475</v>
      </c>
    </row>
    <row r="183" s="2" customFormat="1" ht="33" customHeight="1">
      <c r="A183" s="41"/>
      <c r="B183" s="42"/>
      <c r="C183" s="231" t="s">
        <v>603</v>
      </c>
      <c r="D183" s="231" t="s">
        <v>477</v>
      </c>
      <c r="E183" s="232" t="s">
        <v>5687</v>
      </c>
      <c r="F183" s="233" t="s">
        <v>5688</v>
      </c>
      <c r="G183" s="234" t="s">
        <v>496</v>
      </c>
      <c r="H183" s="235">
        <v>4.2000000000000002</v>
      </c>
      <c r="I183" s="236"/>
      <c r="J183" s="237">
        <f>ROUND(I183*H183,2)</f>
        <v>0</v>
      </c>
      <c r="K183" s="233" t="s">
        <v>481</v>
      </c>
      <c r="L183" s="47"/>
      <c r="M183" s="238" t="s">
        <v>28</v>
      </c>
      <c r="N183" s="239" t="s">
        <v>45</v>
      </c>
      <c r="O183" s="87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482</v>
      </c>
      <c r="AT183" s="242" t="s">
        <v>477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7114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5690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7115</v>
      </c>
      <c r="G185" s="250"/>
      <c r="H185" s="253">
        <v>4.2000000000000002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78</v>
      </c>
      <c r="AY185" s="259" t="s">
        <v>475</v>
      </c>
    </row>
    <row r="186" s="12" customFormat="1" ht="22.8" customHeight="1">
      <c r="A186" s="12"/>
      <c r="B186" s="215"/>
      <c r="C186" s="216"/>
      <c r="D186" s="217" t="s">
        <v>73</v>
      </c>
      <c r="E186" s="229" t="s">
        <v>186</v>
      </c>
      <c r="F186" s="229" t="s">
        <v>1304</v>
      </c>
      <c r="G186" s="216"/>
      <c r="H186" s="216"/>
      <c r="I186" s="219"/>
      <c r="J186" s="230">
        <f>BK186</f>
        <v>0</v>
      </c>
      <c r="K186" s="216"/>
      <c r="L186" s="221"/>
      <c r="M186" s="222"/>
      <c r="N186" s="223"/>
      <c r="O186" s="223"/>
      <c r="P186" s="224">
        <f>SUM(P187:P227)</f>
        <v>0</v>
      </c>
      <c r="Q186" s="223"/>
      <c r="R186" s="224">
        <f>SUM(R187:R227)</f>
        <v>1.18316</v>
      </c>
      <c r="S186" s="223"/>
      <c r="T186" s="225">
        <f>SUM(T187:T227)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6" t="s">
        <v>78</v>
      </c>
      <c r="AT186" s="227" t="s">
        <v>73</v>
      </c>
      <c r="AU186" s="227" t="s">
        <v>78</v>
      </c>
      <c r="AY186" s="226" t="s">
        <v>475</v>
      </c>
      <c r="BK186" s="228">
        <f>SUM(BK187:BK227)</f>
        <v>0</v>
      </c>
    </row>
    <row r="187" s="2" customFormat="1" ht="33" customHeight="1">
      <c r="A187" s="41"/>
      <c r="B187" s="42"/>
      <c r="C187" s="231" t="s">
        <v>607</v>
      </c>
      <c r="D187" s="231" t="s">
        <v>477</v>
      </c>
      <c r="E187" s="232" t="s">
        <v>7116</v>
      </c>
      <c r="F187" s="233" t="s">
        <v>6960</v>
      </c>
      <c r="G187" s="234" t="s">
        <v>496</v>
      </c>
      <c r="H187" s="235">
        <v>1011.9640000000001</v>
      </c>
      <c r="I187" s="236"/>
      <c r="J187" s="237">
        <f>ROUND(I187*H187,2)</f>
        <v>0</v>
      </c>
      <c r="K187" s="233" t="s">
        <v>28</v>
      </c>
      <c r="L187" s="47"/>
      <c r="M187" s="238" t="s">
        <v>28</v>
      </c>
      <c r="N187" s="239" t="s">
        <v>45</v>
      </c>
      <c r="O187" s="87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482</v>
      </c>
      <c r="AT187" s="242" t="s">
        <v>477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482</v>
      </c>
      <c r="BM187" s="242" t="s">
        <v>7117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6962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2" customFormat="1">
      <c r="A189" s="41"/>
      <c r="B189" s="42"/>
      <c r="C189" s="43"/>
      <c r="D189" s="244" t="s">
        <v>485</v>
      </c>
      <c r="E189" s="43"/>
      <c r="F189" s="248" t="s">
        <v>6963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485</v>
      </c>
      <c r="AU189" s="20" t="s">
        <v>82</v>
      </c>
    </row>
    <row r="190" s="16" customFormat="1">
      <c r="A190" s="16"/>
      <c r="B190" s="299"/>
      <c r="C190" s="300"/>
      <c r="D190" s="244" t="s">
        <v>487</v>
      </c>
      <c r="E190" s="301" t="s">
        <v>28</v>
      </c>
      <c r="F190" s="302" t="s">
        <v>6964</v>
      </c>
      <c r="G190" s="300"/>
      <c r="H190" s="301" t="s">
        <v>28</v>
      </c>
      <c r="I190" s="303"/>
      <c r="J190" s="300"/>
      <c r="K190" s="300"/>
      <c r="L190" s="304"/>
      <c r="M190" s="305"/>
      <c r="N190" s="306"/>
      <c r="O190" s="306"/>
      <c r="P190" s="306"/>
      <c r="Q190" s="306"/>
      <c r="R190" s="306"/>
      <c r="S190" s="306"/>
      <c r="T190" s="307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T190" s="308" t="s">
        <v>487</v>
      </c>
      <c r="AU190" s="308" t="s">
        <v>82</v>
      </c>
      <c r="AV190" s="16" t="s">
        <v>78</v>
      </c>
      <c r="AW190" s="16" t="s">
        <v>35</v>
      </c>
      <c r="AX190" s="16" t="s">
        <v>74</v>
      </c>
      <c r="AY190" s="308" t="s">
        <v>475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7118</v>
      </c>
      <c r="G191" s="250"/>
      <c r="H191" s="253">
        <v>540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74</v>
      </c>
      <c r="AY191" s="259" t="s">
        <v>475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7119</v>
      </c>
      <c r="G192" s="250"/>
      <c r="H192" s="253">
        <v>471.964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74</v>
      </c>
      <c r="AY192" s="259" t="s">
        <v>475</v>
      </c>
    </row>
    <row r="193" s="15" customFormat="1">
      <c r="A193" s="15"/>
      <c r="B193" s="271"/>
      <c r="C193" s="272"/>
      <c r="D193" s="244" t="s">
        <v>487</v>
      </c>
      <c r="E193" s="273" t="s">
        <v>28</v>
      </c>
      <c r="F193" s="274" t="s">
        <v>493</v>
      </c>
      <c r="G193" s="272"/>
      <c r="H193" s="275">
        <v>1011.9639999999999</v>
      </c>
      <c r="I193" s="276"/>
      <c r="J193" s="272"/>
      <c r="K193" s="272"/>
      <c r="L193" s="277"/>
      <c r="M193" s="278"/>
      <c r="N193" s="279"/>
      <c r="O193" s="279"/>
      <c r="P193" s="279"/>
      <c r="Q193" s="279"/>
      <c r="R193" s="279"/>
      <c r="S193" s="279"/>
      <c r="T193" s="280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81" t="s">
        <v>487</v>
      </c>
      <c r="AU193" s="281" t="s">
        <v>82</v>
      </c>
      <c r="AV193" s="15" t="s">
        <v>482</v>
      </c>
      <c r="AW193" s="15" t="s">
        <v>35</v>
      </c>
      <c r="AX193" s="15" t="s">
        <v>78</v>
      </c>
      <c r="AY193" s="281" t="s">
        <v>475</v>
      </c>
    </row>
    <row r="194" s="2" customFormat="1" ht="21.75" customHeight="1">
      <c r="A194" s="41"/>
      <c r="B194" s="42"/>
      <c r="C194" s="231" t="s">
        <v>614</v>
      </c>
      <c r="D194" s="231" t="s">
        <v>477</v>
      </c>
      <c r="E194" s="232" t="s">
        <v>7120</v>
      </c>
      <c r="F194" s="233" t="s">
        <v>6967</v>
      </c>
      <c r="G194" s="234" t="s">
        <v>496</v>
      </c>
      <c r="H194" s="235">
        <v>1011.9640000000001</v>
      </c>
      <c r="I194" s="236"/>
      <c r="J194" s="237">
        <f>ROUND(I194*H194,2)</f>
        <v>0</v>
      </c>
      <c r="K194" s="233" t="s">
        <v>28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482</v>
      </c>
      <c r="AT194" s="242" t="s">
        <v>477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7121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6969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2" customFormat="1">
      <c r="A196" s="41"/>
      <c r="B196" s="42"/>
      <c r="C196" s="43"/>
      <c r="D196" s="244" t="s">
        <v>485</v>
      </c>
      <c r="E196" s="43"/>
      <c r="F196" s="248" t="s">
        <v>6963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485</v>
      </c>
      <c r="AU196" s="20" t="s">
        <v>82</v>
      </c>
    </row>
    <row r="197" s="16" customFormat="1">
      <c r="A197" s="16"/>
      <c r="B197" s="299"/>
      <c r="C197" s="300"/>
      <c r="D197" s="244" t="s">
        <v>487</v>
      </c>
      <c r="E197" s="301" t="s">
        <v>28</v>
      </c>
      <c r="F197" s="302" t="s">
        <v>6964</v>
      </c>
      <c r="G197" s="300"/>
      <c r="H197" s="301" t="s">
        <v>28</v>
      </c>
      <c r="I197" s="303"/>
      <c r="J197" s="300"/>
      <c r="K197" s="300"/>
      <c r="L197" s="304"/>
      <c r="M197" s="305"/>
      <c r="N197" s="306"/>
      <c r="O197" s="306"/>
      <c r="P197" s="306"/>
      <c r="Q197" s="306"/>
      <c r="R197" s="306"/>
      <c r="S197" s="306"/>
      <c r="T197" s="307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308" t="s">
        <v>487</v>
      </c>
      <c r="AU197" s="308" t="s">
        <v>82</v>
      </c>
      <c r="AV197" s="16" t="s">
        <v>78</v>
      </c>
      <c r="AW197" s="16" t="s">
        <v>35</v>
      </c>
      <c r="AX197" s="16" t="s">
        <v>74</v>
      </c>
      <c r="AY197" s="308" t="s">
        <v>475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7118</v>
      </c>
      <c r="G198" s="250"/>
      <c r="H198" s="253">
        <v>540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74</v>
      </c>
      <c r="AY198" s="259" t="s">
        <v>475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7119</v>
      </c>
      <c r="G199" s="250"/>
      <c r="H199" s="253">
        <v>471.964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74</v>
      </c>
      <c r="AY199" s="259" t="s">
        <v>475</v>
      </c>
    </row>
    <row r="200" s="15" customFormat="1">
      <c r="A200" s="15"/>
      <c r="B200" s="271"/>
      <c r="C200" s="272"/>
      <c r="D200" s="244" t="s">
        <v>487</v>
      </c>
      <c r="E200" s="273" t="s">
        <v>28</v>
      </c>
      <c r="F200" s="274" t="s">
        <v>493</v>
      </c>
      <c r="G200" s="272"/>
      <c r="H200" s="275">
        <v>1011.9639999999999</v>
      </c>
      <c r="I200" s="276"/>
      <c r="J200" s="272"/>
      <c r="K200" s="272"/>
      <c r="L200" s="277"/>
      <c r="M200" s="278"/>
      <c r="N200" s="279"/>
      <c r="O200" s="279"/>
      <c r="P200" s="279"/>
      <c r="Q200" s="279"/>
      <c r="R200" s="279"/>
      <c r="S200" s="279"/>
      <c r="T200" s="280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81" t="s">
        <v>487</v>
      </c>
      <c r="AU200" s="281" t="s">
        <v>82</v>
      </c>
      <c r="AV200" s="15" t="s">
        <v>482</v>
      </c>
      <c r="AW200" s="15" t="s">
        <v>35</v>
      </c>
      <c r="AX200" s="15" t="s">
        <v>78</v>
      </c>
      <c r="AY200" s="281" t="s">
        <v>475</v>
      </c>
    </row>
    <row r="201" s="2" customFormat="1" ht="44.25" customHeight="1">
      <c r="A201" s="41"/>
      <c r="B201" s="42"/>
      <c r="C201" s="231" t="s">
        <v>620</v>
      </c>
      <c r="D201" s="231" t="s">
        <v>477</v>
      </c>
      <c r="E201" s="232" t="s">
        <v>6971</v>
      </c>
      <c r="F201" s="233" t="s">
        <v>6972</v>
      </c>
      <c r="G201" s="234" t="s">
        <v>496</v>
      </c>
      <c r="H201" s="235">
        <v>1011.9640000000001</v>
      </c>
      <c r="I201" s="236"/>
      <c r="J201" s="237">
        <f>ROUND(I201*H201,2)</f>
        <v>0</v>
      </c>
      <c r="K201" s="233" t="s">
        <v>481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482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482</v>
      </c>
      <c r="BM201" s="242" t="s">
        <v>7122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6974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7118</v>
      </c>
      <c r="G203" s="250"/>
      <c r="H203" s="253">
        <v>540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7119</v>
      </c>
      <c r="G204" s="250"/>
      <c r="H204" s="253">
        <v>471.964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74</v>
      </c>
      <c r="AY204" s="259" t="s">
        <v>475</v>
      </c>
    </row>
    <row r="205" s="15" customFormat="1">
      <c r="A205" s="15"/>
      <c r="B205" s="271"/>
      <c r="C205" s="272"/>
      <c r="D205" s="244" t="s">
        <v>487</v>
      </c>
      <c r="E205" s="273" t="s">
        <v>28</v>
      </c>
      <c r="F205" s="274" t="s">
        <v>493</v>
      </c>
      <c r="G205" s="272"/>
      <c r="H205" s="275">
        <v>1011.9639999999999</v>
      </c>
      <c r="I205" s="276"/>
      <c r="J205" s="272"/>
      <c r="K205" s="272"/>
      <c r="L205" s="277"/>
      <c r="M205" s="278"/>
      <c r="N205" s="279"/>
      <c r="O205" s="279"/>
      <c r="P205" s="279"/>
      <c r="Q205" s="279"/>
      <c r="R205" s="279"/>
      <c r="S205" s="279"/>
      <c r="T205" s="280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81" t="s">
        <v>487</v>
      </c>
      <c r="AU205" s="281" t="s">
        <v>82</v>
      </c>
      <c r="AV205" s="15" t="s">
        <v>482</v>
      </c>
      <c r="AW205" s="15" t="s">
        <v>35</v>
      </c>
      <c r="AX205" s="15" t="s">
        <v>78</v>
      </c>
      <c r="AY205" s="281" t="s">
        <v>475</v>
      </c>
    </row>
    <row r="206" s="2" customFormat="1" ht="21.75" customHeight="1">
      <c r="A206" s="41"/>
      <c r="B206" s="42"/>
      <c r="C206" s="231" t="s">
        <v>625</v>
      </c>
      <c r="D206" s="231" t="s">
        <v>477</v>
      </c>
      <c r="E206" s="232" t="s">
        <v>6976</v>
      </c>
      <c r="F206" s="233" t="s">
        <v>6977</v>
      </c>
      <c r="G206" s="234" t="s">
        <v>480</v>
      </c>
      <c r="H206" s="235">
        <v>0.497</v>
      </c>
      <c r="I206" s="236"/>
      <c r="J206" s="237">
        <f>ROUND(I206*H206,2)</f>
        <v>0</v>
      </c>
      <c r="K206" s="233" t="s">
        <v>481</v>
      </c>
      <c r="L206" s="47"/>
      <c r="M206" s="238" t="s">
        <v>28</v>
      </c>
      <c r="N206" s="239" t="s">
        <v>45</v>
      </c>
      <c r="O206" s="87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42" t="s">
        <v>482</v>
      </c>
      <c r="AT206" s="242" t="s">
        <v>477</v>
      </c>
      <c r="AU206" s="242" t="s">
        <v>82</v>
      </c>
      <c r="AY206" s="20" t="s">
        <v>475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20" t="s">
        <v>78</v>
      </c>
      <c r="BK206" s="243">
        <f>ROUND(I206*H206,2)</f>
        <v>0</v>
      </c>
      <c r="BL206" s="20" t="s">
        <v>482</v>
      </c>
      <c r="BM206" s="242" t="s">
        <v>7123</v>
      </c>
    </row>
    <row r="207" s="2" customFormat="1">
      <c r="A207" s="41"/>
      <c r="B207" s="42"/>
      <c r="C207" s="43"/>
      <c r="D207" s="244" t="s">
        <v>484</v>
      </c>
      <c r="E207" s="43"/>
      <c r="F207" s="245" t="s">
        <v>6979</v>
      </c>
      <c r="G207" s="43"/>
      <c r="H207" s="43"/>
      <c r="I207" s="151"/>
      <c r="J207" s="43"/>
      <c r="K207" s="43"/>
      <c r="L207" s="47"/>
      <c r="M207" s="246"/>
      <c r="N207" s="24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484</v>
      </c>
      <c r="AU207" s="20" t="s">
        <v>82</v>
      </c>
    </row>
    <row r="208" s="16" customFormat="1">
      <c r="A208" s="16"/>
      <c r="B208" s="299"/>
      <c r="C208" s="300"/>
      <c r="D208" s="244" t="s">
        <v>487</v>
      </c>
      <c r="E208" s="301" t="s">
        <v>28</v>
      </c>
      <c r="F208" s="302" t="s">
        <v>7124</v>
      </c>
      <c r="G208" s="300"/>
      <c r="H208" s="301" t="s">
        <v>28</v>
      </c>
      <c r="I208" s="303"/>
      <c r="J208" s="300"/>
      <c r="K208" s="300"/>
      <c r="L208" s="304"/>
      <c r="M208" s="305"/>
      <c r="N208" s="306"/>
      <c r="O208" s="306"/>
      <c r="P208" s="306"/>
      <c r="Q208" s="306"/>
      <c r="R208" s="306"/>
      <c r="S208" s="306"/>
      <c r="T208" s="307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308" t="s">
        <v>487</v>
      </c>
      <c r="AU208" s="308" t="s">
        <v>82</v>
      </c>
      <c r="AV208" s="16" t="s">
        <v>78</v>
      </c>
      <c r="AW208" s="16" t="s">
        <v>35</v>
      </c>
      <c r="AX208" s="16" t="s">
        <v>74</v>
      </c>
      <c r="AY208" s="308" t="s">
        <v>475</v>
      </c>
    </row>
    <row r="209" s="13" customFormat="1">
      <c r="A209" s="13"/>
      <c r="B209" s="249"/>
      <c r="C209" s="250"/>
      <c r="D209" s="244" t="s">
        <v>487</v>
      </c>
      <c r="E209" s="251" t="s">
        <v>28</v>
      </c>
      <c r="F209" s="252" t="s">
        <v>7125</v>
      </c>
      <c r="G209" s="250"/>
      <c r="H209" s="253">
        <v>0.497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9" t="s">
        <v>487</v>
      </c>
      <c r="AU209" s="259" t="s">
        <v>82</v>
      </c>
      <c r="AV209" s="13" t="s">
        <v>82</v>
      </c>
      <c r="AW209" s="13" t="s">
        <v>35</v>
      </c>
      <c r="AX209" s="13" t="s">
        <v>78</v>
      </c>
      <c r="AY209" s="259" t="s">
        <v>475</v>
      </c>
    </row>
    <row r="210" s="2" customFormat="1" ht="21.75" customHeight="1">
      <c r="A210" s="41"/>
      <c r="B210" s="42"/>
      <c r="C210" s="231" t="s">
        <v>630</v>
      </c>
      <c r="D210" s="231" t="s">
        <v>477</v>
      </c>
      <c r="E210" s="232" t="s">
        <v>6981</v>
      </c>
      <c r="F210" s="233" t="s">
        <v>6982</v>
      </c>
      <c r="G210" s="234" t="s">
        <v>496</v>
      </c>
      <c r="H210" s="235">
        <v>1011.9640000000001</v>
      </c>
      <c r="I210" s="236"/>
      <c r="J210" s="237">
        <f>ROUND(I210*H210,2)</f>
        <v>0</v>
      </c>
      <c r="K210" s="233" t="s">
        <v>481</v>
      </c>
      <c r="L210" s="47"/>
      <c r="M210" s="238" t="s">
        <v>28</v>
      </c>
      <c r="N210" s="239" t="s">
        <v>45</v>
      </c>
      <c r="O210" s="87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482</v>
      </c>
      <c r="AT210" s="242" t="s">
        <v>477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482</v>
      </c>
      <c r="BM210" s="242" t="s">
        <v>7126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6982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7118</v>
      </c>
      <c r="G212" s="250"/>
      <c r="H212" s="253">
        <v>540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7119</v>
      </c>
      <c r="G213" s="250"/>
      <c r="H213" s="253">
        <v>471.964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74</v>
      </c>
      <c r="AY213" s="259" t="s">
        <v>475</v>
      </c>
    </row>
    <row r="214" s="15" customFormat="1">
      <c r="A214" s="15"/>
      <c r="B214" s="271"/>
      <c r="C214" s="272"/>
      <c r="D214" s="244" t="s">
        <v>487</v>
      </c>
      <c r="E214" s="273" t="s">
        <v>28</v>
      </c>
      <c r="F214" s="274" t="s">
        <v>493</v>
      </c>
      <c r="G214" s="272"/>
      <c r="H214" s="275">
        <v>1011.9639999999999</v>
      </c>
      <c r="I214" s="276"/>
      <c r="J214" s="272"/>
      <c r="K214" s="272"/>
      <c r="L214" s="277"/>
      <c r="M214" s="278"/>
      <c r="N214" s="279"/>
      <c r="O214" s="279"/>
      <c r="P214" s="279"/>
      <c r="Q214" s="279"/>
      <c r="R214" s="279"/>
      <c r="S214" s="279"/>
      <c r="T214" s="280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81" t="s">
        <v>487</v>
      </c>
      <c r="AU214" s="281" t="s">
        <v>82</v>
      </c>
      <c r="AV214" s="15" t="s">
        <v>482</v>
      </c>
      <c r="AW214" s="15" t="s">
        <v>35</v>
      </c>
      <c r="AX214" s="15" t="s">
        <v>78</v>
      </c>
      <c r="AY214" s="281" t="s">
        <v>475</v>
      </c>
    </row>
    <row r="215" s="2" customFormat="1" ht="21.75" customHeight="1">
      <c r="A215" s="41"/>
      <c r="B215" s="42"/>
      <c r="C215" s="231" t="s">
        <v>636</v>
      </c>
      <c r="D215" s="231" t="s">
        <v>477</v>
      </c>
      <c r="E215" s="232" t="s">
        <v>4458</v>
      </c>
      <c r="F215" s="233" t="s">
        <v>4459</v>
      </c>
      <c r="G215" s="234" t="s">
        <v>496</v>
      </c>
      <c r="H215" s="235">
        <v>1011.9640000000001</v>
      </c>
      <c r="I215" s="236"/>
      <c r="J215" s="237">
        <f>ROUND(I215*H215,2)</f>
        <v>0</v>
      </c>
      <c r="K215" s="233" t="s">
        <v>481</v>
      </c>
      <c r="L215" s="47"/>
      <c r="M215" s="238" t="s">
        <v>28</v>
      </c>
      <c r="N215" s="239" t="s">
        <v>45</v>
      </c>
      <c r="O215" s="87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482</v>
      </c>
      <c r="AT215" s="242" t="s">
        <v>477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482</v>
      </c>
      <c r="BM215" s="242" t="s">
        <v>7127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4459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7128</v>
      </c>
      <c r="G217" s="250"/>
      <c r="H217" s="253">
        <v>540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3" customFormat="1">
      <c r="A218" s="13"/>
      <c r="B218" s="249"/>
      <c r="C218" s="250"/>
      <c r="D218" s="244" t="s">
        <v>487</v>
      </c>
      <c r="E218" s="251" t="s">
        <v>28</v>
      </c>
      <c r="F218" s="252" t="s">
        <v>7119</v>
      </c>
      <c r="G218" s="250"/>
      <c r="H218" s="253">
        <v>471.964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9" t="s">
        <v>487</v>
      </c>
      <c r="AU218" s="259" t="s">
        <v>82</v>
      </c>
      <c r="AV218" s="13" t="s">
        <v>82</v>
      </c>
      <c r="AW218" s="13" t="s">
        <v>35</v>
      </c>
      <c r="AX218" s="13" t="s">
        <v>74</v>
      </c>
      <c r="AY218" s="259" t="s">
        <v>475</v>
      </c>
    </row>
    <row r="219" s="15" customFormat="1">
      <c r="A219" s="15"/>
      <c r="B219" s="271"/>
      <c r="C219" s="272"/>
      <c r="D219" s="244" t="s">
        <v>487</v>
      </c>
      <c r="E219" s="273" t="s">
        <v>28</v>
      </c>
      <c r="F219" s="274" t="s">
        <v>493</v>
      </c>
      <c r="G219" s="272"/>
      <c r="H219" s="275">
        <v>1011.9639999999999</v>
      </c>
      <c r="I219" s="276"/>
      <c r="J219" s="272"/>
      <c r="K219" s="272"/>
      <c r="L219" s="277"/>
      <c r="M219" s="278"/>
      <c r="N219" s="279"/>
      <c r="O219" s="279"/>
      <c r="P219" s="279"/>
      <c r="Q219" s="279"/>
      <c r="R219" s="279"/>
      <c r="S219" s="279"/>
      <c r="T219" s="280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81" t="s">
        <v>487</v>
      </c>
      <c r="AU219" s="281" t="s">
        <v>82</v>
      </c>
      <c r="AV219" s="15" t="s">
        <v>482</v>
      </c>
      <c r="AW219" s="15" t="s">
        <v>35</v>
      </c>
      <c r="AX219" s="15" t="s">
        <v>78</v>
      </c>
      <c r="AY219" s="281" t="s">
        <v>475</v>
      </c>
    </row>
    <row r="220" s="2" customFormat="1" ht="44.25" customHeight="1">
      <c r="A220" s="41"/>
      <c r="B220" s="42"/>
      <c r="C220" s="231" t="s">
        <v>644</v>
      </c>
      <c r="D220" s="231" t="s">
        <v>477</v>
      </c>
      <c r="E220" s="232" t="s">
        <v>6987</v>
      </c>
      <c r="F220" s="233" t="s">
        <v>6988</v>
      </c>
      <c r="G220" s="234" t="s">
        <v>496</v>
      </c>
      <c r="H220" s="235">
        <v>1011.9640000000001</v>
      </c>
      <c r="I220" s="236"/>
      <c r="J220" s="237">
        <f>ROUND(I220*H220,2)</f>
        <v>0</v>
      </c>
      <c r="K220" s="233" t="s">
        <v>481</v>
      </c>
      <c r="L220" s="47"/>
      <c r="M220" s="238" t="s">
        <v>28</v>
      </c>
      <c r="N220" s="239" t="s">
        <v>45</v>
      </c>
      <c r="O220" s="87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482</v>
      </c>
      <c r="AT220" s="242" t="s">
        <v>477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482</v>
      </c>
      <c r="BM220" s="242" t="s">
        <v>7129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6990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7118</v>
      </c>
      <c r="G222" s="250"/>
      <c r="H222" s="253">
        <v>540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7119</v>
      </c>
      <c r="G223" s="250"/>
      <c r="H223" s="253">
        <v>471.964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74</v>
      </c>
      <c r="AY223" s="259" t="s">
        <v>475</v>
      </c>
    </row>
    <row r="224" s="15" customFormat="1">
      <c r="A224" s="15"/>
      <c r="B224" s="271"/>
      <c r="C224" s="272"/>
      <c r="D224" s="244" t="s">
        <v>487</v>
      </c>
      <c r="E224" s="273" t="s">
        <v>28</v>
      </c>
      <c r="F224" s="274" t="s">
        <v>493</v>
      </c>
      <c r="G224" s="272"/>
      <c r="H224" s="275">
        <v>1011.9639999999999</v>
      </c>
      <c r="I224" s="276"/>
      <c r="J224" s="272"/>
      <c r="K224" s="272"/>
      <c r="L224" s="277"/>
      <c r="M224" s="278"/>
      <c r="N224" s="279"/>
      <c r="O224" s="279"/>
      <c r="P224" s="279"/>
      <c r="Q224" s="279"/>
      <c r="R224" s="279"/>
      <c r="S224" s="279"/>
      <c r="T224" s="280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81" t="s">
        <v>487</v>
      </c>
      <c r="AU224" s="281" t="s">
        <v>82</v>
      </c>
      <c r="AV224" s="15" t="s">
        <v>482</v>
      </c>
      <c r="AW224" s="15" t="s">
        <v>35</v>
      </c>
      <c r="AX224" s="15" t="s">
        <v>78</v>
      </c>
      <c r="AY224" s="281" t="s">
        <v>475</v>
      </c>
    </row>
    <row r="225" s="2" customFormat="1" ht="16.5" customHeight="1">
      <c r="A225" s="41"/>
      <c r="B225" s="42"/>
      <c r="C225" s="231" t="s">
        <v>649</v>
      </c>
      <c r="D225" s="231" t="s">
        <v>477</v>
      </c>
      <c r="E225" s="232" t="s">
        <v>7130</v>
      </c>
      <c r="F225" s="233" t="s">
        <v>7131</v>
      </c>
      <c r="G225" s="234" t="s">
        <v>639</v>
      </c>
      <c r="H225" s="235">
        <v>11</v>
      </c>
      <c r="I225" s="236"/>
      <c r="J225" s="237">
        <f>ROUND(I225*H225,2)</f>
        <v>0</v>
      </c>
      <c r="K225" s="233" t="s">
        <v>481</v>
      </c>
      <c r="L225" s="47"/>
      <c r="M225" s="238" t="s">
        <v>28</v>
      </c>
      <c r="N225" s="239" t="s">
        <v>45</v>
      </c>
      <c r="O225" s="87"/>
      <c r="P225" s="240">
        <f>O225*H225</f>
        <v>0</v>
      </c>
      <c r="Q225" s="240">
        <v>0.10756</v>
      </c>
      <c r="R225" s="240">
        <f>Q225*H225</f>
        <v>1.18316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482</v>
      </c>
      <c r="AT225" s="242" t="s">
        <v>477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482</v>
      </c>
      <c r="BM225" s="242" t="s">
        <v>7132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7131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7133</v>
      </c>
      <c r="G227" s="250"/>
      <c r="H227" s="253">
        <v>11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78</v>
      </c>
      <c r="AY227" s="259" t="s">
        <v>475</v>
      </c>
    </row>
    <row r="228" s="12" customFormat="1" ht="22.8" customHeight="1">
      <c r="A228" s="12"/>
      <c r="B228" s="215"/>
      <c r="C228" s="216"/>
      <c r="D228" s="217" t="s">
        <v>73</v>
      </c>
      <c r="E228" s="229" t="s">
        <v>519</v>
      </c>
      <c r="F228" s="229" t="s">
        <v>2464</v>
      </c>
      <c r="G228" s="216"/>
      <c r="H228" s="216"/>
      <c r="I228" s="219"/>
      <c r="J228" s="230">
        <f>BK228</f>
        <v>0</v>
      </c>
      <c r="K228" s="216"/>
      <c r="L228" s="221"/>
      <c r="M228" s="222"/>
      <c r="N228" s="223"/>
      <c r="O228" s="223"/>
      <c r="P228" s="224">
        <f>SUM(P229:P250)</f>
        <v>0</v>
      </c>
      <c r="Q228" s="223"/>
      <c r="R228" s="224">
        <f>SUM(R229:R250)</f>
        <v>2.4908600000000001</v>
      </c>
      <c r="S228" s="223"/>
      <c r="T228" s="225">
        <f>SUM(T229:T250)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6" t="s">
        <v>78</v>
      </c>
      <c r="AT228" s="227" t="s">
        <v>73</v>
      </c>
      <c r="AU228" s="227" t="s">
        <v>78</v>
      </c>
      <c r="AY228" s="226" t="s">
        <v>475</v>
      </c>
      <c r="BK228" s="228">
        <f>SUM(BK229:BK250)</f>
        <v>0</v>
      </c>
    </row>
    <row r="229" s="2" customFormat="1" ht="33" customHeight="1">
      <c r="A229" s="41"/>
      <c r="B229" s="42"/>
      <c r="C229" s="231" t="s">
        <v>655</v>
      </c>
      <c r="D229" s="231" t="s">
        <v>477</v>
      </c>
      <c r="E229" s="232" t="s">
        <v>6138</v>
      </c>
      <c r="F229" s="233" t="s">
        <v>6139</v>
      </c>
      <c r="G229" s="234" t="s">
        <v>639</v>
      </c>
      <c r="H229" s="235">
        <v>26</v>
      </c>
      <c r="I229" s="236"/>
      <c r="J229" s="237">
        <f>ROUND(I229*H229,2)</f>
        <v>0</v>
      </c>
      <c r="K229" s="233" t="s">
        <v>481</v>
      </c>
      <c r="L229" s="47"/>
      <c r="M229" s="238" t="s">
        <v>28</v>
      </c>
      <c r="N229" s="239" t="s">
        <v>45</v>
      </c>
      <c r="O229" s="87"/>
      <c r="P229" s="240">
        <f>O229*H229</f>
        <v>0</v>
      </c>
      <c r="Q229" s="240">
        <v>0.0042700000000000004</v>
      </c>
      <c r="R229" s="240">
        <f>Q229*H229</f>
        <v>0.11102000000000001</v>
      </c>
      <c r="S229" s="240">
        <v>0</v>
      </c>
      <c r="T229" s="24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42" t="s">
        <v>482</v>
      </c>
      <c r="AT229" s="242" t="s">
        <v>477</v>
      </c>
      <c r="AU229" s="242" t="s">
        <v>82</v>
      </c>
      <c r="AY229" s="20" t="s">
        <v>475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20" t="s">
        <v>78</v>
      </c>
      <c r="BK229" s="243">
        <f>ROUND(I229*H229,2)</f>
        <v>0</v>
      </c>
      <c r="BL229" s="20" t="s">
        <v>482</v>
      </c>
      <c r="BM229" s="242" t="s">
        <v>7134</v>
      </c>
    </row>
    <row r="230" s="2" customFormat="1">
      <c r="A230" s="41"/>
      <c r="B230" s="42"/>
      <c r="C230" s="43"/>
      <c r="D230" s="244" t="s">
        <v>484</v>
      </c>
      <c r="E230" s="43"/>
      <c r="F230" s="245" t="s">
        <v>6139</v>
      </c>
      <c r="G230" s="43"/>
      <c r="H230" s="43"/>
      <c r="I230" s="151"/>
      <c r="J230" s="43"/>
      <c r="K230" s="43"/>
      <c r="L230" s="47"/>
      <c r="M230" s="246"/>
      <c r="N230" s="24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484</v>
      </c>
      <c r="AU230" s="20" t="s">
        <v>82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7135</v>
      </c>
      <c r="G231" s="250"/>
      <c r="H231" s="253">
        <v>26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78</v>
      </c>
      <c r="AY231" s="259" t="s">
        <v>475</v>
      </c>
    </row>
    <row r="232" s="2" customFormat="1" ht="16.5" customHeight="1">
      <c r="A232" s="41"/>
      <c r="B232" s="42"/>
      <c r="C232" s="282" t="s">
        <v>662</v>
      </c>
      <c r="D232" s="282" t="s">
        <v>516</v>
      </c>
      <c r="E232" s="283" t="s">
        <v>7136</v>
      </c>
      <c r="F232" s="284" t="s">
        <v>7137</v>
      </c>
      <c r="G232" s="285" t="s">
        <v>550</v>
      </c>
      <c r="H232" s="286">
        <v>1</v>
      </c>
      <c r="I232" s="287"/>
      <c r="J232" s="288">
        <f>ROUND(I232*H232,2)</f>
        <v>0</v>
      </c>
      <c r="K232" s="284" t="s">
        <v>481</v>
      </c>
      <c r="L232" s="289"/>
      <c r="M232" s="290" t="s">
        <v>28</v>
      </c>
      <c r="N232" s="291" t="s">
        <v>45</v>
      </c>
      <c r="O232" s="87"/>
      <c r="P232" s="240">
        <f>O232*H232</f>
        <v>0</v>
      </c>
      <c r="Q232" s="240">
        <v>0.0011000000000000001</v>
      </c>
      <c r="R232" s="240">
        <f>Q232*H232</f>
        <v>0.0011000000000000001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519</v>
      </c>
      <c r="AT232" s="242" t="s">
        <v>516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482</v>
      </c>
      <c r="BM232" s="242" t="s">
        <v>7138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7137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2" customFormat="1" ht="16.5" customHeight="1">
      <c r="A234" s="41"/>
      <c r="B234" s="42"/>
      <c r="C234" s="282" t="s">
        <v>668</v>
      </c>
      <c r="D234" s="282" t="s">
        <v>516</v>
      </c>
      <c r="E234" s="283" t="s">
        <v>7139</v>
      </c>
      <c r="F234" s="284" t="s">
        <v>7140</v>
      </c>
      <c r="G234" s="285" t="s">
        <v>550</v>
      </c>
      <c r="H234" s="286">
        <v>1</v>
      </c>
      <c r="I234" s="287"/>
      <c r="J234" s="288">
        <f>ROUND(I234*H234,2)</f>
        <v>0</v>
      </c>
      <c r="K234" s="284" t="s">
        <v>481</v>
      </c>
      <c r="L234" s="289"/>
      <c r="M234" s="290" t="s">
        <v>28</v>
      </c>
      <c r="N234" s="291" t="s">
        <v>45</v>
      </c>
      <c r="O234" s="87"/>
      <c r="P234" s="240">
        <f>O234*H234</f>
        <v>0</v>
      </c>
      <c r="Q234" s="240">
        <v>0.0012099999999999999</v>
      </c>
      <c r="R234" s="240">
        <f>Q234*H234</f>
        <v>0.0012099999999999999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519</v>
      </c>
      <c r="AT234" s="242" t="s">
        <v>516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482</v>
      </c>
      <c r="BM234" s="242" t="s">
        <v>7141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7140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2" customFormat="1" ht="21.75" customHeight="1">
      <c r="A236" s="41"/>
      <c r="B236" s="42"/>
      <c r="C236" s="282" t="s">
        <v>672</v>
      </c>
      <c r="D236" s="282" t="s">
        <v>516</v>
      </c>
      <c r="E236" s="283" t="s">
        <v>5247</v>
      </c>
      <c r="F236" s="284" t="s">
        <v>5248</v>
      </c>
      <c r="G236" s="285" t="s">
        <v>550</v>
      </c>
      <c r="H236" s="286">
        <v>1</v>
      </c>
      <c r="I236" s="287"/>
      <c r="J236" s="288">
        <f>ROUND(I236*H236,2)</f>
        <v>0</v>
      </c>
      <c r="K236" s="284" t="s">
        <v>28</v>
      </c>
      <c r="L236" s="289"/>
      <c r="M236" s="290" t="s">
        <v>28</v>
      </c>
      <c r="N236" s="291" t="s">
        <v>45</v>
      </c>
      <c r="O236" s="87"/>
      <c r="P236" s="240">
        <f>O236*H236</f>
        <v>0</v>
      </c>
      <c r="Q236" s="240">
        <v>0.0041000000000000003</v>
      </c>
      <c r="R236" s="240">
        <f>Q236*H236</f>
        <v>0.0041000000000000003</v>
      </c>
      <c r="S236" s="240">
        <v>0</v>
      </c>
      <c r="T236" s="241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42" t="s">
        <v>519</v>
      </c>
      <c r="AT236" s="242" t="s">
        <v>516</v>
      </c>
      <c r="AU236" s="242" t="s">
        <v>82</v>
      </c>
      <c r="AY236" s="20" t="s">
        <v>475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20" t="s">
        <v>78</v>
      </c>
      <c r="BK236" s="243">
        <f>ROUND(I236*H236,2)</f>
        <v>0</v>
      </c>
      <c r="BL236" s="20" t="s">
        <v>482</v>
      </c>
      <c r="BM236" s="242" t="s">
        <v>7142</v>
      </c>
    </row>
    <row r="237" s="2" customFormat="1">
      <c r="A237" s="41"/>
      <c r="B237" s="42"/>
      <c r="C237" s="43"/>
      <c r="D237" s="244" t="s">
        <v>484</v>
      </c>
      <c r="E237" s="43"/>
      <c r="F237" s="245" t="s">
        <v>5248</v>
      </c>
      <c r="G237" s="43"/>
      <c r="H237" s="43"/>
      <c r="I237" s="151"/>
      <c r="J237" s="43"/>
      <c r="K237" s="43"/>
      <c r="L237" s="47"/>
      <c r="M237" s="246"/>
      <c r="N237" s="24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484</v>
      </c>
      <c r="AU237" s="20" t="s">
        <v>82</v>
      </c>
    </row>
    <row r="238" s="2" customFormat="1" ht="21.75" customHeight="1">
      <c r="A238" s="41"/>
      <c r="B238" s="42"/>
      <c r="C238" s="231" t="s">
        <v>677</v>
      </c>
      <c r="D238" s="231" t="s">
        <v>477</v>
      </c>
      <c r="E238" s="232" t="s">
        <v>6173</v>
      </c>
      <c r="F238" s="233" t="s">
        <v>6174</v>
      </c>
      <c r="G238" s="234" t="s">
        <v>550</v>
      </c>
      <c r="H238" s="235">
        <v>2</v>
      </c>
      <c r="I238" s="236"/>
      <c r="J238" s="237">
        <f>ROUND(I238*H238,2)</f>
        <v>0</v>
      </c>
      <c r="K238" s="233" t="s">
        <v>481</v>
      </c>
      <c r="L238" s="47"/>
      <c r="M238" s="238" t="s">
        <v>28</v>
      </c>
      <c r="N238" s="239" t="s">
        <v>45</v>
      </c>
      <c r="O238" s="87"/>
      <c r="P238" s="240">
        <f>O238*H238</f>
        <v>0</v>
      </c>
      <c r="Q238" s="240">
        <v>0.028539999999999999</v>
      </c>
      <c r="R238" s="240">
        <f>Q238*H238</f>
        <v>0.057079999999999999</v>
      </c>
      <c r="S238" s="240">
        <v>0</v>
      </c>
      <c r="T238" s="241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42" t="s">
        <v>482</v>
      </c>
      <c r="AT238" s="242" t="s">
        <v>477</v>
      </c>
      <c r="AU238" s="242" t="s">
        <v>82</v>
      </c>
      <c r="AY238" s="20" t="s">
        <v>475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20" t="s">
        <v>78</v>
      </c>
      <c r="BK238" s="243">
        <f>ROUND(I238*H238,2)</f>
        <v>0</v>
      </c>
      <c r="BL238" s="20" t="s">
        <v>482</v>
      </c>
      <c r="BM238" s="242" t="s">
        <v>7143</v>
      </c>
    </row>
    <row r="239" s="2" customFormat="1">
      <c r="A239" s="41"/>
      <c r="B239" s="42"/>
      <c r="C239" s="43"/>
      <c r="D239" s="244" t="s">
        <v>484</v>
      </c>
      <c r="E239" s="43"/>
      <c r="F239" s="245" t="s">
        <v>6174</v>
      </c>
      <c r="G239" s="43"/>
      <c r="H239" s="43"/>
      <c r="I239" s="151"/>
      <c r="J239" s="43"/>
      <c r="K239" s="43"/>
      <c r="L239" s="47"/>
      <c r="M239" s="246"/>
      <c r="N239" s="24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484</v>
      </c>
      <c r="AU239" s="20" t="s">
        <v>82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6995</v>
      </c>
      <c r="G240" s="250"/>
      <c r="H240" s="253">
        <v>1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74</v>
      </c>
      <c r="AY240" s="259" t="s">
        <v>475</v>
      </c>
    </row>
    <row r="241" s="13" customFormat="1">
      <c r="A241" s="13"/>
      <c r="B241" s="249"/>
      <c r="C241" s="250"/>
      <c r="D241" s="244" t="s">
        <v>487</v>
      </c>
      <c r="E241" s="251" t="s">
        <v>28</v>
      </c>
      <c r="F241" s="252" t="s">
        <v>6996</v>
      </c>
      <c r="G241" s="250"/>
      <c r="H241" s="253">
        <v>1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9" t="s">
        <v>487</v>
      </c>
      <c r="AU241" s="259" t="s">
        <v>82</v>
      </c>
      <c r="AV241" s="13" t="s">
        <v>82</v>
      </c>
      <c r="AW241" s="13" t="s">
        <v>35</v>
      </c>
      <c r="AX241" s="13" t="s">
        <v>74</v>
      </c>
      <c r="AY241" s="259" t="s">
        <v>475</v>
      </c>
    </row>
    <row r="242" s="15" customFormat="1">
      <c r="A242" s="15"/>
      <c r="B242" s="271"/>
      <c r="C242" s="272"/>
      <c r="D242" s="244" t="s">
        <v>487</v>
      </c>
      <c r="E242" s="273" t="s">
        <v>28</v>
      </c>
      <c r="F242" s="274" t="s">
        <v>493</v>
      </c>
      <c r="G242" s="272"/>
      <c r="H242" s="275">
        <v>2</v>
      </c>
      <c r="I242" s="276"/>
      <c r="J242" s="272"/>
      <c r="K242" s="272"/>
      <c r="L242" s="277"/>
      <c r="M242" s="278"/>
      <c r="N242" s="279"/>
      <c r="O242" s="279"/>
      <c r="P242" s="279"/>
      <c r="Q242" s="279"/>
      <c r="R242" s="279"/>
      <c r="S242" s="279"/>
      <c r="T242" s="280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81" t="s">
        <v>487</v>
      </c>
      <c r="AU242" s="281" t="s">
        <v>82</v>
      </c>
      <c r="AV242" s="15" t="s">
        <v>482</v>
      </c>
      <c r="AW242" s="15" t="s">
        <v>35</v>
      </c>
      <c r="AX242" s="15" t="s">
        <v>78</v>
      </c>
      <c r="AY242" s="281" t="s">
        <v>475</v>
      </c>
    </row>
    <row r="243" s="2" customFormat="1" ht="16.5" customHeight="1">
      <c r="A243" s="41"/>
      <c r="B243" s="42"/>
      <c r="C243" s="282" t="s">
        <v>683</v>
      </c>
      <c r="D243" s="282" t="s">
        <v>516</v>
      </c>
      <c r="E243" s="283" t="s">
        <v>6997</v>
      </c>
      <c r="F243" s="284" t="s">
        <v>6998</v>
      </c>
      <c r="G243" s="285" t="s">
        <v>550</v>
      </c>
      <c r="H243" s="286">
        <v>1</v>
      </c>
      <c r="I243" s="287"/>
      <c r="J243" s="288">
        <f>ROUND(I243*H243,2)</f>
        <v>0</v>
      </c>
      <c r="K243" s="284" t="s">
        <v>28</v>
      </c>
      <c r="L243" s="289"/>
      <c r="M243" s="290" t="s">
        <v>28</v>
      </c>
      <c r="N243" s="291" t="s">
        <v>45</v>
      </c>
      <c r="O243" s="87"/>
      <c r="P243" s="240">
        <f>O243*H243</f>
        <v>0</v>
      </c>
      <c r="Q243" s="240">
        <v>2.2549999999999999</v>
      </c>
      <c r="R243" s="240">
        <f>Q243*H243</f>
        <v>2.2549999999999999</v>
      </c>
      <c r="S243" s="240">
        <v>0</v>
      </c>
      <c r="T243" s="241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42" t="s">
        <v>519</v>
      </c>
      <c r="AT243" s="242" t="s">
        <v>516</v>
      </c>
      <c r="AU243" s="242" t="s">
        <v>82</v>
      </c>
      <c r="AY243" s="20" t="s">
        <v>475</v>
      </c>
      <c r="BE243" s="243">
        <f>IF(N243="základní",J243,0)</f>
        <v>0</v>
      </c>
      <c r="BF243" s="243">
        <f>IF(N243="snížená",J243,0)</f>
        <v>0</v>
      </c>
      <c r="BG243" s="243">
        <f>IF(N243="zákl. přenesená",J243,0)</f>
        <v>0</v>
      </c>
      <c r="BH243" s="243">
        <f>IF(N243="sníž. přenesená",J243,0)</f>
        <v>0</v>
      </c>
      <c r="BI243" s="243">
        <f>IF(N243="nulová",J243,0)</f>
        <v>0</v>
      </c>
      <c r="BJ243" s="20" t="s">
        <v>78</v>
      </c>
      <c r="BK243" s="243">
        <f>ROUND(I243*H243,2)</f>
        <v>0</v>
      </c>
      <c r="BL243" s="20" t="s">
        <v>482</v>
      </c>
      <c r="BM243" s="242" t="s">
        <v>7144</v>
      </c>
    </row>
    <row r="244" s="2" customFormat="1">
      <c r="A244" s="41"/>
      <c r="B244" s="42"/>
      <c r="C244" s="43"/>
      <c r="D244" s="244" t="s">
        <v>484</v>
      </c>
      <c r="E244" s="43"/>
      <c r="F244" s="245" t="s">
        <v>6998</v>
      </c>
      <c r="G244" s="43"/>
      <c r="H244" s="43"/>
      <c r="I244" s="151"/>
      <c r="J244" s="43"/>
      <c r="K244" s="43"/>
      <c r="L244" s="47"/>
      <c r="M244" s="246"/>
      <c r="N244" s="24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484</v>
      </c>
      <c r="AU244" s="20" t="s">
        <v>82</v>
      </c>
    </row>
    <row r="245" s="2" customFormat="1">
      <c r="A245" s="41"/>
      <c r="B245" s="42"/>
      <c r="C245" s="43"/>
      <c r="D245" s="244" t="s">
        <v>485</v>
      </c>
      <c r="E245" s="43"/>
      <c r="F245" s="248" t="s">
        <v>7000</v>
      </c>
      <c r="G245" s="43"/>
      <c r="H245" s="43"/>
      <c r="I245" s="151"/>
      <c r="J245" s="43"/>
      <c r="K245" s="43"/>
      <c r="L245" s="47"/>
      <c r="M245" s="246"/>
      <c r="N245" s="24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485</v>
      </c>
      <c r="AU245" s="20" t="s">
        <v>82</v>
      </c>
    </row>
    <row r="246" s="2" customFormat="1" ht="21.75" customHeight="1">
      <c r="A246" s="41"/>
      <c r="B246" s="42"/>
      <c r="C246" s="282" t="s">
        <v>689</v>
      </c>
      <c r="D246" s="282" t="s">
        <v>516</v>
      </c>
      <c r="E246" s="283" t="s">
        <v>7001</v>
      </c>
      <c r="F246" s="284" t="s">
        <v>7002</v>
      </c>
      <c r="G246" s="285" t="s">
        <v>550</v>
      </c>
      <c r="H246" s="286">
        <v>1</v>
      </c>
      <c r="I246" s="287"/>
      <c r="J246" s="288">
        <f>ROUND(I246*H246,2)</f>
        <v>0</v>
      </c>
      <c r="K246" s="284" t="s">
        <v>28</v>
      </c>
      <c r="L246" s="289"/>
      <c r="M246" s="290" t="s">
        <v>28</v>
      </c>
      <c r="N246" s="291" t="s">
        <v>45</v>
      </c>
      <c r="O246" s="87"/>
      <c r="P246" s="240">
        <f>O246*H246</f>
        <v>0</v>
      </c>
      <c r="Q246" s="240">
        <v>0.0013500000000000001</v>
      </c>
      <c r="R246" s="240">
        <f>Q246*H246</f>
        <v>0.0013500000000000001</v>
      </c>
      <c r="S246" s="240">
        <v>0</v>
      </c>
      <c r="T246" s="241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42" t="s">
        <v>519</v>
      </c>
      <c r="AT246" s="242" t="s">
        <v>516</v>
      </c>
      <c r="AU246" s="242" t="s">
        <v>82</v>
      </c>
      <c r="AY246" s="20" t="s">
        <v>475</v>
      </c>
      <c r="BE246" s="243">
        <f>IF(N246="základní",J246,0)</f>
        <v>0</v>
      </c>
      <c r="BF246" s="243">
        <f>IF(N246="snížená",J246,0)</f>
        <v>0</v>
      </c>
      <c r="BG246" s="243">
        <f>IF(N246="zákl. přenesená",J246,0)</f>
        <v>0</v>
      </c>
      <c r="BH246" s="243">
        <f>IF(N246="sníž. přenesená",J246,0)</f>
        <v>0</v>
      </c>
      <c r="BI246" s="243">
        <f>IF(N246="nulová",J246,0)</f>
        <v>0</v>
      </c>
      <c r="BJ246" s="20" t="s">
        <v>78</v>
      </c>
      <c r="BK246" s="243">
        <f>ROUND(I246*H246,2)</f>
        <v>0</v>
      </c>
      <c r="BL246" s="20" t="s">
        <v>482</v>
      </c>
      <c r="BM246" s="242" t="s">
        <v>7145</v>
      </c>
    </row>
    <row r="247" s="2" customFormat="1">
      <c r="A247" s="41"/>
      <c r="B247" s="42"/>
      <c r="C247" s="43"/>
      <c r="D247" s="244" t="s">
        <v>484</v>
      </c>
      <c r="E247" s="43"/>
      <c r="F247" s="245" t="s">
        <v>7002</v>
      </c>
      <c r="G247" s="43"/>
      <c r="H247" s="43"/>
      <c r="I247" s="151"/>
      <c r="J247" s="43"/>
      <c r="K247" s="43"/>
      <c r="L247" s="47"/>
      <c r="M247" s="246"/>
      <c r="N247" s="24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484</v>
      </c>
      <c r="AU247" s="20" t="s">
        <v>82</v>
      </c>
    </row>
    <row r="248" s="2" customFormat="1" ht="16.5" customHeight="1">
      <c r="A248" s="41"/>
      <c r="B248" s="42"/>
      <c r="C248" s="282" t="s">
        <v>703</v>
      </c>
      <c r="D248" s="282" t="s">
        <v>516</v>
      </c>
      <c r="E248" s="283" t="s">
        <v>7004</v>
      </c>
      <c r="F248" s="284" t="s">
        <v>7005</v>
      </c>
      <c r="G248" s="285" t="s">
        <v>550</v>
      </c>
      <c r="H248" s="286">
        <v>1</v>
      </c>
      <c r="I248" s="287"/>
      <c r="J248" s="288">
        <f>ROUND(I248*H248,2)</f>
        <v>0</v>
      </c>
      <c r="K248" s="284" t="s">
        <v>28</v>
      </c>
      <c r="L248" s="289"/>
      <c r="M248" s="290" t="s">
        <v>28</v>
      </c>
      <c r="N248" s="291" t="s">
        <v>45</v>
      </c>
      <c r="O248" s="87"/>
      <c r="P248" s="240">
        <f>O248*H248</f>
        <v>0</v>
      </c>
      <c r="Q248" s="240">
        <v>0.059999999999999998</v>
      </c>
      <c r="R248" s="240">
        <f>Q248*H248</f>
        <v>0.059999999999999998</v>
      </c>
      <c r="S248" s="240">
        <v>0</v>
      </c>
      <c r="T248" s="241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42" t="s">
        <v>519</v>
      </c>
      <c r="AT248" s="242" t="s">
        <v>516</v>
      </c>
      <c r="AU248" s="242" t="s">
        <v>82</v>
      </c>
      <c r="AY248" s="20" t="s">
        <v>475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20" t="s">
        <v>78</v>
      </c>
      <c r="BK248" s="243">
        <f>ROUND(I248*H248,2)</f>
        <v>0</v>
      </c>
      <c r="BL248" s="20" t="s">
        <v>482</v>
      </c>
      <c r="BM248" s="242" t="s">
        <v>7146</v>
      </c>
    </row>
    <row r="249" s="2" customFormat="1">
      <c r="A249" s="41"/>
      <c r="B249" s="42"/>
      <c r="C249" s="43"/>
      <c r="D249" s="244" t="s">
        <v>484</v>
      </c>
      <c r="E249" s="43"/>
      <c r="F249" s="245" t="s">
        <v>7005</v>
      </c>
      <c r="G249" s="43"/>
      <c r="H249" s="43"/>
      <c r="I249" s="151"/>
      <c r="J249" s="43"/>
      <c r="K249" s="43"/>
      <c r="L249" s="47"/>
      <c r="M249" s="246"/>
      <c r="N249" s="24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484</v>
      </c>
      <c r="AU249" s="20" t="s">
        <v>82</v>
      </c>
    </row>
    <row r="250" s="2" customFormat="1">
      <c r="A250" s="41"/>
      <c r="B250" s="42"/>
      <c r="C250" s="43"/>
      <c r="D250" s="244" t="s">
        <v>485</v>
      </c>
      <c r="E250" s="43"/>
      <c r="F250" s="248" t="s">
        <v>7007</v>
      </c>
      <c r="G250" s="43"/>
      <c r="H250" s="43"/>
      <c r="I250" s="151"/>
      <c r="J250" s="43"/>
      <c r="K250" s="43"/>
      <c r="L250" s="47"/>
      <c r="M250" s="246"/>
      <c r="N250" s="24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485</v>
      </c>
      <c r="AU250" s="20" t="s">
        <v>82</v>
      </c>
    </row>
    <row r="251" s="12" customFormat="1" ht="22.8" customHeight="1">
      <c r="A251" s="12"/>
      <c r="B251" s="215"/>
      <c r="C251" s="216"/>
      <c r="D251" s="217" t="s">
        <v>73</v>
      </c>
      <c r="E251" s="229" t="s">
        <v>292</v>
      </c>
      <c r="F251" s="229" t="s">
        <v>648</v>
      </c>
      <c r="G251" s="216"/>
      <c r="H251" s="216"/>
      <c r="I251" s="219"/>
      <c r="J251" s="230">
        <f>BK251</f>
        <v>0</v>
      </c>
      <c r="K251" s="216"/>
      <c r="L251" s="221"/>
      <c r="M251" s="222"/>
      <c r="N251" s="223"/>
      <c r="O251" s="223"/>
      <c r="P251" s="224">
        <f>SUM(P252:P280)</f>
        <v>0</v>
      </c>
      <c r="Q251" s="223"/>
      <c r="R251" s="224">
        <f>SUM(R252:R280)</f>
        <v>42.346143789999999</v>
      </c>
      <c r="S251" s="223"/>
      <c r="T251" s="225">
        <f>SUM(T252:T280)</f>
        <v>0.038640000000000001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6" t="s">
        <v>78</v>
      </c>
      <c r="AT251" s="227" t="s">
        <v>73</v>
      </c>
      <c r="AU251" s="227" t="s">
        <v>78</v>
      </c>
      <c r="AY251" s="226" t="s">
        <v>475</v>
      </c>
      <c r="BK251" s="228">
        <f>SUM(BK252:BK280)</f>
        <v>0</v>
      </c>
    </row>
    <row r="252" s="2" customFormat="1" ht="33" customHeight="1">
      <c r="A252" s="41"/>
      <c r="B252" s="42"/>
      <c r="C252" s="231" t="s">
        <v>712</v>
      </c>
      <c r="D252" s="231" t="s">
        <v>477</v>
      </c>
      <c r="E252" s="232" t="s">
        <v>7147</v>
      </c>
      <c r="F252" s="233" t="s">
        <v>7148</v>
      </c>
      <c r="G252" s="234" t="s">
        <v>639</v>
      </c>
      <c r="H252" s="235">
        <v>93.200000000000003</v>
      </c>
      <c r="I252" s="236"/>
      <c r="J252" s="237">
        <f>ROUND(I252*H252,2)</f>
        <v>0</v>
      </c>
      <c r="K252" s="233" t="s">
        <v>481</v>
      </c>
      <c r="L252" s="47"/>
      <c r="M252" s="238" t="s">
        <v>28</v>
      </c>
      <c r="N252" s="239" t="s">
        <v>45</v>
      </c>
      <c r="O252" s="87"/>
      <c r="P252" s="240">
        <f>O252*H252</f>
        <v>0</v>
      </c>
      <c r="Q252" s="240">
        <v>0.04913</v>
      </c>
      <c r="R252" s="240">
        <f>Q252*H252</f>
        <v>4.5789160000000004</v>
      </c>
      <c r="S252" s="240">
        <v>0</v>
      </c>
      <c r="T252" s="241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42" t="s">
        <v>482</v>
      </c>
      <c r="AT252" s="242" t="s">
        <v>477</v>
      </c>
      <c r="AU252" s="242" t="s">
        <v>82</v>
      </c>
      <c r="AY252" s="20" t="s">
        <v>475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20" t="s">
        <v>78</v>
      </c>
      <c r="BK252" s="243">
        <f>ROUND(I252*H252,2)</f>
        <v>0</v>
      </c>
      <c r="BL252" s="20" t="s">
        <v>482</v>
      </c>
      <c r="BM252" s="242" t="s">
        <v>7149</v>
      </c>
    </row>
    <row r="253" s="2" customFormat="1">
      <c r="A253" s="41"/>
      <c r="B253" s="42"/>
      <c r="C253" s="43"/>
      <c r="D253" s="244" t="s">
        <v>484</v>
      </c>
      <c r="E253" s="43"/>
      <c r="F253" s="245" t="s">
        <v>7148</v>
      </c>
      <c r="G253" s="43"/>
      <c r="H253" s="43"/>
      <c r="I253" s="151"/>
      <c r="J253" s="43"/>
      <c r="K253" s="43"/>
      <c r="L253" s="47"/>
      <c r="M253" s="246"/>
      <c r="N253" s="24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484</v>
      </c>
      <c r="AU253" s="20" t="s">
        <v>82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7150</v>
      </c>
      <c r="G254" s="250"/>
      <c r="H254" s="253">
        <v>105.2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74</v>
      </c>
      <c r="AY254" s="259" t="s">
        <v>475</v>
      </c>
    </row>
    <row r="255" s="13" customFormat="1">
      <c r="A255" s="13"/>
      <c r="B255" s="249"/>
      <c r="C255" s="250"/>
      <c r="D255" s="244" t="s">
        <v>487</v>
      </c>
      <c r="E255" s="251" t="s">
        <v>28</v>
      </c>
      <c r="F255" s="252" t="s">
        <v>7151</v>
      </c>
      <c r="G255" s="250"/>
      <c r="H255" s="253">
        <v>-12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9" t="s">
        <v>487</v>
      </c>
      <c r="AU255" s="259" t="s">
        <v>82</v>
      </c>
      <c r="AV255" s="13" t="s">
        <v>82</v>
      </c>
      <c r="AW255" s="13" t="s">
        <v>35</v>
      </c>
      <c r="AX255" s="13" t="s">
        <v>74</v>
      </c>
      <c r="AY255" s="259" t="s">
        <v>475</v>
      </c>
    </row>
    <row r="256" s="15" customFormat="1">
      <c r="A256" s="15"/>
      <c r="B256" s="271"/>
      <c r="C256" s="272"/>
      <c r="D256" s="244" t="s">
        <v>487</v>
      </c>
      <c r="E256" s="273" t="s">
        <v>28</v>
      </c>
      <c r="F256" s="274" t="s">
        <v>493</v>
      </c>
      <c r="G256" s="272"/>
      <c r="H256" s="275">
        <v>93.200000000000003</v>
      </c>
      <c r="I256" s="276"/>
      <c r="J256" s="272"/>
      <c r="K256" s="272"/>
      <c r="L256" s="277"/>
      <c r="M256" s="278"/>
      <c r="N256" s="279"/>
      <c r="O256" s="279"/>
      <c r="P256" s="279"/>
      <c r="Q256" s="279"/>
      <c r="R256" s="279"/>
      <c r="S256" s="279"/>
      <c r="T256" s="280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81" t="s">
        <v>487</v>
      </c>
      <c r="AU256" s="281" t="s">
        <v>82</v>
      </c>
      <c r="AV256" s="15" t="s">
        <v>482</v>
      </c>
      <c r="AW256" s="15" t="s">
        <v>35</v>
      </c>
      <c r="AX256" s="15" t="s">
        <v>78</v>
      </c>
      <c r="AY256" s="281" t="s">
        <v>475</v>
      </c>
    </row>
    <row r="257" s="2" customFormat="1" ht="21.75" customHeight="1">
      <c r="A257" s="41"/>
      <c r="B257" s="42"/>
      <c r="C257" s="231" t="s">
        <v>717</v>
      </c>
      <c r="D257" s="231" t="s">
        <v>477</v>
      </c>
      <c r="E257" s="232" t="s">
        <v>7152</v>
      </c>
      <c r="F257" s="233" t="s">
        <v>7153</v>
      </c>
      <c r="G257" s="234" t="s">
        <v>639</v>
      </c>
      <c r="H257" s="235">
        <v>12</v>
      </c>
      <c r="I257" s="236"/>
      <c r="J257" s="237">
        <f>ROUND(I257*H257,2)</f>
        <v>0</v>
      </c>
      <c r="K257" s="233" t="s">
        <v>481</v>
      </c>
      <c r="L257" s="47"/>
      <c r="M257" s="238" t="s">
        <v>28</v>
      </c>
      <c r="N257" s="239" t="s">
        <v>45</v>
      </c>
      <c r="O257" s="87"/>
      <c r="P257" s="240">
        <f>O257*H257</f>
        <v>0</v>
      </c>
      <c r="Q257" s="240">
        <v>0.060429999999999998</v>
      </c>
      <c r="R257" s="240">
        <f>Q257*H257</f>
        <v>0.72516000000000003</v>
      </c>
      <c r="S257" s="240">
        <v>0</v>
      </c>
      <c r="T257" s="24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482</v>
      </c>
      <c r="AT257" s="242" t="s">
        <v>477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482</v>
      </c>
      <c r="BM257" s="242" t="s">
        <v>7154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7153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7155</v>
      </c>
      <c r="G259" s="250"/>
      <c r="H259" s="253">
        <v>12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78</v>
      </c>
      <c r="AY259" s="259" t="s">
        <v>475</v>
      </c>
    </row>
    <row r="260" s="2" customFormat="1" ht="44.25" customHeight="1">
      <c r="A260" s="41"/>
      <c r="B260" s="42"/>
      <c r="C260" s="231" t="s">
        <v>723</v>
      </c>
      <c r="D260" s="231" t="s">
        <v>477</v>
      </c>
      <c r="E260" s="232" t="s">
        <v>7023</v>
      </c>
      <c r="F260" s="233" t="s">
        <v>7024</v>
      </c>
      <c r="G260" s="234" t="s">
        <v>639</v>
      </c>
      <c r="H260" s="235">
        <v>124.40000000000001</v>
      </c>
      <c r="I260" s="236"/>
      <c r="J260" s="237">
        <f>ROUND(I260*H260,2)</f>
        <v>0</v>
      </c>
      <c r="K260" s="233" t="s">
        <v>481</v>
      </c>
      <c r="L260" s="47"/>
      <c r="M260" s="238" t="s">
        <v>28</v>
      </c>
      <c r="N260" s="239" t="s">
        <v>45</v>
      </c>
      <c r="O260" s="87"/>
      <c r="P260" s="240">
        <f>O260*H260</f>
        <v>0</v>
      </c>
      <c r="Q260" s="240">
        <v>0.16370999999999999</v>
      </c>
      <c r="R260" s="240">
        <f>Q260*H260</f>
        <v>20.365524000000001</v>
      </c>
      <c r="S260" s="240">
        <v>0</v>
      </c>
      <c r="T260" s="241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42" t="s">
        <v>482</v>
      </c>
      <c r="AT260" s="242" t="s">
        <v>477</v>
      </c>
      <c r="AU260" s="242" t="s">
        <v>82</v>
      </c>
      <c r="AY260" s="20" t="s">
        <v>475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20" t="s">
        <v>78</v>
      </c>
      <c r="BK260" s="243">
        <f>ROUND(I260*H260,2)</f>
        <v>0</v>
      </c>
      <c r="BL260" s="20" t="s">
        <v>482</v>
      </c>
      <c r="BM260" s="242" t="s">
        <v>7156</v>
      </c>
    </row>
    <row r="261" s="2" customFormat="1">
      <c r="A261" s="41"/>
      <c r="B261" s="42"/>
      <c r="C261" s="43"/>
      <c r="D261" s="244" t="s">
        <v>484</v>
      </c>
      <c r="E261" s="43"/>
      <c r="F261" s="245" t="s">
        <v>7024</v>
      </c>
      <c r="G261" s="43"/>
      <c r="H261" s="43"/>
      <c r="I261" s="151"/>
      <c r="J261" s="43"/>
      <c r="K261" s="43"/>
      <c r="L261" s="47"/>
      <c r="M261" s="246"/>
      <c r="N261" s="24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484</v>
      </c>
      <c r="AU261" s="20" t="s">
        <v>82</v>
      </c>
    </row>
    <row r="262" s="13" customFormat="1">
      <c r="A262" s="13"/>
      <c r="B262" s="249"/>
      <c r="C262" s="250"/>
      <c r="D262" s="244" t="s">
        <v>487</v>
      </c>
      <c r="E262" s="251" t="s">
        <v>28</v>
      </c>
      <c r="F262" s="252" t="s">
        <v>7157</v>
      </c>
      <c r="G262" s="250"/>
      <c r="H262" s="253">
        <v>102.5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9" t="s">
        <v>487</v>
      </c>
      <c r="AU262" s="259" t="s">
        <v>82</v>
      </c>
      <c r="AV262" s="13" t="s">
        <v>82</v>
      </c>
      <c r="AW262" s="13" t="s">
        <v>35</v>
      </c>
      <c r="AX262" s="13" t="s">
        <v>74</v>
      </c>
      <c r="AY262" s="259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7158</v>
      </c>
      <c r="G263" s="250"/>
      <c r="H263" s="253">
        <v>21.899999999999999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74</v>
      </c>
      <c r="AY263" s="259" t="s">
        <v>475</v>
      </c>
    </row>
    <row r="264" s="15" customFormat="1">
      <c r="A264" s="15"/>
      <c r="B264" s="271"/>
      <c r="C264" s="272"/>
      <c r="D264" s="244" t="s">
        <v>487</v>
      </c>
      <c r="E264" s="273" t="s">
        <v>28</v>
      </c>
      <c r="F264" s="274" t="s">
        <v>493</v>
      </c>
      <c r="G264" s="272"/>
      <c r="H264" s="275">
        <v>124.40000000000001</v>
      </c>
      <c r="I264" s="276"/>
      <c r="J264" s="272"/>
      <c r="K264" s="272"/>
      <c r="L264" s="277"/>
      <c r="M264" s="278"/>
      <c r="N264" s="279"/>
      <c r="O264" s="279"/>
      <c r="P264" s="279"/>
      <c r="Q264" s="279"/>
      <c r="R264" s="279"/>
      <c r="S264" s="279"/>
      <c r="T264" s="280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81" t="s">
        <v>487</v>
      </c>
      <c r="AU264" s="281" t="s">
        <v>82</v>
      </c>
      <c r="AV264" s="15" t="s">
        <v>482</v>
      </c>
      <c r="AW264" s="15" t="s">
        <v>35</v>
      </c>
      <c r="AX264" s="15" t="s">
        <v>78</v>
      </c>
      <c r="AY264" s="281" t="s">
        <v>475</v>
      </c>
    </row>
    <row r="265" s="2" customFormat="1" ht="16.5" customHeight="1">
      <c r="A265" s="41"/>
      <c r="B265" s="42"/>
      <c r="C265" s="282" t="s">
        <v>730</v>
      </c>
      <c r="D265" s="282" t="s">
        <v>516</v>
      </c>
      <c r="E265" s="283" t="s">
        <v>4684</v>
      </c>
      <c r="F265" s="284" t="s">
        <v>4685</v>
      </c>
      <c r="G265" s="285" t="s">
        <v>639</v>
      </c>
      <c r="H265" s="286">
        <v>124</v>
      </c>
      <c r="I265" s="287"/>
      <c r="J265" s="288">
        <f>ROUND(I265*H265,2)</f>
        <v>0</v>
      </c>
      <c r="K265" s="284" t="s">
        <v>481</v>
      </c>
      <c r="L265" s="289"/>
      <c r="M265" s="290" t="s">
        <v>28</v>
      </c>
      <c r="N265" s="291" t="s">
        <v>45</v>
      </c>
      <c r="O265" s="87"/>
      <c r="P265" s="240">
        <f>O265*H265</f>
        <v>0</v>
      </c>
      <c r="Q265" s="240">
        <v>0.13400000000000001</v>
      </c>
      <c r="R265" s="240">
        <f>Q265*H265</f>
        <v>16.616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519</v>
      </c>
      <c r="AT265" s="242" t="s">
        <v>516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482</v>
      </c>
      <c r="BM265" s="242" t="s">
        <v>7159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4685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7160</v>
      </c>
      <c r="G267" s="250"/>
      <c r="H267" s="253">
        <v>124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78</v>
      </c>
      <c r="AY267" s="259" t="s">
        <v>475</v>
      </c>
    </row>
    <row r="268" s="2" customFormat="1" ht="33" customHeight="1">
      <c r="A268" s="41"/>
      <c r="B268" s="42"/>
      <c r="C268" s="282" t="s">
        <v>737</v>
      </c>
      <c r="D268" s="282" t="s">
        <v>516</v>
      </c>
      <c r="E268" s="283" t="s">
        <v>7161</v>
      </c>
      <c r="F268" s="284" t="s">
        <v>7162</v>
      </c>
      <c r="G268" s="285" t="s">
        <v>550</v>
      </c>
      <c r="H268" s="286">
        <v>8</v>
      </c>
      <c r="I268" s="287"/>
      <c r="J268" s="288">
        <f>ROUND(I268*H268,2)</f>
        <v>0</v>
      </c>
      <c r="K268" s="284" t="s">
        <v>28</v>
      </c>
      <c r="L268" s="289"/>
      <c r="M268" s="290" t="s">
        <v>28</v>
      </c>
      <c r="N268" s="291" t="s">
        <v>45</v>
      </c>
      <c r="O268" s="87"/>
      <c r="P268" s="240">
        <f>O268*H268</f>
        <v>0</v>
      </c>
      <c r="Q268" s="240">
        <v>0.0064999999999999997</v>
      </c>
      <c r="R268" s="240">
        <f>Q268*H268</f>
        <v>0.051999999999999998</v>
      </c>
      <c r="S268" s="240">
        <v>0</v>
      </c>
      <c r="T268" s="241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42" t="s">
        <v>519</v>
      </c>
      <c r="AT268" s="242" t="s">
        <v>516</v>
      </c>
      <c r="AU268" s="242" t="s">
        <v>82</v>
      </c>
      <c r="AY268" s="20" t="s">
        <v>475</v>
      </c>
      <c r="BE268" s="243">
        <f>IF(N268="základní",J268,0)</f>
        <v>0</v>
      </c>
      <c r="BF268" s="243">
        <f>IF(N268="snížená",J268,0)</f>
        <v>0</v>
      </c>
      <c r="BG268" s="243">
        <f>IF(N268="zákl. přenesená",J268,0)</f>
        <v>0</v>
      </c>
      <c r="BH268" s="243">
        <f>IF(N268="sníž. přenesená",J268,0)</f>
        <v>0</v>
      </c>
      <c r="BI268" s="243">
        <f>IF(N268="nulová",J268,0)</f>
        <v>0</v>
      </c>
      <c r="BJ268" s="20" t="s">
        <v>78</v>
      </c>
      <c r="BK268" s="243">
        <f>ROUND(I268*H268,2)</f>
        <v>0</v>
      </c>
      <c r="BL268" s="20" t="s">
        <v>482</v>
      </c>
      <c r="BM268" s="242" t="s">
        <v>7163</v>
      </c>
    </row>
    <row r="269" s="2" customFormat="1">
      <c r="A269" s="41"/>
      <c r="B269" s="42"/>
      <c r="C269" s="43"/>
      <c r="D269" s="244" t="s">
        <v>484</v>
      </c>
      <c r="E269" s="43"/>
      <c r="F269" s="245" t="s">
        <v>7162</v>
      </c>
      <c r="G269" s="43"/>
      <c r="H269" s="43"/>
      <c r="I269" s="151"/>
      <c r="J269" s="43"/>
      <c r="K269" s="43"/>
      <c r="L269" s="47"/>
      <c r="M269" s="246"/>
      <c r="N269" s="24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484</v>
      </c>
      <c r="AU269" s="20" t="s">
        <v>82</v>
      </c>
    </row>
    <row r="270" s="2" customFormat="1" ht="21.75" customHeight="1">
      <c r="A270" s="41"/>
      <c r="B270" s="42"/>
      <c r="C270" s="231" t="s">
        <v>742</v>
      </c>
      <c r="D270" s="231" t="s">
        <v>477</v>
      </c>
      <c r="E270" s="232" t="s">
        <v>7035</v>
      </c>
      <c r="F270" s="233" t="s">
        <v>7036</v>
      </c>
      <c r="G270" s="234" t="s">
        <v>480</v>
      </c>
      <c r="H270" s="235">
        <v>0.0030000000000000001</v>
      </c>
      <c r="I270" s="236"/>
      <c r="J270" s="237">
        <f>ROUND(I270*H270,2)</f>
        <v>0</v>
      </c>
      <c r="K270" s="233" t="s">
        <v>28</v>
      </c>
      <c r="L270" s="47"/>
      <c r="M270" s="238" t="s">
        <v>28</v>
      </c>
      <c r="N270" s="239" t="s">
        <v>45</v>
      </c>
      <c r="O270" s="87"/>
      <c r="P270" s="240">
        <f>O270*H270</f>
        <v>0</v>
      </c>
      <c r="Q270" s="240">
        <v>2.5791300000000001</v>
      </c>
      <c r="R270" s="240">
        <f>Q270*H270</f>
        <v>0.0077373900000000002</v>
      </c>
      <c r="S270" s="240">
        <v>0</v>
      </c>
      <c r="T270" s="241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42" t="s">
        <v>482</v>
      </c>
      <c r="AT270" s="242" t="s">
        <v>477</v>
      </c>
      <c r="AU270" s="242" t="s">
        <v>82</v>
      </c>
      <c r="AY270" s="20" t="s">
        <v>475</v>
      </c>
      <c r="BE270" s="243">
        <f>IF(N270="základní",J270,0)</f>
        <v>0</v>
      </c>
      <c r="BF270" s="243">
        <f>IF(N270="snížená",J270,0)</f>
        <v>0</v>
      </c>
      <c r="BG270" s="243">
        <f>IF(N270="zákl. přenesená",J270,0)</f>
        <v>0</v>
      </c>
      <c r="BH270" s="243">
        <f>IF(N270="sníž. přenesená",J270,0)</f>
        <v>0</v>
      </c>
      <c r="BI270" s="243">
        <f>IF(N270="nulová",J270,0)</f>
        <v>0</v>
      </c>
      <c r="BJ270" s="20" t="s">
        <v>78</v>
      </c>
      <c r="BK270" s="243">
        <f>ROUND(I270*H270,2)</f>
        <v>0</v>
      </c>
      <c r="BL270" s="20" t="s">
        <v>482</v>
      </c>
      <c r="BM270" s="242" t="s">
        <v>7164</v>
      </c>
    </row>
    <row r="271" s="2" customFormat="1">
      <c r="A271" s="41"/>
      <c r="B271" s="42"/>
      <c r="C271" s="43"/>
      <c r="D271" s="244" t="s">
        <v>484</v>
      </c>
      <c r="E271" s="43"/>
      <c r="F271" s="245" t="s">
        <v>7036</v>
      </c>
      <c r="G271" s="43"/>
      <c r="H271" s="43"/>
      <c r="I271" s="151"/>
      <c r="J271" s="43"/>
      <c r="K271" s="43"/>
      <c r="L271" s="47"/>
      <c r="M271" s="246"/>
      <c r="N271" s="247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484</v>
      </c>
      <c r="AU271" s="20" t="s">
        <v>82</v>
      </c>
    </row>
    <row r="272" s="16" customFormat="1">
      <c r="A272" s="16"/>
      <c r="B272" s="299"/>
      <c r="C272" s="300"/>
      <c r="D272" s="244" t="s">
        <v>487</v>
      </c>
      <c r="E272" s="301" t="s">
        <v>28</v>
      </c>
      <c r="F272" s="302" t="s">
        <v>7038</v>
      </c>
      <c r="G272" s="300"/>
      <c r="H272" s="301" t="s">
        <v>28</v>
      </c>
      <c r="I272" s="303"/>
      <c r="J272" s="300"/>
      <c r="K272" s="300"/>
      <c r="L272" s="304"/>
      <c r="M272" s="305"/>
      <c r="N272" s="306"/>
      <c r="O272" s="306"/>
      <c r="P272" s="306"/>
      <c r="Q272" s="306"/>
      <c r="R272" s="306"/>
      <c r="S272" s="306"/>
      <c r="T272" s="307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308" t="s">
        <v>487</v>
      </c>
      <c r="AU272" s="308" t="s">
        <v>82</v>
      </c>
      <c r="AV272" s="16" t="s">
        <v>78</v>
      </c>
      <c r="AW272" s="16" t="s">
        <v>35</v>
      </c>
      <c r="AX272" s="16" t="s">
        <v>74</v>
      </c>
      <c r="AY272" s="308" t="s">
        <v>475</v>
      </c>
    </row>
    <row r="273" s="13" customFormat="1">
      <c r="A273" s="13"/>
      <c r="B273" s="249"/>
      <c r="C273" s="250"/>
      <c r="D273" s="244" t="s">
        <v>487</v>
      </c>
      <c r="E273" s="251" t="s">
        <v>28</v>
      </c>
      <c r="F273" s="252" t="s">
        <v>7039</v>
      </c>
      <c r="G273" s="250"/>
      <c r="H273" s="253">
        <v>0.001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9" t="s">
        <v>487</v>
      </c>
      <c r="AU273" s="259" t="s">
        <v>82</v>
      </c>
      <c r="AV273" s="13" t="s">
        <v>82</v>
      </c>
      <c r="AW273" s="13" t="s">
        <v>35</v>
      </c>
      <c r="AX273" s="13" t="s">
        <v>74</v>
      </c>
      <c r="AY273" s="259" t="s">
        <v>475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7040</v>
      </c>
      <c r="G274" s="250"/>
      <c r="H274" s="253">
        <v>0.002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74</v>
      </c>
      <c r="AY274" s="259" t="s">
        <v>475</v>
      </c>
    </row>
    <row r="275" s="15" customFormat="1">
      <c r="A275" s="15"/>
      <c r="B275" s="271"/>
      <c r="C275" s="272"/>
      <c r="D275" s="244" t="s">
        <v>487</v>
      </c>
      <c r="E275" s="273" t="s">
        <v>28</v>
      </c>
      <c r="F275" s="274" t="s">
        <v>493</v>
      </c>
      <c r="G275" s="272"/>
      <c r="H275" s="275">
        <v>0.0030000000000000001</v>
      </c>
      <c r="I275" s="276"/>
      <c r="J275" s="272"/>
      <c r="K275" s="272"/>
      <c r="L275" s="277"/>
      <c r="M275" s="278"/>
      <c r="N275" s="279"/>
      <c r="O275" s="279"/>
      <c r="P275" s="279"/>
      <c r="Q275" s="279"/>
      <c r="R275" s="279"/>
      <c r="S275" s="279"/>
      <c r="T275" s="280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81" t="s">
        <v>487</v>
      </c>
      <c r="AU275" s="281" t="s">
        <v>82</v>
      </c>
      <c r="AV275" s="15" t="s">
        <v>482</v>
      </c>
      <c r="AW275" s="15" t="s">
        <v>35</v>
      </c>
      <c r="AX275" s="15" t="s">
        <v>78</v>
      </c>
      <c r="AY275" s="281" t="s">
        <v>475</v>
      </c>
    </row>
    <row r="276" s="2" customFormat="1" ht="33" customHeight="1">
      <c r="A276" s="41"/>
      <c r="B276" s="42"/>
      <c r="C276" s="231" t="s">
        <v>747</v>
      </c>
      <c r="D276" s="231" t="s">
        <v>477</v>
      </c>
      <c r="E276" s="232" t="s">
        <v>7028</v>
      </c>
      <c r="F276" s="233" t="s">
        <v>7029</v>
      </c>
      <c r="G276" s="234" t="s">
        <v>639</v>
      </c>
      <c r="H276" s="235">
        <v>0.12</v>
      </c>
      <c r="I276" s="236"/>
      <c r="J276" s="237">
        <f>ROUND(I276*H276,2)</f>
        <v>0</v>
      </c>
      <c r="K276" s="233" t="s">
        <v>481</v>
      </c>
      <c r="L276" s="47"/>
      <c r="M276" s="238" t="s">
        <v>28</v>
      </c>
      <c r="N276" s="239" t="s">
        <v>45</v>
      </c>
      <c r="O276" s="87"/>
      <c r="P276" s="240">
        <f>O276*H276</f>
        <v>0</v>
      </c>
      <c r="Q276" s="240">
        <v>0.0030899999999999999</v>
      </c>
      <c r="R276" s="240">
        <f>Q276*H276</f>
        <v>0.00037079999999999996</v>
      </c>
      <c r="S276" s="240">
        <v>0.126</v>
      </c>
      <c r="T276" s="241">
        <f>S276*H276</f>
        <v>0.01512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42" t="s">
        <v>482</v>
      </c>
      <c r="AT276" s="242" t="s">
        <v>477</v>
      </c>
      <c r="AU276" s="242" t="s">
        <v>82</v>
      </c>
      <c r="AY276" s="20" t="s">
        <v>475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20" t="s">
        <v>78</v>
      </c>
      <c r="BK276" s="243">
        <f>ROUND(I276*H276,2)</f>
        <v>0</v>
      </c>
      <c r="BL276" s="20" t="s">
        <v>482</v>
      </c>
      <c r="BM276" s="242" t="s">
        <v>7165</v>
      </c>
    </row>
    <row r="277" s="2" customFormat="1">
      <c r="A277" s="41"/>
      <c r="B277" s="42"/>
      <c r="C277" s="43"/>
      <c r="D277" s="244" t="s">
        <v>484</v>
      </c>
      <c r="E277" s="43"/>
      <c r="F277" s="245" t="s">
        <v>7029</v>
      </c>
      <c r="G277" s="43"/>
      <c r="H277" s="43"/>
      <c r="I277" s="151"/>
      <c r="J277" s="43"/>
      <c r="K277" s="43"/>
      <c r="L277" s="47"/>
      <c r="M277" s="246"/>
      <c r="N277" s="247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484</v>
      </c>
      <c r="AU277" s="20" t="s">
        <v>82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7031</v>
      </c>
      <c r="G278" s="250"/>
      <c r="H278" s="253">
        <v>0.12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78</v>
      </c>
      <c r="AY278" s="259" t="s">
        <v>475</v>
      </c>
    </row>
    <row r="279" s="2" customFormat="1" ht="33" customHeight="1">
      <c r="A279" s="41"/>
      <c r="B279" s="42"/>
      <c r="C279" s="231" t="s">
        <v>752</v>
      </c>
      <c r="D279" s="231" t="s">
        <v>477</v>
      </c>
      <c r="E279" s="232" t="s">
        <v>7032</v>
      </c>
      <c r="F279" s="233" t="s">
        <v>7033</v>
      </c>
      <c r="G279" s="234" t="s">
        <v>639</v>
      </c>
      <c r="H279" s="235">
        <v>0.12</v>
      </c>
      <c r="I279" s="236"/>
      <c r="J279" s="237">
        <f>ROUND(I279*H279,2)</f>
        <v>0</v>
      </c>
      <c r="K279" s="233" t="s">
        <v>481</v>
      </c>
      <c r="L279" s="47"/>
      <c r="M279" s="238" t="s">
        <v>28</v>
      </c>
      <c r="N279" s="239" t="s">
        <v>45</v>
      </c>
      <c r="O279" s="87"/>
      <c r="P279" s="240">
        <f>O279*H279</f>
        <v>0</v>
      </c>
      <c r="Q279" s="240">
        <v>0.00363</v>
      </c>
      <c r="R279" s="240">
        <f>Q279*H279</f>
        <v>0.00043559999999999996</v>
      </c>
      <c r="S279" s="240">
        <v>0.19600000000000001</v>
      </c>
      <c r="T279" s="241">
        <f>S279*H279</f>
        <v>0.023519999999999999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42" t="s">
        <v>482</v>
      </c>
      <c r="AT279" s="242" t="s">
        <v>477</v>
      </c>
      <c r="AU279" s="242" t="s">
        <v>82</v>
      </c>
      <c r="AY279" s="20" t="s">
        <v>475</v>
      </c>
      <c r="BE279" s="243">
        <f>IF(N279="základní",J279,0)</f>
        <v>0</v>
      </c>
      <c r="BF279" s="243">
        <f>IF(N279="snížená",J279,0)</f>
        <v>0</v>
      </c>
      <c r="BG279" s="243">
        <f>IF(N279="zákl. přenesená",J279,0)</f>
        <v>0</v>
      </c>
      <c r="BH279" s="243">
        <f>IF(N279="sníž. přenesená",J279,0)</f>
        <v>0</v>
      </c>
      <c r="BI279" s="243">
        <f>IF(N279="nulová",J279,0)</f>
        <v>0</v>
      </c>
      <c r="BJ279" s="20" t="s">
        <v>78</v>
      </c>
      <c r="BK279" s="243">
        <f>ROUND(I279*H279,2)</f>
        <v>0</v>
      </c>
      <c r="BL279" s="20" t="s">
        <v>482</v>
      </c>
      <c r="BM279" s="242" t="s">
        <v>7166</v>
      </c>
    </row>
    <row r="280" s="2" customFormat="1">
      <c r="A280" s="41"/>
      <c r="B280" s="42"/>
      <c r="C280" s="43"/>
      <c r="D280" s="244" t="s">
        <v>484</v>
      </c>
      <c r="E280" s="43"/>
      <c r="F280" s="245" t="s">
        <v>7033</v>
      </c>
      <c r="G280" s="43"/>
      <c r="H280" s="43"/>
      <c r="I280" s="151"/>
      <c r="J280" s="43"/>
      <c r="K280" s="43"/>
      <c r="L280" s="47"/>
      <c r="M280" s="246"/>
      <c r="N280" s="247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484</v>
      </c>
      <c r="AU280" s="20" t="s">
        <v>82</v>
      </c>
    </row>
    <row r="281" s="12" customFormat="1" ht="22.8" customHeight="1">
      <c r="A281" s="12"/>
      <c r="B281" s="215"/>
      <c r="C281" s="216"/>
      <c r="D281" s="217" t="s">
        <v>73</v>
      </c>
      <c r="E281" s="229" t="s">
        <v>2236</v>
      </c>
      <c r="F281" s="229" t="s">
        <v>2237</v>
      </c>
      <c r="G281" s="216"/>
      <c r="H281" s="216"/>
      <c r="I281" s="219"/>
      <c r="J281" s="230">
        <f>BK281</f>
        <v>0</v>
      </c>
      <c r="K281" s="216"/>
      <c r="L281" s="221"/>
      <c r="M281" s="222"/>
      <c r="N281" s="223"/>
      <c r="O281" s="223"/>
      <c r="P281" s="224">
        <f>SUM(P282:P287)</f>
        <v>0</v>
      </c>
      <c r="Q281" s="223"/>
      <c r="R281" s="224">
        <f>SUM(R282:R287)</f>
        <v>0</v>
      </c>
      <c r="S281" s="223"/>
      <c r="T281" s="225">
        <f>SUM(T282:T287)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26" t="s">
        <v>78</v>
      </c>
      <c r="AT281" s="227" t="s">
        <v>73</v>
      </c>
      <c r="AU281" s="227" t="s">
        <v>78</v>
      </c>
      <c r="AY281" s="226" t="s">
        <v>475</v>
      </c>
      <c r="BK281" s="228">
        <f>SUM(BK282:BK287)</f>
        <v>0</v>
      </c>
    </row>
    <row r="282" s="2" customFormat="1" ht="33" customHeight="1">
      <c r="A282" s="41"/>
      <c r="B282" s="42"/>
      <c r="C282" s="231" t="s">
        <v>758</v>
      </c>
      <c r="D282" s="231" t="s">
        <v>477</v>
      </c>
      <c r="E282" s="232" t="s">
        <v>7041</v>
      </c>
      <c r="F282" s="233" t="s">
        <v>7042</v>
      </c>
      <c r="G282" s="234" t="s">
        <v>508</v>
      </c>
      <c r="H282" s="235">
        <v>709.36900000000003</v>
      </c>
      <c r="I282" s="236"/>
      <c r="J282" s="237">
        <f>ROUND(I282*H282,2)</f>
        <v>0</v>
      </c>
      <c r="K282" s="233" t="s">
        <v>906</v>
      </c>
      <c r="L282" s="47"/>
      <c r="M282" s="238" t="s">
        <v>28</v>
      </c>
      <c r="N282" s="239" t="s">
        <v>45</v>
      </c>
      <c r="O282" s="87"/>
      <c r="P282" s="240">
        <f>O282*H282</f>
        <v>0</v>
      </c>
      <c r="Q282" s="240">
        <v>0</v>
      </c>
      <c r="R282" s="240">
        <f>Q282*H282</f>
        <v>0</v>
      </c>
      <c r="S282" s="240">
        <v>0</v>
      </c>
      <c r="T282" s="241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42" t="s">
        <v>482</v>
      </c>
      <c r="AT282" s="242" t="s">
        <v>477</v>
      </c>
      <c r="AU282" s="242" t="s">
        <v>82</v>
      </c>
      <c r="AY282" s="20" t="s">
        <v>475</v>
      </c>
      <c r="BE282" s="243">
        <f>IF(N282="základní",J282,0)</f>
        <v>0</v>
      </c>
      <c r="BF282" s="243">
        <f>IF(N282="snížená",J282,0)</f>
        <v>0</v>
      </c>
      <c r="BG282" s="243">
        <f>IF(N282="zákl. přenesená",J282,0)</f>
        <v>0</v>
      </c>
      <c r="BH282" s="243">
        <f>IF(N282="sníž. přenesená",J282,0)</f>
        <v>0</v>
      </c>
      <c r="BI282" s="243">
        <f>IF(N282="nulová",J282,0)</f>
        <v>0</v>
      </c>
      <c r="BJ282" s="20" t="s">
        <v>78</v>
      </c>
      <c r="BK282" s="243">
        <f>ROUND(I282*H282,2)</f>
        <v>0</v>
      </c>
      <c r="BL282" s="20" t="s">
        <v>482</v>
      </c>
      <c r="BM282" s="242" t="s">
        <v>7167</v>
      </c>
    </row>
    <row r="283" s="2" customFormat="1">
      <c r="A283" s="41"/>
      <c r="B283" s="42"/>
      <c r="C283" s="43"/>
      <c r="D283" s="244" t="s">
        <v>484</v>
      </c>
      <c r="E283" s="43"/>
      <c r="F283" s="245" t="s">
        <v>7044</v>
      </c>
      <c r="G283" s="43"/>
      <c r="H283" s="43"/>
      <c r="I283" s="151"/>
      <c r="J283" s="43"/>
      <c r="K283" s="43"/>
      <c r="L283" s="47"/>
      <c r="M283" s="246"/>
      <c r="N283" s="247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484</v>
      </c>
      <c r="AU283" s="20" t="s">
        <v>82</v>
      </c>
    </row>
    <row r="284" s="2" customFormat="1">
      <c r="A284" s="41"/>
      <c r="B284" s="42"/>
      <c r="C284" s="43"/>
      <c r="D284" s="244" t="s">
        <v>485</v>
      </c>
      <c r="E284" s="43"/>
      <c r="F284" s="248" t="s">
        <v>7045</v>
      </c>
      <c r="G284" s="43"/>
      <c r="H284" s="43"/>
      <c r="I284" s="151"/>
      <c r="J284" s="43"/>
      <c r="K284" s="43"/>
      <c r="L284" s="47"/>
      <c r="M284" s="246"/>
      <c r="N284" s="247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485</v>
      </c>
      <c r="AU284" s="20" t="s">
        <v>82</v>
      </c>
    </row>
    <row r="285" s="13" customFormat="1">
      <c r="A285" s="13"/>
      <c r="B285" s="249"/>
      <c r="C285" s="250"/>
      <c r="D285" s="244" t="s">
        <v>487</v>
      </c>
      <c r="E285" s="251" t="s">
        <v>28</v>
      </c>
      <c r="F285" s="252" t="s">
        <v>7168</v>
      </c>
      <c r="G285" s="250"/>
      <c r="H285" s="253">
        <v>708.375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9" t="s">
        <v>487</v>
      </c>
      <c r="AU285" s="259" t="s">
        <v>82</v>
      </c>
      <c r="AV285" s="13" t="s">
        <v>82</v>
      </c>
      <c r="AW285" s="13" t="s">
        <v>35</v>
      </c>
      <c r="AX285" s="13" t="s">
        <v>74</v>
      </c>
      <c r="AY285" s="259" t="s">
        <v>475</v>
      </c>
    </row>
    <row r="286" s="13" customFormat="1">
      <c r="A286" s="13"/>
      <c r="B286" s="249"/>
      <c r="C286" s="250"/>
      <c r="D286" s="244" t="s">
        <v>487</v>
      </c>
      <c r="E286" s="251" t="s">
        <v>28</v>
      </c>
      <c r="F286" s="252" t="s">
        <v>7169</v>
      </c>
      <c r="G286" s="250"/>
      <c r="H286" s="253">
        <v>0.99399999999999999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9" t="s">
        <v>487</v>
      </c>
      <c r="AU286" s="259" t="s">
        <v>82</v>
      </c>
      <c r="AV286" s="13" t="s">
        <v>82</v>
      </c>
      <c r="AW286" s="13" t="s">
        <v>35</v>
      </c>
      <c r="AX286" s="13" t="s">
        <v>74</v>
      </c>
      <c r="AY286" s="259" t="s">
        <v>475</v>
      </c>
    </row>
    <row r="287" s="15" customFormat="1">
      <c r="A287" s="15"/>
      <c r="B287" s="271"/>
      <c r="C287" s="272"/>
      <c r="D287" s="244" t="s">
        <v>487</v>
      </c>
      <c r="E287" s="273" t="s">
        <v>28</v>
      </c>
      <c r="F287" s="274" t="s">
        <v>493</v>
      </c>
      <c r="G287" s="272"/>
      <c r="H287" s="275">
        <v>709.36900000000003</v>
      </c>
      <c r="I287" s="276"/>
      <c r="J287" s="272"/>
      <c r="K287" s="272"/>
      <c r="L287" s="277"/>
      <c r="M287" s="278"/>
      <c r="N287" s="279"/>
      <c r="O287" s="279"/>
      <c r="P287" s="279"/>
      <c r="Q287" s="279"/>
      <c r="R287" s="279"/>
      <c r="S287" s="279"/>
      <c r="T287" s="280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81" t="s">
        <v>487</v>
      </c>
      <c r="AU287" s="281" t="s">
        <v>82</v>
      </c>
      <c r="AV287" s="15" t="s">
        <v>482</v>
      </c>
      <c r="AW287" s="15" t="s">
        <v>35</v>
      </c>
      <c r="AX287" s="15" t="s">
        <v>78</v>
      </c>
      <c r="AY287" s="281" t="s">
        <v>475</v>
      </c>
    </row>
    <row r="288" s="12" customFormat="1" ht="22.8" customHeight="1">
      <c r="A288" s="12"/>
      <c r="B288" s="215"/>
      <c r="C288" s="216"/>
      <c r="D288" s="217" t="s">
        <v>73</v>
      </c>
      <c r="E288" s="229" t="s">
        <v>701</v>
      </c>
      <c r="F288" s="229" t="s">
        <v>702</v>
      </c>
      <c r="G288" s="216"/>
      <c r="H288" s="216"/>
      <c r="I288" s="219"/>
      <c r="J288" s="230">
        <f>BK288</f>
        <v>0</v>
      </c>
      <c r="K288" s="216"/>
      <c r="L288" s="221"/>
      <c r="M288" s="222"/>
      <c r="N288" s="223"/>
      <c r="O288" s="223"/>
      <c r="P288" s="224">
        <f>SUM(P289:P290)</f>
        <v>0</v>
      </c>
      <c r="Q288" s="223"/>
      <c r="R288" s="224">
        <f>SUM(R289:R290)</f>
        <v>0</v>
      </c>
      <c r="S288" s="223"/>
      <c r="T288" s="225">
        <f>SUM(T289:T290)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6" t="s">
        <v>78</v>
      </c>
      <c r="AT288" s="227" t="s">
        <v>73</v>
      </c>
      <c r="AU288" s="227" t="s">
        <v>78</v>
      </c>
      <c r="AY288" s="226" t="s">
        <v>475</v>
      </c>
      <c r="BK288" s="228">
        <f>SUM(BK289:BK290)</f>
        <v>0</v>
      </c>
    </row>
    <row r="289" s="2" customFormat="1" ht="33" customHeight="1">
      <c r="A289" s="41"/>
      <c r="B289" s="42"/>
      <c r="C289" s="231" t="s">
        <v>763</v>
      </c>
      <c r="D289" s="231" t="s">
        <v>477</v>
      </c>
      <c r="E289" s="232" t="s">
        <v>1386</v>
      </c>
      <c r="F289" s="233" t="s">
        <v>1387</v>
      </c>
      <c r="G289" s="234" t="s">
        <v>508</v>
      </c>
      <c r="H289" s="235">
        <v>49.353999999999999</v>
      </c>
      <c r="I289" s="236"/>
      <c r="J289" s="237">
        <f>ROUND(I289*H289,2)</f>
        <v>0</v>
      </c>
      <c r="K289" s="233" t="s">
        <v>481</v>
      </c>
      <c r="L289" s="47"/>
      <c r="M289" s="238" t="s">
        <v>28</v>
      </c>
      <c r="N289" s="239" t="s">
        <v>45</v>
      </c>
      <c r="O289" s="87"/>
      <c r="P289" s="240">
        <f>O289*H289</f>
        <v>0</v>
      </c>
      <c r="Q289" s="240">
        <v>0</v>
      </c>
      <c r="R289" s="240">
        <f>Q289*H289</f>
        <v>0</v>
      </c>
      <c r="S289" s="240">
        <v>0</v>
      </c>
      <c r="T289" s="241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42" t="s">
        <v>482</v>
      </c>
      <c r="AT289" s="242" t="s">
        <v>477</v>
      </c>
      <c r="AU289" s="242" t="s">
        <v>82</v>
      </c>
      <c r="AY289" s="20" t="s">
        <v>475</v>
      </c>
      <c r="BE289" s="243">
        <f>IF(N289="základní",J289,0)</f>
        <v>0</v>
      </c>
      <c r="BF289" s="243">
        <f>IF(N289="snížená",J289,0)</f>
        <v>0</v>
      </c>
      <c r="BG289" s="243">
        <f>IF(N289="zákl. přenesená",J289,0)</f>
        <v>0</v>
      </c>
      <c r="BH289" s="243">
        <f>IF(N289="sníž. přenesená",J289,0)</f>
        <v>0</v>
      </c>
      <c r="BI289" s="243">
        <f>IF(N289="nulová",J289,0)</f>
        <v>0</v>
      </c>
      <c r="BJ289" s="20" t="s">
        <v>78</v>
      </c>
      <c r="BK289" s="243">
        <f>ROUND(I289*H289,2)</f>
        <v>0</v>
      </c>
      <c r="BL289" s="20" t="s">
        <v>482</v>
      </c>
      <c r="BM289" s="242" t="s">
        <v>7170</v>
      </c>
    </row>
    <row r="290" s="2" customFormat="1">
      <c r="A290" s="41"/>
      <c r="B290" s="42"/>
      <c r="C290" s="43"/>
      <c r="D290" s="244" t="s">
        <v>484</v>
      </c>
      <c r="E290" s="43"/>
      <c r="F290" s="245" t="s">
        <v>1389</v>
      </c>
      <c r="G290" s="43"/>
      <c r="H290" s="43"/>
      <c r="I290" s="151"/>
      <c r="J290" s="43"/>
      <c r="K290" s="43"/>
      <c r="L290" s="47"/>
      <c r="M290" s="295"/>
      <c r="N290" s="296"/>
      <c r="O290" s="297"/>
      <c r="P290" s="297"/>
      <c r="Q290" s="297"/>
      <c r="R290" s="297"/>
      <c r="S290" s="297"/>
      <c r="T290" s="29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484</v>
      </c>
      <c r="AU290" s="20" t="s">
        <v>82</v>
      </c>
    </row>
    <row r="291" s="2" customFormat="1" ht="6.96" customHeight="1">
      <c r="A291" s="41"/>
      <c r="B291" s="62"/>
      <c r="C291" s="63"/>
      <c r="D291" s="63"/>
      <c r="E291" s="63"/>
      <c r="F291" s="63"/>
      <c r="G291" s="63"/>
      <c r="H291" s="63"/>
      <c r="I291" s="179"/>
      <c r="J291" s="63"/>
      <c r="K291" s="63"/>
      <c r="L291" s="47"/>
      <c r="M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</row>
  </sheetData>
  <sheetProtection sheet="1" autoFilter="0" formatColumns="0" formatRows="0" objects="1" scenarios="1" spinCount="100000" saltValue="12Gt5JYeewqfLJWc89dQ7yw9QK3/ufIctFDm+O07/mDuyneIGV74AuWtWM1ZaRFyWSXfiPX2iNPEyl3Ixxx2xg==" hashValue="kx2MUr6AxG1d0qWWVWrfWOFFG84+VWryrm9R/Wbij25iyygiHEFKNMqHac94N2X/tSfNO1MBYcogxVpXkXPgfA==" algorithmName="SHA-512" password="C429"/>
  <autoFilter ref="C99:K29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270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7171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ROUND((SUM(BE98:BE267)),  2)</f>
        <v>0</v>
      </c>
      <c r="G37" s="41"/>
      <c r="H37" s="41"/>
      <c r="I37" s="168">
        <v>0.20999999999999999</v>
      </c>
      <c r="J37" s="167">
        <f>ROUND(((SUM(BE98:BE267))*I37),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ROUND((SUM(BF98:BF267)),  2)</f>
        <v>0</v>
      </c>
      <c r="G38" s="41"/>
      <c r="H38" s="41"/>
      <c r="I38" s="168">
        <v>0.14999999999999999</v>
      </c>
      <c r="J38" s="167">
        <f>ROUND(((SUM(BF98:BF267))*I38),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ROUND((SUM(BG98:BG267)),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ROUND((SUM(BH98:BH267)),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ROUND((SUM(BI98:BI267)),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107.3 - SO 107.3 Vedlejší polní cesta (P 4,00/20)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J149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1214</v>
      </c>
      <c r="E71" s="199"/>
      <c r="F71" s="199"/>
      <c r="G71" s="199"/>
      <c r="H71" s="199"/>
      <c r="I71" s="200"/>
      <c r="J71" s="201">
        <f>J169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J213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1909</v>
      </c>
      <c r="E73" s="199"/>
      <c r="F73" s="199"/>
      <c r="G73" s="199"/>
      <c r="H73" s="199"/>
      <c r="I73" s="200"/>
      <c r="J73" s="201">
        <f>J258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J265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6863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6864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>107.3 - SO 107.3 Vedlejší polní cesta (P 4,00/20)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44.742935000000003</v>
      </c>
      <c r="S98" s="99"/>
      <c r="T98" s="213">
        <f>T99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P100+P149+P169+P213+P258+P265</f>
        <v>0</v>
      </c>
      <c r="Q99" s="223"/>
      <c r="R99" s="224">
        <f>R100+R149+R169+R213+R258+R265</f>
        <v>44.742935000000003</v>
      </c>
      <c r="S99" s="223"/>
      <c r="T99" s="225">
        <f>T100+T149+T169+T213+T258+T265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BK100+BK149+BK169+BK213+BK258+BK265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SUM(P101:P148)</f>
        <v>0</v>
      </c>
      <c r="Q100" s="223"/>
      <c r="R100" s="224">
        <f>SUM(R101:R148)</f>
        <v>0.01452</v>
      </c>
      <c r="S100" s="223"/>
      <c r="T100" s="225">
        <f>SUM(T101:T148)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SUM(BK101:BK148)</f>
        <v>0</v>
      </c>
    </row>
    <row r="101" s="2" customFormat="1" ht="44.25" customHeight="1">
      <c r="A101" s="41"/>
      <c r="B101" s="42"/>
      <c r="C101" s="231" t="s">
        <v>78</v>
      </c>
      <c r="D101" s="231" t="s">
        <v>477</v>
      </c>
      <c r="E101" s="232" t="s">
        <v>7050</v>
      </c>
      <c r="F101" s="233" t="s">
        <v>7051</v>
      </c>
      <c r="G101" s="234" t="s">
        <v>480</v>
      </c>
      <c r="H101" s="235">
        <v>1126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7172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7053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7173</v>
      </c>
      <c r="G103" s="250"/>
      <c r="H103" s="253">
        <v>1270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7174</v>
      </c>
      <c r="G104" s="250"/>
      <c r="H104" s="253">
        <v>-144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5" customFormat="1">
      <c r="A105" s="15"/>
      <c r="B105" s="271"/>
      <c r="C105" s="272"/>
      <c r="D105" s="244" t="s">
        <v>487</v>
      </c>
      <c r="E105" s="273" t="s">
        <v>28</v>
      </c>
      <c r="F105" s="274" t="s">
        <v>493</v>
      </c>
      <c r="G105" s="272"/>
      <c r="H105" s="275">
        <v>1126</v>
      </c>
      <c r="I105" s="276"/>
      <c r="J105" s="272"/>
      <c r="K105" s="272"/>
      <c r="L105" s="277"/>
      <c r="M105" s="278"/>
      <c r="N105" s="279"/>
      <c r="O105" s="279"/>
      <c r="P105" s="279"/>
      <c r="Q105" s="279"/>
      <c r="R105" s="279"/>
      <c r="S105" s="279"/>
      <c r="T105" s="280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81" t="s">
        <v>487</v>
      </c>
      <c r="AU105" s="281" t="s">
        <v>82</v>
      </c>
      <c r="AV105" s="15" t="s">
        <v>482</v>
      </c>
      <c r="AW105" s="15" t="s">
        <v>35</v>
      </c>
      <c r="AX105" s="15" t="s">
        <v>78</v>
      </c>
      <c r="AY105" s="281" t="s">
        <v>475</v>
      </c>
    </row>
    <row r="106" s="2" customFormat="1" ht="44.25" customHeight="1">
      <c r="A106" s="41"/>
      <c r="B106" s="42"/>
      <c r="C106" s="231" t="s">
        <v>82</v>
      </c>
      <c r="D106" s="231" t="s">
        <v>477</v>
      </c>
      <c r="E106" s="232" t="s">
        <v>7055</v>
      </c>
      <c r="F106" s="233" t="s">
        <v>7056</v>
      </c>
      <c r="G106" s="234" t="s">
        <v>480</v>
      </c>
      <c r="H106" s="235">
        <v>127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7175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7058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7176</v>
      </c>
      <c r="G108" s="250"/>
      <c r="H108" s="253">
        <v>127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90</v>
      </c>
      <c r="D109" s="231" t="s">
        <v>477</v>
      </c>
      <c r="E109" s="232" t="s">
        <v>6883</v>
      </c>
      <c r="F109" s="233" t="s">
        <v>6884</v>
      </c>
      <c r="G109" s="234" t="s">
        <v>480</v>
      </c>
      <c r="H109" s="235">
        <v>144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7177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6886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7178</v>
      </c>
      <c r="G111" s="250"/>
      <c r="H111" s="253">
        <v>144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44.25" customHeight="1">
      <c r="A112" s="41"/>
      <c r="B112" s="42"/>
      <c r="C112" s="231" t="s">
        <v>482</v>
      </c>
      <c r="D112" s="231" t="s">
        <v>477</v>
      </c>
      <c r="E112" s="232" t="s">
        <v>1476</v>
      </c>
      <c r="F112" s="233" t="s">
        <v>1477</v>
      </c>
      <c r="G112" s="234" t="s">
        <v>480</v>
      </c>
      <c r="H112" s="235">
        <v>144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7179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1479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2" customFormat="1" ht="33" customHeight="1">
      <c r="A114" s="41"/>
      <c r="B114" s="42"/>
      <c r="C114" s="231" t="s">
        <v>186</v>
      </c>
      <c r="D114" s="231" t="s">
        <v>477</v>
      </c>
      <c r="E114" s="232" t="s">
        <v>6889</v>
      </c>
      <c r="F114" s="233" t="s">
        <v>6890</v>
      </c>
      <c r="G114" s="234" t="s">
        <v>480</v>
      </c>
      <c r="H114" s="235">
        <v>8.0589999999999993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7180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6892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7181</v>
      </c>
      <c r="G116" s="250"/>
      <c r="H116" s="253">
        <v>8.0589999999999993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44.25" customHeight="1">
      <c r="A117" s="41"/>
      <c r="B117" s="42"/>
      <c r="C117" s="231" t="s">
        <v>204</v>
      </c>
      <c r="D117" s="231" t="s">
        <v>477</v>
      </c>
      <c r="E117" s="232" t="s">
        <v>5778</v>
      </c>
      <c r="F117" s="233" t="s">
        <v>5779</v>
      </c>
      <c r="G117" s="234" t="s">
        <v>480</v>
      </c>
      <c r="H117" s="235">
        <v>96.799999999999997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7182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5781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6" customFormat="1">
      <c r="A119" s="16"/>
      <c r="B119" s="299"/>
      <c r="C119" s="300"/>
      <c r="D119" s="244" t="s">
        <v>487</v>
      </c>
      <c r="E119" s="301" t="s">
        <v>28</v>
      </c>
      <c r="F119" s="302" t="s">
        <v>7071</v>
      </c>
      <c r="G119" s="300"/>
      <c r="H119" s="301" t="s">
        <v>28</v>
      </c>
      <c r="I119" s="303"/>
      <c r="J119" s="300"/>
      <c r="K119" s="300"/>
      <c r="L119" s="304"/>
      <c r="M119" s="305"/>
      <c r="N119" s="306"/>
      <c r="O119" s="306"/>
      <c r="P119" s="306"/>
      <c r="Q119" s="306"/>
      <c r="R119" s="306"/>
      <c r="S119" s="306"/>
      <c r="T119" s="307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T119" s="308" t="s">
        <v>487</v>
      </c>
      <c r="AU119" s="308" t="s">
        <v>82</v>
      </c>
      <c r="AV119" s="16" t="s">
        <v>78</v>
      </c>
      <c r="AW119" s="16" t="s">
        <v>35</v>
      </c>
      <c r="AX119" s="16" t="s">
        <v>74</v>
      </c>
      <c r="AY119" s="308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7183</v>
      </c>
      <c r="G120" s="250"/>
      <c r="H120" s="253">
        <v>96.799999999999997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78</v>
      </c>
      <c r="AY120" s="259" t="s">
        <v>475</v>
      </c>
    </row>
    <row r="121" s="2" customFormat="1" ht="44.25" customHeight="1">
      <c r="A121" s="41"/>
      <c r="B121" s="42"/>
      <c r="C121" s="231" t="s">
        <v>522</v>
      </c>
      <c r="D121" s="231" t="s">
        <v>477</v>
      </c>
      <c r="E121" s="232" t="s">
        <v>5785</v>
      </c>
      <c r="F121" s="233" t="s">
        <v>5786</v>
      </c>
      <c r="G121" s="234" t="s">
        <v>480</v>
      </c>
      <c r="H121" s="235">
        <v>1380.8230000000001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7184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5788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7185</v>
      </c>
      <c r="G123" s="250"/>
      <c r="H123" s="253">
        <v>152.059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74</v>
      </c>
      <c r="AY123" s="259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7186</v>
      </c>
      <c r="G124" s="250"/>
      <c r="H124" s="253">
        <v>899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7187</v>
      </c>
      <c r="G125" s="250"/>
      <c r="H125" s="253">
        <v>324.29399999999998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7188</v>
      </c>
      <c r="G126" s="250"/>
      <c r="H126" s="253">
        <v>5.4699999999999998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5" customFormat="1">
      <c r="A127" s="15"/>
      <c r="B127" s="271"/>
      <c r="C127" s="272"/>
      <c r="D127" s="244" t="s">
        <v>487</v>
      </c>
      <c r="E127" s="273" t="s">
        <v>28</v>
      </c>
      <c r="F127" s="274" t="s">
        <v>493</v>
      </c>
      <c r="G127" s="272"/>
      <c r="H127" s="275">
        <v>1380.8230000000001</v>
      </c>
      <c r="I127" s="276"/>
      <c r="J127" s="272"/>
      <c r="K127" s="272"/>
      <c r="L127" s="277"/>
      <c r="M127" s="278"/>
      <c r="N127" s="279"/>
      <c r="O127" s="279"/>
      <c r="P127" s="279"/>
      <c r="Q127" s="279"/>
      <c r="R127" s="279"/>
      <c r="S127" s="279"/>
      <c r="T127" s="280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81" t="s">
        <v>487</v>
      </c>
      <c r="AU127" s="281" t="s">
        <v>82</v>
      </c>
      <c r="AV127" s="15" t="s">
        <v>482</v>
      </c>
      <c r="AW127" s="15" t="s">
        <v>35</v>
      </c>
      <c r="AX127" s="15" t="s">
        <v>78</v>
      </c>
      <c r="AY127" s="281" t="s">
        <v>475</v>
      </c>
    </row>
    <row r="128" s="2" customFormat="1" ht="44.25" customHeight="1">
      <c r="A128" s="41"/>
      <c r="B128" s="42"/>
      <c r="C128" s="231" t="s">
        <v>519</v>
      </c>
      <c r="D128" s="231" t="s">
        <v>477</v>
      </c>
      <c r="E128" s="232" t="s">
        <v>6606</v>
      </c>
      <c r="F128" s="233" t="s">
        <v>3664</v>
      </c>
      <c r="G128" s="234" t="s">
        <v>480</v>
      </c>
      <c r="H128" s="235">
        <v>1126</v>
      </c>
      <c r="I128" s="236"/>
      <c r="J128" s="237">
        <f>ROUND(I128*H128,2)</f>
        <v>0</v>
      </c>
      <c r="K128" s="233" t="s">
        <v>28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7189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3664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7190</v>
      </c>
      <c r="G130" s="250"/>
      <c r="H130" s="253">
        <v>1126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33" customHeight="1">
      <c r="A131" s="41"/>
      <c r="B131" s="42"/>
      <c r="C131" s="231" t="s">
        <v>292</v>
      </c>
      <c r="D131" s="231" t="s">
        <v>477</v>
      </c>
      <c r="E131" s="232" t="s">
        <v>1522</v>
      </c>
      <c r="F131" s="233" t="s">
        <v>1523</v>
      </c>
      <c r="G131" s="234" t="s">
        <v>480</v>
      </c>
      <c r="H131" s="235">
        <v>96.799999999999997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7191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1525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7192</v>
      </c>
      <c r="G133" s="250"/>
      <c r="H133" s="253">
        <v>96.799999999999997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44.25" customHeight="1">
      <c r="A134" s="41"/>
      <c r="B134" s="42"/>
      <c r="C134" s="231" t="s">
        <v>332</v>
      </c>
      <c r="D134" s="231" t="s">
        <v>477</v>
      </c>
      <c r="E134" s="232" t="s">
        <v>7082</v>
      </c>
      <c r="F134" s="233" t="s">
        <v>7083</v>
      </c>
      <c r="G134" s="234" t="s">
        <v>480</v>
      </c>
      <c r="H134" s="235">
        <v>899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7193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7085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7194</v>
      </c>
      <c r="G136" s="250"/>
      <c r="H136" s="253">
        <v>899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341</v>
      </c>
      <c r="D137" s="231" t="s">
        <v>477</v>
      </c>
      <c r="E137" s="232" t="s">
        <v>6910</v>
      </c>
      <c r="F137" s="233" t="s">
        <v>6911</v>
      </c>
      <c r="G137" s="234" t="s">
        <v>496</v>
      </c>
      <c r="H137" s="235">
        <v>968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7195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6911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7196</v>
      </c>
      <c r="G139" s="250"/>
      <c r="H139" s="253">
        <v>968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16.5" customHeight="1">
      <c r="A140" s="41"/>
      <c r="B140" s="42"/>
      <c r="C140" s="282" t="s">
        <v>350</v>
      </c>
      <c r="D140" s="282" t="s">
        <v>516</v>
      </c>
      <c r="E140" s="283" t="s">
        <v>4991</v>
      </c>
      <c r="F140" s="284" t="s">
        <v>4992</v>
      </c>
      <c r="G140" s="285" t="s">
        <v>720</v>
      </c>
      <c r="H140" s="286">
        <v>14.52</v>
      </c>
      <c r="I140" s="287"/>
      <c r="J140" s="288">
        <f>ROUND(I140*H140,2)</f>
        <v>0</v>
      </c>
      <c r="K140" s="284" t="s">
        <v>481</v>
      </c>
      <c r="L140" s="289"/>
      <c r="M140" s="290" t="s">
        <v>28</v>
      </c>
      <c r="N140" s="291" t="s">
        <v>45</v>
      </c>
      <c r="O140" s="87"/>
      <c r="P140" s="240">
        <f>O140*H140</f>
        <v>0</v>
      </c>
      <c r="Q140" s="240">
        <v>0.001</v>
      </c>
      <c r="R140" s="240">
        <f>Q140*H140</f>
        <v>0.01452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519</v>
      </c>
      <c r="AT140" s="242" t="s">
        <v>516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7197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4992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7198</v>
      </c>
      <c r="G142" s="250"/>
      <c r="H142" s="253">
        <v>14.52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21.75" customHeight="1">
      <c r="A143" s="41"/>
      <c r="B143" s="42"/>
      <c r="C143" s="231" t="s">
        <v>359</v>
      </c>
      <c r="D143" s="231" t="s">
        <v>477</v>
      </c>
      <c r="E143" s="232" t="s">
        <v>4075</v>
      </c>
      <c r="F143" s="233" t="s">
        <v>4076</v>
      </c>
      <c r="G143" s="234" t="s">
        <v>496</v>
      </c>
      <c r="H143" s="235">
        <v>681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7199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4078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7200</v>
      </c>
      <c r="G145" s="250"/>
      <c r="H145" s="253">
        <v>681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2" customFormat="1" ht="21.75" customHeight="1">
      <c r="A146" s="41"/>
      <c r="B146" s="42"/>
      <c r="C146" s="231" t="s">
        <v>557</v>
      </c>
      <c r="D146" s="231" t="s">
        <v>477</v>
      </c>
      <c r="E146" s="232" t="s">
        <v>7093</v>
      </c>
      <c r="F146" s="233" t="s">
        <v>7094</v>
      </c>
      <c r="G146" s="234" t="s">
        <v>496</v>
      </c>
      <c r="H146" s="235">
        <v>968</v>
      </c>
      <c r="I146" s="236"/>
      <c r="J146" s="237">
        <f>ROUND(I146*H146,2)</f>
        <v>0</v>
      </c>
      <c r="K146" s="233" t="s">
        <v>481</v>
      </c>
      <c r="L146" s="47"/>
      <c r="M146" s="238" t="s">
        <v>28</v>
      </c>
      <c r="N146" s="239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482</v>
      </c>
      <c r="AT146" s="242" t="s">
        <v>477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7201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7094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7202</v>
      </c>
      <c r="G148" s="250"/>
      <c r="H148" s="253">
        <v>968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78</v>
      </c>
      <c r="AY148" s="259" t="s">
        <v>475</v>
      </c>
    </row>
    <row r="149" s="12" customFormat="1" ht="22.8" customHeight="1">
      <c r="A149" s="12"/>
      <c r="B149" s="215"/>
      <c r="C149" s="216"/>
      <c r="D149" s="217" t="s">
        <v>73</v>
      </c>
      <c r="E149" s="229" t="s">
        <v>82</v>
      </c>
      <c r="F149" s="229" t="s">
        <v>925</v>
      </c>
      <c r="G149" s="216"/>
      <c r="H149" s="216"/>
      <c r="I149" s="219"/>
      <c r="J149" s="230">
        <f>BK149</f>
        <v>0</v>
      </c>
      <c r="K149" s="216"/>
      <c r="L149" s="221"/>
      <c r="M149" s="222"/>
      <c r="N149" s="223"/>
      <c r="O149" s="223"/>
      <c r="P149" s="224">
        <f>SUM(P150:P168)</f>
        <v>0</v>
      </c>
      <c r="Q149" s="223"/>
      <c r="R149" s="224">
        <f>SUM(R150:R168)</f>
        <v>0.50983599999999996</v>
      </c>
      <c r="S149" s="223"/>
      <c r="T149" s="225">
        <f>SUM(T150:T168)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6" t="s">
        <v>78</v>
      </c>
      <c r="AT149" s="227" t="s">
        <v>73</v>
      </c>
      <c r="AU149" s="227" t="s">
        <v>78</v>
      </c>
      <c r="AY149" s="226" t="s">
        <v>475</v>
      </c>
      <c r="BK149" s="228">
        <f>SUM(BK150:BK168)</f>
        <v>0</v>
      </c>
    </row>
    <row r="150" s="2" customFormat="1" ht="33" customHeight="1">
      <c r="A150" s="41"/>
      <c r="B150" s="42"/>
      <c r="C150" s="231" t="s">
        <v>8</v>
      </c>
      <c r="D150" s="231" t="s">
        <v>477</v>
      </c>
      <c r="E150" s="232" t="s">
        <v>6922</v>
      </c>
      <c r="F150" s="233" t="s">
        <v>6923</v>
      </c>
      <c r="G150" s="234" t="s">
        <v>480</v>
      </c>
      <c r="H150" s="235">
        <v>26.593</v>
      </c>
      <c r="I150" s="236"/>
      <c r="J150" s="237">
        <f>ROUND(I150*H150,2)</f>
        <v>0</v>
      </c>
      <c r="K150" s="233" t="s">
        <v>481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482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7203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6925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7204</v>
      </c>
      <c r="G152" s="250"/>
      <c r="H152" s="253">
        <v>26.593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78</v>
      </c>
      <c r="AY152" s="259" t="s">
        <v>475</v>
      </c>
    </row>
    <row r="153" s="2" customFormat="1" ht="21.75" customHeight="1">
      <c r="A153" s="41"/>
      <c r="B153" s="42"/>
      <c r="C153" s="231" t="s">
        <v>567</v>
      </c>
      <c r="D153" s="231" t="s">
        <v>477</v>
      </c>
      <c r="E153" s="232" t="s">
        <v>6928</v>
      </c>
      <c r="F153" s="233" t="s">
        <v>6929</v>
      </c>
      <c r="G153" s="234" t="s">
        <v>639</v>
      </c>
      <c r="H153" s="235">
        <v>131</v>
      </c>
      <c r="I153" s="236"/>
      <c r="J153" s="237">
        <f>ROUND(I153*H153,2)</f>
        <v>0</v>
      </c>
      <c r="K153" s="233" t="s">
        <v>481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0.00116</v>
      </c>
      <c r="R153" s="240">
        <f>Q153*H153</f>
        <v>0.15196000000000001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482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7205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6931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7206</v>
      </c>
      <c r="G155" s="250"/>
      <c r="H155" s="253">
        <v>131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78</v>
      </c>
      <c r="AY155" s="259" t="s">
        <v>475</v>
      </c>
    </row>
    <row r="156" s="2" customFormat="1" ht="33" customHeight="1">
      <c r="A156" s="41"/>
      <c r="B156" s="42"/>
      <c r="C156" s="231" t="s">
        <v>571</v>
      </c>
      <c r="D156" s="231" t="s">
        <v>477</v>
      </c>
      <c r="E156" s="232" t="s">
        <v>6117</v>
      </c>
      <c r="F156" s="233" t="s">
        <v>6118</v>
      </c>
      <c r="G156" s="234" t="s">
        <v>496</v>
      </c>
      <c r="H156" s="235">
        <v>157.19999999999999</v>
      </c>
      <c r="I156" s="236"/>
      <c r="J156" s="237">
        <f>ROUND(I156*H156,2)</f>
        <v>0</v>
      </c>
      <c r="K156" s="233" t="s">
        <v>481</v>
      </c>
      <c r="L156" s="47"/>
      <c r="M156" s="238" t="s">
        <v>28</v>
      </c>
      <c r="N156" s="239" t="s">
        <v>45</v>
      </c>
      <c r="O156" s="87"/>
      <c r="P156" s="240">
        <f>O156*H156</f>
        <v>0</v>
      </c>
      <c r="Q156" s="240">
        <v>0.00010000000000000001</v>
      </c>
      <c r="R156" s="240">
        <f>Q156*H156</f>
        <v>0.015720000000000001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482</v>
      </c>
      <c r="AT156" s="242" t="s">
        <v>477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482</v>
      </c>
      <c r="BM156" s="242" t="s">
        <v>7207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6120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7208</v>
      </c>
      <c r="G158" s="250"/>
      <c r="H158" s="253">
        <v>157.19999999999999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78</v>
      </c>
      <c r="AY158" s="259" t="s">
        <v>475</v>
      </c>
    </row>
    <row r="159" s="2" customFormat="1" ht="16.5" customHeight="1">
      <c r="A159" s="41"/>
      <c r="B159" s="42"/>
      <c r="C159" s="282" t="s">
        <v>575</v>
      </c>
      <c r="D159" s="282" t="s">
        <v>516</v>
      </c>
      <c r="E159" s="283" t="s">
        <v>6122</v>
      </c>
      <c r="F159" s="284" t="s">
        <v>6123</v>
      </c>
      <c r="G159" s="285" t="s">
        <v>496</v>
      </c>
      <c r="H159" s="286">
        <v>180.78</v>
      </c>
      <c r="I159" s="287"/>
      <c r="J159" s="288">
        <f>ROUND(I159*H159,2)</f>
        <v>0</v>
      </c>
      <c r="K159" s="284" t="s">
        <v>481</v>
      </c>
      <c r="L159" s="289"/>
      <c r="M159" s="290" t="s">
        <v>28</v>
      </c>
      <c r="N159" s="291" t="s">
        <v>45</v>
      </c>
      <c r="O159" s="87"/>
      <c r="P159" s="240">
        <f>O159*H159</f>
        <v>0</v>
      </c>
      <c r="Q159" s="240">
        <v>0.00020000000000000001</v>
      </c>
      <c r="R159" s="240">
        <f>Q159*H159</f>
        <v>0.036156000000000001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519</v>
      </c>
      <c r="AT159" s="242" t="s">
        <v>516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482</v>
      </c>
      <c r="BM159" s="242" t="s">
        <v>7209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6123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7210</v>
      </c>
      <c r="G161" s="250"/>
      <c r="H161" s="253">
        <v>180.78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78</v>
      </c>
      <c r="AY161" s="259" t="s">
        <v>475</v>
      </c>
    </row>
    <row r="162" s="2" customFormat="1" ht="33" customHeight="1">
      <c r="A162" s="41"/>
      <c r="B162" s="42"/>
      <c r="C162" s="231" t="s">
        <v>579</v>
      </c>
      <c r="D162" s="231" t="s">
        <v>477</v>
      </c>
      <c r="E162" s="232" t="s">
        <v>4113</v>
      </c>
      <c r="F162" s="233" t="s">
        <v>4114</v>
      </c>
      <c r="G162" s="234" t="s">
        <v>496</v>
      </c>
      <c r="H162" s="235">
        <v>510</v>
      </c>
      <c r="I162" s="236"/>
      <c r="J162" s="237">
        <f>ROUND(I162*H162,2)</f>
        <v>0</v>
      </c>
      <c r="K162" s="233" t="s">
        <v>481</v>
      </c>
      <c r="L162" s="47"/>
      <c r="M162" s="238" t="s">
        <v>28</v>
      </c>
      <c r="N162" s="239" t="s">
        <v>45</v>
      </c>
      <c r="O162" s="87"/>
      <c r="P162" s="240">
        <f>O162*H162</f>
        <v>0</v>
      </c>
      <c r="Q162" s="240">
        <v>0.00013999999999999999</v>
      </c>
      <c r="R162" s="240">
        <f>Q162*H162</f>
        <v>0.071399999999999991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482</v>
      </c>
      <c r="AT162" s="242" t="s">
        <v>477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482</v>
      </c>
      <c r="BM162" s="242" t="s">
        <v>7211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4116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7212</v>
      </c>
      <c r="G164" s="250"/>
      <c r="H164" s="253">
        <v>510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78</v>
      </c>
      <c r="AY164" s="259" t="s">
        <v>475</v>
      </c>
    </row>
    <row r="165" s="2" customFormat="1" ht="16.5" customHeight="1">
      <c r="A165" s="41"/>
      <c r="B165" s="42"/>
      <c r="C165" s="282" t="s">
        <v>583</v>
      </c>
      <c r="D165" s="282" t="s">
        <v>516</v>
      </c>
      <c r="E165" s="283" t="s">
        <v>6939</v>
      </c>
      <c r="F165" s="284" t="s">
        <v>6940</v>
      </c>
      <c r="G165" s="285" t="s">
        <v>496</v>
      </c>
      <c r="H165" s="286">
        <v>586.5</v>
      </c>
      <c r="I165" s="287"/>
      <c r="J165" s="288">
        <f>ROUND(I165*H165,2)</f>
        <v>0</v>
      </c>
      <c r="K165" s="284" t="s">
        <v>906</v>
      </c>
      <c r="L165" s="289"/>
      <c r="M165" s="290" t="s">
        <v>28</v>
      </c>
      <c r="N165" s="291" t="s">
        <v>45</v>
      </c>
      <c r="O165" s="87"/>
      <c r="P165" s="240">
        <f>O165*H165</f>
        <v>0</v>
      </c>
      <c r="Q165" s="240">
        <v>0.00040000000000000002</v>
      </c>
      <c r="R165" s="240">
        <f>Q165*H165</f>
        <v>0.2346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519</v>
      </c>
      <c r="AT165" s="242" t="s">
        <v>516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482</v>
      </c>
      <c r="BM165" s="242" t="s">
        <v>7213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6940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7214</v>
      </c>
      <c r="G167" s="250"/>
      <c r="H167" s="253">
        <v>510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74</v>
      </c>
      <c r="AY167" s="259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7215</v>
      </c>
      <c r="G168" s="250"/>
      <c r="H168" s="253">
        <v>586.5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12" customFormat="1" ht="22.8" customHeight="1">
      <c r="A169" s="12"/>
      <c r="B169" s="215"/>
      <c r="C169" s="216"/>
      <c r="D169" s="217" t="s">
        <v>73</v>
      </c>
      <c r="E169" s="229" t="s">
        <v>186</v>
      </c>
      <c r="F169" s="229" t="s">
        <v>1304</v>
      </c>
      <c r="G169" s="216"/>
      <c r="H169" s="216"/>
      <c r="I169" s="219"/>
      <c r="J169" s="230">
        <f>BK169</f>
        <v>0</v>
      </c>
      <c r="K169" s="216"/>
      <c r="L169" s="221"/>
      <c r="M169" s="222"/>
      <c r="N169" s="223"/>
      <c r="O169" s="223"/>
      <c r="P169" s="224">
        <f>SUM(P170:P212)</f>
        <v>0</v>
      </c>
      <c r="Q169" s="223"/>
      <c r="R169" s="224">
        <f>SUM(R170:R212)</f>
        <v>1.0756000000000001</v>
      </c>
      <c r="S169" s="223"/>
      <c r="T169" s="225">
        <f>SUM(T170:T212)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6" t="s">
        <v>78</v>
      </c>
      <c r="AT169" s="227" t="s">
        <v>73</v>
      </c>
      <c r="AU169" s="227" t="s">
        <v>78</v>
      </c>
      <c r="AY169" s="226" t="s">
        <v>475</v>
      </c>
      <c r="BK169" s="228">
        <f>SUM(BK170:BK212)</f>
        <v>0</v>
      </c>
    </row>
    <row r="170" s="2" customFormat="1" ht="33" customHeight="1">
      <c r="A170" s="41"/>
      <c r="B170" s="42"/>
      <c r="C170" s="231" t="s">
        <v>7</v>
      </c>
      <c r="D170" s="231" t="s">
        <v>477</v>
      </c>
      <c r="E170" s="232" t="s">
        <v>7216</v>
      </c>
      <c r="F170" s="233" t="s">
        <v>6960</v>
      </c>
      <c r="G170" s="234" t="s">
        <v>496</v>
      </c>
      <c r="H170" s="235">
        <v>889.27999999999997</v>
      </c>
      <c r="I170" s="236"/>
      <c r="J170" s="237">
        <f>ROUND(I170*H170,2)</f>
        <v>0</v>
      </c>
      <c r="K170" s="233" t="s">
        <v>28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482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7217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6962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2" customFormat="1">
      <c r="A172" s="41"/>
      <c r="B172" s="42"/>
      <c r="C172" s="43"/>
      <c r="D172" s="244" t="s">
        <v>485</v>
      </c>
      <c r="E172" s="43"/>
      <c r="F172" s="248" t="s">
        <v>6963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485</v>
      </c>
      <c r="AU172" s="20" t="s">
        <v>82</v>
      </c>
    </row>
    <row r="173" s="16" customFormat="1">
      <c r="A173" s="16"/>
      <c r="B173" s="299"/>
      <c r="C173" s="300"/>
      <c r="D173" s="244" t="s">
        <v>487</v>
      </c>
      <c r="E173" s="301" t="s">
        <v>28</v>
      </c>
      <c r="F173" s="302" t="s">
        <v>6964</v>
      </c>
      <c r="G173" s="300"/>
      <c r="H173" s="301" t="s">
        <v>28</v>
      </c>
      <c r="I173" s="303"/>
      <c r="J173" s="300"/>
      <c r="K173" s="300"/>
      <c r="L173" s="304"/>
      <c r="M173" s="305"/>
      <c r="N173" s="306"/>
      <c r="O173" s="306"/>
      <c r="P173" s="306"/>
      <c r="Q173" s="306"/>
      <c r="R173" s="306"/>
      <c r="S173" s="306"/>
      <c r="T173" s="307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308" t="s">
        <v>487</v>
      </c>
      <c r="AU173" s="308" t="s">
        <v>82</v>
      </c>
      <c r="AV173" s="16" t="s">
        <v>78</v>
      </c>
      <c r="AW173" s="16" t="s">
        <v>35</v>
      </c>
      <c r="AX173" s="16" t="s">
        <v>74</v>
      </c>
      <c r="AY173" s="308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7218</v>
      </c>
      <c r="G174" s="250"/>
      <c r="H174" s="253">
        <v>369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7219</v>
      </c>
      <c r="G175" s="250"/>
      <c r="H175" s="253">
        <v>520.27999999999997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74</v>
      </c>
      <c r="AY175" s="259" t="s">
        <v>475</v>
      </c>
    </row>
    <row r="176" s="15" customFormat="1">
      <c r="A176" s="15"/>
      <c r="B176" s="271"/>
      <c r="C176" s="272"/>
      <c r="D176" s="244" t="s">
        <v>487</v>
      </c>
      <c r="E176" s="273" t="s">
        <v>28</v>
      </c>
      <c r="F176" s="274" t="s">
        <v>493</v>
      </c>
      <c r="G176" s="272"/>
      <c r="H176" s="275">
        <v>889.27999999999997</v>
      </c>
      <c r="I176" s="276"/>
      <c r="J176" s="272"/>
      <c r="K176" s="272"/>
      <c r="L176" s="277"/>
      <c r="M176" s="278"/>
      <c r="N176" s="279"/>
      <c r="O176" s="279"/>
      <c r="P176" s="279"/>
      <c r="Q176" s="279"/>
      <c r="R176" s="279"/>
      <c r="S176" s="279"/>
      <c r="T176" s="280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81" t="s">
        <v>487</v>
      </c>
      <c r="AU176" s="281" t="s">
        <v>82</v>
      </c>
      <c r="AV176" s="15" t="s">
        <v>482</v>
      </c>
      <c r="AW176" s="15" t="s">
        <v>35</v>
      </c>
      <c r="AX176" s="15" t="s">
        <v>78</v>
      </c>
      <c r="AY176" s="281" t="s">
        <v>475</v>
      </c>
    </row>
    <row r="177" s="2" customFormat="1" ht="21.75" customHeight="1">
      <c r="A177" s="41"/>
      <c r="B177" s="42"/>
      <c r="C177" s="231" t="s">
        <v>594</v>
      </c>
      <c r="D177" s="231" t="s">
        <v>477</v>
      </c>
      <c r="E177" s="232" t="s">
        <v>7220</v>
      </c>
      <c r="F177" s="233" t="s">
        <v>6967</v>
      </c>
      <c r="G177" s="234" t="s">
        <v>496</v>
      </c>
      <c r="H177" s="235">
        <v>954.72000000000003</v>
      </c>
      <c r="I177" s="236"/>
      <c r="J177" s="237">
        <f>ROUND(I177*H177,2)</f>
        <v>0</v>
      </c>
      <c r="K177" s="233" t="s">
        <v>28</v>
      </c>
      <c r="L177" s="47"/>
      <c r="M177" s="238" t="s">
        <v>28</v>
      </c>
      <c r="N177" s="239" t="s">
        <v>45</v>
      </c>
      <c r="O177" s="87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482</v>
      </c>
      <c r="AT177" s="242" t="s">
        <v>477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482</v>
      </c>
      <c r="BM177" s="242" t="s">
        <v>7221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6969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2" customFormat="1">
      <c r="A179" s="41"/>
      <c r="B179" s="42"/>
      <c r="C179" s="43"/>
      <c r="D179" s="244" t="s">
        <v>485</v>
      </c>
      <c r="E179" s="43"/>
      <c r="F179" s="248" t="s">
        <v>6963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485</v>
      </c>
      <c r="AU179" s="20" t="s">
        <v>82</v>
      </c>
    </row>
    <row r="180" s="16" customFormat="1">
      <c r="A180" s="16"/>
      <c r="B180" s="299"/>
      <c r="C180" s="300"/>
      <c r="D180" s="244" t="s">
        <v>487</v>
      </c>
      <c r="E180" s="301" t="s">
        <v>28</v>
      </c>
      <c r="F180" s="302" t="s">
        <v>6964</v>
      </c>
      <c r="G180" s="300"/>
      <c r="H180" s="301" t="s">
        <v>28</v>
      </c>
      <c r="I180" s="303"/>
      <c r="J180" s="300"/>
      <c r="K180" s="300"/>
      <c r="L180" s="304"/>
      <c r="M180" s="305"/>
      <c r="N180" s="306"/>
      <c r="O180" s="306"/>
      <c r="P180" s="306"/>
      <c r="Q180" s="306"/>
      <c r="R180" s="306"/>
      <c r="S180" s="306"/>
      <c r="T180" s="307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T180" s="308" t="s">
        <v>487</v>
      </c>
      <c r="AU180" s="308" t="s">
        <v>82</v>
      </c>
      <c r="AV180" s="16" t="s">
        <v>78</v>
      </c>
      <c r="AW180" s="16" t="s">
        <v>35</v>
      </c>
      <c r="AX180" s="16" t="s">
        <v>74</v>
      </c>
      <c r="AY180" s="308" t="s">
        <v>475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7218</v>
      </c>
      <c r="G181" s="250"/>
      <c r="H181" s="253">
        <v>369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7222</v>
      </c>
      <c r="G182" s="250"/>
      <c r="H182" s="253">
        <v>585.72000000000003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74</v>
      </c>
      <c r="AY182" s="259" t="s">
        <v>475</v>
      </c>
    </row>
    <row r="183" s="15" customFormat="1">
      <c r="A183" s="15"/>
      <c r="B183" s="271"/>
      <c r="C183" s="272"/>
      <c r="D183" s="244" t="s">
        <v>487</v>
      </c>
      <c r="E183" s="273" t="s">
        <v>28</v>
      </c>
      <c r="F183" s="274" t="s">
        <v>493</v>
      </c>
      <c r="G183" s="272"/>
      <c r="H183" s="275">
        <v>954.72000000000003</v>
      </c>
      <c r="I183" s="276"/>
      <c r="J183" s="272"/>
      <c r="K183" s="272"/>
      <c r="L183" s="277"/>
      <c r="M183" s="278"/>
      <c r="N183" s="279"/>
      <c r="O183" s="279"/>
      <c r="P183" s="279"/>
      <c r="Q183" s="279"/>
      <c r="R183" s="279"/>
      <c r="S183" s="279"/>
      <c r="T183" s="280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81" t="s">
        <v>487</v>
      </c>
      <c r="AU183" s="281" t="s">
        <v>82</v>
      </c>
      <c r="AV183" s="15" t="s">
        <v>482</v>
      </c>
      <c r="AW183" s="15" t="s">
        <v>35</v>
      </c>
      <c r="AX183" s="15" t="s">
        <v>78</v>
      </c>
      <c r="AY183" s="281" t="s">
        <v>475</v>
      </c>
    </row>
    <row r="184" s="2" customFormat="1" ht="44.25" customHeight="1">
      <c r="A184" s="41"/>
      <c r="B184" s="42"/>
      <c r="C184" s="231" t="s">
        <v>599</v>
      </c>
      <c r="D184" s="231" t="s">
        <v>477</v>
      </c>
      <c r="E184" s="232" t="s">
        <v>6971</v>
      </c>
      <c r="F184" s="233" t="s">
        <v>6972</v>
      </c>
      <c r="G184" s="234" t="s">
        <v>496</v>
      </c>
      <c r="H184" s="235">
        <v>818.83000000000004</v>
      </c>
      <c r="I184" s="236"/>
      <c r="J184" s="237">
        <f>ROUND(I184*H184,2)</f>
        <v>0</v>
      </c>
      <c r="K184" s="233" t="s">
        <v>481</v>
      </c>
      <c r="L184" s="47"/>
      <c r="M184" s="238" t="s">
        <v>28</v>
      </c>
      <c r="N184" s="239" t="s">
        <v>45</v>
      </c>
      <c r="O184" s="87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42" t="s">
        <v>482</v>
      </c>
      <c r="AT184" s="242" t="s">
        <v>477</v>
      </c>
      <c r="AU184" s="242" t="s">
        <v>82</v>
      </c>
      <c r="AY184" s="20" t="s">
        <v>475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20" t="s">
        <v>78</v>
      </c>
      <c r="BK184" s="243">
        <f>ROUND(I184*H184,2)</f>
        <v>0</v>
      </c>
      <c r="BL184" s="20" t="s">
        <v>482</v>
      </c>
      <c r="BM184" s="242" t="s">
        <v>7223</v>
      </c>
    </row>
    <row r="185" s="2" customFormat="1">
      <c r="A185" s="41"/>
      <c r="B185" s="42"/>
      <c r="C185" s="43"/>
      <c r="D185" s="244" t="s">
        <v>484</v>
      </c>
      <c r="E185" s="43"/>
      <c r="F185" s="245" t="s">
        <v>6974</v>
      </c>
      <c r="G185" s="43"/>
      <c r="H185" s="43"/>
      <c r="I185" s="151"/>
      <c r="J185" s="43"/>
      <c r="K185" s="43"/>
      <c r="L185" s="47"/>
      <c r="M185" s="246"/>
      <c r="N185" s="24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484</v>
      </c>
      <c r="AU185" s="20" t="s">
        <v>82</v>
      </c>
    </row>
    <row r="186" s="13" customFormat="1">
      <c r="A186" s="13"/>
      <c r="B186" s="249"/>
      <c r="C186" s="250"/>
      <c r="D186" s="244" t="s">
        <v>487</v>
      </c>
      <c r="E186" s="251" t="s">
        <v>28</v>
      </c>
      <c r="F186" s="252" t="s">
        <v>7218</v>
      </c>
      <c r="G186" s="250"/>
      <c r="H186" s="253">
        <v>369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9" t="s">
        <v>487</v>
      </c>
      <c r="AU186" s="259" t="s">
        <v>82</v>
      </c>
      <c r="AV186" s="13" t="s">
        <v>82</v>
      </c>
      <c r="AW186" s="13" t="s">
        <v>35</v>
      </c>
      <c r="AX186" s="13" t="s">
        <v>74</v>
      </c>
      <c r="AY186" s="259" t="s">
        <v>475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7224</v>
      </c>
      <c r="G187" s="250"/>
      <c r="H187" s="253">
        <v>449.82999999999998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5" customFormat="1">
      <c r="A188" s="15"/>
      <c r="B188" s="271"/>
      <c r="C188" s="272"/>
      <c r="D188" s="244" t="s">
        <v>487</v>
      </c>
      <c r="E188" s="273" t="s">
        <v>28</v>
      </c>
      <c r="F188" s="274" t="s">
        <v>493</v>
      </c>
      <c r="G188" s="272"/>
      <c r="H188" s="275">
        <v>818.82999999999993</v>
      </c>
      <c r="I188" s="276"/>
      <c r="J188" s="272"/>
      <c r="K188" s="272"/>
      <c r="L188" s="277"/>
      <c r="M188" s="278"/>
      <c r="N188" s="279"/>
      <c r="O188" s="279"/>
      <c r="P188" s="279"/>
      <c r="Q188" s="279"/>
      <c r="R188" s="279"/>
      <c r="S188" s="279"/>
      <c r="T188" s="280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81" t="s">
        <v>487</v>
      </c>
      <c r="AU188" s="281" t="s">
        <v>82</v>
      </c>
      <c r="AV188" s="15" t="s">
        <v>482</v>
      </c>
      <c r="AW188" s="15" t="s">
        <v>35</v>
      </c>
      <c r="AX188" s="15" t="s">
        <v>78</v>
      </c>
      <c r="AY188" s="281" t="s">
        <v>475</v>
      </c>
    </row>
    <row r="189" s="2" customFormat="1" ht="16.5" customHeight="1">
      <c r="A189" s="41"/>
      <c r="B189" s="42"/>
      <c r="C189" s="231" t="s">
        <v>603</v>
      </c>
      <c r="D189" s="231" t="s">
        <v>477</v>
      </c>
      <c r="E189" s="232" t="s">
        <v>7225</v>
      </c>
      <c r="F189" s="233" t="s">
        <v>7226</v>
      </c>
      <c r="G189" s="234" t="s">
        <v>496</v>
      </c>
      <c r="H189" s="235">
        <v>12.6</v>
      </c>
      <c r="I189" s="236"/>
      <c r="J189" s="237">
        <f>ROUND(I189*H189,2)</f>
        <v>0</v>
      </c>
      <c r="K189" s="233" t="s">
        <v>481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482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482</v>
      </c>
      <c r="BM189" s="242" t="s">
        <v>7227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7228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7229</v>
      </c>
      <c r="G191" s="250"/>
      <c r="H191" s="253">
        <v>12.6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78</v>
      </c>
      <c r="AY191" s="259" t="s">
        <v>475</v>
      </c>
    </row>
    <row r="192" s="2" customFormat="1" ht="21.75" customHeight="1">
      <c r="A192" s="41"/>
      <c r="B192" s="42"/>
      <c r="C192" s="231" t="s">
        <v>607</v>
      </c>
      <c r="D192" s="231" t="s">
        <v>477</v>
      </c>
      <c r="E192" s="232" t="s">
        <v>6976</v>
      </c>
      <c r="F192" s="233" t="s">
        <v>6977</v>
      </c>
      <c r="G192" s="234" t="s">
        <v>480</v>
      </c>
      <c r="H192" s="235">
        <v>5.4699999999999998</v>
      </c>
      <c r="I192" s="236"/>
      <c r="J192" s="237">
        <f>ROUND(I192*H192,2)</f>
        <v>0</v>
      </c>
      <c r="K192" s="233" t="s">
        <v>481</v>
      </c>
      <c r="L192" s="47"/>
      <c r="M192" s="238" t="s">
        <v>28</v>
      </c>
      <c r="N192" s="239" t="s">
        <v>45</v>
      </c>
      <c r="O192" s="87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42" t="s">
        <v>482</v>
      </c>
      <c r="AT192" s="242" t="s">
        <v>477</v>
      </c>
      <c r="AU192" s="242" t="s">
        <v>82</v>
      </c>
      <c r="AY192" s="20" t="s">
        <v>475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20" t="s">
        <v>78</v>
      </c>
      <c r="BK192" s="243">
        <f>ROUND(I192*H192,2)</f>
        <v>0</v>
      </c>
      <c r="BL192" s="20" t="s">
        <v>482</v>
      </c>
      <c r="BM192" s="242" t="s">
        <v>7230</v>
      </c>
    </row>
    <row r="193" s="2" customFormat="1">
      <c r="A193" s="41"/>
      <c r="B193" s="42"/>
      <c r="C193" s="43"/>
      <c r="D193" s="244" t="s">
        <v>484</v>
      </c>
      <c r="E193" s="43"/>
      <c r="F193" s="245" t="s">
        <v>6979</v>
      </c>
      <c r="G193" s="43"/>
      <c r="H193" s="43"/>
      <c r="I193" s="151"/>
      <c r="J193" s="43"/>
      <c r="K193" s="43"/>
      <c r="L193" s="47"/>
      <c r="M193" s="246"/>
      <c r="N193" s="24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484</v>
      </c>
      <c r="AU193" s="20" t="s">
        <v>82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7231</v>
      </c>
      <c r="G194" s="250"/>
      <c r="H194" s="253">
        <v>5.4699999999999998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78</v>
      </c>
      <c r="AY194" s="259" t="s">
        <v>475</v>
      </c>
    </row>
    <row r="195" s="2" customFormat="1" ht="21.75" customHeight="1">
      <c r="A195" s="41"/>
      <c r="B195" s="42"/>
      <c r="C195" s="231" t="s">
        <v>614</v>
      </c>
      <c r="D195" s="231" t="s">
        <v>477</v>
      </c>
      <c r="E195" s="232" t="s">
        <v>6981</v>
      </c>
      <c r="F195" s="233" t="s">
        <v>6982</v>
      </c>
      <c r="G195" s="234" t="s">
        <v>496</v>
      </c>
      <c r="H195" s="235">
        <v>816.88</v>
      </c>
      <c r="I195" s="236"/>
      <c r="J195" s="237">
        <f>ROUND(I195*H195,2)</f>
        <v>0</v>
      </c>
      <c r="K195" s="233" t="s">
        <v>481</v>
      </c>
      <c r="L195" s="47"/>
      <c r="M195" s="238" t="s">
        <v>28</v>
      </c>
      <c r="N195" s="239" t="s">
        <v>45</v>
      </c>
      <c r="O195" s="87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482</v>
      </c>
      <c r="AT195" s="242" t="s">
        <v>477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482</v>
      </c>
      <c r="BM195" s="242" t="s">
        <v>7232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6982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7218</v>
      </c>
      <c r="G197" s="250"/>
      <c r="H197" s="253">
        <v>369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74</v>
      </c>
      <c r="AY197" s="259" t="s">
        <v>475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7233</v>
      </c>
      <c r="G198" s="250"/>
      <c r="H198" s="253">
        <v>447.88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74</v>
      </c>
      <c r="AY198" s="259" t="s">
        <v>475</v>
      </c>
    </row>
    <row r="199" s="15" customFormat="1">
      <c r="A199" s="15"/>
      <c r="B199" s="271"/>
      <c r="C199" s="272"/>
      <c r="D199" s="244" t="s">
        <v>487</v>
      </c>
      <c r="E199" s="273" t="s">
        <v>28</v>
      </c>
      <c r="F199" s="274" t="s">
        <v>493</v>
      </c>
      <c r="G199" s="272"/>
      <c r="H199" s="275">
        <v>816.88</v>
      </c>
      <c r="I199" s="276"/>
      <c r="J199" s="272"/>
      <c r="K199" s="272"/>
      <c r="L199" s="277"/>
      <c r="M199" s="278"/>
      <c r="N199" s="279"/>
      <c r="O199" s="279"/>
      <c r="P199" s="279"/>
      <c r="Q199" s="279"/>
      <c r="R199" s="279"/>
      <c r="S199" s="279"/>
      <c r="T199" s="280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81" t="s">
        <v>487</v>
      </c>
      <c r="AU199" s="281" t="s">
        <v>82</v>
      </c>
      <c r="AV199" s="15" t="s">
        <v>482</v>
      </c>
      <c r="AW199" s="15" t="s">
        <v>35</v>
      </c>
      <c r="AX199" s="15" t="s">
        <v>78</v>
      </c>
      <c r="AY199" s="281" t="s">
        <v>475</v>
      </c>
    </row>
    <row r="200" s="2" customFormat="1" ht="21.75" customHeight="1">
      <c r="A200" s="41"/>
      <c r="B200" s="42"/>
      <c r="C200" s="231" t="s">
        <v>620</v>
      </c>
      <c r="D200" s="231" t="s">
        <v>477</v>
      </c>
      <c r="E200" s="232" t="s">
        <v>4458</v>
      </c>
      <c r="F200" s="233" t="s">
        <v>4459</v>
      </c>
      <c r="G200" s="234" t="s">
        <v>496</v>
      </c>
      <c r="H200" s="235">
        <v>809.28999999999996</v>
      </c>
      <c r="I200" s="236"/>
      <c r="J200" s="237">
        <f>ROUND(I200*H200,2)</f>
        <v>0</v>
      </c>
      <c r="K200" s="233" t="s">
        <v>481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7234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4459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7218</v>
      </c>
      <c r="G202" s="250"/>
      <c r="H202" s="253">
        <v>369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74</v>
      </c>
      <c r="AY202" s="259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7235</v>
      </c>
      <c r="G203" s="250"/>
      <c r="H203" s="253">
        <v>440.29000000000002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5" customFormat="1">
      <c r="A204" s="15"/>
      <c r="B204" s="271"/>
      <c r="C204" s="272"/>
      <c r="D204" s="244" t="s">
        <v>487</v>
      </c>
      <c r="E204" s="273" t="s">
        <v>28</v>
      </c>
      <c r="F204" s="274" t="s">
        <v>493</v>
      </c>
      <c r="G204" s="272"/>
      <c r="H204" s="275">
        <v>809.28999999999996</v>
      </c>
      <c r="I204" s="276"/>
      <c r="J204" s="272"/>
      <c r="K204" s="272"/>
      <c r="L204" s="277"/>
      <c r="M204" s="278"/>
      <c r="N204" s="279"/>
      <c r="O204" s="279"/>
      <c r="P204" s="279"/>
      <c r="Q204" s="279"/>
      <c r="R204" s="279"/>
      <c r="S204" s="279"/>
      <c r="T204" s="280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81" t="s">
        <v>487</v>
      </c>
      <c r="AU204" s="281" t="s">
        <v>82</v>
      </c>
      <c r="AV204" s="15" t="s">
        <v>482</v>
      </c>
      <c r="AW204" s="15" t="s">
        <v>35</v>
      </c>
      <c r="AX204" s="15" t="s">
        <v>78</v>
      </c>
      <c r="AY204" s="281" t="s">
        <v>475</v>
      </c>
    </row>
    <row r="205" s="2" customFormat="1" ht="44.25" customHeight="1">
      <c r="A205" s="41"/>
      <c r="B205" s="42"/>
      <c r="C205" s="231" t="s">
        <v>625</v>
      </c>
      <c r="D205" s="231" t="s">
        <v>477</v>
      </c>
      <c r="E205" s="232" t="s">
        <v>6987</v>
      </c>
      <c r="F205" s="233" t="s">
        <v>6988</v>
      </c>
      <c r="G205" s="234" t="s">
        <v>496</v>
      </c>
      <c r="H205" s="235">
        <v>809.28999999999996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7236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6990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7218</v>
      </c>
      <c r="G207" s="250"/>
      <c r="H207" s="253">
        <v>369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74</v>
      </c>
      <c r="AY207" s="259" t="s">
        <v>475</v>
      </c>
    </row>
    <row r="208" s="13" customFormat="1">
      <c r="A208" s="13"/>
      <c r="B208" s="249"/>
      <c r="C208" s="250"/>
      <c r="D208" s="244" t="s">
        <v>487</v>
      </c>
      <c r="E208" s="251" t="s">
        <v>28</v>
      </c>
      <c r="F208" s="252" t="s">
        <v>7235</v>
      </c>
      <c r="G208" s="250"/>
      <c r="H208" s="253">
        <v>440.29000000000002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9" t="s">
        <v>487</v>
      </c>
      <c r="AU208" s="259" t="s">
        <v>82</v>
      </c>
      <c r="AV208" s="13" t="s">
        <v>82</v>
      </c>
      <c r="AW208" s="13" t="s">
        <v>35</v>
      </c>
      <c r="AX208" s="13" t="s">
        <v>74</v>
      </c>
      <c r="AY208" s="259" t="s">
        <v>475</v>
      </c>
    </row>
    <row r="209" s="15" customFormat="1">
      <c r="A209" s="15"/>
      <c r="B209" s="271"/>
      <c r="C209" s="272"/>
      <c r="D209" s="244" t="s">
        <v>487</v>
      </c>
      <c r="E209" s="273" t="s">
        <v>28</v>
      </c>
      <c r="F209" s="274" t="s">
        <v>493</v>
      </c>
      <c r="G209" s="272"/>
      <c r="H209" s="275">
        <v>809.28999999999996</v>
      </c>
      <c r="I209" s="276"/>
      <c r="J209" s="272"/>
      <c r="K209" s="272"/>
      <c r="L209" s="277"/>
      <c r="M209" s="278"/>
      <c r="N209" s="279"/>
      <c r="O209" s="279"/>
      <c r="P209" s="279"/>
      <c r="Q209" s="279"/>
      <c r="R209" s="279"/>
      <c r="S209" s="279"/>
      <c r="T209" s="280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81" t="s">
        <v>487</v>
      </c>
      <c r="AU209" s="281" t="s">
        <v>82</v>
      </c>
      <c r="AV209" s="15" t="s">
        <v>482</v>
      </c>
      <c r="AW209" s="15" t="s">
        <v>35</v>
      </c>
      <c r="AX209" s="15" t="s">
        <v>78</v>
      </c>
      <c r="AY209" s="281" t="s">
        <v>475</v>
      </c>
    </row>
    <row r="210" s="2" customFormat="1" ht="16.5" customHeight="1">
      <c r="A210" s="41"/>
      <c r="B210" s="42"/>
      <c r="C210" s="231" t="s">
        <v>630</v>
      </c>
      <c r="D210" s="231" t="s">
        <v>477</v>
      </c>
      <c r="E210" s="232" t="s">
        <v>7130</v>
      </c>
      <c r="F210" s="233" t="s">
        <v>7131</v>
      </c>
      <c r="G210" s="234" t="s">
        <v>639</v>
      </c>
      <c r="H210" s="235">
        <v>10</v>
      </c>
      <c r="I210" s="236"/>
      <c r="J210" s="237">
        <f>ROUND(I210*H210,2)</f>
        <v>0</v>
      </c>
      <c r="K210" s="233" t="s">
        <v>481</v>
      </c>
      <c r="L210" s="47"/>
      <c r="M210" s="238" t="s">
        <v>28</v>
      </c>
      <c r="N210" s="239" t="s">
        <v>45</v>
      </c>
      <c r="O210" s="87"/>
      <c r="P210" s="240">
        <f>O210*H210</f>
        <v>0</v>
      </c>
      <c r="Q210" s="240">
        <v>0.10756</v>
      </c>
      <c r="R210" s="240">
        <f>Q210*H210</f>
        <v>1.0756000000000001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482</v>
      </c>
      <c r="AT210" s="242" t="s">
        <v>477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482</v>
      </c>
      <c r="BM210" s="242" t="s">
        <v>7237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7131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7238</v>
      </c>
      <c r="G212" s="250"/>
      <c r="H212" s="253">
        <v>10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78</v>
      </c>
      <c r="AY212" s="259" t="s">
        <v>475</v>
      </c>
    </row>
    <row r="213" s="12" customFormat="1" ht="22.8" customHeight="1">
      <c r="A213" s="12"/>
      <c r="B213" s="215"/>
      <c r="C213" s="216"/>
      <c r="D213" s="217" t="s">
        <v>73</v>
      </c>
      <c r="E213" s="229" t="s">
        <v>292</v>
      </c>
      <c r="F213" s="229" t="s">
        <v>648</v>
      </c>
      <c r="G213" s="216"/>
      <c r="H213" s="216"/>
      <c r="I213" s="219"/>
      <c r="J213" s="230">
        <f>BK213</f>
        <v>0</v>
      </c>
      <c r="K213" s="216"/>
      <c r="L213" s="221"/>
      <c r="M213" s="222"/>
      <c r="N213" s="223"/>
      <c r="O213" s="223"/>
      <c r="P213" s="224">
        <f>SUM(P214:P257)</f>
        <v>0</v>
      </c>
      <c r="Q213" s="223"/>
      <c r="R213" s="224">
        <f>SUM(R214:R257)</f>
        <v>43.142979000000004</v>
      </c>
      <c r="S213" s="223"/>
      <c r="T213" s="225">
        <f>SUM(T214:T257)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6" t="s">
        <v>78</v>
      </c>
      <c r="AT213" s="227" t="s">
        <v>73</v>
      </c>
      <c r="AU213" s="227" t="s">
        <v>78</v>
      </c>
      <c r="AY213" s="226" t="s">
        <v>475</v>
      </c>
      <c r="BK213" s="228">
        <f>SUM(BK214:BK257)</f>
        <v>0</v>
      </c>
    </row>
    <row r="214" s="2" customFormat="1" ht="33" customHeight="1">
      <c r="A214" s="41"/>
      <c r="B214" s="42"/>
      <c r="C214" s="231" t="s">
        <v>636</v>
      </c>
      <c r="D214" s="231" t="s">
        <v>477</v>
      </c>
      <c r="E214" s="232" t="s">
        <v>7147</v>
      </c>
      <c r="F214" s="233" t="s">
        <v>7148</v>
      </c>
      <c r="G214" s="234" t="s">
        <v>639</v>
      </c>
      <c r="H214" s="235">
        <v>60.299999999999997</v>
      </c>
      <c r="I214" s="236"/>
      <c r="J214" s="237">
        <f>ROUND(I214*H214,2)</f>
        <v>0</v>
      </c>
      <c r="K214" s="233" t="s">
        <v>481</v>
      </c>
      <c r="L214" s="47"/>
      <c r="M214" s="238" t="s">
        <v>28</v>
      </c>
      <c r="N214" s="239" t="s">
        <v>45</v>
      </c>
      <c r="O214" s="87"/>
      <c r="P214" s="240">
        <f>O214*H214</f>
        <v>0</v>
      </c>
      <c r="Q214" s="240">
        <v>0.04913</v>
      </c>
      <c r="R214" s="240">
        <f>Q214*H214</f>
        <v>2.962539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482</v>
      </c>
      <c r="AT214" s="242" t="s">
        <v>477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482</v>
      </c>
      <c r="BM214" s="242" t="s">
        <v>7239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7148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7240</v>
      </c>
      <c r="G216" s="250"/>
      <c r="H216" s="253">
        <v>64.299999999999997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74</v>
      </c>
      <c r="AY216" s="259" t="s">
        <v>475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7241</v>
      </c>
      <c r="G217" s="250"/>
      <c r="H217" s="253">
        <v>-4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5" customFormat="1">
      <c r="A218" s="15"/>
      <c r="B218" s="271"/>
      <c r="C218" s="272"/>
      <c r="D218" s="244" t="s">
        <v>487</v>
      </c>
      <c r="E218" s="273" t="s">
        <v>28</v>
      </c>
      <c r="F218" s="274" t="s">
        <v>493</v>
      </c>
      <c r="G218" s="272"/>
      <c r="H218" s="275">
        <v>60.299999999999997</v>
      </c>
      <c r="I218" s="276"/>
      <c r="J218" s="272"/>
      <c r="K218" s="272"/>
      <c r="L218" s="277"/>
      <c r="M218" s="278"/>
      <c r="N218" s="279"/>
      <c r="O218" s="279"/>
      <c r="P218" s="279"/>
      <c r="Q218" s="279"/>
      <c r="R218" s="279"/>
      <c r="S218" s="279"/>
      <c r="T218" s="280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81" t="s">
        <v>487</v>
      </c>
      <c r="AU218" s="281" t="s">
        <v>82</v>
      </c>
      <c r="AV218" s="15" t="s">
        <v>482</v>
      </c>
      <c r="AW218" s="15" t="s">
        <v>35</v>
      </c>
      <c r="AX218" s="15" t="s">
        <v>78</v>
      </c>
      <c r="AY218" s="281" t="s">
        <v>475</v>
      </c>
    </row>
    <row r="219" s="2" customFormat="1" ht="21.75" customHeight="1">
      <c r="A219" s="41"/>
      <c r="B219" s="42"/>
      <c r="C219" s="231" t="s">
        <v>644</v>
      </c>
      <c r="D219" s="231" t="s">
        <v>477</v>
      </c>
      <c r="E219" s="232" t="s">
        <v>7152</v>
      </c>
      <c r="F219" s="233" t="s">
        <v>7153</v>
      </c>
      <c r="G219" s="234" t="s">
        <v>639</v>
      </c>
      <c r="H219" s="235">
        <v>4</v>
      </c>
      <c r="I219" s="236"/>
      <c r="J219" s="237">
        <f>ROUND(I219*H219,2)</f>
        <v>0</v>
      </c>
      <c r="K219" s="233" t="s">
        <v>481</v>
      </c>
      <c r="L219" s="47"/>
      <c r="M219" s="238" t="s">
        <v>28</v>
      </c>
      <c r="N219" s="239" t="s">
        <v>45</v>
      </c>
      <c r="O219" s="87"/>
      <c r="P219" s="240">
        <f>O219*H219</f>
        <v>0</v>
      </c>
      <c r="Q219" s="240">
        <v>0.060429999999999998</v>
      </c>
      <c r="R219" s="240">
        <f>Q219*H219</f>
        <v>0.24171999999999999</v>
      </c>
      <c r="S219" s="240">
        <v>0</v>
      </c>
      <c r="T219" s="24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42" t="s">
        <v>482</v>
      </c>
      <c r="AT219" s="242" t="s">
        <v>477</v>
      </c>
      <c r="AU219" s="242" t="s">
        <v>82</v>
      </c>
      <c r="AY219" s="20" t="s">
        <v>475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20" t="s">
        <v>78</v>
      </c>
      <c r="BK219" s="243">
        <f>ROUND(I219*H219,2)</f>
        <v>0</v>
      </c>
      <c r="BL219" s="20" t="s">
        <v>482</v>
      </c>
      <c r="BM219" s="242" t="s">
        <v>7242</v>
      </c>
    </row>
    <row r="220" s="2" customFormat="1">
      <c r="A220" s="41"/>
      <c r="B220" s="42"/>
      <c r="C220" s="43"/>
      <c r="D220" s="244" t="s">
        <v>484</v>
      </c>
      <c r="E220" s="43"/>
      <c r="F220" s="245" t="s">
        <v>7153</v>
      </c>
      <c r="G220" s="43"/>
      <c r="H220" s="43"/>
      <c r="I220" s="151"/>
      <c r="J220" s="43"/>
      <c r="K220" s="43"/>
      <c r="L220" s="47"/>
      <c r="M220" s="246"/>
      <c r="N220" s="24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484</v>
      </c>
      <c r="AU220" s="20" t="s">
        <v>82</v>
      </c>
    </row>
    <row r="221" s="13" customFormat="1">
      <c r="A221" s="13"/>
      <c r="B221" s="249"/>
      <c r="C221" s="250"/>
      <c r="D221" s="244" t="s">
        <v>487</v>
      </c>
      <c r="E221" s="251" t="s">
        <v>28</v>
      </c>
      <c r="F221" s="252" t="s">
        <v>7243</v>
      </c>
      <c r="G221" s="250"/>
      <c r="H221" s="253">
        <v>4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9" t="s">
        <v>487</v>
      </c>
      <c r="AU221" s="259" t="s">
        <v>82</v>
      </c>
      <c r="AV221" s="13" t="s">
        <v>82</v>
      </c>
      <c r="AW221" s="13" t="s">
        <v>35</v>
      </c>
      <c r="AX221" s="13" t="s">
        <v>78</v>
      </c>
      <c r="AY221" s="259" t="s">
        <v>475</v>
      </c>
    </row>
    <row r="222" s="2" customFormat="1" ht="21.75" customHeight="1">
      <c r="A222" s="41"/>
      <c r="B222" s="42"/>
      <c r="C222" s="231" t="s">
        <v>649</v>
      </c>
      <c r="D222" s="231" t="s">
        <v>477</v>
      </c>
      <c r="E222" s="232" t="s">
        <v>4591</v>
      </c>
      <c r="F222" s="233" t="s">
        <v>4592</v>
      </c>
      <c r="G222" s="234" t="s">
        <v>550</v>
      </c>
      <c r="H222" s="235">
        <v>2</v>
      </c>
      <c r="I222" s="236"/>
      <c r="J222" s="237">
        <f>ROUND(I222*H222,2)</f>
        <v>0</v>
      </c>
      <c r="K222" s="233" t="s">
        <v>481</v>
      </c>
      <c r="L222" s="47"/>
      <c r="M222" s="238" t="s">
        <v>28</v>
      </c>
      <c r="N222" s="239" t="s">
        <v>45</v>
      </c>
      <c r="O222" s="87"/>
      <c r="P222" s="240">
        <f>O222*H222</f>
        <v>0</v>
      </c>
      <c r="Q222" s="240">
        <v>0.00069999999999999999</v>
      </c>
      <c r="R222" s="240">
        <f>Q222*H222</f>
        <v>0.0014</v>
      </c>
      <c r="S222" s="240">
        <v>0</v>
      </c>
      <c r="T222" s="241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42" t="s">
        <v>482</v>
      </c>
      <c r="AT222" s="242" t="s">
        <v>477</v>
      </c>
      <c r="AU222" s="242" t="s">
        <v>82</v>
      </c>
      <c r="AY222" s="20" t="s">
        <v>475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20" t="s">
        <v>78</v>
      </c>
      <c r="BK222" s="243">
        <f>ROUND(I222*H222,2)</f>
        <v>0</v>
      </c>
      <c r="BL222" s="20" t="s">
        <v>482</v>
      </c>
      <c r="BM222" s="242" t="s">
        <v>7244</v>
      </c>
    </row>
    <row r="223" s="2" customFormat="1">
      <c r="A223" s="41"/>
      <c r="B223" s="42"/>
      <c r="C223" s="43"/>
      <c r="D223" s="244" t="s">
        <v>484</v>
      </c>
      <c r="E223" s="43"/>
      <c r="F223" s="245" t="s">
        <v>4594</v>
      </c>
      <c r="G223" s="43"/>
      <c r="H223" s="43"/>
      <c r="I223" s="151"/>
      <c r="J223" s="43"/>
      <c r="K223" s="43"/>
      <c r="L223" s="47"/>
      <c r="M223" s="246"/>
      <c r="N223" s="247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484</v>
      </c>
      <c r="AU223" s="20" t="s">
        <v>82</v>
      </c>
    </row>
    <row r="224" s="13" customFormat="1">
      <c r="A224" s="13"/>
      <c r="B224" s="249"/>
      <c r="C224" s="250"/>
      <c r="D224" s="244" t="s">
        <v>487</v>
      </c>
      <c r="E224" s="251" t="s">
        <v>28</v>
      </c>
      <c r="F224" s="252" t="s">
        <v>82</v>
      </c>
      <c r="G224" s="250"/>
      <c r="H224" s="253">
        <v>2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9" t="s">
        <v>487</v>
      </c>
      <c r="AU224" s="259" t="s">
        <v>82</v>
      </c>
      <c r="AV224" s="13" t="s">
        <v>82</v>
      </c>
      <c r="AW224" s="13" t="s">
        <v>35</v>
      </c>
      <c r="AX224" s="13" t="s">
        <v>78</v>
      </c>
      <c r="AY224" s="259" t="s">
        <v>475</v>
      </c>
    </row>
    <row r="225" s="2" customFormat="1" ht="16.5" customHeight="1">
      <c r="A225" s="41"/>
      <c r="B225" s="42"/>
      <c r="C225" s="282" t="s">
        <v>655</v>
      </c>
      <c r="D225" s="282" t="s">
        <v>516</v>
      </c>
      <c r="E225" s="283" t="s">
        <v>7009</v>
      </c>
      <c r="F225" s="284" t="s">
        <v>7010</v>
      </c>
      <c r="G225" s="285" t="s">
        <v>550</v>
      </c>
      <c r="H225" s="286">
        <v>1</v>
      </c>
      <c r="I225" s="287"/>
      <c r="J225" s="288">
        <f>ROUND(I225*H225,2)</f>
        <v>0</v>
      </c>
      <c r="K225" s="284" t="s">
        <v>906</v>
      </c>
      <c r="L225" s="289"/>
      <c r="M225" s="290" t="s">
        <v>28</v>
      </c>
      <c r="N225" s="291" t="s">
        <v>45</v>
      </c>
      <c r="O225" s="87"/>
      <c r="P225" s="240">
        <f>O225*H225</f>
        <v>0</v>
      </c>
      <c r="Q225" s="240">
        <v>0.0030000000000000001</v>
      </c>
      <c r="R225" s="240">
        <f>Q225*H225</f>
        <v>0.0030000000000000001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519</v>
      </c>
      <c r="AT225" s="242" t="s">
        <v>516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482</v>
      </c>
      <c r="BM225" s="242" t="s">
        <v>7245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7010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2" customFormat="1">
      <c r="A227" s="41"/>
      <c r="B227" s="42"/>
      <c r="C227" s="43"/>
      <c r="D227" s="244" t="s">
        <v>485</v>
      </c>
      <c r="E227" s="43"/>
      <c r="F227" s="248" t="s">
        <v>7012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485</v>
      </c>
      <c r="AU227" s="20" t="s">
        <v>82</v>
      </c>
    </row>
    <row r="228" s="13" customFormat="1">
      <c r="A228" s="13"/>
      <c r="B228" s="249"/>
      <c r="C228" s="250"/>
      <c r="D228" s="244" t="s">
        <v>487</v>
      </c>
      <c r="E228" s="251" t="s">
        <v>28</v>
      </c>
      <c r="F228" s="252" t="s">
        <v>78</v>
      </c>
      <c r="G228" s="250"/>
      <c r="H228" s="253">
        <v>1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9" t="s">
        <v>487</v>
      </c>
      <c r="AU228" s="259" t="s">
        <v>82</v>
      </c>
      <c r="AV228" s="13" t="s">
        <v>82</v>
      </c>
      <c r="AW228" s="13" t="s">
        <v>35</v>
      </c>
      <c r="AX228" s="13" t="s">
        <v>78</v>
      </c>
      <c r="AY228" s="259" t="s">
        <v>475</v>
      </c>
    </row>
    <row r="229" s="2" customFormat="1" ht="16.5" customHeight="1">
      <c r="A229" s="41"/>
      <c r="B229" s="42"/>
      <c r="C229" s="282" t="s">
        <v>662</v>
      </c>
      <c r="D229" s="282" t="s">
        <v>516</v>
      </c>
      <c r="E229" s="283" t="s">
        <v>7013</v>
      </c>
      <c r="F229" s="284" t="s">
        <v>7014</v>
      </c>
      <c r="G229" s="285" t="s">
        <v>550</v>
      </c>
      <c r="H229" s="286">
        <v>1</v>
      </c>
      <c r="I229" s="287"/>
      <c r="J229" s="288">
        <f>ROUND(I229*H229,2)</f>
        <v>0</v>
      </c>
      <c r="K229" s="284" t="s">
        <v>906</v>
      </c>
      <c r="L229" s="289"/>
      <c r="M229" s="290" t="s">
        <v>28</v>
      </c>
      <c r="N229" s="291" t="s">
        <v>45</v>
      </c>
      <c r="O229" s="87"/>
      <c r="P229" s="240">
        <f>O229*H229</f>
        <v>0</v>
      </c>
      <c r="Q229" s="240">
        <v>0.0040000000000000001</v>
      </c>
      <c r="R229" s="240">
        <f>Q229*H229</f>
        <v>0.0040000000000000001</v>
      </c>
      <c r="S229" s="240">
        <v>0</v>
      </c>
      <c r="T229" s="24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42" t="s">
        <v>519</v>
      </c>
      <c r="AT229" s="242" t="s">
        <v>516</v>
      </c>
      <c r="AU229" s="242" t="s">
        <v>82</v>
      </c>
      <c r="AY229" s="20" t="s">
        <v>475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20" t="s">
        <v>78</v>
      </c>
      <c r="BK229" s="243">
        <f>ROUND(I229*H229,2)</f>
        <v>0</v>
      </c>
      <c r="BL229" s="20" t="s">
        <v>482</v>
      </c>
      <c r="BM229" s="242" t="s">
        <v>7246</v>
      </c>
    </row>
    <row r="230" s="2" customFormat="1">
      <c r="A230" s="41"/>
      <c r="B230" s="42"/>
      <c r="C230" s="43"/>
      <c r="D230" s="244" t="s">
        <v>484</v>
      </c>
      <c r="E230" s="43"/>
      <c r="F230" s="245" t="s">
        <v>7014</v>
      </c>
      <c r="G230" s="43"/>
      <c r="H230" s="43"/>
      <c r="I230" s="151"/>
      <c r="J230" s="43"/>
      <c r="K230" s="43"/>
      <c r="L230" s="47"/>
      <c r="M230" s="246"/>
      <c r="N230" s="24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484</v>
      </c>
      <c r="AU230" s="20" t="s">
        <v>82</v>
      </c>
    </row>
    <row r="231" s="2" customFormat="1">
      <c r="A231" s="41"/>
      <c r="B231" s="42"/>
      <c r="C231" s="43"/>
      <c r="D231" s="244" t="s">
        <v>485</v>
      </c>
      <c r="E231" s="43"/>
      <c r="F231" s="248" t="s">
        <v>7016</v>
      </c>
      <c r="G231" s="43"/>
      <c r="H231" s="43"/>
      <c r="I231" s="151"/>
      <c r="J231" s="43"/>
      <c r="K231" s="43"/>
      <c r="L231" s="47"/>
      <c r="M231" s="246"/>
      <c r="N231" s="24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485</v>
      </c>
      <c r="AU231" s="20" t="s">
        <v>82</v>
      </c>
    </row>
    <row r="232" s="2" customFormat="1" ht="16.5" customHeight="1">
      <c r="A232" s="41"/>
      <c r="B232" s="42"/>
      <c r="C232" s="282" t="s">
        <v>668</v>
      </c>
      <c r="D232" s="282" t="s">
        <v>516</v>
      </c>
      <c r="E232" s="283" t="s">
        <v>7013</v>
      </c>
      <c r="F232" s="284" t="s">
        <v>7014</v>
      </c>
      <c r="G232" s="285" t="s">
        <v>550</v>
      </c>
      <c r="H232" s="286">
        <v>1</v>
      </c>
      <c r="I232" s="287"/>
      <c r="J232" s="288">
        <f>ROUND(I232*H232,2)</f>
        <v>0</v>
      </c>
      <c r="K232" s="284" t="s">
        <v>906</v>
      </c>
      <c r="L232" s="289"/>
      <c r="M232" s="290" t="s">
        <v>28</v>
      </c>
      <c r="N232" s="291" t="s">
        <v>45</v>
      </c>
      <c r="O232" s="87"/>
      <c r="P232" s="240">
        <f>O232*H232</f>
        <v>0</v>
      </c>
      <c r="Q232" s="240">
        <v>0.0040000000000000001</v>
      </c>
      <c r="R232" s="240">
        <f>Q232*H232</f>
        <v>0.0040000000000000001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519</v>
      </c>
      <c r="AT232" s="242" t="s">
        <v>516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482</v>
      </c>
      <c r="BM232" s="242" t="s">
        <v>7247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7014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2" customFormat="1">
      <c r="A234" s="41"/>
      <c r="B234" s="42"/>
      <c r="C234" s="43"/>
      <c r="D234" s="244" t="s">
        <v>485</v>
      </c>
      <c r="E234" s="43"/>
      <c r="F234" s="248" t="s">
        <v>7248</v>
      </c>
      <c r="G234" s="43"/>
      <c r="H234" s="43"/>
      <c r="I234" s="151"/>
      <c r="J234" s="43"/>
      <c r="K234" s="43"/>
      <c r="L234" s="47"/>
      <c r="M234" s="246"/>
      <c r="N234" s="24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485</v>
      </c>
      <c r="AU234" s="20" t="s">
        <v>82</v>
      </c>
    </row>
    <row r="235" s="2" customFormat="1" ht="16.5" customHeight="1">
      <c r="A235" s="41"/>
      <c r="B235" s="42"/>
      <c r="C235" s="282" t="s">
        <v>672</v>
      </c>
      <c r="D235" s="282" t="s">
        <v>516</v>
      </c>
      <c r="E235" s="283" t="s">
        <v>7017</v>
      </c>
      <c r="F235" s="284" t="s">
        <v>7018</v>
      </c>
      <c r="G235" s="285" t="s">
        <v>550</v>
      </c>
      <c r="H235" s="286">
        <v>3</v>
      </c>
      <c r="I235" s="287"/>
      <c r="J235" s="288">
        <f>ROUND(I235*H235,2)</f>
        <v>0</v>
      </c>
      <c r="K235" s="284" t="s">
        <v>481</v>
      </c>
      <c r="L235" s="289"/>
      <c r="M235" s="290" t="s">
        <v>28</v>
      </c>
      <c r="N235" s="291" t="s">
        <v>45</v>
      </c>
      <c r="O235" s="87"/>
      <c r="P235" s="240">
        <f>O235*H235</f>
        <v>0</v>
      </c>
      <c r="Q235" s="240">
        <v>0.0030000000000000001</v>
      </c>
      <c r="R235" s="240">
        <f>Q235*H235</f>
        <v>0.0090000000000000011</v>
      </c>
      <c r="S235" s="240">
        <v>0</v>
      </c>
      <c r="T235" s="24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42" t="s">
        <v>519</v>
      </c>
      <c r="AT235" s="242" t="s">
        <v>516</v>
      </c>
      <c r="AU235" s="242" t="s">
        <v>82</v>
      </c>
      <c r="AY235" s="20" t="s">
        <v>475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20" t="s">
        <v>78</v>
      </c>
      <c r="BK235" s="243">
        <f>ROUND(I235*H235,2)</f>
        <v>0</v>
      </c>
      <c r="BL235" s="20" t="s">
        <v>482</v>
      </c>
      <c r="BM235" s="242" t="s">
        <v>7249</v>
      </c>
    </row>
    <row r="236" s="2" customFormat="1">
      <c r="A236" s="41"/>
      <c r="B236" s="42"/>
      <c r="C236" s="43"/>
      <c r="D236" s="244" t="s">
        <v>484</v>
      </c>
      <c r="E236" s="43"/>
      <c r="F236" s="245" t="s">
        <v>7018</v>
      </c>
      <c r="G236" s="43"/>
      <c r="H236" s="43"/>
      <c r="I236" s="151"/>
      <c r="J236" s="43"/>
      <c r="K236" s="43"/>
      <c r="L236" s="47"/>
      <c r="M236" s="246"/>
      <c r="N236" s="24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484</v>
      </c>
      <c r="AU236" s="20" t="s">
        <v>82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7250</v>
      </c>
      <c r="G237" s="250"/>
      <c r="H237" s="253">
        <v>3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78</v>
      </c>
      <c r="AY237" s="259" t="s">
        <v>475</v>
      </c>
    </row>
    <row r="238" s="2" customFormat="1" ht="21.75" customHeight="1">
      <c r="A238" s="41"/>
      <c r="B238" s="42"/>
      <c r="C238" s="231" t="s">
        <v>677</v>
      </c>
      <c r="D238" s="231" t="s">
        <v>477</v>
      </c>
      <c r="E238" s="232" t="s">
        <v>7251</v>
      </c>
      <c r="F238" s="233" t="s">
        <v>7252</v>
      </c>
      <c r="G238" s="234" t="s">
        <v>550</v>
      </c>
      <c r="H238" s="235">
        <v>1</v>
      </c>
      <c r="I238" s="236"/>
      <c r="J238" s="237">
        <f>ROUND(I238*H238,2)</f>
        <v>0</v>
      </c>
      <c r="K238" s="233" t="s">
        <v>481</v>
      </c>
      <c r="L238" s="47"/>
      <c r="M238" s="238" t="s">
        <v>28</v>
      </c>
      <c r="N238" s="239" t="s">
        <v>45</v>
      </c>
      <c r="O238" s="87"/>
      <c r="P238" s="240">
        <f>O238*H238</f>
        <v>0</v>
      </c>
      <c r="Q238" s="240">
        <v>0</v>
      </c>
      <c r="R238" s="240">
        <f>Q238*H238</f>
        <v>0</v>
      </c>
      <c r="S238" s="240">
        <v>0</v>
      </c>
      <c r="T238" s="241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42" t="s">
        <v>482</v>
      </c>
      <c r="AT238" s="242" t="s">
        <v>477</v>
      </c>
      <c r="AU238" s="242" t="s">
        <v>82</v>
      </c>
      <c r="AY238" s="20" t="s">
        <v>475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20" t="s">
        <v>78</v>
      </c>
      <c r="BK238" s="243">
        <f>ROUND(I238*H238,2)</f>
        <v>0</v>
      </c>
      <c r="BL238" s="20" t="s">
        <v>482</v>
      </c>
      <c r="BM238" s="242" t="s">
        <v>7253</v>
      </c>
    </row>
    <row r="239" s="2" customFormat="1">
      <c r="A239" s="41"/>
      <c r="B239" s="42"/>
      <c r="C239" s="43"/>
      <c r="D239" s="244" t="s">
        <v>484</v>
      </c>
      <c r="E239" s="43"/>
      <c r="F239" s="245" t="s">
        <v>7254</v>
      </c>
      <c r="G239" s="43"/>
      <c r="H239" s="43"/>
      <c r="I239" s="151"/>
      <c r="J239" s="43"/>
      <c r="K239" s="43"/>
      <c r="L239" s="47"/>
      <c r="M239" s="246"/>
      <c r="N239" s="24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484</v>
      </c>
      <c r="AU239" s="20" t="s">
        <v>82</v>
      </c>
    </row>
    <row r="240" s="2" customFormat="1" ht="16.5" customHeight="1">
      <c r="A240" s="41"/>
      <c r="B240" s="42"/>
      <c r="C240" s="282" t="s">
        <v>683</v>
      </c>
      <c r="D240" s="282" t="s">
        <v>516</v>
      </c>
      <c r="E240" s="283" t="s">
        <v>7255</v>
      </c>
      <c r="F240" s="284" t="s">
        <v>7256</v>
      </c>
      <c r="G240" s="285" t="s">
        <v>550</v>
      </c>
      <c r="H240" s="286">
        <v>1</v>
      </c>
      <c r="I240" s="287"/>
      <c r="J240" s="288">
        <f>ROUND(I240*H240,2)</f>
        <v>0</v>
      </c>
      <c r="K240" s="284" t="s">
        <v>481</v>
      </c>
      <c r="L240" s="289"/>
      <c r="M240" s="290" t="s">
        <v>28</v>
      </c>
      <c r="N240" s="291" t="s">
        <v>45</v>
      </c>
      <c r="O240" s="87"/>
      <c r="P240" s="240">
        <f>O240*H240</f>
        <v>0</v>
      </c>
      <c r="Q240" s="240">
        <v>0.015699999999999999</v>
      </c>
      <c r="R240" s="240">
        <f>Q240*H240</f>
        <v>0.015699999999999999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519</v>
      </c>
      <c r="AT240" s="242" t="s">
        <v>516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7257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7256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2" customFormat="1" ht="21.75" customHeight="1">
      <c r="A242" s="41"/>
      <c r="B242" s="42"/>
      <c r="C242" s="231" t="s">
        <v>689</v>
      </c>
      <c r="D242" s="231" t="s">
        <v>477</v>
      </c>
      <c r="E242" s="232" t="s">
        <v>4608</v>
      </c>
      <c r="F242" s="233" t="s">
        <v>4609</v>
      </c>
      <c r="G242" s="234" t="s">
        <v>550</v>
      </c>
      <c r="H242" s="235">
        <v>3</v>
      </c>
      <c r="I242" s="236"/>
      <c r="J242" s="237">
        <f>ROUND(I242*H242,2)</f>
        <v>0</v>
      </c>
      <c r="K242" s="233" t="s">
        <v>481</v>
      </c>
      <c r="L242" s="47"/>
      <c r="M242" s="238" t="s">
        <v>28</v>
      </c>
      <c r="N242" s="239" t="s">
        <v>45</v>
      </c>
      <c r="O242" s="87"/>
      <c r="P242" s="240">
        <f>O242*H242</f>
        <v>0</v>
      </c>
      <c r="Q242" s="240">
        <v>0.10940999999999999</v>
      </c>
      <c r="R242" s="240">
        <f>Q242*H242</f>
        <v>0.32822999999999997</v>
      </c>
      <c r="S242" s="240">
        <v>0</v>
      </c>
      <c r="T242" s="241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42" t="s">
        <v>482</v>
      </c>
      <c r="AT242" s="242" t="s">
        <v>477</v>
      </c>
      <c r="AU242" s="242" t="s">
        <v>82</v>
      </c>
      <c r="AY242" s="20" t="s">
        <v>475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20" t="s">
        <v>78</v>
      </c>
      <c r="BK242" s="243">
        <f>ROUND(I242*H242,2)</f>
        <v>0</v>
      </c>
      <c r="BL242" s="20" t="s">
        <v>482</v>
      </c>
      <c r="BM242" s="242" t="s">
        <v>7258</v>
      </c>
    </row>
    <row r="243" s="2" customFormat="1">
      <c r="A243" s="41"/>
      <c r="B243" s="42"/>
      <c r="C243" s="43"/>
      <c r="D243" s="244" t="s">
        <v>484</v>
      </c>
      <c r="E243" s="43"/>
      <c r="F243" s="245" t="s">
        <v>4611</v>
      </c>
      <c r="G243" s="43"/>
      <c r="H243" s="43"/>
      <c r="I243" s="151"/>
      <c r="J243" s="43"/>
      <c r="K243" s="43"/>
      <c r="L243" s="47"/>
      <c r="M243" s="246"/>
      <c r="N243" s="24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484</v>
      </c>
      <c r="AU243" s="20" t="s">
        <v>82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7250</v>
      </c>
      <c r="G244" s="250"/>
      <c r="H244" s="253">
        <v>3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78</v>
      </c>
      <c r="AY244" s="259" t="s">
        <v>475</v>
      </c>
    </row>
    <row r="245" s="2" customFormat="1" ht="16.5" customHeight="1">
      <c r="A245" s="41"/>
      <c r="B245" s="42"/>
      <c r="C245" s="282" t="s">
        <v>703</v>
      </c>
      <c r="D245" s="282" t="s">
        <v>516</v>
      </c>
      <c r="E245" s="283" t="s">
        <v>7021</v>
      </c>
      <c r="F245" s="284" t="s">
        <v>4614</v>
      </c>
      <c r="G245" s="285" t="s">
        <v>550</v>
      </c>
      <c r="H245" s="286">
        <v>3</v>
      </c>
      <c r="I245" s="287"/>
      <c r="J245" s="288">
        <f>ROUND(I245*H245,2)</f>
        <v>0</v>
      </c>
      <c r="K245" s="284" t="s">
        <v>481</v>
      </c>
      <c r="L245" s="289"/>
      <c r="M245" s="290" t="s">
        <v>28</v>
      </c>
      <c r="N245" s="291" t="s">
        <v>45</v>
      </c>
      <c r="O245" s="87"/>
      <c r="P245" s="240">
        <f>O245*H245</f>
        <v>0</v>
      </c>
      <c r="Q245" s="240">
        <v>0.0025000000000000001</v>
      </c>
      <c r="R245" s="240">
        <f>Q245*H245</f>
        <v>0.0074999999999999997</v>
      </c>
      <c r="S245" s="240">
        <v>0</v>
      </c>
      <c r="T245" s="241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42" t="s">
        <v>519</v>
      </c>
      <c r="AT245" s="242" t="s">
        <v>516</v>
      </c>
      <c r="AU245" s="242" t="s">
        <v>82</v>
      </c>
      <c r="AY245" s="20" t="s">
        <v>475</v>
      </c>
      <c r="BE245" s="243">
        <f>IF(N245="základní",J245,0)</f>
        <v>0</v>
      </c>
      <c r="BF245" s="243">
        <f>IF(N245="snížená",J245,0)</f>
        <v>0</v>
      </c>
      <c r="BG245" s="243">
        <f>IF(N245="zákl. přenesená",J245,0)</f>
        <v>0</v>
      </c>
      <c r="BH245" s="243">
        <f>IF(N245="sníž. přenesená",J245,0)</f>
        <v>0</v>
      </c>
      <c r="BI245" s="243">
        <f>IF(N245="nulová",J245,0)</f>
        <v>0</v>
      </c>
      <c r="BJ245" s="20" t="s">
        <v>78</v>
      </c>
      <c r="BK245" s="243">
        <f>ROUND(I245*H245,2)</f>
        <v>0</v>
      </c>
      <c r="BL245" s="20" t="s">
        <v>482</v>
      </c>
      <c r="BM245" s="242" t="s">
        <v>7259</v>
      </c>
    </row>
    <row r="246" s="2" customFormat="1">
      <c r="A246" s="41"/>
      <c r="B246" s="42"/>
      <c r="C246" s="43"/>
      <c r="D246" s="244" t="s">
        <v>484</v>
      </c>
      <c r="E246" s="43"/>
      <c r="F246" s="245" t="s">
        <v>4614</v>
      </c>
      <c r="G246" s="43"/>
      <c r="H246" s="43"/>
      <c r="I246" s="151"/>
      <c r="J246" s="43"/>
      <c r="K246" s="43"/>
      <c r="L246" s="47"/>
      <c r="M246" s="246"/>
      <c r="N246" s="24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484</v>
      </c>
      <c r="AU246" s="20" t="s">
        <v>82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7250</v>
      </c>
      <c r="G247" s="250"/>
      <c r="H247" s="253">
        <v>3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78</v>
      </c>
      <c r="AY247" s="259" t="s">
        <v>475</v>
      </c>
    </row>
    <row r="248" s="2" customFormat="1" ht="44.25" customHeight="1">
      <c r="A248" s="41"/>
      <c r="B248" s="42"/>
      <c r="C248" s="231" t="s">
        <v>712</v>
      </c>
      <c r="D248" s="231" t="s">
        <v>477</v>
      </c>
      <c r="E248" s="232" t="s">
        <v>7260</v>
      </c>
      <c r="F248" s="233" t="s">
        <v>7261</v>
      </c>
      <c r="G248" s="234" t="s">
        <v>639</v>
      </c>
      <c r="H248" s="235">
        <v>7</v>
      </c>
      <c r="I248" s="236"/>
      <c r="J248" s="237">
        <f>ROUND(I248*H248,2)</f>
        <v>0</v>
      </c>
      <c r="K248" s="233" t="s">
        <v>481</v>
      </c>
      <c r="L248" s="47"/>
      <c r="M248" s="238" t="s">
        <v>28</v>
      </c>
      <c r="N248" s="239" t="s">
        <v>45</v>
      </c>
      <c r="O248" s="87"/>
      <c r="P248" s="240">
        <f>O248*H248</f>
        <v>0</v>
      </c>
      <c r="Q248" s="240">
        <v>0.080839999999999995</v>
      </c>
      <c r="R248" s="240">
        <f>Q248*H248</f>
        <v>0.56587999999999994</v>
      </c>
      <c r="S248" s="240">
        <v>0</v>
      </c>
      <c r="T248" s="241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42" t="s">
        <v>482</v>
      </c>
      <c r="AT248" s="242" t="s">
        <v>477</v>
      </c>
      <c r="AU248" s="242" t="s">
        <v>82</v>
      </c>
      <c r="AY248" s="20" t="s">
        <v>475</v>
      </c>
      <c r="BE248" s="243">
        <f>IF(N248="základní",J248,0)</f>
        <v>0</v>
      </c>
      <c r="BF248" s="243">
        <f>IF(N248="snížená",J248,0)</f>
        <v>0</v>
      </c>
      <c r="BG248" s="243">
        <f>IF(N248="zákl. přenesená",J248,0)</f>
        <v>0</v>
      </c>
      <c r="BH248" s="243">
        <f>IF(N248="sníž. přenesená",J248,0)</f>
        <v>0</v>
      </c>
      <c r="BI248" s="243">
        <f>IF(N248="nulová",J248,0)</f>
        <v>0</v>
      </c>
      <c r="BJ248" s="20" t="s">
        <v>78</v>
      </c>
      <c r="BK248" s="243">
        <f>ROUND(I248*H248,2)</f>
        <v>0</v>
      </c>
      <c r="BL248" s="20" t="s">
        <v>482</v>
      </c>
      <c r="BM248" s="242" t="s">
        <v>7262</v>
      </c>
    </row>
    <row r="249" s="2" customFormat="1">
      <c r="A249" s="41"/>
      <c r="B249" s="42"/>
      <c r="C249" s="43"/>
      <c r="D249" s="244" t="s">
        <v>484</v>
      </c>
      <c r="E249" s="43"/>
      <c r="F249" s="245" t="s">
        <v>7263</v>
      </c>
      <c r="G249" s="43"/>
      <c r="H249" s="43"/>
      <c r="I249" s="151"/>
      <c r="J249" s="43"/>
      <c r="K249" s="43"/>
      <c r="L249" s="47"/>
      <c r="M249" s="246"/>
      <c r="N249" s="24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484</v>
      </c>
      <c r="AU249" s="20" t="s">
        <v>82</v>
      </c>
    </row>
    <row r="250" s="16" customFormat="1">
      <c r="A250" s="16"/>
      <c r="B250" s="299"/>
      <c r="C250" s="300"/>
      <c r="D250" s="244" t="s">
        <v>487</v>
      </c>
      <c r="E250" s="301" t="s">
        <v>28</v>
      </c>
      <c r="F250" s="302" t="s">
        <v>7264</v>
      </c>
      <c r="G250" s="300"/>
      <c r="H250" s="301" t="s">
        <v>28</v>
      </c>
      <c r="I250" s="303"/>
      <c r="J250" s="300"/>
      <c r="K250" s="300"/>
      <c r="L250" s="304"/>
      <c r="M250" s="305"/>
      <c r="N250" s="306"/>
      <c r="O250" s="306"/>
      <c r="P250" s="306"/>
      <c r="Q250" s="306"/>
      <c r="R250" s="306"/>
      <c r="S250" s="306"/>
      <c r="T250" s="307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T250" s="308" t="s">
        <v>487</v>
      </c>
      <c r="AU250" s="308" t="s">
        <v>82</v>
      </c>
      <c r="AV250" s="16" t="s">
        <v>78</v>
      </c>
      <c r="AW250" s="16" t="s">
        <v>35</v>
      </c>
      <c r="AX250" s="16" t="s">
        <v>74</v>
      </c>
      <c r="AY250" s="308" t="s">
        <v>475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7265</v>
      </c>
      <c r="G251" s="250"/>
      <c r="H251" s="253">
        <v>7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78</v>
      </c>
      <c r="AY251" s="259" t="s">
        <v>475</v>
      </c>
    </row>
    <row r="252" s="2" customFormat="1" ht="44.25" customHeight="1">
      <c r="A252" s="41"/>
      <c r="B252" s="42"/>
      <c r="C252" s="231" t="s">
        <v>717</v>
      </c>
      <c r="D252" s="231" t="s">
        <v>477</v>
      </c>
      <c r="E252" s="232" t="s">
        <v>7023</v>
      </c>
      <c r="F252" s="233" t="s">
        <v>7024</v>
      </c>
      <c r="G252" s="234" t="s">
        <v>639</v>
      </c>
      <c r="H252" s="235">
        <v>131</v>
      </c>
      <c r="I252" s="236"/>
      <c r="J252" s="237">
        <f>ROUND(I252*H252,2)</f>
        <v>0</v>
      </c>
      <c r="K252" s="233" t="s">
        <v>481</v>
      </c>
      <c r="L252" s="47"/>
      <c r="M252" s="238" t="s">
        <v>28</v>
      </c>
      <c r="N252" s="239" t="s">
        <v>45</v>
      </c>
      <c r="O252" s="87"/>
      <c r="P252" s="240">
        <f>O252*H252</f>
        <v>0</v>
      </c>
      <c r="Q252" s="240">
        <v>0.16370999999999999</v>
      </c>
      <c r="R252" s="240">
        <f>Q252*H252</f>
        <v>21.446009999999998</v>
      </c>
      <c r="S252" s="240">
        <v>0</v>
      </c>
      <c r="T252" s="241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42" t="s">
        <v>482</v>
      </c>
      <c r="AT252" s="242" t="s">
        <v>477</v>
      </c>
      <c r="AU252" s="242" t="s">
        <v>82</v>
      </c>
      <c r="AY252" s="20" t="s">
        <v>475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20" t="s">
        <v>78</v>
      </c>
      <c r="BK252" s="243">
        <f>ROUND(I252*H252,2)</f>
        <v>0</v>
      </c>
      <c r="BL252" s="20" t="s">
        <v>482</v>
      </c>
      <c r="BM252" s="242" t="s">
        <v>7266</v>
      </c>
    </row>
    <row r="253" s="2" customFormat="1">
      <c r="A253" s="41"/>
      <c r="B253" s="42"/>
      <c r="C253" s="43"/>
      <c r="D253" s="244" t="s">
        <v>484</v>
      </c>
      <c r="E253" s="43"/>
      <c r="F253" s="245" t="s">
        <v>7024</v>
      </c>
      <c r="G253" s="43"/>
      <c r="H253" s="43"/>
      <c r="I253" s="151"/>
      <c r="J253" s="43"/>
      <c r="K253" s="43"/>
      <c r="L253" s="47"/>
      <c r="M253" s="246"/>
      <c r="N253" s="24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484</v>
      </c>
      <c r="AU253" s="20" t="s">
        <v>82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7267</v>
      </c>
      <c r="G254" s="250"/>
      <c r="H254" s="253">
        <v>131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78</v>
      </c>
      <c r="AY254" s="259" t="s">
        <v>475</v>
      </c>
    </row>
    <row r="255" s="2" customFormat="1" ht="16.5" customHeight="1">
      <c r="A255" s="41"/>
      <c r="B255" s="42"/>
      <c r="C255" s="282" t="s">
        <v>723</v>
      </c>
      <c r="D255" s="282" t="s">
        <v>516</v>
      </c>
      <c r="E255" s="283" t="s">
        <v>4684</v>
      </c>
      <c r="F255" s="284" t="s">
        <v>4685</v>
      </c>
      <c r="G255" s="285" t="s">
        <v>639</v>
      </c>
      <c r="H255" s="286">
        <v>131</v>
      </c>
      <c r="I255" s="287"/>
      <c r="J255" s="288">
        <f>ROUND(I255*H255,2)</f>
        <v>0</v>
      </c>
      <c r="K255" s="284" t="s">
        <v>481</v>
      </c>
      <c r="L255" s="289"/>
      <c r="M255" s="290" t="s">
        <v>28</v>
      </c>
      <c r="N255" s="291" t="s">
        <v>45</v>
      </c>
      <c r="O255" s="87"/>
      <c r="P255" s="240">
        <f>O255*H255</f>
        <v>0</v>
      </c>
      <c r="Q255" s="240">
        <v>0.13400000000000001</v>
      </c>
      <c r="R255" s="240">
        <f>Q255*H255</f>
        <v>17.554000000000002</v>
      </c>
      <c r="S255" s="240">
        <v>0</v>
      </c>
      <c r="T255" s="241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42" t="s">
        <v>519</v>
      </c>
      <c r="AT255" s="242" t="s">
        <v>516</v>
      </c>
      <c r="AU255" s="242" t="s">
        <v>82</v>
      </c>
      <c r="AY255" s="20" t="s">
        <v>475</v>
      </c>
      <c r="BE255" s="243">
        <f>IF(N255="základní",J255,0)</f>
        <v>0</v>
      </c>
      <c r="BF255" s="243">
        <f>IF(N255="snížená",J255,0)</f>
        <v>0</v>
      </c>
      <c r="BG255" s="243">
        <f>IF(N255="zákl. přenesená",J255,0)</f>
        <v>0</v>
      </c>
      <c r="BH255" s="243">
        <f>IF(N255="sníž. přenesená",J255,0)</f>
        <v>0</v>
      </c>
      <c r="BI255" s="243">
        <f>IF(N255="nulová",J255,0)</f>
        <v>0</v>
      </c>
      <c r="BJ255" s="20" t="s">
        <v>78</v>
      </c>
      <c r="BK255" s="243">
        <f>ROUND(I255*H255,2)</f>
        <v>0</v>
      </c>
      <c r="BL255" s="20" t="s">
        <v>482</v>
      </c>
      <c r="BM255" s="242" t="s">
        <v>7268</v>
      </c>
    </row>
    <row r="256" s="2" customFormat="1">
      <c r="A256" s="41"/>
      <c r="B256" s="42"/>
      <c r="C256" s="43"/>
      <c r="D256" s="244" t="s">
        <v>484</v>
      </c>
      <c r="E256" s="43"/>
      <c r="F256" s="245" t="s">
        <v>4685</v>
      </c>
      <c r="G256" s="43"/>
      <c r="H256" s="43"/>
      <c r="I256" s="151"/>
      <c r="J256" s="43"/>
      <c r="K256" s="43"/>
      <c r="L256" s="47"/>
      <c r="M256" s="246"/>
      <c r="N256" s="24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484</v>
      </c>
      <c r="AU256" s="20" t="s">
        <v>82</v>
      </c>
    </row>
    <row r="257" s="13" customFormat="1">
      <c r="A257" s="13"/>
      <c r="B257" s="249"/>
      <c r="C257" s="250"/>
      <c r="D257" s="244" t="s">
        <v>487</v>
      </c>
      <c r="E257" s="251" t="s">
        <v>28</v>
      </c>
      <c r="F257" s="252" t="s">
        <v>7267</v>
      </c>
      <c r="G257" s="250"/>
      <c r="H257" s="253">
        <v>131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9" t="s">
        <v>487</v>
      </c>
      <c r="AU257" s="259" t="s">
        <v>82</v>
      </c>
      <c r="AV257" s="13" t="s">
        <v>82</v>
      </c>
      <c r="AW257" s="13" t="s">
        <v>35</v>
      </c>
      <c r="AX257" s="13" t="s">
        <v>78</v>
      </c>
      <c r="AY257" s="259" t="s">
        <v>475</v>
      </c>
    </row>
    <row r="258" s="12" customFormat="1" ht="22.8" customHeight="1">
      <c r="A258" s="12"/>
      <c r="B258" s="215"/>
      <c r="C258" s="216"/>
      <c r="D258" s="217" t="s">
        <v>73</v>
      </c>
      <c r="E258" s="229" t="s">
        <v>2236</v>
      </c>
      <c r="F258" s="229" t="s">
        <v>2237</v>
      </c>
      <c r="G258" s="216"/>
      <c r="H258" s="216"/>
      <c r="I258" s="219"/>
      <c r="J258" s="230">
        <f>BK258</f>
        <v>0</v>
      </c>
      <c r="K258" s="216"/>
      <c r="L258" s="221"/>
      <c r="M258" s="222"/>
      <c r="N258" s="223"/>
      <c r="O258" s="223"/>
      <c r="P258" s="224">
        <f>SUM(P259:P264)</f>
        <v>0</v>
      </c>
      <c r="Q258" s="223"/>
      <c r="R258" s="224">
        <f>SUM(R259:R264)</f>
        <v>0</v>
      </c>
      <c r="S258" s="223"/>
      <c r="T258" s="225">
        <f>SUM(T259:T264)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6" t="s">
        <v>78</v>
      </c>
      <c r="AT258" s="227" t="s">
        <v>73</v>
      </c>
      <c r="AU258" s="227" t="s">
        <v>78</v>
      </c>
      <c r="AY258" s="226" t="s">
        <v>475</v>
      </c>
      <c r="BK258" s="228">
        <f>SUM(BK259:BK264)</f>
        <v>0</v>
      </c>
    </row>
    <row r="259" s="2" customFormat="1" ht="33" customHeight="1">
      <c r="A259" s="41"/>
      <c r="B259" s="42"/>
      <c r="C259" s="231" t="s">
        <v>730</v>
      </c>
      <c r="D259" s="231" t="s">
        <v>477</v>
      </c>
      <c r="E259" s="232" t="s">
        <v>7269</v>
      </c>
      <c r="F259" s="233" t="s">
        <v>7270</v>
      </c>
      <c r="G259" s="234" t="s">
        <v>508</v>
      </c>
      <c r="H259" s="235">
        <v>659.52800000000002</v>
      </c>
      <c r="I259" s="236"/>
      <c r="J259" s="237">
        <f>ROUND(I259*H259,2)</f>
        <v>0</v>
      </c>
      <c r="K259" s="233" t="s">
        <v>481</v>
      </c>
      <c r="L259" s="47"/>
      <c r="M259" s="238" t="s">
        <v>28</v>
      </c>
      <c r="N259" s="239" t="s">
        <v>45</v>
      </c>
      <c r="O259" s="87"/>
      <c r="P259" s="240">
        <f>O259*H259</f>
        <v>0</v>
      </c>
      <c r="Q259" s="240">
        <v>0</v>
      </c>
      <c r="R259" s="240">
        <f>Q259*H259</f>
        <v>0</v>
      </c>
      <c r="S259" s="240">
        <v>0</v>
      </c>
      <c r="T259" s="241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42" t="s">
        <v>482</v>
      </c>
      <c r="AT259" s="242" t="s">
        <v>477</v>
      </c>
      <c r="AU259" s="242" t="s">
        <v>82</v>
      </c>
      <c r="AY259" s="20" t="s">
        <v>475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20" t="s">
        <v>78</v>
      </c>
      <c r="BK259" s="243">
        <f>ROUND(I259*H259,2)</f>
        <v>0</v>
      </c>
      <c r="BL259" s="20" t="s">
        <v>482</v>
      </c>
      <c r="BM259" s="242" t="s">
        <v>7271</v>
      </c>
    </row>
    <row r="260" s="2" customFormat="1">
      <c r="A260" s="41"/>
      <c r="B260" s="42"/>
      <c r="C260" s="43"/>
      <c r="D260" s="244" t="s">
        <v>484</v>
      </c>
      <c r="E260" s="43"/>
      <c r="F260" s="245" t="s">
        <v>7272</v>
      </c>
      <c r="G260" s="43"/>
      <c r="H260" s="43"/>
      <c r="I260" s="151"/>
      <c r="J260" s="43"/>
      <c r="K260" s="43"/>
      <c r="L260" s="47"/>
      <c r="M260" s="246"/>
      <c r="N260" s="24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484</v>
      </c>
      <c r="AU260" s="20" t="s">
        <v>82</v>
      </c>
    </row>
    <row r="261" s="2" customFormat="1">
      <c r="A261" s="41"/>
      <c r="B261" s="42"/>
      <c r="C261" s="43"/>
      <c r="D261" s="244" t="s">
        <v>485</v>
      </c>
      <c r="E261" s="43"/>
      <c r="F261" s="248" t="s">
        <v>7045</v>
      </c>
      <c r="G261" s="43"/>
      <c r="H261" s="43"/>
      <c r="I261" s="151"/>
      <c r="J261" s="43"/>
      <c r="K261" s="43"/>
      <c r="L261" s="47"/>
      <c r="M261" s="246"/>
      <c r="N261" s="24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485</v>
      </c>
      <c r="AU261" s="20" t="s">
        <v>82</v>
      </c>
    </row>
    <row r="262" s="13" customFormat="1">
      <c r="A262" s="13"/>
      <c r="B262" s="249"/>
      <c r="C262" s="250"/>
      <c r="D262" s="244" t="s">
        <v>487</v>
      </c>
      <c r="E262" s="251" t="s">
        <v>28</v>
      </c>
      <c r="F262" s="252" t="s">
        <v>7273</v>
      </c>
      <c r="G262" s="250"/>
      <c r="H262" s="253">
        <v>648.58799999999997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9" t="s">
        <v>487</v>
      </c>
      <c r="AU262" s="259" t="s">
        <v>82</v>
      </c>
      <c r="AV262" s="13" t="s">
        <v>82</v>
      </c>
      <c r="AW262" s="13" t="s">
        <v>35</v>
      </c>
      <c r="AX262" s="13" t="s">
        <v>74</v>
      </c>
      <c r="AY262" s="259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7274</v>
      </c>
      <c r="G263" s="250"/>
      <c r="H263" s="253">
        <v>10.94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74</v>
      </c>
      <c r="AY263" s="259" t="s">
        <v>475</v>
      </c>
    </row>
    <row r="264" s="15" customFormat="1">
      <c r="A264" s="15"/>
      <c r="B264" s="271"/>
      <c r="C264" s="272"/>
      <c r="D264" s="244" t="s">
        <v>487</v>
      </c>
      <c r="E264" s="273" t="s">
        <v>28</v>
      </c>
      <c r="F264" s="274" t="s">
        <v>493</v>
      </c>
      <c r="G264" s="272"/>
      <c r="H264" s="275">
        <v>659.52800000000002</v>
      </c>
      <c r="I264" s="276"/>
      <c r="J264" s="272"/>
      <c r="K264" s="272"/>
      <c r="L264" s="277"/>
      <c r="M264" s="278"/>
      <c r="N264" s="279"/>
      <c r="O264" s="279"/>
      <c r="P264" s="279"/>
      <c r="Q264" s="279"/>
      <c r="R264" s="279"/>
      <c r="S264" s="279"/>
      <c r="T264" s="280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81" t="s">
        <v>487</v>
      </c>
      <c r="AU264" s="281" t="s">
        <v>82</v>
      </c>
      <c r="AV264" s="15" t="s">
        <v>482</v>
      </c>
      <c r="AW264" s="15" t="s">
        <v>35</v>
      </c>
      <c r="AX264" s="15" t="s">
        <v>78</v>
      </c>
      <c r="AY264" s="281" t="s">
        <v>475</v>
      </c>
    </row>
    <row r="265" s="12" customFormat="1" ht="22.8" customHeight="1">
      <c r="A265" s="12"/>
      <c r="B265" s="215"/>
      <c r="C265" s="216"/>
      <c r="D265" s="217" t="s">
        <v>73</v>
      </c>
      <c r="E265" s="229" t="s">
        <v>701</v>
      </c>
      <c r="F265" s="229" t="s">
        <v>702</v>
      </c>
      <c r="G265" s="216"/>
      <c r="H265" s="216"/>
      <c r="I265" s="219"/>
      <c r="J265" s="230">
        <f>BK265</f>
        <v>0</v>
      </c>
      <c r="K265" s="216"/>
      <c r="L265" s="221"/>
      <c r="M265" s="222"/>
      <c r="N265" s="223"/>
      <c r="O265" s="223"/>
      <c r="P265" s="224">
        <f>SUM(P266:P267)</f>
        <v>0</v>
      </c>
      <c r="Q265" s="223"/>
      <c r="R265" s="224">
        <f>SUM(R266:R267)</f>
        <v>0</v>
      </c>
      <c r="S265" s="223"/>
      <c r="T265" s="225">
        <f>SUM(T266:T267)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26" t="s">
        <v>78</v>
      </c>
      <c r="AT265" s="227" t="s">
        <v>73</v>
      </c>
      <c r="AU265" s="227" t="s">
        <v>78</v>
      </c>
      <c r="AY265" s="226" t="s">
        <v>475</v>
      </c>
      <c r="BK265" s="228">
        <f>SUM(BK266:BK267)</f>
        <v>0</v>
      </c>
    </row>
    <row r="266" s="2" customFormat="1" ht="33" customHeight="1">
      <c r="A266" s="41"/>
      <c r="B266" s="42"/>
      <c r="C266" s="231" t="s">
        <v>737</v>
      </c>
      <c r="D266" s="231" t="s">
        <v>477</v>
      </c>
      <c r="E266" s="232" t="s">
        <v>1386</v>
      </c>
      <c r="F266" s="233" t="s">
        <v>1387</v>
      </c>
      <c r="G266" s="234" t="s">
        <v>508</v>
      </c>
      <c r="H266" s="235">
        <v>44.743000000000002</v>
      </c>
      <c r="I266" s="236"/>
      <c r="J266" s="237">
        <f>ROUND(I266*H266,2)</f>
        <v>0</v>
      </c>
      <c r="K266" s="233" t="s">
        <v>481</v>
      </c>
      <c r="L266" s="47"/>
      <c r="M266" s="238" t="s">
        <v>28</v>
      </c>
      <c r="N266" s="239" t="s">
        <v>45</v>
      </c>
      <c r="O266" s="87"/>
      <c r="P266" s="240">
        <f>O266*H266</f>
        <v>0</v>
      </c>
      <c r="Q266" s="240">
        <v>0</v>
      </c>
      <c r="R266" s="240">
        <f>Q266*H266</f>
        <v>0</v>
      </c>
      <c r="S266" s="240">
        <v>0</v>
      </c>
      <c r="T266" s="241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42" t="s">
        <v>482</v>
      </c>
      <c r="AT266" s="242" t="s">
        <v>477</v>
      </c>
      <c r="AU266" s="242" t="s">
        <v>82</v>
      </c>
      <c r="AY266" s="20" t="s">
        <v>475</v>
      </c>
      <c r="BE266" s="243">
        <f>IF(N266="základní",J266,0)</f>
        <v>0</v>
      </c>
      <c r="BF266" s="243">
        <f>IF(N266="snížená",J266,0)</f>
        <v>0</v>
      </c>
      <c r="BG266" s="243">
        <f>IF(N266="zákl. přenesená",J266,0)</f>
        <v>0</v>
      </c>
      <c r="BH266" s="243">
        <f>IF(N266="sníž. přenesená",J266,0)</f>
        <v>0</v>
      </c>
      <c r="BI266" s="243">
        <f>IF(N266="nulová",J266,0)</f>
        <v>0</v>
      </c>
      <c r="BJ266" s="20" t="s">
        <v>78</v>
      </c>
      <c r="BK266" s="243">
        <f>ROUND(I266*H266,2)</f>
        <v>0</v>
      </c>
      <c r="BL266" s="20" t="s">
        <v>482</v>
      </c>
      <c r="BM266" s="242" t="s">
        <v>7275</v>
      </c>
    </row>
    <row r="267" s="2" customFormat="1">
      <c r="A267" s="41"/>
      <c r="B267" s="42"/>
      <c r="C267" s="43"/>
      <c r="D267" s="244" t="s">
        <v>484</v>
      </c>
      <c r="E267" s="43"/>
      <c r="F267" s="245" t="s">
        <v>1389</v>
      </c>
      <c r="G267" s="43"/>
      <c r="H267" s="43"/>
      <c r="I267" s="151"/>
      <c r="J267" s="43"/>
      <c r="K267" s="43"/>
      <c r="L267" s="47"/>
      <c r="M267" s="295"/>
      <c r="N267" s="296"/>
      <c r="O267" s="297"/>
      <c r="P267" s="297"/>
      <c r="Q267" s="297"/>
      <c r="R267" s="297"/>
      <c r="S267" s="297"/>
      <c r="T267" s="29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484</v>
      </c>
      <c r="AU267" s="20" t="s">
        <v>82</v>
      </c>
    </row>
    <row r="268" s="2" customFormat="1" ht="6.96" customHeight="1">
      <c r="A268" s="41"/>
      <c r="B268" s="62"/>
      <c r="C268" s="63"/>
      <c r="D268" s="63"/>
      <c r="E268" s="63"/>
      <c r="F268" s="63"/>
      <c r="G268" s="63"/>
      <c r="H268" s="63"/>
      <c r="I268" s="179"/>
      <c r="J268" s="63"/>
      <c r="K268" s="63"/>
      <c r="L268" s="47"/>
      <c r="M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</row>
  </sheetData>
  <sheetProtection sheet="1" autoFilter="0" formatColumns="0" formatRows="0" objects="1" scenarios="1" spinCount="100000" saltValue="kM4cCLARR7A1vggvKgrHNFQc2cthPdqEXI7B8RUTR9DkyrKRBHUml69JUbr1ghHb7jjCy9cQsVIjhtcBr586Qw==" hashValue="GDyMHL6JvMpkpZQWwtEmoj7+Ulyli2sCIzzKx/DnNhvuOTpouebLj20gQQA/XIQOG/0plL2gsbZzXNiyA/aZtg==" algorithmName="SHA-512" password="C429"/>
  <autoFilter ref="C97:K26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273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7276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ROUND(J99,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ROUND((SUM(BE99:BE351)),  2)</f>
        <v>0</v>
      </c>
      <c r="G37" s="41"/>
      <c r="H37" s="41"/>
      <c r="I37" s="168">
        <v>0.20999999999999999</v>
      </c>
      <c r="J37" s="167">
        <f>ROUND(((SUM(BE99:BE351))*I37),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ROUND((SUM(BF99:BF351)),  2)</f>
        <v>0</v>
      </c>
      <c r="G38" s="41"/>
      <c r="H38" s="41"/>
      <c r="I38" s="168">
        <v>0.14999999999999999</v>
      </c>
      <c r="J38" s="167">
        <f>ROUND(((SUM(BF99:BF351))*I38),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ROUND((SUM(BG99:BG351)),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ROUND((SUM(BH99:BH351)),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ROUND((SUM(BI99:BI351)),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107.4 - SO 107.4  Vedlejší polní cesta (P 4,00/20)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J99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J100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J101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J169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J173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1214</v>
      </c>
      <c r="E72" s="199"/>
      <c r="F72" s="199"/>
      <c r="G72" s="199"/>
      <c r="H72" s="199"/>
      <c r="I72" s="200"/>
      <c r="J72" s="201">
        <f>J195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J259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1909</v>
      </c>
      <c r="E74" s="199"/>
      <c r="F74" s="199"/>
      <c r="G74" s="199"/>
      <c r="H74" s="199"/>
      <c r="I74" s="200"/>
      <c r="J74" s="201">
        <f>J337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97"/>
      <c r="C75" s="127"/>
      <c r="D75" s="198" t="s">
        <v>451</v>
      </c>
      <c r="E75" s="199"/>
      <c r="F75" s="199"/>
      <c r="G75" s="199"/>
      <c r="H75" s="199"/>
      <c r="I75" s="200"/>
      <c r="J75" s="201">
        <f>J349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179"/>
      <c r="J77" s="63"/>
      <c r="K77" s="6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182"/>
      <c r="J81" s="65"/>
      <c r="K81" s="65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460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83" t="str">
        <f>E7</f>
        <v>Krounka Kutřín, výstavba poldru</v>
      </c>
      <c r="F85" s="35"/>
      <c r="G85" s="35"/>
      <c r="H85" s="35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435</v>
      </c>
      <c r="D86" s="25"/>
      <c r="E86" s="25"/>
      <c r="F86" s="25"/>
      <c r="G86" s="25"/>
      <c r="H86" s="25"/>
      <c r="I86" s="142"/>
      <c r="J86" s="25"/>
      <c r="K86" s="25"/>
      <c r="L86" s="23"/>
    </row>
    <row r="87" s="1" customFormat="1" ht="16.5" customHeight="1">
      <c r="B87" s="24"/>
      <c r="C87" s="25"/>
      <c r="D87" s="25"/>
      <c r="E87" s="183" t="s">
        <v>6863</v>
      </c>
      <c r="F87" s="25"/>
      <c r="G87" s="25"/>
      <c r="H87" s="25"/>
      <c r="I87" s="142"/>
      <c r="J87" s="25"/>
      <c r="K87" s="25"/>
      <c r="L87" s="23"/>
    </row>
    <row r="88" s="1" customFormat="1" ht="12" customHeight="1">
      <c r="B88" s="24"/>
      <c r="C88" s="35" t="s">
        <v>437</v>
      </c>
      <c r="D88" s="25"/>
      <c r="E88" s="25"/>
      <c r="F88" s="25"/>
      <c r="G88" s="25"/>
      <c r="H88" s="25"/>
      <c r="I88" s="142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184" t="s">
        <v>6864</v>
      </c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439</v>
      </c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 xml:space="preserve">107.4 - SO 107.4  Vedlejší polní cesta (P 4,00/20)</v>
      </c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22</v>
      </c>
      <c r="D93" s="43"/>
      <c r="E93" s="43"/>
      <c r="F93" s="30" t="str">
        <f>F16</f>
        <v>k.ú. Perálec,Hněvětice,Miřetín,Č.Rybná</v>
      </c>
      <c r="G93" s="43"/>
      <c r="H93" s="43"/>
      <c r="I93" s="154" t="s">
        <v>24</v>
      </c>
      <c r="J93" s="75" t="str">
        <f>IF(J16="","",J16)</f>
        <v>27.8.2019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40.05" customHeight="1">
      <c r="A95" s="41"/>
      <c r="B95" s="42"/>
      <c r="C95" s="35" t="s">
        <v>26</v>
      </c>
      <c r="D95" s="43"/>
      <c r="E95" s="43"/>
      <c r="F95" s="30" t="str">
        <f>E19</f>
        <v>Povodí Labe,státní podnik,Víta Nejedlého 951, HK3</v>
      </c>
      <c r="G95" s="43"/>
      <c r="H95" s="43"/>
      <c r="I95" s="154" t="s">
        <v>33</v>
      </c>
      <c r="J95" s="39" t="str">
        <f>E25</f>
        <v>"Sdružení Kutřín 2016" Šindlar + HG partner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31</v>
      </c>
      <c r="D96" s="43"/>
      <c r="E96" s="43"/>
      <c r="F96" s="30" t="str">
        <f>IF(E22="","",E22)</f>
        <v>Vyplň údaj</v>
      </c>
      <c r="G96" s="43"/>
      <c r="H96" s="43"/>
      <c r="I96" s="154" t="s">
        <v>36</v>
      </c>
      <c r="J96" s="39" t="str">
        <f>E28</f>
        <v xml:space="preserve"> </v>
      </c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1" customFormat="1" ht="29.28" customHeight="1">
      <c r="A98" s="203"/>
      <c r="B98" s="204"/>
      <c r="C98" s="205" t="s">
        <v>461</v>
      </c>
      <c r="D98" s="206" t="s">
        <v>59</v>
      </c>
      <c r="E98" s="206" t="s">
        <v>55</v>
      </c>
      <c r="F98" s="206" t="s">
        <v>56</v>
      </c>
      <c r="G98" s="206" t="s">
        <v>462</v>
      </c>
      <c r="H98" s="206" t="s">
        <v>463</v>
      </c>
      <c r="I98" s="207" t="s">
        <v>464</v>
      </c>
      <c r="J98" s="206" t="s">
        <v>444</v>
      </c>
      <c r="K98" s="208" t="s">
        <v>465</v>
      </c>
      <c r="L98" s="209"/>
      <c r="M98" s="95" t="s">
        <v>28</v>
      </c>
      <c r="N98" s="96" t="s">
        <v>44</v>
      </c>
      <c r="O98" s="96" t="s">
        <v>466</v>
      </c>
      <c r="P98" s="96" t="s">
        <v>467</v>
      </c>
      <c r="Q98" s="96" t="s">
        <v>468</v>
      </c>
      <c r="R98" s="96" t="s">
        <v>469</v>
      </c>
      <c r="S98" s="96" t="s">
        <v>470</v>
      </c>
      <c r="T98" s="97" t="s">
        <v>471</v>
      </c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</row>
    <row r="99" s="2" customFormat="1" ht="22.8" customHeight="1">
      <c r="A99" s="41"/>
      <c r="B99" s="42"/>
      <c r="C99" s="102" t="s">
        <v>472</v>
      </c>
      <c r="D99" s="43"/>
      <c r="E99" s="43"/>
      <c r="F99" s="43"/>
      <c r="G99" s="43"/>
      <c r="H99" s="43"/>
      <c r="I99" s="151"/>
      <c r="J99" s="210">
        <f>BK99</f>
        <v>0</v>
      </c>
      <c r="K99" s="43"/>
      <c r="L99" s="47"/>
      <c r="M99" s="98"/>
      <c r="N99" s="211"/>
      <c r="O99" s="99"/>
      <c r="P99" s="212">
        <f>P100</f>
        <v>0</v>
      </c>
      <c r="Q99" s="99"/>
      <c r="R99" s="212">
        <f>R100</f>
        <v>74.218125470000004</v>
      </c>
      <c r="S99" s="99"/>
      <c r="T99" s="213">
        <f>T100</f>
        <v>19.161999999999999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73</v>
      </c>
      <c r="AU99" s="20" t="s">
        <v>445</v>
      </c>
      <c r="BK99" s="214">
        <f>BK100</f>
        <v>0</v>
      </c>
    </row>
    <row r="100" s="12" customFormat="1" ht="25.92" customHeight="1">
      <c r="A100" s="12"/>
      <c r="B100" s="215"/>
      <c r="C100" s="216"/>
      <c r="D100" s="217" t="s">
        <v>73</v>
      </c>
      <c r="E100" s="218" t="s">
        <v>473</v>
      </c>
      <c r="F100" s="218" t="s">
        <v>474</v>
      </c>
      <c r="G100" s="216"/>
      <c r="H100" s="216"/>
      <c r="I100" s="219"/>
      <c r="J100" s="220">
        <f>BK100</f>
        <v>0</v>
      </c>
      <c r="K100" s="216"/>
      <c r="L100" s="221"/>
      <c r="M100" s="222"/>
      <c r="N100" s="223"/>
      <c r="O100" s="223"/>
      <c r="P100" s="224">
        <f>P101+P169+P173+P195+P259+P337+P349</f>
        <v>0</v>
      </c>
      <c r="Q100" s="223"/>
      <c r="R100" s="224">
        <f>R101+R169+R173+R195+R259+R337+R349</f>
        <v>74.218125470000004</v>
      </c>
      <c r="S100" s="223"/>
      <c r="T100" s="225">
        <f>T101+T169+T173+T195+T259+T337+T349</f>
        <v>19.161999999999999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74</v>
      </c>
      <c r="AY100" s="226" t="s">
        <v>475</v>
      </c>
      <c r="BK100" s="228">
        <f>BK101+BK169+BK173+BK195+BK259+BK337+BK349</f>
        <v>0</v>
      </c>
    </row>
    <row r="101" s="12" customFormat="1" ht="22.8" customHeight="1">
      <c r="A101" s="12"/>
      <c r="B101" s="215"/>
      <c r="C101" s="216"/>
      <c r="D101" s="217" t="s">
        <v>73</v>
      </c>
      <c r="E101" s="229" t="s">
        <v>78</v>
      </c>
      <c r="F101" s="229" t="s">
        <v>393</v>
      </c>
      <c r="G101" s="216"/>
      <c r="H101" s="216"/>
      <c r="I101" s="219"/>
      <c r="J101" s="230">
        <f>BK101</f>
        <v>0</v>
      </c>
      <c r="K101" s="216"/>
      <c r="L101" s="221"/>
      <c r="M101" s="222"/>
      <c r="N101" s="223"/>
      <c r="O101" s="223"/>
      <c r="P101" s="224">
        <f>SUM(P102:P168)</f>
        <v>0</v>
      </c>
      <c r="Q101" s="223"/>
      <c r="R101" s="224">
        <f>SUM(R102:R168)</f>
        <v>22.123829999999998</v>
      </c>
      <c r="S101" s="223"/>
      <c r="T101" s="225">
        <f>SUM(T102:T168)</f>
        <v>1.6499999999999999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78</v>
      </c>
      <c r="AY101" s="226" t="s">
        <v>475</v>
      </c>
      <c r="BK101" s="228">
        <f>SUM(BK102:BK168)</f>
        <v>0</v>
      </c>
    </row>
    <row r="102" s="2" customFormat="1" ht="44.25" customHeight="1">
      <c r="A102" s="41"/>
      <c r="B102" s="42"/>
      <c r="C102" s="231" t="s">
        <v>482</v>
      </c>
      <c r="D102" s="231" t="s">
        <v>477</v>
      </c>
      <c r="E102" s="232" t="s">
        <v>7277</v>
      </c>
      <c r="F102" s="233" t="s">
        <v>7278</v>
      </c>
      <c r="G102" s="234" t="s">
        <v>496</v>
      </c>
      <c r="H102" s="235">
        <v>7.5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0.22</v>
      </c>
      <c r="T102" s="241">
        <f>S102*H102</f>
        <v>1.6499999999999999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7279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7278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7280</v>
      </c>
      <c r="G104" s="250"/>
      <c r="H104" s="253">
        <v>7.5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55.5" customHeight="1">
      <c r="A105" s="41"/>
      <c r="B105" s="42"/>
      <c r="C105" s="231" t="s">
        <v>186</v>
      </c>
      <c r="D105" s="231" t="s">
        <v>477</v>
      </c>
      <c r="E105" s="232" t="s">
        <v>6866</v>
      </c>
      <c r="F105" s="233" t="s">
        <v>6867</v>
      </c>
      <c r="G105" s="234" t="s">
        <v>480</v>
      </c>
      <c r="H105" s="235">
        <v>624.79999999999995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0.035400000000000001</v>
      </c>
      <c r="R105" s="240">
        <f>Q105*H105</f>
        <v>22.117919999999998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7281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6867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16" customFormat="1">
      <c r="A107" s="16"/>
      <c r="B107" s="299"/>
      <c r="C107" s="300"/>
      <c r="D107" s="244" t="s">
        <v>487</v>
      </c>
      <c r="E107" s="301" t="s">
        <v>28</v>
      </c>
      <c r="F107" s="302" t="s">
        <v>6869</v>
      </c>
      <c r="G107" s="300"/>
      <c r="H107" s="301" t="s">
        <v>28</v>
      </c>
      <c r="I107" s="303"/>
      <c r="J107" s="300"/>
      <c r="K107" s="300"/>
      <c r="L107" s="304"/>
      <c r="M107" s="305"/>
      <c r="N107" s="306"/>
      <c r="O107" s="306"/>
      <c r="P107" s="306"/>
      <c r="Q107" s="306"/>
      <c r="R107" s="306"/>
      <c r="S107" s="306"/>
      <c r="T107" s="307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T107" s="308" t="s">
        <v>487</v>
      </c>
      <c r="AU107" s="308" t="s">
        <v>82</v>
      </c>
      <c r="AV107" s="16" t="s">
        <v>78</v>
      </c>
      <c r="AW107" s="16" t="s">
        <v>35</v>
      </c>
      <c r="AX107" s="16" t="s">
        <v>74</v>
      </c>
      <c r="AY107" s="308" t="s">
        <v>475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7282</v>
      </c>
      <c r="G108" s="250"/>
      <c r="H108" s="253">
        <v>624.79999999999995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44.25" customHeight="1">
      <c r="A109" s="41"/>
      <c r="B109" s="42"/>
      <c r="C109" s="231" t="s">
        <v>204</v>
      </c>
      <c r="D109" s="231" t="s">
        <v>477</v>
      </c>
      <c r="E109" s="232" t="s">
        <v>6873</v>
      </c>
      <c r="F109" s="233" t="s">
        <v>6874</v>
      </c>
      <c r="G109" s="234" t="s">
        <v>480</v>
      </c>
      <c r="H109" s="235">
        <v>881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7283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6876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7284</v>
      </c>
      <c r="G111" s="250"/>
      <c r="H111" s="253">
        <v>881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44.25" customHeight="1">
      <c r="A112" s="41"/>
      <c r="B112" s="42"/>
      <c r="C112" s="231" t="s">
        <v>522</v>
      </c>
      <c r="D112" s="231" t="s">
        <v>477</v>
      </c>
      <c r="E112" s="232" t="s">
        <v>6878</v>
      </c>
      <c r="F112" s="233" t="s">
        <v>6879</v>
      </c>
      <c r="G112" s="234" t="s">
        <v>480</v>
      </c>
      <c r="H112" s="235">
        <v>88.099999999999994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7285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6881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7286</v>
      </c>
      <c r="G114" s="250"/>
      <c r="H114" s="253">
        <v>88.099999999999994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33" customHeight="1">
      <c r="A115" s="41"/>
      <c r="B115" s="42"/>
      <c r="C115" s="231" t="s">
        <v>519</v>
      </c>
      <c r="D115" s="231" t="s">
        <v>477</v>
      </c>
      <c r="E115" s="232" t="s">
        <v>1484</v>
      </c>
      <c r="F115" s="233" t="s">
        <v>1485</v>
      </c>
      <c r="G115" s="234" t="s">
        <v>480</v>
      </c>
      <c r="H115" s="235">
        <v>30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7287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1487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7288</v>
      </c>
      <c r="G117" s="250"/>
      <c r="H117" s="253">
        <v>30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44.25" customHeight="1">
      <c r="A118" s="41"/>
      <c r="B118" s="42"/>
      <c r="C118" s="231" t="s">
        <v>292</v>
      </c>
      <c r="D118" s="231" t="s">
        <v>477</v>
      </c>
      <c r="E118" s="232" t="s">
        <v>1488</v>
      </c>
      <c r="F118" s="233" t="s">
        <v>1489</v>
      </c>
      <c r="G118" s="234" t="s">
        <v>480</v>
      </c>
      <c r="H118" s="235">
        <v>3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7289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1491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7290</v>
      </c>
      <c r="G120" s="250"/>
      <c r="H120" s="253">
        <v>3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78</v>
      </c>
      <c r="AY120" s="259" t="s">
        <v>475</v>
      </c>
    </row>
    <row r="121" s="2" customFormat="1" ht="33" customHeight="1">
      <c r="A121" s="41"/>
      <c r="B121" s="42"/>
      <c r="C121" s="231" t="s">
        <v>332</v>
      </c>
      <c r="D121" s="231" t="s">
        <v>477</v>
      </c>
      <c r="E121" s="232" t="s">
        <v>6059</v>
      </c>
      <c r="F121" s="233" t="s">
        <v>6060</v>
      </c>
      <c r="G121" s="234" t="s">
        <v>480</v>
      </c>
      <c r="H121" s="235">
        <v>20.530000000000001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7291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6062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7292</v>
      </c>
      <c r="G123" s="250"/>
      <c r="H123" s="253">
        <v>20.530000000000001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78</v>
      </c>
      <c r="AY123" s="259" t="s">
        <v>475</v>
      </c>
    </row>
    <row r="124" s="2" customFormat="1" ht="44.25" customHeight="1">
      <c r="A124" s="41"/>
      <c r="B124" s="42"/>
      <c r="C124" s="231" t="s">
        <v>341</v>
      </c>
      <c r="D124" s="231" t="s">
        <v>477</v>
      </c>
      <c r="E124" s="232" t="s">
        <v>5622</v>
      </c>
      <c r="F124" s="233" t="s">
        <v>5623</v>
      </c>
      <c r="G124" s="234" t="s">
        <v>480</v>
      </c>
      <c r="H124" s="235">
        <v>2.0529999999999999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7293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5625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7294</v>
      </c>
      <c r="G126" s="250"/>
      <c r="H126" s="253">
        <v>2.0529999999999999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44.25" customHeight="1">
      <c r="A127" s="41"/>
      <c r="B127" s="42"/>
      <c r="C127" s="231" t="s">
        <v>350</v>
      </c>
      <c r="D127" s="231" t="s">
        <v>477</v>
      </c>
      <c r="E127" s="232" t="s">
        <v>1512</v>
      </c>
      <c r="F127" s="233" t="s">
        <v>1513</v>
      </c>
      <c r="G127" s="234" t="s">
        <v>480</v>
      </c>
      <c r="H127" s="235">
        <v>48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7295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1515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6" customFormat="1">
      <c r="A129" s="16"/>
      <c r="B129" s="299"/>
      <c r="C129" s="300"/>
      <c r="D129" s="244" t="s">
        <v>487</v>
      </c>
      <c r="E129" s="301" t="s">
        <v>28</v>
      </c>
      <c r="F129" s="302" t="s">
        <v>7296</v>
      </c>
      <c r="G129" s="300"/>
      <c r="H129" s="301" t="s">
        <v>28</v>
      </c>
      <c r="I129" s="303"/>
      <c r="J129" s="300"/>
      <c r="K129" s="300"/>
      <c r="L129" s="304"/>
      <c r="M129" s="305"/>
      <c r="N129" s="306"/>
      <c r="O129" s="306"/>
      <c r="P129" s="306"/>
      <c r="Q129" s="306"/>
      <c r="R129" s="306"/>
      <c r="S129" s="306"/>
      <c r="T129" s="307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T129" s="308" t="s">
        <v>487</v>
      </c>
      <c r="AU129" s="308" t="s">
        <v>82</v>
      </c>
      <c r="AV129" s="16" t="s">
        <v>78</v>
      </c>
      <c r="AW129" s="16" t="s">
        <v>35</v>
      </c>
      <c r="AX129" s="16" t="s">
        <v>74</v>
      </c>
      <c r="AY129" s="308" t="s">
        <v>475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7297</v>
      </c>
      <c r="G130" s="250"/>
      <c r="H130" s="253">
        <v>48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44.25" customHeight="1">
      <c r="A131" s="41"/>
      <c r="B131" s="42"/>
      <c r="C131" s="231" t="s">
        <v>359</v>
      </c>
      <c r="D131" s="231" t="s">
        <v>477</v>
      </c>
      <c r="E131" s="232" t="s">
        <v>5785</v>
      </c>
      <c r="F131" s="233" t="s">
        <v>5786</v>
      </c>
      <c r="G131" s="234" t="s">
        <v>480</v>
      </c>
      <c r="H131" s="235">
        <v>1047.704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7298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5788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7299</v>
      </c>
      <c r="G133" s="250"/>
      <c r="H133" s="253">
        <v>1027.7940000000001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74</v>
      </c>
      <c r="AY133" s="259" t="s">
        <v>475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7300</v>
      </c>
      <c r="G134" s="250"/>
      <c r="H134" s="253">
        <v>19.91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74</v>
      </c>
      <c r="AY134" s="259" t="s">
        <v>475</v>
      </c>
    </row>
    <row r="135" s="15" customFormat="1">
      <c r="A135" s="15"/>
      <c r="B135" s="271"/>
      <c r="C135" s="272"/>
      <c r="D135" s="244" t="s">
        <v>487</v>
      </c>
      <c r="E135" s="273" t="s">
        <v>28</v>
      </c>
      <c r="F135" s="274" t="s">
        <v>493</v>
      </c>
      <c r="G135" s="272"/>
      <c r="H135" s="275">
        <v>1047.7040000000002</v>
      </c>
      <c r="I135" s="276"/>
      <c r="J135" s="272"/>
      <c r="K135" s="272"/>
      <c r="L135" s="277"/>
      <c r="M135" s="278"/>
      <c r="N135" s="279"/>
      <c r="O135" s="279"/>
      <c r="P135" s="279"/>
      <c r="Q135" s="279"/>
      <c r="R135" s="279"/>
      <c r="S135" s="279"/>
      <c r="T135" s="280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81" t="s">
        <v>487</v>
      </c>
      <c r="AU135" s="281" t="s">
        <v>82</v>
      </c>
      <c r="AV135" s="15" t="s">
        <v>482</v>
      </c>
      <c r="AW135" s="15" t="s">
        <v>35</v>
      </c>
      <c r="AX135" s="15" t="s">
        <v>78</v>
      </c>
      <c r="AY135" s="281" t="s">
        <v>475</v>
      </c>
    </row>
    <row r="136" s="2" customFormat="1" ht="44.25" customHeight="1">
      <c r="A136" s="41"/>
      <c r="B136" s="42"/>
      <c r="C136" s="231" t="s">
        <v>8</v>
      </c>
      <c r="D136" s="231" t="s">
        <v>477</v>
      </c>
      <c r="E136" s="232" t="s">
        <v>4045</v>
      </c>
      <c r="F136" s="233" t="s">
        <v>4046</v>
      </c>
      <c r="G136" s="234" t="s">
        <v>480</v>
      </c>
      <c r="H136" s="235">
        <v>59.100000000000001</v>
      </c>
      <c r="I136" s="236"/>
      <c r="J136" s="237">
        <f>ROUND(I136*H136,2)</f>
        <v>0</v>
      </c>
      <c r="K136" s="233" t="s">
        <v>481</v>
      </c>
      <c r="L136" s="47"/>
      <c r="M136" s="238" t="s">
        <v>28</v>
      </c>
      <c r="N136" s="239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482</v>
      </c>
      <c r="AT136" s="242" t="s">
        <v>477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7301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4048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16" customFormat="1">
      <c r="A138" s="16"/>
      <c r="B138" s="299"/>
      <c r="C138" s="300"/>
      <c r="D138" s="244" t="s">
        <v>487</v>
      </c>
      <c r="E138" s="301" t="s">
        <v>28</v>
      </c>
      <c r="F138" s="302" t="s">
        <v>7302</v>
      </c>
      <c r="G138" s="300"/>
      <c r="H138" s="301" t="s">
        <v>28</v>
      </c>
      <c r="I138" s="303"/>
      <c r="J138" s="300"/>
      <c r="K138" s="300"/>
      <c r="L138" s="304"/>
      <c r="M138" s="305"/>
      <c r="N138" s="306"/>
      <c r="O138" s="306"/>
      <c r="P138" s="306"/>
      <c r="Q138" s="306"/>
      <c r="R138" s="306"/>
      <c r="S138" s="306"/>
      <c r="T138" s="307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T138" s="308" t="s">
        <v>487</v>
      </c>
      <c r="AU138" s="308" t="s">
        <v>82</v>
      </c>
      <c r="AV138" s="16" t="s">
        <v>78</v>
      </c>
      <c r="AW138" s="16" t="s">
        <v>35</v>
      </c>
      <c r="AX138" s="16" t="s">
        <v>74</v>
      </c>
      <c r="AY138" s="308" t="s">
        <v>475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7303</v>
      </c>
      <c r="G139" s="250"/>
      <c r="H139" s="253">
        <v>59.100000000000001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44.25" customHeight="1">
      <c r="A140" s="41"/>
      <c r="B140" s="42"/>
      <c r="C140" s="231" t="s">
        <v>567</v>
      </c>
      <c r="D140" s="231" t="s">
        <v>477</v>
      </c>
      <c r="E140" s="232" t="s">
        <v>6907</v>
      </c>
      <c r="F140" s="233" t="s">
        <v>3664</v>
      </c>
      <c r="G140" s="234" t="s">
        <v>480</v>
      </c>
      <c r="H140" s="235">
        <v>916.13</v>
      </c>
      <c r="I140" s="236"/>
      <c r="J140" s="237">
        <f>ROUND(I140*H140,2)</f>
        <v>0</v>
      </c>
      <c r="K140" s="233" t="s">
        <v>28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7304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3664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7305</v>
      </c>
      <c r="G142" s="250"/>
      <c r="H142" s="253">
        <v>881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7306</v>
      </c>
      <c r="G143" s="250"/>
      <c r="H143" s="253">
        <v>5.1299999999999999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7307</v>
      </c>
      <c r="G144" s="250"/>
      <c r="H144" s="253">
        <v>30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74</v>
      </c>
      <c r="AY144" s="259" t="s">
        <v>475</v>
      </c>
    </row>
    <row r="145" s="15" customFormat="1">
      <c r="A145" s="15"/>
      <c r="B145" s="271"/>
      <c r="C145" s="272"/>
      <c r="D145" s="244" t="s">
        <v>487</v>
      </c>
      <c r="E145" s="273" t="s">
        <v>28</v>
      </c>
      <c r="F145" s="274" t="s">
        <v>493</v>
      </c>
      <c r="G145" s="272"/>
      <c r="H145" s="275">
        <v>916.13</v>
      </c>
      <c r="I145" s="276"/>
      <c r="J145" s="272"/>
      <c r="K145" s="272"/>
      <c r="L145" s="277"/>
      <c r="M145" s="278"/>
      <c r="N145" s="279"/>
      <c r="O145" s="279"/>
      <c r="P145" s="279"/>
      <c r="Q145" s="279"/>
      <c r="R145" s="279"/>
      <c r="S145" s="279"/>
      <c r="T145" s="280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81" t="s">
        <v>487</v>
      </c>
      <c r="AU145" s="281" t="s">
        <v>82</v>
      </c>
      <c r="AV145" s="15" t="s">
        <v>482</v>
      </c>
      <c r="AW145" s="15" t="s">
        <v>35</v>
      </c>
      <c r="AX145" s="15" t="s">
        <v>78</v>
      </c>
      <c r="AY145" s="281" t="s">
        <v>475</v>
      </c>
    </row>
    <row r="146" s="2" customFormat="1" ht="33" customHeight="1">
      <c r="A146" s="41"/>
      <c r="B146" s="42"/>
      <c r="C146" s="231" t="s">
        <v>571</v>
      </c>
      <c r="D146" s="231" t="s">
        <v>477</v>
      </c>
      <c r="E146" s="232" t="s">
        <v>1522</v>
      </c>
      <c r="F146" s="233" t="s">
        <v>1523</v>
      </c>
      <c r="G146" s="234" t="s">
        <v>480</v>
      </c>
      <c r="H146" s="235">
        <v>59.100000000000001</v>
      </c>
      <c r="I146" s="236"/>
      <c r="J146" s="237">
        <f>ROUND(I146*H146,2)</f>
        <v>0</v>
      </c>
      <c r="K146" s="233" t="s">
        <v>481</v>
      </c>
      <c r="L146" s="47"/>
      <c r="M146" s="238" t="s">
        <v>28</v>
      </c>
      <c r="N146" s="239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482</v>
      </c>
      <c r="AT146" s="242" t="s">
        <v>477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7308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1525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7309</v>
      </c>
      <c r="G148" s="250"/>
      <c r="H148" s="253">
        <v>59.100000000000001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78</v>
      </c>
      <c r="AY148" s="259" t="s">
        <v>475</v>
      </c>
    </row>
    <row r="149" s="2" customFormat="1" ht="33" customHeight="1">
      <c r="A149" s="41"/>
      <c r="B149" s="42"/>
      <c r="C149" s="231" t="s">
        <v>575</v>
      </c>
      <c r="D149" s="231" t="s">
        <v>477</v>
      </c>
      <c r="E149" s="232" t="s">
        <v>3114</v>
      </c>
      <c r="F149" s="233" t="s">
        <v>3115</v>
      </c>
      <c r="G149" s="234" t="s">
        <v>480</v>
      </c>
      <c r="H149" s="235">
        <v>15.4</v>
      </c>
      <c r="I149" s="236"/>
      <c r="J149" s="237">
        <f>ROUND(I149*H149,2)</f>
        <v>0</v>
      </c>
      <c r="K149" s="233" t="s">
        <v>481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482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482</v>
      </c>
      <c r="BM149" s="242" t="s">
        <v>7310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3117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7311</v>
      </c>
      <c r="G151" s="250"/>
      <c r="H151" s="253">
        <v>15.4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78</v>
      </c>
      <c r="AY151" s="259" t="s">
        <v>475</v>
      </c>
    </row>
    <row r="152" s="2" customFormat="1" ht="33" customHeight="1">
      <c r="A152" s="41"/>
      <c r="B152" s="42"/>
      <c r="C152" s="231" t="s">
        <v>579</v>
      </c>
      <c r="D152" s="231" t="s">
        <v>477</v>
      </c>
      <c r="E152" s="232" t="s">
        <v>6910</v>
      </c>
      <c r="F152" s="233" t="s">
        <v>6911</v>
      </c>
      <c r="G152" s="234" t="s">
        <v>496</v>
      </c>
      <c r="H152" s="235">
        <v>394</v>
      </c>
      <c r="I152" s="236"/>
      <c r="J152" s="237">
        <f>ROUND(I152*H152,2)</f>
        <v>0</v>
      </c>
      <c r="K152" s="233" t="s">
        <v>481</v>
      </c>
      <c r="L152" s="47"/>
      <c r="M152" s="238" t="s">
        <v>28</v>
      </c>
      <c r="N152" s="239" t="s">
        <v>45</v>
      </c>
      <c r="O152" s="87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482</v>
      </c>
      <c r="AT152" s="242" t="s">
        <v>477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482</v>
      </c>
      <c r="BM152" s="242" t="s">
        <v>7312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6911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7313</v>
      </c>
      <c r="G154" s="250"/>
      <c r="H154" s="253">
        <v>394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78</v>
      </c>
      <c r="AY154" s="259" t="s">
        <v>475</v>
      </c>
    </row>
    <row r="155" s="2" customFormat="1" ht="16.5" customHeight="1">
      <c r="A155" s="41"/>
      <c r="B155" s="42"/>
      <c r="C155" s="282" t="s">
        <v>583</v>
      </c>
      <c r="D155" s="282" t="s">
        <v>516</v>
      </c>
      <c r="E155" s="283" t="s">
        <v>4991</v>
      </c>
      <c r="F155" s="284" t="s">
        <v>4992</v>
      </c>
      <c r="G155" s="285" t="s">
        <v>720</v>
      </c>
      <c r="H155" s="286">
        <v>5.9100000000000001</v>
      </c>
      <c r="I155" s="287"/>
      <c r="J155" s="288">
        <f>ROUND(I155*H155,2)</f>
        <v>0</v>
      </c>
      <c r="K155" s="284" t="s">
        <v>481</v>
      </c>
      <c r="L155" s="289"/>
      <c r="M155" s="290" t="s">
        <v>28</v>
      </c>
      <c r="N155" s="291" t="s">
        <v>45</v>
      </c>
      <c r="O155" s="87"/>
      <c r="P155" s="240">
        <f>O155*H155</f>
        <v>0</v>
      </c>
      <c r="Q155" s="240">
        <v>0.001</v>
      </c>
      <c r="R155" s="240">
        <f>Q155*H155</f>
        <v>0.0059100000000000003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519</v>
      </c>
      <c r="AT155" s="242" t="s">
        <v>516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482</v>
      </c>
      <c r="BM155" s="242" t="s">
        <v>7314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4992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7315</v>
      </c>
      <c r="G157" s="250"/>
      <c r="H157" s="253">
        <v>5.9100000000000001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78</v>
      </c>
      <c r="AY157" s="259" t="s">
        <v>475</v>
      </c>
    </row>
    <row r="158" s="2" customFormat="1" ht="21.75" customHeight="1">
      <c r="A158" s="41"/>
      <c r="B158" s="42"/>
      <c r="C158" s="231" t="s">
        <v>7</v>
      </c>
      <c r="D158" s="231" t="s">
        <v>477</v>
      </c>
      <c r="E158" s="232" t="s">
        <v>4075</v>
      </c>
      <c r="F158" s="233" t="s">
        <v>4076</v>
      </c>
      <c r="G158" s="234" t="s">
        <v>496</v>
      </c>
      <c r="H158" s="235">
        <v>3124</v>
      </c>
      <c r="I158" s="236"/>
      <c r="J158" s="237">
        <f>ROUND(I158*H158,2)</f>
        <v>0</v>
      </c>
      <c r="K158" s="233" t="s">
        <v>481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482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7316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4078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7317</v>
      </c>
      <c r="G160" s="250"/>
      <c r="H160" s="253">
        <v>2698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74</v>
      </c>
      <c r="AY160" s="259" t="s">
        <v>475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7318</v>
      </c>
      <c r="G161" s="250"/>
      <c r="H161" s="253">
        <v>426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74</v>
      </c>
      <c r="AY161" s="259" t="s">
        <v>475</v>
      </c>
    </row>
    <row r="162" s="15" customFormat="1">
      <c r="A162" s="15"/>
      <c r="B162" s="271"/>
      <c r="C162" s="272"/>
      <c r="D162" s="244" t="s">
        <v>487</v>
      </c>
      <c r="E162" s="273" t="s">
        <v>28</v>
      </c>
      <c r="F162" s="274" t="s">
        <v>493</v>
      </c>
      <c r="G162" s="272"/>
      <c r="H162" s="275">
        <v>3124</v>
      </c>
      <c r="I162" s="276"/>
      <c r="J162" s="272"/>
      <c r="K162" s="272"/>
      <c r="L162" s="277"/>
      <c r="M162" s="278"/>
      <c r="N162" s="279"/>
      <c r="O162" s="279"/>
      <c r="P162" s="279"/>
      <c r="Q162" s="279"/>
      <c r="R162" s="279"/>
      <c r="S162" s="279"/>
      <c r="T162" s="280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81" t="s">
        <v>487</v>
      </c>
      <c r="AU162" s="281" t="s">
        <v>82</v>
      </c>
      <c r="AV162" s="15" t="s">
        <v>482</v>
      </c>
      <c r="AW162" s="15" t="s">
        <v>35</v>
      </c>
      <c r="AX162" s="15" t="s">
        <v>78</v>
      </c>
      <c r="AY162" s="281" t="s">
        <v>475</v>
      </c>
    </row>
    <row r="163" s="2" customFormat="1" ht="33" customHeight="1">
      <c r="A163" s="41"/>
      <c r="B163" s="42"/>
      <c r="C163" s="231" t="s">
        <v>594</v>
      </c>
      <c r="D163" s="231" t="s">
        <v>477</v>
      </c>
      <c r="E163" s="232" t="s">
        <v>5648</v>
      </c>
      <c r="F163" s="233" t="s">
        <v>5649</v>
      </c>
      <c r="G163" s="234" t="s">
        <v>496</v>
      </c>
      <c r="H163" s="235">
        <v>125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7319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5651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7320</v>
      </c>
      <c r="G165" s="250"/>
      <c r="H165" s="253">
        <v>125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33" customHeight="1">
      <c r="A166" s="41"/>
      <c r="B166" s="42"/>
      <c r="C166" s="231" t="s">
        <v>599</v>
      </c>
      <c r="D166" s="231" t="s">
        <v>477</v>
      </c>
      <c r="E166" s="232" t="s">
        <v>6918</v>
      </c>
      <c r="F166" s="233" t="s">
        <v>6919</v>
      </c>
      <c r="G166" s="234" t="s">
        <v>496</v>
      </c>
      <c r="H166" s="235">
        <v>394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7321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6919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7322</v>
      </c>
      <c r="G168" s="250"/>
      <c r="H168" s="253">
        <v>394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12" customFormat="1" ht="22.8" customHeight="1">
      <c r="A169" s="12"/>
      <c r="B169" s="215"/>
      <c r="C169" s="216"/>
      <c r="D169" s="217" t="s">
        <v>73</v>
      </c>
      <c r="E169" s="229" t="s">
        <v>82</v>
      </c>
      <c r="F169" s="229" t="s">
        <v>925</v>
      </c>
      <c r="G169" s="216"/>
      <c r="H169" s="216"/>
      <c r="I169" s="219"/>
      <c r="J169" s="230">
        <f>BK169</f>
        <v>0</v>
      </c>
      <c r="K169" s="216"/>
      <c r="L169" s="221"/>
      <c r="M169" s="222"/>
      <c r="N169" s="223"/>
      <c r="O169" s="223"/>
      <c r="P169" s="224">
        <f>SUM(P170:P172)</f>
        <v>0</v>
      </c>
      <c r="Q169" s="223"/>
      <c r="R169" s="224">
        <f>SUM(R170:R172)</f>
        <v>0</v>
      </c>
      <c r="S169" s="223"/>
      <c r="T169" s="225">
        <f>SUM(T170:T172)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6" t="s">
        <v>78</v>
      </c>
      <c r="AT169" s="227" t="s">
        <v>73</v>
      </c>
      <c r="AU169" s="227" t="s">
        <v>78</v>
      </c>
      <c r="AY169" s="226" t="s">
        <v>475</v>
      </c>
      <c r="BK169" s="228">
        <f>SUM(BK170:BK172)</f>
        <v>0</v>
      </c>
    </row>
    <row r="170" s="2" customFormat="1" ht="21.75" customHeight="1">
      <c r="A170" s="41"/>
      <c r="B170" s="42"/>
      <c r="C170" s="231" t="s">
        <v>603</v>
      </c>
      <c r="D170" s="231" t="s">
        <v>477</v>
      </c>
      <c r="E170" s="232" t="s">
        <v>7323</v>
      </c>
      <c r="F170" s="233" t="s">
        <v>7324</v>
      </c>
      <c r="G170" s="234" t="s">
        <v>480</v>
      </c>
      <c r="H170" s="235">
        <v>0.032000000000000001</v>
      </c>
      <c r="I170" s="236"/>
      <c r="J170" s="237">
        <f>ROUND(I170*H170,2)</f>
        <v>0</v>
      </c>
      <c r="K170" s="233" t="s">
        <v>481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482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7325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7324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7326</v>
      </c>
      <c r="G172" s="250"/>
      <c r="H172" s="253">
        <v>0.032000000000000001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78</v>
      </c>
      <c r="AY172" s="259" t="s">
        <v>475</v>
      </c>
    </row>
    <row r="173" s="12" customFormat="1" ht="22.8" customHeight="1">
      <c r="A173" s="12"/>
      <c r="B173" s="215"/>
      <c r="C173" s="216"/>
      <c r="D173" s="217" t="s">
        <v>73</v>
      </c>
      <c r="E173" s="229" t="s">
        <v>482</v>
      </c>
      <c r="F173" s="229" t="s">
        <v>547</v>
      </c>
      <c r="G173" s="216"/>
      <c r="H173" s="216"/>
      <c r="I173" s="219"/>
      <c r="J173" s="230">
        <f>BK173</f>
        <v>0</v>
      </c>
      <c r="K173" s="216"/>
      <c r="L173" s="221"/>
      <c r="M173" s="222"/>
      <c r="N173" s="223"/>
      <c r="O173" s="223"/>
      <c r="P173" s="224">
        <f>SUM(P174:P194)</f>
        <v>0</v>
      </c>
      <c r="Q173" s="223"/>
      <c r="R173" s="224">
        <f>SUM(R174:R194)</f>
        <v>2.8056000000000001</v>
      </c>
      <c r="S173" s="223"/>
      <c r="T173" s="225">
        <f>SUM(T174:T194)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6" t="s">
        <v>78</v>
      </c>
      <c r="AT173" s="227" t="s">
        <v>73</v>
      </c>
      <c r="AU173" s="227" t="s">
        <v>78</v>
      </c>
      <c r="AY173" s="226" t="s">
        <v>475</v>
      </c>
      <c r="BK173" s="228">
        <f>SUM(BK174:BK194)</f>
        <v>0</v>
      </c>
    </row>
    <row r="174" s="2" customFormat="1" ht="16.5" customHeight="1">
      <c r="A174" s="41"/>
      <c r="B174" s="42"/>
      <c r="C174" s="231" t="s">
        <v>607</v>
      </c>
      <c r="D174" s="231" t="s">
        <v>477</v>
      </c>
      <c r="E174" s="232" t="s">
        <v>7327</v>
      </c>
      <c r="F174" s="233" t="s">
        <v>7328</v>
      </c>
      <c r="G174" s="234" t="s">
        <v>496</v>
      </c>
      <c r="H174" s="235">
        <v>14</v>
      </c>
      <c r="I174" s="236"/>
      <c r="J174" s="237">
        <f>ROUND(I174*H174,2)</f>
        <v>0</v>
      </c>
      <c r="K174" s="233" t="s">
        <v>481</v>
      </c>
      <c r="L174" s="47"/>
      <c r="M174" s="238" t="s">
        <v>28</v>
      </c>
      <c r="N174" s="239" t="s">
        <v>45</v>
      </c>
      <c r="O174" s="87"/>
      <c r="P174" s="240">
        <f>O174*H174</f>
        <v>0</v>
      </c>
      <c r="Q174" s="240">
        <v>0.2004</v>
      </c>
      <c r="R174" s="240">
        <f>Q174*H174</f>
        <v>2.8056000000000001</v>
      </c>
      <c r="S174" s="240">
        <v>0</v>
      </c>
      <c r="T174" s="24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42" t="s">
        <v>482</v>
      </c>
      <c r="AT174" s="242" t="s">
        <v>477</v>
      </c>
      <c r="AU174" s="242" t="s">
        <v>82</v>
      </c>
      <c r="AY174" s="20" t="s">
        <v>475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20" t="s">
        <v>78</v>
      </c>
      <c r="BK174" s="243">
        <f>ROUND(I174*H174,2)</f>
        <v>0</v>
      </c>
      <c r="BL174" s="20" t="s">
        <v>482</v>
      </c>
      <c r="BM174" s="242" t="s">
        <v>7329</v>
      </c>
    </row>
    <row r="175" s="2" customFormat="1">
      <c r="A175" s="41"/>
      <c r="B175" s="42"/>
      <c r="C175" s="43"/>
      <c r="D175" s="244" t="s">
        <v>484</v>
      </c>
      <c r="E175" s="43"/>
      <c r="F175" s="245" t="s">
        <v>7328</v>
      </c>
      <c r="G175" s="43"/>
      <c r="H175" s="43"/>
      <c r="I175" s="151"/>
      <c r="J175" s="43"/>
      <c r="K175" s="43"/>
      <c r="L175" s="47"/>
      <c r="M175" s="246"/>
      <c r="N175" s="24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484</v>
      </c>
      <c r="AU175" s="20" t="s">
        <v>82</v>
      </c>
    </row>
    <row r="176" s="16" customFormat="1">
      <c r="A176" s="16"/>
      <c r="B176" s="299"/>
      <c r="C176" s="300"/>
      <c r="D176" s="244" t="s">
        <v>487</v>
      </c>
      <c r="E176" s="301" t="s">
        <v>28</v>
      </c>
      <c r="F176" s="302" t="s">
        <v>7330</v>
      </c>
      <c r="G176" s="300"/>
      <c r="H176" s="301" t="s">
        <v>28</v>
      </c>
      <c r="I176" s="303"/>
      <c r="J176" s="300"/>
      <c r="K176" s="300"/>
      <c r="L176" s="304"/>
      <c r="M176" s="305"/>
      <c r="N176" s="306"/>
      <c r="O176" s="306"/>
      <c r="P176" s="306"/>
      <c r="Q176" s="306"/>
      <c r="R176" s="306"/>
      <c r="S176" s="306"/>
      <c r="T176" s="307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308" t="s">
        <v>487</v>
      </c>
      <c r="AU176" s="308" t="s">
        <v>82</v>
      </c>
      <c r="AV176" s="16" t="s">
        <v>78</v>
      </c>
      <c r="AW176" s="16" t="s">
        <v>35</v>
      </c>
      <c r="AX176" s="16" t="s">
        <v>74</v>
      </c>
      <c r="AY176" s="308" t="s">
        <v>475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7331</v>
      </c>
      <c r="G177" s="250"/>
      <c r="H177" s="253">
        <v>14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78</v>
      </c>
      <c r="AY177" s="259" t="s">
        <v>475</v>
      </c>
    </row>
    <row r="178" s="2" customFormat="1" ht="55.5" customHeight="1">
      <c r="A178" s="41"/>
      <c r="B178" s="42"/>
      <c r="C178" s="231" t="s">
        <v>614</v>
      </c>
      <c r="D178" s="231" t="s">
        <v>477</v>
      </c>
      <c r="E178" s="232" t="s">
        <v>7332</v>
      </c>
      <c r="F178" s="233" t="s">
        <v>7333</v>
      </c>
      <c r="G178" s="234" t="s">
        <v>480</v>
      </c>
      <c r="H178" s="235">
        <v>41.100000000000001</v>
      </c>
      <c r="I178" s="236"/>
      <c r="J178" s="237">
        <f>ROUND(I178*H178,2)</f>
        <v>0</v>
      </c>
      <c r="K178" s="233" t="s">
        <v>28</v>
      </c>
      <c r="L178" s="47"/>
      <c r="M178" s="238" t="s">
        <v>28</v>
      </c>
      <c r="N178" s="239" t="s">
        <v>45</v>
      </c>
      <c r="O178" s="87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482</v>
      </c>
      <c r="AT178" s="242" t="s">
        <v>477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482</v>
      </c>
      <c r="BM178" s="242" t="s">
        <v>7334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7333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2" customFormat="1">
      <c r="A180" s="41"/>
      <c r="B180" s="42"/>
      <c r="C180" s="43"/>
      <c r="D180" s="244" t="s">
        <v>485</v>
      </c>
      <c r="E180" s="43"/>
      <c r="F180" s="248" t="s">
        <v>7335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485</v>
      </c>
      <c r="AU180" s="20" t="s">
        <v>82</v>
      </c>
    </row>
    <row r="181" s="16" customFormat="1">
      <c r="A181" s="16"/>
      <c r="B181" s="299"/>
      <c r="C181" s="300"/>
      <c r="D181" s="244" t="s">
        <v>487</v>
      </c>
      <c r="E181" s="301" t="s">
        <v>28</v>
      </c>
      <c r="F181" s="302" t="s">
        <v>7336</v>
      </c>
      <c r="G181" s="300"/>
      <c r="H181" s="301" t="s">
        <v>28</v>
      </c>
      <c r="I181" s="303"/>
      <c r="J181" s="300"/>
      <c r="K181" s="300"/>
      <c r="L181" s="304"/>
      <c r="M181" s="305"/>
      <c r="N181" s="306"/>
      <c r="O181" s="306"/>
      <c r="P181" s="306"/>
      <c r="Q181" s="306"/>
      <c r="R181" s="306"/>
      <c r="S181" s="306"/>
      <c r="T181" s="307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T181" s="308" t="s">
        <v>487</v>
      </c>
      <c r="AU181" s="308" t="s">
        <v>82</v>
      </c>
      <c r="AV181" s="16" t="s">
        <v>78</v>
      </c>
      <c r="AW181" s="16" t="s">
        <v>35</v>
      </c>
      <c r="AX181" s="16" t="s">
        <v>74</v>
      </c>
      <c r="AY181" s="308" t="s">
        <v>475</v>
      </c>
    </row>
    <row r="182" s="16" customFormat="1">
      <c r="A182" s="16"/>
      <c r="B182" s="299"/>
      <c r="C182" s="300"/>
      <c r="D182" s="244" t="s">
        <v>487</v>
      </c>
      <c r="E182" s="301" t="s">
        <v>28</v>
      </c>
      <c r="F182" s="302" t="s">
        <v>7337</v>
      </c>
      <c r="G182" s="300"/>
      <c r="H182" s="301" t="s">
        <v>28</v>
      </c>
      <c r="I182" s="303"/>
      <c r="J182" s="300"/>
      <c r="K182" s="300"/>
      <c r="L182" s="304"/>
      <c r="M182" s="305"/>
      <c r="N182" s="306"/>
      <c r="O182" s="306"/>
      <c r="P182" s="306"/>
      <c r="Q182" s="306"/>
      <c r="R182" s="306"/>
      <c r="S182" s="306"/>
      <c r="T182" s="307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308" t="s">
        <v>487</v>
      </c>
      <c r="AU182" s="308" t="s">
        <v>82</v>
      </c>
      <c r="AV182" s="16" t="s">
        <v>78</v>
      </c>
      <c r="AW182" s="16" t="s">
        <v>35</v>
      </c>
      <c r="AX182" s="16" t="s">
        <v>74</v>
      </c>
      <c r="AY182" s="308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7338</v>
      </c>
      <c r="G183" s="250"/>
      <c r="H183" s="253">
        <v>34.799999999999997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6" customFormat="1">
      <c r="A184" s="16"/>
      <c r="B184" s="299"/>
      <c r="C184" s="300"/>
      <c r="D184" s="244" t="s">
        <v>487</v>
      </c>
      <c r="E184" s="301" t="s">
        <v>28</v>
      </c>
      <c r="F184" s="302" t="s">
        <v>7339</v>
      </c>
      <c r="G184" s="300"/>
      <c r="H184" s="301" t="s">
        <v>28</v>
      </c>
      <c r="I184" s="303"/>
      <c r="J184" s="300"/>
      <c r="K184" s="300"/>
      <c r="L184" s="304"/>
      <c r="M184" s="305"/>
      <c r="N184" s="306"/>
      <c r="O184" s="306"/>
      <c r="P184" s="306"/>
      <c r="Q184" s="306"/>
      <c r="R184" s="306"/>
      <c r="S184" s="306"/>
      <c r="T184" s="307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308" t="s">
        <v>487</v>
      </c>
      <c r="AU184" s="308" t="s">
        <v>82</v>
      </c>
      <c r="AV184" s="16" t="s">
        <v>78</v>
      </c>
      <c r="AW184" s="16" t="s">
        <v>35</v>
      </c>
      <c r="AX184" s="16" t="s">
        <v>74</v>
      </c>
      <c r="AY184" s="308" t="s">
        <v>475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7340</v>
      </c>
      <c r="G185" s="250"/>
      <c r="H185" s="253">
        <v>4.2000000000000002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74</v>
      </c>
      <c r="AY185" s="259" t="s">
        <v>475</v>
      </c>
    </row>
    <row r="186" s="16" customFormat="1">
      <c r="A186" s="16"/>
      <c r="B186" s="299"/>
      <c r="C186" s="300"/>
      <c r="D186" s="244" t="s">
        <v>487</v>
      </c>
      <c r="E186" s="301" t="s">
        <v>28</v>
      </c>
      <c r="F186" s="302" t="s">
        <v>7341</v>
      </c>
      <c r="G186" s="300"/>
      <c r="H186" s="301" t="s">
        <v>28</v>
      </c>
      <c r="I186" s="303"/>
      <c r="J186" s="300"/>
      <c r="K186" s="300"/>
      <c r="L186" s="304"/>
      <c r="M186" s="305"/>
      <c r="N186" s="306"/>
      <c r="O186" s="306"/>
      <c r="P186" s="306"/>
      <c r="Q186" s="306"/>
      <c r="R186" s="306"/>
      <c r="S186" s="306"/>
      <c r="T186" s="307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T186" s="308" t="s">
        <v>487</v>
      </c>
      <c r="AU186" s="308" t="s">
        <v>82</v>
      </c>
      <c r="AV186" s="16" t="s">
        <v>78</v>
      </c>
      <c r="AW186" s="16" t="s">
        <v>35</v>
      </c>
      <c r="AX186" s="16" t="s">
        <v>74</v>
      </c>
      <c r="AY186" s="308" t="s">
        <v>475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7342</v>
      </c>
      <c r="G187" s="250"/>
      <c r="H187" s="253">
        <v>2.1000000000000001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5" customFormat="1">
      <c r="A188" s="15"/>
      <c r="B188" s="271"/>
      <c r="C188" s="272"/>
      <c r="D188" s="244" t="s">
        <v>487</v>
      </c>
      <c r="E188" s="273" t="s">
        <v>28</v>
      </c>
      <c r="F188" s="274" t="s">
        <v>493</v>
      </c>
      <c r="G188" s="272"/>
      <c r="H188" s="275">
        <v>41.100000000000001</v>
      </c>
      <c r="I188" s="276"/>
      <c r="J188" s="272"/>
      <c r="K188" s="272"/>
      <c r="L188" s="277"/>
      <c r="M188" s="278"/>
      <c r="N188" s="279"/>
      <c r="O188" s="279"/>
      <c r="P188" s="279"/>
      <c r="Q188" s="279"/>
      <c r="R188" s="279"/>
      <c r="S188" s="279"/>
      <c r="T188" s="280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81" t="s">
        <v>487</v>
      </c>
      <c r="AU188" s="281" t="s">
        <v>82</v>
      </c>
      <c r="AV188" s="15" t="s">
        <v>482</v>
      </c>
      <c r="AW188" s="15" t="s">
        <v>35</v>
      </c>
      <c r="AX188" s="15" t="s">
        <v>78</v>
      </c>
      <c r="AY188" s="281" t="s">
        <v>475</v>
      </c>
    </row>
    <row r="189" s="2" customFormat="1" ht="44.25" customHeight="1">
      <c r="A189" s="41"/>
      <c r="B189" s="42"/>
      <c r="C189" s="231" t="s">
        <v>620</v>
      </c>
      <c r="D189" s="231" t="s">
        <v>477</v>
      </c>
      <c r="E189" s="232" t="s">
        <v>7343</v>
      </c>
      <c r="F189" s="233" t="s">
        <v>7344</v>
      </c>
      <c r="G189" s="234" t="s">
        <v>480</v>
      </c>
      <c r="H189" s="235">
        <v>9</v>
      </c>
      <c r="I189" s="236"/>
      <c r="J189" s="237">
        <f>ROUND(I189*H189,2)</f>
        <v>0</v>
      </c>
      <c r="K189" s="233" t="s">
        <v>28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482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482</v>
      </c>
      <c r="BM189" s="242" t="s">
        <v>7345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7344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2" customFormat="1">
      <c r="A191" s="41"/>
      <c r="B191" s="42"/>
      <c r="C191" s="43"/>
      <c r="D191" s="244" t="s">
        <v>485</v>
      </c>
      <c r="E191" s="43"/>
      <c r="F191" s="248" t="s">
        <v>7346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485</v>
      </c>
      <c r="AU191" s="20" t="s">
        <v>82</v>
      </c>
    </row>
    <row r="192" s="16" customFormat="1">
      <c r="A192" s="16"/>
      <c r="B192" s="299"/>
      <c r="C192" s="300"/>
      <c r="D192" s="244" t="s">
        <v>487</v>
      </c>
      <c r="E192" s="301" t="s">
        <v>28</v>
      </c>
      <c r="F192" s="302" t="s">
        <v>7347</v>
      </c>
      <c r="G192" s="300"/>
      <c r="H192" s="301" t="s">
        <v>28</v>
      </c>
      <c r="I192" s="303"/>
      <c r="J192" s="300"/>
      <c r="K192" s="300"/>
      <c r="L192" s="304"/>
      <c r="M192" s="305"/>
      <c r="N192" s="306"/>
      <c r="O192" s="306"/>
      <c r="P192" s="306"/>
      <c r="Q192" s="306"/>
      <c r="R192" s="306"/>
      <c r="S192" s="306"/>
      <c r="T192" s="307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308" t="s">
        <v>487</v>
      </c>
      <c r="AU192" s="308" t="s">
        <v>82</v>
      </c>
      <c r="AV192" s="16" t="s">
        <v>78</v>
      </c>
      <c r="AW192" s="16" t="s">
        <v>35</v>
      </c>
      <c r="AX192" s="16" t="s">
        <v>74</v>
      </c>
      <c r="AY192" s="308" t="s">
        <v>475</v>
      </c>
    </row>
    <row r="193" s="16" customFormat="1">
      <c r="A193" s="16"/>
      <c r="B193" s="299"/>
      <c r="C193" s="300"/>
      <c r="D193" s="244" t="s">
        <v>487</v>
      </c>
      <c r="E193" s="301" t="s">
        <v>28</v>
      </c>
      <c r="F193" s="302" t="s">
        <v>7348</v>
      </c>
      <c r="G193" s="300"/>
      <c r="H193" s="301" t="s">
        <v>28</v>
      </c>
      <c r="I193" s="303"/>
      <c r="J193" s="300"/>
      <c r="K193" s="300"/>
      <c r="L193" s="304"/>
      <c r="M193" s="305"/>
      <c r="N193" s="306"/>
      <c r="O193" s="306"/>
      <c r="P193" s="306"/>
      <c r="Q193" s="306"/>
      <c r="R193" s="306"/>
      <c r="S193" s="306"/>
      <c r="T193" s="307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T193" s="308" t="s">
        <v>487</v>
      </c>
      <c r="AU193" s="308" t="s">
        <v>82</v>
      </c>
      <c r="AV193" s="16" t="s">
        <v>78</v>
      </c>
      <c r="AW193" s="16" t="s">
        <v>35</v>
      </c>
      <c r="AX193" s="16" t="s">
        <v>74</v>
      </c>
      <c r="AY193" s="308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7349</v>
      </c>
      <c r="G194" s="250"/>
      <c r="H194" s="253">
        <v>9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78</v>
      </c>
      <c r="AY194" s="259" t="s">
        <v>475</v>
      </c>
    </row>
    <row r="195" s="12" customFormat="1" ht="22.8" customHeight="1">
      <c r="A195" s="12"/>
      <c r="B195" s="215"/>
      <c r="C195" s="216"/>
      <c r="D195" s="217" t="s">
        <v>73</v>
      </c>
      <c r="E195" s="229" t="s">
        <v>186</v>
      </c>
      <c r="F195" s="229" t="s">
        <v>1304</v>
      </c>
      <c r="G195" s="216"/>
      <c r="H195" s="216"/>
      <c r="I195" s="219"/>
      <c r="J195" s="230">
        <f>BK195</f>
        <v>0</v>
      </c>
      <c r="K195" s="216"/>
      <c r="L195" s="221"/>
      <c r="M195" s="222"/>
      <c r="N195" s="223"/>
      <c r="O195" s="223"/>
      <c r="P195" s="224">
        <f>SUM(P196:P258)</f>
        <v>0</v>
      </c>
      <c r="Q195" s="223"/>
      <c r="R195" s="224">
        <f>SUM(R196:R258)</f>
        <v>19.573812</v>
      </c>
      <c r="S195" s="223"/>
      <c r="T195" s="225">
        <f>SUM(T196:T258)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26" t="s">
        <v>78</v>
      </c>
      <c r="AT195" s="227" t="s">
        <v>73</v>
      </c>
      <c r="AU195" s="227" t="s">
        <v>78</v>
      </c>
      <c r="AY195" s="226" t="s">
        <v>475</v>
      </c>
      <c r="BK195" s="228">
        <f>SUM(BK196:BK258)</f>
        <v>0</v>
      </c>
    </row>
    <row r="196" s="2" customFormat="1" ht="33" customHeight="1">
      <c r="A196" s="41"/>
      <c r="B196" s="42"/>
      <c r="C196" s="231" t="s">
        <v>625</v>
      </c>
      <c r="D196" s="231" t="s">
        <v>477</v>
      </c>
      <c r="E196" s="232" t="s">
        <v>7216</v>
      </c>
      <c r="F196" s="233" t="s">
        <v>6960</v>
      </c>
      <c r="G196" s="234" t="s">
        <v>496</v>
      </c>
      <c r="H196" s="235">
        <v>798.39999999999998</v>
      </c>
      <c r="I196" s="236"/>
      <c r="J196" s="237">
        <f>ROUND(I196*H196,2)</f>
        <v>0</v>
      </c>
      <c r="K196" s="233" t="s">
        <v>28</v>
      </c>
      <c r="L196" s="47"/>
      <c r="M196" s="238" t="s">
        <v>28</v>
      </c>
      <c r="N196" s="239" t="s">
        <v>45</v>
      </c>
      <c r="O196" s="87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482</v>
      </c>
      <c r="AT196" s="242" t="s">
        <v>477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7350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6962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2" customFormat="1">
      <c r="A198" s="41"/>
      <c r="B198" s="42"/>
      <c r="C198" s="43"/>
      <c r="D198" s="244" t="s">
        <v>485</v>
      </c>
      <c r="E198" s="43"/>
      <c r="F198" s="248" t="s">
        <v>6963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485</v>
      </c>
      <c r="AU198" s="20" t="s">
        <v>82</v>
      </c>
    </row>
    <row r="199" s="16" customFormat="1">
      <c r="A199" s="16"/>
      <c r="B199" s="299"/>
      <c r="C199" s="300"/>
      <c r="D199" s="244" t="s">
        <v>487</v>
      </c>
      <c r="E199" s="301" t="s">
        <v>28</v>
      </c>
      <c r="F199" s="302" t="s">
        <v>6964</v>
      </c>
      <c r="G199" s="300"/>
      <c r="H199" s="301" t="s">
        <v>28</v>
      </c>
      <c r="I199" s="303"/>
      <c r="J199" s="300"/>
      <c r="K199" s="300"/>
      <c r="L199" s="304"/>
      <c r="M199" s="305"/>
      <c r="N199" s="306"/>
      <c r="O199" s="306"/>
      <c r="P199" s="306"/>
      <c r="Q199" s="306"/>
      <c r="R199" s="306"/>
      <c r="S199" s="306"/>
      <c r="T199" s="307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T199" s="308" t="s">
        <v>487</v>
      </c>
      <c r="AU199" s="308" t="s">
        <v>82</v>
      </c>
      <c r="AV199" s="16" t="s">
        <v>78</v>
      </c>
      <c r="AW199" s="16" t="s">
        <v>35</v>
      </c>
      <c r="AX199" s="16" t="s">
        <v>74</v>
      </c>
      <c r="AY199" s="308" t="s">
        <v>475</v>
      </c>
    </row>
    <row r="200" s="13" customFormat="1">
      <c r="A200" s="13"/>
      <c r="B200" s="249"/>
      <c r="C200" s="250"/>
      <c r="D200" s="244" t="s">
        <v>487</v>
      </c>
      <c r="E200" s="251" t="s">
        <v>28</v>
      </c>
      <c r="F200" s="252" t="s">
        <v>7351</v>
      </c>
      <c r="G200" s="250"/>
      <c r="H200" s="253">
        <v>334.39999999999998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9" t="s">
        <v>487</v>
      </c>
      <c r="AU200" s="259" t="s">
        <v>82</v>
      </c>
      <c r="AV200" s="13" t="s">
        <v>82</v>
      </c>
      <c r="AW200" s="13" t="s">
        <v>35</v>
      </c>
      <c r="AX200" s="13" t="s">
        <v>74</v>
      </c>
      <c r="AY200" s="259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7352</v>
      </c>
      <c r="G201" s="250"/>
      <c r="H201" s="253">
        <v>38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74</v>
      </c>
      <c r="AY201" s="259" t="s">
        <v>475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7353</v>
      </c>
      <c r="G202" s="250"/>
      <c r="H202" s="253">
        <v>426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74</v>
      </c>
      <c r="AY202" s="259" t="s">
        <v>475</v>
      </c>
    </row>
    <row r="203" s="15" customFormat="1">
      <c r="A203" s="15"/>
      <c r="B203" s="271"/>
      <c r="C203" s="272"/>
      <c r="D203" s="244" t="s">
        <v>487</v>
      </c>
      <c r="E203" s="273" t="s">
        <v>28</v>
      </c>
      <c r="F203" s="274" t="s">
        <v>493</v>
      </c>
      <c r="G203" s="272"/>
      <c r="H203" s="275">
        <v>798.39999999999998</v>
      </c>
      <c r="I203" s="276"/>
      <c r="J203" s="272"/>
      <c r="K203" s="272"/>
      <c r="L203" s="277"/>
      <c r="M203" s="278"/>
      <c r="N203" s="279"/>
      <c r="O203" s="279"/>
      <c r="P203" s="279"/>
      <c r="Q203" s="279"/>
      <c r="R203" s="279"/>
      <c r="S203" s="279"/>
      <c r="T203" s="280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81" t="s">
        <v>487</v>
      </c>
      <c r="AU203" s="281" t="s">
        <v>82</v>
      </c>
      <c r="AV203" s="15" t="s">
        <v>482</v>
      </c>
      <c r="AW203" s="15" t="s">
        <v>35</v>
      </c>
      <c r="AX203" s="15" t="s">
        <v>78</v>
      </c>
      <c r="AY203" s="281" t="s">
        <v>475</v>
      </c>
    </row>
    <row r="204" s="2" customFormat="1" ht="33" customHeight="1">
      <c r="A204" s="41"/>
      <c r="B204" s="42"/>
      <c r="C204" s="231" t="s">
        <v>630</v>
      </c>
      <c r="D204" s="231" t="s">
        <v>477</v>
      </c>
      <c r="E204" s="232" t="s">
        <v>7354</v>
      </c>
      <c r="F204" s="233" t="s">
        <v>7355</v>
      </c>
      <c r="G204" s="234" t="s">
        <v>496</v>
      </c>
      <c r="H204" s="235">
        <v>1741.74</v>
      </c>
      <c r="I204" s="236"/>
      <c r="J204" s="237">
        <f>ROUND(I204*H204,2)</f>
        <v>0</v>
      </c>
      <c r="K204" s="233" t="s">
        <v>28</v>
      </c>
      <c r="L204" s="47"/>
      <c r="M204" s="238" t="s">
        <v>28</v>
      </c>
      <c r="N204" s="239" t="s">
        <v>45</v>
      </c>
      <c r="O204" s="87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482</v>
      </c>
      <c r="AT204" s="242" t="s">
        <v>477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482</v>
      </c>
      <c r="BM204" s="242" t="s">
        <v>7356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7357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2" customFormat="1">
      <c r="A206" s="41"/>
      <c r="B206" s="42"/>
      <c r="C206" s="43"/>
      <c r="D206" s="244" t="s">
        <v>485</v>
      </c>
      <c r="E206" s="43"/>
      <c r="F206" s="248" t="s">
        <v>6963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485</v>
      </c>
      <c r="AU206" s="20" t="s">
        <v>82</v>
      </c>
    </row>
    <row r="207" s="16" customFormat="1">
      <c r="A207" s="16"/>
      <c r="B207" s="299"/>
      <c r="C207" s="300"/>
      <c r="D207" s="244" t="s">
        <v>487</v>
      </c>
      <c r="E207" s="301" t="s">
        <v>28</v>
      </c>
      <c r="F207" s="302" t="s">
        <v>6964</v>
      </c>
      <c r="G207" s="300"/>
      <c r="H207" s="301" t="s">
        <v>28</v>
      </c>
      <c r="I207" s="303"/>
      <c r="J207" s="300"/>
      <c r="K207" s="300"/>
      <c r="L207" s="304"/>
      <c r="M207" s="305"/>
      <c r="N207" s="306"/>
      <c r="O207" s="306"/>
      <c r="P207" s="306"/>
      <c r="Q207" s="306"/>
      <c r="R207" s="306"/>
      <c r="S207" s="306"/>
      <c r="T207" s="307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308" t="s">
        <v>487</v>
      </c>
      <c r="AU207" s="308" t="s">
        <v>82</v>
      </c>
      <c r="AV207" s="16" t="s">
        <v>78</v>
      </c>
      <c r="AW207" s="16" t="s">
        <v>35</v>
      </c>
      <c r="AX207" s="16" t="s">
        <v>74</v>
      </c>
      <c r="AY207" s="308" t="s">
        <v>475</v>
      </c>
    </row>
    <row r="208" s="13" customFormat="1">
      <c r="A208" s="13"/>
      <c r="B208" s="249"/>
      <c r="C208" s="250"/>
      <c r="D208" s="244" t="s">
        <v>487</v>
      </c>
      <c r="E208" s="251" t="s">
        <v>28</v>
      </c>
      <c r="F208" s="252" t="s">
        <v>7358</v>
      </c>
      <c r="G208" s="250"/>
      <c r="H208" s="253">
        <v>1741.74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9" t="s">
        <v>487</v>
      </c>
      <c r="AU208" s="259" t="s">
        <v>82</v>
      </c>
      <c r="AV208" s="13" t="s">
        <v>82</v>
      </c>
      <c r="AW208" s="13" t="s">
        <v>35</v>
      </c>
      <c r="AX208" s="13" t="s">
        <v>78</v>
      </c>
      <c r="AY208" s="259" t="s">
        <v>475</v>
      </c>
    </row>
    <row r="209" s="2" customFormat="1" ht="21.75" customHeight="1">
      <c r="A209" s="41"/>
      <c r="B209" s="42"/>
      <c r="C209" s="231" t="s">
        <v>636</v>
      </c>
      <c r="D209" s="231" t="s">
        <v>477</v>
      </c>
      <c r="E209" s="232" t="s">
        <v>7220</v>
      </c>
      <c r="F209" s="233" t="s">
        <v>6967</v>
      </c>
      <c r="G209" s="234" t="s">
        <v>496</v>
      </c>
      <c r="H209" s="235">
        <v>2798.4319999999998</v>
      </c>
      <c r="I209" s="236"/>
      <c r="J209" s="237">
        <f>ROUND(I209*H209,2)</f>
        <v>0</v>
      </c>
      <c r="K209" s="233" t="s">
        <v>28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482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482</v>
      </c>
      <c r="BM209" s="242" t="s">
        <v>7359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6969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2" customFormat="1">
      <c r="A211" s="41"/>
      <c r="B211" s="42"/>
      <c r="C211" s="43"/>
      <c r="D211" s="244" t="s">
        <v>485</v>
      </c>
      <c r="E211" s="43"/>
      <c r="F211" s="248" t="s">
        <v>6963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485</v>
      </c>
      <c r="AU211" s="20" t="s">
        <v>82</v>
      </c>
    </row>
    <row r="212" s="16" customFormat="1">
      <c r="A212" s="16"/>
      <c r="B212" s="299"/>
      <c r="C212" s="300"/>
      <c r="D212" s="244" t="s">
        <v>487</v>
      </c>
      <c r="E212" s="301" t="s">
        <v>28</v>
      </c>
      <c r="F212" s="302" t="s">
        <v>6964</v>
      </c>
      <c r="G212" s="300"/>
      <c r="H212" s="301" t="s">
        <v>28</v>
      </c>
      <c r="I212" s="303"/>
      <c r="J212" s="300"/>
      <c r="K212" s="300"/>
      <c r="L212" s="304"/>
      <c r="M212" s="305"/>
      <c r="N212" s="306"/>
      <c r="O212" s="306"/>
      <c r="P212" s="306"/>
      <c r="Q212" s="306"/>
      <c r="R212" s="306"/>
      <c r="S212" s="306"/>
      <c r="T212" s="307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308" t="s">
        <v>487</v>
      </c>
      <c r="AU212" s="308" t="s">
        <v>82</v>
      </c>
      <c r="AV212" s="16" t="s">
        <v>78</v>
      </c>
      <c r="AW212" s="16" t="s">
        <v>35</v>
      </c>
      <c r="AX212" s="16" t="s">
        <v>74</v>
      </c>
      <c r="AY212" s="308" t="s">
        <v>475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7360</v>
      </c>
      <c r="G213" s="250"/>
      <c r="H213" s="253">
        <v>376.80000000000001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74</v>
      </c>
      <c r="AY213" s="259" t="s">
        <v>475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7352</v>
      </c>
      <c r="G214" s="250"/>
      <c r="H214" s="253">
        <v>38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7361</v>
      </c>
      <c r="G215" s="250"/>
      <c r="H215" s="253">
        <v>2004.1320000000001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7362</v>
      </c>
      <c r="G216" s="250"/>
      <c r="H216" s="253">
        <v>426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74</v>
      </c>
      <c r="AY216" s="259" t="s">
        <v>475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7363</v>
      </c>
      <c r="G217" s="250"/>
      <c r="H217" s="253">
        <v>-46.5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5" customFormat="1">
      <c r="A218" s="15"/>
      <c r="B218" s="271"/>
      <c r="C218" s="272"/>
      <c r="D218" s="244" t="s">
        <v>487</v>
      </c>
      <c r="E218" s="273" t="s">
        <v>28</v>
      </c>
      <c r="F218" s="274" t="s">
        <v>493</v>
      </c>
      <c r="G218" s="272"/>
      <c r="H218" s="275">
        <v>2798.4320000000002</v>
      </c>
      <c r="I218" s="276"/>
      <c r="J218" s="272"/>
      <c r="K218" s="272"/>
      <c r="L218" s="277"/>
      <c r="M218" s="278"/>
      <c r="N218" s="279"/>
      <c r="O218" s="279"/>
      <c r="P218" s="279"/>
      <c r="Q218" s="279"/>
      <c r="R218" s="279"/>
      <c r="S218" s="279"/>
      <c r="T218" s="280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81" t="s">
        <v>487</v>
      </c>
      <c r="AU218" s="281" t="s">
        <v>82</v>
      </c>
      <c r="AV218" s="15" t="s">
        <v>482</v>
      </c>
      <c r="AW218" s="15" t="s">
        <v>35</v>
      </c>
      <c r="AX218" s="15" t="s">
        <v>78</v>
      </c>
      <c r="AY218" s="281" t="s">
        <v>475</v>
      </c>
    </row>
    <row r="219" s="2" customFormat="1" ht="21.75" customHeight="1">
      <c r="A219" s="41"/>
      <c r="B219" s="42"/>
      <c r="C219" s="231" t="s">
        <v>644</v>
      </c>
      <c r="D219" s="231" t="s">
        <v>477</v>
      </c>
      <c r="E219" s="232" t="s">
        <v>7364</v>
      </c>
      <c r="F219" s="233" t="s">
        <v>7365</v>
      </c>
      <c r="G219" s="234" t="s">
        <v>496</v>
      </c>
      <c r="H219" s="235">
        <v>46.5</v>
      </c>
      <c r="I219" s="236"/>
      <c r="J219" s="237">
        <f>ROUND(I219*H219,2)</f>
        <v>0</v>
      </c>
      <c r="K219" s="233" t="s">
        <v>481</v>
      </c>
      <c r="L219" s="47"/>
      <c r="M219" s="238" t="s">
        <v>28</v>
      </c>
      <c r="N219" s="239" t="s">
        <v>45</v>
      </c>
      <c r="O219" s="87"/>
      <c r="P219" s="240">
        <f>O219*H219</f>
        <v>0</v>
      </c>
      <c r="Q219" s="240">
        <v>0.38</v>
      </c>
      <c r="R219" s="240">
        <f>Q219*H219</f>
        <v>17.670000000000002</v>
      </c>
      <c r="S219" s="240">
        <v>0</v>
      </c>
      <c r="T219" s="24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42" t="s">
        <v>482</v>
      </c>
      <c r="AT219" s="242" t="s">
        <v>477</v>
      </c>
      <c r="AU219" s="242" t="s">
        <v>82</v>
      </c>
      <c r="AY219" s="20" t="s">
        <v>475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20" t="s">
        <v>78</v>
      </c>
      <c r="BK219" s="243">
        <f>ROUND(I219*H219,2)</f>
        <v>0</v>
      </c>
      <c r="BL219" s="20" t="s">
        <v>482</v>
      </c>
      <c r="BM219" s="242" t="s">
        <v>7366</v>
      </c>
    </row>
    <row r="220" s="2" customFormat="1">
      <c r="A220" s="41"/>
      <c r="B220" s="42"/>
      <c r="C220" s="43"/>
      <c r="D220" s="244" t="s">
        <v>484</v>
      </c>
      <c r="E220" s="43"/>
      <c r="F220" s="245" t="s">
        <v>7367</v>
      </c>
      <c r="G220" s="43"/>
      <c r="H220" s="43"/>
      <c r="I220" s="151"/>
      <c r="J220" s="43"/>
      <c r="K220" s="43"/>
      <c r="L220" s="47"/>
      <c r="M220" s="246"/>
      <c r="N220" s="24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484</v>
      </c>
      <c r="AU220" s="20" t="s">
        <v>82</v>
      </c>
    </row>
    <row r="221" s="13" customFormat="1">
      <c r="A221" s="13"/>
      <c r="B221" s="249"/>
      <c r="C221" s="250"/>
      <c r="D221" s="244" t="s">
        <v>487</v>
      </c>
      <c r="E221" s="251" t="s">
        <v>28</v>
      </c>
      <c r="F221" s="252" t="s">
        <v>7368</v>
      </c>
      <c r="G221" s="250"/>
      <c r="H221" s="253">
        <v>46.5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9" t="s">
        <v>487</v>
      </c>
      <c r="AU221" s="259" t="s">
        <v>82</v>
      </c>
      <c r="AV221" s="13" t="s">
        <v>82</v>
      </c>
      <c r="AW221" s="13" t="s">
        <v>35</v>
      </c>
      <c r="AX221" s="13" t="s">
        <v>78</v>
      </c>
      <c r="AY221" s="259" t="s">
        <v>475</v>
      </c>
    </row>
    <row r="222" s="2" customFormat="1" ht="44.25" customHeight="1">
      <c r="A222" s="41"/>
      <c r="B222" s="42"/>
      <c r="C222" s="231" t="s">
        <v>649</v>
      </c>
      <c r="D222" s="231" t="s">
        <v>477</v>
      </c>
      <c r="E222" s="232" t="s">
        <v>6971</v>
      </c>
      <c r="F222" s="233" t="s">
        <v>6972</v>
      </c>
      <c r="G222" s="234" t="s">
        <v>496</v>
      </c>
      <c r="H222" s="235">
        <v>752</v>
      </c>
      <c r="I222" s="236"/>
      <c r="J222" s="237">
        <f>ROUND(I222*H222,2)</f>
        <v>0</v>
      </c>
      <c r="K222" s="233" t="s">
        <v>481</v>
      </c>
      <c r="L222" s="47"/>
      <c r="M222" s="238" t="s">
        <v>28</v>
      </c>
      <c r="N222" s="239" t="s">
        <v>45</v>
      </c>
      <c r="O222" s="87"/>
      <c r="P222" s="240">
        <f>O222*H222</f>
        <v>0</v>
      </c>
      <c r="Q222" s="240">
        <v>0</v>
      </c>
      <c r="R222" s="240">
        <f>Q222*H222</f>
        <v>0</v>
      </c>
      <c r="S222" s="240">
        <v>0</v>
      </c>
      <c r="T222" s="241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42" t="s">
        <v>482</v>
      </c>
      <c r="AT222" s="242" t="s">
        <v>477</v>
      </c>
      <c r="AU222" s="242" t="s">
        <v>82</v>
      </c>
      <c r="AY222" s="20" t="s">
        <v>475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20" t="s">
        <v>78</v>
      </c>
      <c r="BK222" s="243">
        <f>ROUND(I222*H222,2)</f>
        <v>0</v>
      </c>
      <c r="BL222" s="20" t="s">
        <v>482</v>
      </c>
      <c r="BM222" s="242" t="s">
        <v>7369</v>
      </c>
    </row>
    <row r="223" s="2" customFormat="1">
      <c r="A223" s="41"/>
      <c r="B223" s="42"/>
      <c r="C223" s="43"/>
      <c r="D223" s="244" t="s">
        <v>484</v>
      </c>
      <c r="E223" s="43"/>
      <c r="F223" s="245" t="s">
        <v>6974</v>
      </c>
      <c r="G223" s="43"/>
      <c r="H223" s="43"/>
      <c r="I223" s="151"/>
      <c r="J223" s="43"/>
      <c r="K223" s="43"/>
      <c r="L223" s="47"/>
      <c r="M223" s="246"/>
      <c r="N223" s="247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484</v>
      </c>
      <c r="AU223" s="20" t="s">
        <v>82</v>
      </c>
    </row>
    <row r="224" s="13" customFormat="1">
      <c r="A224" s="13"/>
      <c r="B224" s="249"/>
      <c r="C224" s="250"/>
      <c r="D224" s="244" t="s">
        <v>487</v>
      </c>
      <c r="E224" s="251" t="s">
        <v>28</v>
      </c>
      <c r="F224" s="252" t="s">
        <v>7370</v>
      </c>
      <c r="G224" s="250"/>
      <c r="H224" s="253">
        <v>288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9" t="s">
        <v>487</v>
      </c>
      <c r="AU224" s="259" t="s">
        <v>82</v>
      </c>
      <c r="AV224" s="13" t="s">
        <v>82</v>
      </c>
      <c r="AW224" s="13" t="s">
        <v>35</v>
      </c>
      <c r="AX224" s="13" t="s">
        <v>74</v>
      </c>
      <c r="AY224" s="259" t="s">
        <v>475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7352</v>
      </c>
      <c r="G225" s="250"/>
      <c r="H225" s="253">
        <v>38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74</v>
      </c>
      <c r="AY225" s="259" t="s">
        <v>475</v>
      </c>
    </row>
    <row r="226" s="13" customFormat="1">
      <c r="A226" s="13"/>
      <c r="B226" s="249"/>
      <c r="C226" s="250"/>
      <c r="D226" s="244" t="s">
        <v>487</v>
      </c>
      <c r="E226" s="251" t="s">
        <v>28</v>
      </c>
      <c r="F226" s="252" t="s">
        <v>7371</v>
      </c>
      <c r="G226" s="250"/>
      <c r="H226" s="253">
        <v>426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9" t="s">
        <v>487</v>
      </c>
      <c r="AU226" s="259" t="s">
        <v>82</v>
      </c>
      <c r="AV226" s="13" t="s">
        <v>82</v>
      </c>
      <c r="AW226" s="13" t="s">
        <v>35</v>
      </c>
      <c r="AX226" s="13" t="s">
        <v>74</v>
      </c>
      <c r="AY226" s="259" t="s">
        <v>475</v>
      </c>
    </row>
    <row r="227" s="15" customFormat="1">
      <c r="A227" s="15"/>
      <c r="B227" s="271"/>
      <c r="C227" s="272"/>
      <c r="D227" s="244" t="s">
        <v>487</v>
      </c>
      <c r="E227" s="273" t="s">
        <v>28</v>
      </c>
      <c r="F227" s="274" t="s">
        <v>493</v>
      </c>
      <c r="G227" s="272"/>
      <c r="H227" s="275">
        <v>752</v>
      </c>
      <c r="I227" s="276"/>
      <c r="J227" s="272"/>
      <c r="K227" s="272"/>
      <c r="L227" s="277"/>
      <c r="M227" s="278"/>
      <c r="N227" s="279"/>
      <c r="O227" s="279"/>
      <c r="P227" s="279"/>
      <c r="Q227" s="279"/>
      <c r="R227" s="279"/>
      <c r="S227" s="279"/>
      <c r="T227" s="280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81" t="s">
        <v>487</v>
      </c>
      <c r="AU227" s="281" t="s">
        <v>82</v>
      </c>
      <c r="AV227" s="15" t="s">
        <v>482</v>
      </c>
      <c r="AW227" s="15" t="s">
        <v>35</v>
      </c>
      <c r="AX227" s="15" t="s">
        <v>78</v>
      </c>
      <c r="AY227" s="281" t="s">
        <v>475</v>
      </c>
    </row>
    <row r="228" s="2" customFormat="1" ht="21.75" customHeight="1">
      <c r="A228" s="41"/>
      <c r="B228" s="42"/>
      <c r="C228" s="231" t="s">
        <v>655</v>
      </c>
      <c r="D228" s="231" t="s">
        <v>477</v>
      </c>
      <c r="E228" s="232" t="s">
        <v>6976</v>
      </c>
      <c r="F228" s="233" t="s">
        <v>6977</v>
      </c>
      <c r="G228" s="234" t="s">
        <v>480</v>
      </c>
      <c r="H228" s="235">
        <v>19.91</v>
      </c>
      <c r="I228" s="236"/>
      <c r="J228" s="237">
        <f>ROUND(I228*H228,2)</f>
        <v>0</v>
      </c>
      <c r="K228" s="233" t="s">
        <v>481</v>
      </c>
      <c r="L228" s="47"/>
      <c r="M228" s="238" t="s">
        <v>28</v>
      </c>
      <c r="N228" s="239" t="s">
        <v>45</v>
      </c>
      <c r="O228" s="87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482</v>
      </c>
      <c r="AT228" s="242" t="s">
        <v>477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7372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6979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6" customFormat="1">
      <c r="A230" s="16"/>
      <c r="B230" s="299"/>
      <c r="C230" s="300"/>
      <c r="D230" s="244" t="s">
        <v>487</v>
      </c>
      <c r="E230" s="301" t="s">
        <v>28</v>
      </c>
      <c r="F230" s="302" t="s">
        <v>7124</v>
      </c>
      <c r="G230" s="300"/>
      <c r="H230" s="301" t="s">
        <v>28</v>
      </c>
      <c r="I230" s="303"/>
      <c r="J230" s="300"/>
      <c r="K230" s="300"/>
      <c r="L230" s="304"/>
      <c r="M230" s="305"/>
      <c r="N230" s="306"/>
      <c r="O230" s="306"/>
      <c r="P230" s="306"/>
      <c r="Q230" s="306"/>
      <c r="R230" s="306"/>
      <c r="S230" s="306"/>
      <c r="T230" s="307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308" t="s">
        <v>487</v>
      </c>
      <c r="AU230" s="308" t="s">
        <v>82</v>
      </c>
      <c r="AV230" s="16" t="s">
        <v>78</v>
      </c>
      <c r="AW230" s="16" t="s">
        <v>35</v>
      </c>
      <c r="AX230" s="16" t="s">
        <v>74</v>
      </c>
      <c r="AY230" s="308" t="s">
        <v>475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7373</v>
      </c>
      <c r="G231" s="250"/>
      <c r="H231" s="253">
        <v>19.91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78</v>
      </c>
      <c r="AY231" s="259" t="s">
        <v>475</v>
      </c>
    </row>
    <row r="232" s="2" customFormat="1" ht="21.75" customHeight="1">
      <c r="A232" s="41"/>
      <c r="B232" s="42"/>
      <c r="C232" s="231" t="s">
        <v>662</v>
      </c>
      <c r="D232" s="231" t="s">
        <v>477</v>
      </c>
      <c r="E232" s="232" t="s">
        <v>6981</v>
      </c>
      <c r="F232" s="233" t="s">
        <v>6982</v>
      </c>
      <c r="G232" s="234" t="s">
        <v>496</v>
      </c>
      <c r="H232" s="235">
        <v>752</v>
      </c>
      <c r="I232" s="236"/>
      <c r="J232" s="237">
        <f>ROUND(I232*H232,2)</f>
        <v>0</v>
      </c>
      <c r="K232" s="233" t="s">
        <v>481</v>
      </c>
      <c r="L232" s="47"/>
      <c r="M232" s="238" t="s">
        <v>28</v>
      </c>
      <c r="N232" s="239" t="s">
        <v>45</v>
      </c>
      <c r="O232" s="87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482</v>
      </c>
      <c r="AT232" s="242" t="s">
        <v>477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482</v>
      </c>
      <c r="BM232" s="242" t="s">
        <v>7374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6982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7370</v>
      </c>
      <c r="G234" s="250"/>
      <c r="H234" s="253">
        <v>288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74</v>
      </c>
      <c r="AY234" s="259" t="s">
        <v>475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7352</v>
      </c>
      <c r="G235" s="250"/>
      <c r="H235" s="253">
        <v>38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74</v>
      </c>
      <c r="AY235" s="259" t="s">
        <v>475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7375</v>
      </c>
      <c r="G236" s="250"/>
      <c r="H236" s="253">
        <v>426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5" customFormat="1">
      <c r="A237" s="15"/>
      <c r="B237" s="271"/>
      <c r="C237" s="272"/>
      <c r="D237" s="244" t="s">
        <v>487</v>
      </c>
      <c r="E237" s="273" t="s">
        <v>28</v>
      </c>
      <c r="F237" s="274" t="s">
        <v>493</v>
      </c>
      <c r="G237" s="272"/>
      <c r="H237" s="275">
        <v>752</v>
      </c>
      <c r="I237" s="276"/>
      <c r="J237" s="272"/>
      <c r="K237" s="272"/>
      <c r="L237" s="277"/>
      <c r="M237" s="278"/>
      <c r="N237" s="279"/>
      <c r="O237" s="279"/>
      <c r="P237" s="279"/>
      <c r="Q237" s="279"/>
      <c r="R237" s="279"/>
      <c r="S237" s="279"/>
      <c r="T237" s="280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81" t="s">
        <v>487</v>
      </c>
      <c r="AU237" s="281" t="s">
        <v>82</v>
      </c>
      <c r="AV237" s="15" t="s">
        <v>482</v>
      </c>
      <c r="AW237" s="15" t="s">
        <v>35</v>
      </c>
      <c r="AX237" s="15" t="s">
        <v>78</v>
      </c>
      <c r="AY237" s="281" t="s">
        <v>475</v>
      </c>
    </row>
    <row r="238" s="2" customFormat="1" ht="21.75" customHeight="1">
      <c r="A238" s="41"/>
      <c r="B238" s="42"/>
      <c r="C238" s="231" t="s">
        <v>668</v>
      </c>
      <c r="D238" s="231" t="s">
        <v>477</v>
      </c>
      <c r="E238" s="232" t="s">
        <v>7376</v>
      </c>
      <c r="F238" s="233" t="s">
        <v>7377</v>
      </c>
      <c r="G238" s="234" t="s">
        <v>496</v>
      </c>
      <c r="H238" s="235">
        <v>15</v>
      </c>
      <c r="I238" s="236"/>
      <c r="J238" s="237">
        <f>ROUND(I238*H238,2)</f>
        <v>0</v>
      </c>
      <c r="K238" s="233" t="s">
        <v>481</v>
      </c>
      <c r="L238" s="47"/>
      <c r="M238" s="238" t="s">
        <v>28</v>
      </c>
      <c r="N238" s="239" t="s">
        <v>45</v>
      </c>
      <c r="O238" s="87"/>
      <c r="P238" s="240">
        <f>O238*H238</f>
        <v>0</v>
      </c>
      <c r="Q238" s="240">
        <v>0</v>
      </c>
      <c r="R238" s="240">
        <f>Q238*H238</f>
        <v>0</v>
      </c>
      <c r="S238" s="240">
        <v>0</v>
      </c>
      <c r="T238" s="241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42" t="s">
        <v>482</v>
      </c>
      <c r="AT238" s="242" t="s">
        <v>477</v>
      </c>
      <c r="AU238" s="242" t="s">
        <v>82</v>
      </c>
      <c r="AY238" s="20" t="s">
        <v>475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20" t="s">
        <v>78</v>
      </c>
      <c r="BK238" s="243">
        <f>ROUND(I238*H238,2)</f>
        <v>0</v>
      </c>
      <c r="BL238" s="20" t="s">
        <v>482</v>
      </c>
      <c r="BM238" s="242" t="s">
        <v>7378</v>
      </c>
    </row>
    <row r="239" s="2" customFormat="1">
      <c r="A239" s="41"/>
      <c r="B239" s="42"/>
      <c r="C239" s="43"/>
      <c r="D239" s="244" t="s">
        <v>484</v>
      </c>
      <c r="E239" s="43"/>
      <c r="F239" s="245" t="s">
        <v>7377</v>
      </c>
      <c r="G239" s="43"/>
      <c r="H239" s="43"/>
      <c r="I239" s="151"/>
      <c r="J239" s="43"/>
      <c r="K239" s="43"/>
      <c r="L239" s="47"/>
      <c r="M239" s="246"/>
      <c r="N239" s="24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484</v>
      </c>
      <c r="AU239" s="20" t="s">
        <v>82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7379</v>
      </c>
      <c r="G240" s="250"/>
      <c r="H240" s="253">
        <v>15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78</v>
      </c>
      <c r="AY240" s="259" t="s">
        <v>475</v>
      </c>
    </row>
    <row r="241" s="2" customFormat="1" ht="21.75" customHeight="1">
      <c r="A241" s="41"/>
      <c r="B241" s="42"/>
      <c r="C241" s="231" t="s">
        <v>672</v>
      </c>
      <c r="D241" s="231" t="s">
        <v>477</v>
      </c>
      <c r="E241" s="232" t="s">
        <v>4458</v>
      </c>
      <c r="F241" s="233" t="s">
        <v>4459</v>
      </c>
      <c r="G241" s="234" t="s">
        <v>496</v>
      </c>
      <c r="H241" s="235">
        <v>744</v>
      </c>
      <c r="I241" s="236"/>
      <c r="J241" s="237">
        <f>ROUND(I241*H241,2)</f>
        <v>0</v>
      </c>
      <c r="K241" s="233" t="s">
        <v>481</v>
      </c>
      <c r="L241" s="47"/>
      <c r="M241" s="238" t="s">
        <v>28</v>
      </c>
      <c r="N241" s="239" t="s">
        <v>45</v>
      </c>
      <c r="O241" s="87"/>
      <c r="P241" s="240">
        <f>O241*H241</f>
        <v>0</v>
      </c>
      <c r="Q241" s="240">
        <v>0</v>
      </c>
      <c r="R241" s="240">
        <f>Q241*H241</f>
        <v>0</v>
      </c>
      <c r="S241" s="240">
        <v>0</v>
      </c>
      <c r="T241" s="241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42" t="s">
        <v>482</v>
      </c>
      <c r="AT241" s="242" t="s">
        <v>477</v>
      </c>
      <c r="AU241" s="242" t="s">
        <v>82</v>
      </c>
      <c r="AY241" s="20" t="s">
        <v>475</v>
      </c>
      <c r="BE241" s="243">
        <f>IF(N241="základní",J241,0)</f>
        <v>0</v>
      </c>
      <c r="BF241" s="243">
        <f>IF(N241="snížená",J241,0)</f>
        <v>0</v>
      </c>
      <c r="BG241" s="243">
        <f>IF(N241="zákl. přenesená",J241,0)</f>
        <v>0</v>
      </c>
      <c r="BH241" s="243">
        <f>IF(N241="sníž. přenesená",J241,0)</f>
        <v>0</v>
      </c>
      <c r="BI241" s="243">
        <f>IF(N241="nulová",J241,0)</f>
        <v>0</v>
      </c>
      <c r="BJ241" s="20" t="s">
        <v>78</v>
      </c>
      <c r="BK241" s="243">
        <f>ROUND(I241*H241,2)</f>
        <v>0</v>
      </c>
      <c r="BL241" s="20" t="s">
        <v>482</v>
      </c>
      <c r="BM241" s="242" t="s">
        <v>7380</v>
      </c>
    </row>
    <row r="242" s="2" customFormat="1">
      <c r="A242" s="41"/>
      <c r="B242" s="42"/>
      <c r="C242" s="43"/>
      <c r="D242" s="244" t="s">
        <v>484</v>
      </c>
      <c r="E242" s="43"/>
      <c r="F242" s="245" t="s">
        <v>4459</v>
      </c>
      <c r="G242" s="43"/>
      <c r="H242" s="43"/>
      <c r="I242" s="151"/>
      <c r="J242" s="43"/>
      <c r="K242" s="43"/>
      <c r="L242" s="47"/>
      <c r="M242" s="246"/>
      <c r="N242" s="24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484</v>
      </c>
      <c r="AU242" s="20" t="s">
        <v>82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7381</v>
      </c>
      <c r="G243" s="250"/>
      <c r="H243" s="253">
        <v>280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7352</v>
      </c>
      <c r="G244" s="250"/>
      <c r="H244" s="253">
        <v>38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74</v>
      </c>
      <c r="AY244" s="259" t="s">
        <v>475</v>
      </c>
    </row>
    <row r="245" s="13" customFormat="1">
      <c r="A245" s="13"/>
      <c r="B245" s="249"/>
      <c r="C245" s="250"/>
      <c r="D245" s="244" t="s">
        <v>487</v>
      </c>
      <c r="E245" s="251" t="s">
        <v>28</v>
      </c>
      <c r="F245" s="252" t="s">
        <v>7375</v>
      </c>
      <c r="G245" s="250"/>
      <c r="H245" s="253">
        <v>426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9" t="s">
        <v>487</v>
      </c>
      <c r="AU245" s="259" t="s">
        <v>82</v>
      </c>
      <c r="AV245" s="13" t="s">
        <v>82</v>
      </c>
      <c r="AW245" s="13" t="s">
        <v>35</v>
      </c>
      <c r="AX245" s="13" t="s">
        <v>74</v>
      </c>
      <c r="AY245" s="259" t="s">
        <v>475</v>
      </c>
    </row>
    <row r="246" s="15" customFormat="1">
      <c r="A246" s="15"/>
      <c r="B246" s="271"/>
      <c r="C246" s="272"/>
      <c r="D246" s="244" t="s">
        <v>487</v>
      </c>
      <c r="E246" s="273" t="s">
        <v>28</v>
      </c>
      <c r="F246" s="274" t="s">
        <v>493</v>
      </c>
      <c r="G246" s="272"/>
      <c r="H246" s="275">
        <v>744</v>
      </c>
      <c r="I246" s="276"/>
      <c r="J246" s="272"/>
      <c r="K246" s="272"/>
      <c r="L246" s="277"/>
      <c r="M246" s="278"/>
      <c r="N246" s="279"/>
      <c r="O246" s="279"/>
      <c r="P246" s="279"/>
      <c r="Q246" s="279"/>
      <c r="R246" s="279"/>
      <c r="S246" s="279"/>
      <c r="T246" s="280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81" t="s">
        <v>487</v>
      </c>
      <c r="AU246" s="281" t="s">
        <v>82</v>
      </c>
      <c r="AV246" s="15" t="s">
        <v>482</v>
      </c>
      <c r="AW246" s="15" t="s">
        <v>35</v>
      </c>
      <c r="AX246" s="15" t="s">
        <v>78</v>
      </c>
      <c r="AY246" s="281" t="s">
        <v>475</v>
      </c>
    </row>
    <row r="247" s="2" customFormat="1" ht="33" customHeight="1">
      <c r="A247" s="41"/>
      <c r="B247" s="42"/>
      <c r="C247" s="231" t="s">
        <v>677</v>
      </c>
      <c r="D247" s="231" t="s">
        <v>477</v>
      </c>
      <c r="E247" s="232" t="s">
        <v>7382</v>
      </c>
      <c r="F247" s="233" t="s">
        <v>7383</v>
      </c>
      <c r="G247" s="234" t="s">
        <v>496</v>
      </c>
      <c r="H247" s="235">
        <v>7.5</v>
      </c>
      <c r="I247" s="236"/>
      <c r="J247" s="237">
        <f>ROUND(I247*H247,2)</f>
        <v>0</v>
      </c>
      <c r="K247" s="233" t="s">
        <v>481</v>
      </c>
      <c r="L247" s="47"/>
      <c r="M247" s="238" t="s">
        <v>28</v>
      </c>
      <c r="N247" s="239" t="s">
        <v>45</v>
      </c>
      <c r="O247" s="87"/>
      <c r="P247" s="240">
        <f>O247*H247</f>
        <v>0</v>
      </c>
      <c r="Q247" s="240">
        <v>0</v>
      </c>
      <c r="R247" s="240">
        <f>Q247*H247</f>
        <v>0</v>
      </c>
      <c r="S247" s="240">
        <v>0</v>
      </c>
      <c r="T247" s="241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42" t="s">
        <v>482</v>
      </c>
      <c r="AT247" s="242" t="s">
        <v>477</v>
      </c>
      <c r="AU247" s="242" t="s">
        <v>82</v>
      </c>
      <c r="AY247" s="20" t="s">
        <v>475</v>
      </c>
      <c r="BE247" s="243">
        <f>IF(N247="základní",J247,0)</f>
        <v>0</v>
      </c>
      <c r="BF247" s="243">
        <f>IF(N247="snížená",J247,0)</f>
        <v>0</v>
      </c>
      <c r="BG247" s="243">
        <f>IF(N247="zákl. přenesená",J247,0)</f>
        <v>0</v>
      </c>
      <c r="BH247" s="243">
        <f>IF(N247="sníž. přenesená",J247,0)</f>
        <v>0</v>
      </c>
      <c r="BI247" s="243">
        <f>IF(N247="nulová",J247,0)</f>
        <v>0</v>
      </c>
      <c r="BJ247" s="20" t="s">
        <v>78</v>
      </c>
      <c r="BK247" s="243">
        <f>ROUND(I247*H247,2)</f>
        <v>0</v>
      </c>
      <c r="BL247" s="20" t="s">
        <v>482</v>
      </c>
      <c r="BM247" s="242" t="s">
        <v>7384</v>
      </c>
    </row>
    <row r="248" s="2" customFormat="1">
      <c r="A248" s="41"/>
      <c r="B248" s="42"/>
      <c r="C248" s="43"/>
      <c r="D248" s="244" t="s">
        <v>484</v>
      </c>
      <c r="E248" s="43"/>
      <c r="F248" s="245" t="s">
        <v>7385</v>
      </c>
      <c r="G248" s="43"/>
      <c r="H248" s="43"/>
      <c r="I248" s="151"/>
      <c r="J248" s="43"/>
      <c r="K248" s="43"/>
      <c r="L248" s="47"/>
      <c r="M248" s="246"/>
      <c r="N248" s="24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484</v>
      </c>
      <c r="AU248" s="20" t="s">
        <v>82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7386</v>
      </c>
      <c r="G249" s="250"/>
      <c r="H249" s="253">
        <v>7.5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78</v>
      </c>
      <c r="AY249" s="259" t="s">
        <v>475</v>
      </c>
    </row>
    <row r="250" s="2" customFormat="1" ht="44.25" customHeight="1">
      <c r="A250" s="41"/>
      <c r="B250" s="42"/>
      <c r="C250" s="231" t="s">
        <v>683</v>
      </c>
      <c r="D250" s="231" t="s">
        <v>477</v>
      </c>
      <c r="E250" s="232" t="s">
        <v>6987</v>
      </c>
      <c r="F250" s="233" t="s">
        <v>6988</v>
      </c>
      <c r="G250" s="234" t="s">
        <v>496</v>
      </c>
      <c r="H250" s="235">
        <v>744</v>
      </c>
      <c r="I250" s="236"/>
      <c r="J250" s="237">
        <f>ROUND(I250*H250,2)</f>
        <v>0</v>
      </c>
      <c r="K250" s="233" t="s">
        <v>481</v>
      </c>
      <c r="L250" s="47"/>
      <c r="M250" s="238" t="s">
        <v>28</v>
      </c>
      <c r="N250" s="239" t="s">
        <v>45</v>
      </c>
      <c r="O250" s="87"/>
      <c r="P250" s="240">
        <f>O250*H250</f>
        <v>0</v>
      </c>
      <c r="Q250" s="240">
        <v>0</v>
      </c>
      <c r="R250" s="240">
        <f>Q250*H250</f>
        <v>0</v>
      </c>
      <c r="S250" s="240">
        <v>0</v>
      </c>
      <c r="T250" s="241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42" t="s">
        <v>482</v>
      </c>
      <c r="AT250" s="242" t="s">
        <v>477</v>
      </c>
      <c r="AU250" s="242" t="s">
        <v>82</v>
      </c>
      <c r="AY250" s="20" t="s">
        <v>475</v>
      </c>
      <c r="BE250" s="243">
        <f>IF(N250="základní",J250,0)</f>
        <v>0</v>
      </c>
      <c r="BF250" s="243">
        <f>IF(N250="snížená",J250,0)</f>
        <v>0</v>
      </c>
      <c r="BG250" s="243">
        <f>IF(N250="zákl. přenesená",J250,0)</f>
        <v>0</v>
      </c>
      <c r="BH250" s="243">
        <f>IF(N250="sníž. přenesená",J250,0)</f>
        <v>0</v>
      </c>
      <c r="BI250" s="243">
        <f>IF(N250="nulová",J250,0)</f>
        <v>0</v>
      </c>
      <c r="BJ250" s="20" t="s">
        <v>78</v>
      </c>
      <c r="BK250" s="243">
        <f>ROUND(I250*H250,2)</f>
        <v>0</v>
      </c>
      <c r="BL250" s="20" t="s">
        <v>482</v>
      </c>
      <c r="BM250" s="242" t="s">
        <v>7387</v>
      </c>
    </row>
    <row r="251" s="2" customFormat="1">
      <c r="A251" s="41"/>
      <c r="B251" s="42"/>
      <c r="C251" s="43"/>
      <c r="D251" s="244" t="s">
        <v>484</v>
      </c>
      <c r="E251" s="43"/>
      <c r="F251" s="245" t="s">
        <v>6990</v>
      </c>
      <c r="G251" s="43"/>
      <c r="H251" s="43"/>
      <c r="I251" s="151"/>
      <c r="J251" s="43"/>
      <c r="K251" s="43"/>
      <c r="L251" s="47"/>
      <c r="M251" s="246"/>
      <c r="N251" s="24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484</v>
      </c>
      <c r="AU251" s="20" t="s">
        <v>82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7381</v>
      </c>
      <c r="G252" s="250"/>
      <c r="H252" s="253">
        <v>280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74</v>
      </c>
      <c r="AY252" s="259" t="s">
        <v>475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7352</v>
      </c>
      <c r="G253" s="250"/>
      <c r="H253" s="253">
        <v>38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74</v>
      </c>
      <c r="AY253" s="259" t="s">
        <v>475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7375</v>
      </c>
      <c r="G254" s="250"/>
      <c r="H254" s="253">
        <v>426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74</v>
      </c>
      <c r="AY254" s="259" t="s">
        <v>475</v>
      </c>
    </row>
    <row r="255" s="15" customFormat="1">
      <c r="A255" s="15"/>
      <c r="B255" s="271"/>
      <c r="C255" s="272"/>
      <c r="D255" s="244" t="s">
        <v>487</v>
      </c>
      <c r="E255" s="273" t="s">
        <v>28</v>
      </c>
      <c r="F255" s="274" t="s">
        <v>493</v>
      </c>
      <c r="G255" s="272"/>
      <c r="H255" s="275">
        <v>744</v>
      </c>
      <c r="I255" s="276"/>
      <c r="J255" s="272"/>
      <c r="K255" s="272"/>
      <c r="L255" s="277"/>
      <c r="M255" s="278"/>
      <c r="N255" s="279"/>
      <c r="O255" s="279"/>
      <c r="P255" s="279"/>
      <c r="Q255" s="279"/>
      <c r="R255" s="279"/>
      <c r="S255" s="279"/>
      <c r="T255" s="280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81" t="s">
        <v>487</v>
      </c>
      <c r="AU255" s="281" t="s">
        <v>82</v>
      </c>
      <c r="AV255" s="15" t="s">
        <v>482</v>
      </c>
      <c r="AW255" s="15" t="s">
        <v>35</v>
      </c>
      <c r="AX255" s="15" t="s">
        <v>78</v>
      </c>
      <c r="AY255" s="281" t="s">
        <v>475</v>
      </c>
    </row>
    <row r="256" s="2" customFormat="1" ht="16.5" customHeight="1">
      <c r="A256" s="41"/>
      <c r="B256" s="42"/>
      <c r="C256" s="231" t="s">
        <v>689</v>
      </c>
      <c r="D256" s="231" t="s">
        <v>477</v>
      </c>
      <c r="E256" s="232" t="s">
        <v>7130</v>
      </c>
      <c r="F256" s="233" t="s">
        <v>7131</v>
      </c>
      <c r="G256" s="234" t="s">
        <v>639</v>
      </c>
      <c r="H256" s="235">
        <v>17.699999999999999</v>
      </c>
      <c r="I256" s="236"/>
      <c r="J256" s="237">
        <f>ROUND(I256*H256,2)</f>
        <v>0</v>
      </c>
      <c r="K256" s="233" t="s">
        <v>481</v>
      </c>
      <c r="L256" s="47"/>
      <c r="M256" s="238" t="s">
        <v>28</v>
      </c>
      <c r="N256" s="239" t="s">
        <v>45</v>
      </c>
      <c r="O256" s="87"/>
      <c r="P256" s="240">
        <f>O256*H256</f>
        <v>0</v>
      </c>
      <c r="Q256" s="240">
        <v>0.10756</v>
      </c>
      <c r="R256" s="240">
        <f>Q256*H256</f>
        <v>1.9038120000000001</v>
      </c>
      <c r="S256" s="240">
        <v>0</v>
      </c>
      <c r="T256" s="241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42" t="s">
        <v>482</v>
      </c>
      <c r="AT256" s="242" t="s">
        <v>477</v>
      </c>
      <c r="AU256" s="242" t="s">
        <v>82</v>
      </c>
      <c r="AY256" s="20" t="s">
        <v>475</v>
      </c>
      <c r="BE256" s="243">
        <f>IF(N256="základní",J256,0)</f>
        <v>0</v>
      </c>
      <c r="BF256" s="243">
        <f>IF(N256="snížená",J256,0)</f>
        <v>0</v>
      </c>
      <c r="BG256" s="243">
        <f>IF(N256="zákl. přenesená",J256,0)</f>
        <v>0</v>
      </c>
      <c r="BH256" s="243">
        <f>IF(N256="sníž. přenesená",J256,0)</f>
        <v>0</v>
      </c>
      <c r="BI256" s="243">
        <f>IF(N256="nulová",J256,0)</f>
        <v>0</v>
      </c>
      <c r="BJ256" s="20" t="s">
        <v>78</v>
      </c>
      <c r="BK256" s="243">
        <f>ROUND(I256*H256,2)</f>
        <v>0</v>
      </c>
      <c r="BL256" s="20" t="s">
        <v>482</v>
      </c>
      <c r="BM256" s="242" t="s">
        <v>7388</v>
      </c>
    </row>
    <row r="257" s="2" customFormat="1">
      <c r="A257" s="41"/>
      <c r="B257" s="42"/>
      <c r="C257" s="43"/>
      <c r="D257" s="244" t="s">
        <v>484</v>
      </c>
      <c r="E257" s="43"/>
      <c r="F257" s="245" t="s">
        <v>7131</v>
      </c>
      <c r="G257" s="43"/>
      <c r="H257" s="43"/>
      <c r="I257" s="151"/>
      <c r="J257" s="43"/>
      <c r="K257" s="43"/>
      <c r="L257" s="47"/>
      <c r="M257" s="246"/>
      <c r="N257" s="24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484</v>
      </c>
      <c r="AU257" s="20" t="s">
        <v>82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7389</v>
      </c>
      <c r="G258" s="250"/>
      <c r="H258" s="253">
        <v>17.699999999999999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78</v>
      </c>
      <c r="AY258" s="259" t="s">
        <v>475</v>
      </c>
    </row>
    <row r="259" s="12" customFormat="1" ht="22.8" customHeight="1">
      <c r="A259" s="12"/>
      <c r="B259" s="215"/>
      <c r="C259" s="216"/>
      <c r="D259" s="217" t="s">
        <v>73</v>
      </c>
      <c r="E259" s="229" t="s">
        <v>292</v>
      </c>
      <c r="F259" s="229" t="s">
        <v>648</v>
      </c>
      <c r="G259" s="216"/>
      <c r="H259" s="216"/>
      <c r="I259" s="219"/>
      <c r="J259" s="230">
        <f>BK259</f>
        <v>0</v>
      </c>
      <c r="K259" s="216"/>
      <c r="L259" s="221"/>
      <c r="M259" s="222"/>
      <c r="N259" s="223"/>
      <c r="O259" s="223"/>
      <c r="P259" s="224">
        <f>SUM(P260:P336)</f>
        <v>0</v>
      </c>
      <c r="Q259" s="223"/>
      <c r="R259" s="224">
        <f>SUM(R260:R336)</f>
        <v>29.71488347</v>
      </c>
      <c r="S259" s="223"/>
      <c r="T259" s="225">
        <f>SUM(T260:T336)</f>
        <v>17.512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6" t="s">
        <v>78</v>
      </c>
      <c r="AT259" s="227" t="s">
        <v>73</v>
      </c>
      <c r="AU259" s="227" t="s">
        <v>78</v>
      </c>
      <c r="AY259" s="226" t="s">
        <v>475</v>
      </c>
      <c r="BK259" s="228">
        <f>SUM(BK260:BK336)</f>
        <v>0</v>
      </c>
    </row>
    <row r="260" s="2" customFormat="1" ht="55.5" customHeight="1">
      <c r="A260" s="41"/>
      <c r="B260" s="42"/>
      <c r="C260" s="231" t="s">
        <v>703</v>
      </c>
      <c r="D260" s="231" t="s">
        <v>477</v>
      </c>
      <c r="E260" s="232" t="s">
        <v>2231</v>
      </c>
      <c r="F260" s="233" t="s">
        <v>2232</v>
      </c>
      <c r="G260" s="234" t="s">
        <v>508</v>
      </c>
      <c r="H260" s="235">
        <v>0.076999999999999999</v>
      </c>
      <c r="I260" s="236"/>
      <c r="J260" s="237">
        <f>ROUND(I260*H260,2)</f>
        <v>0</v>
      </c>
      <c r="K260" s="233" t="s">
        <v>481</v>
      </c>
      <c r="L260" s="47"/>
      <c r="M260" s="238" t="s">
        <v>28</v>
      </c>
      <c r="N260" s="239" t="s">
        <v>45</v>
      </c>
      <c r="O260" s="87"/>
      <c r="P260" s="240">
        <f>O260*H260</f>
        <v>0</v>
      </c>
      <c r="Q260" s="240">
        <v>1.0395099999999999</v>
      </c>
      <c r="R260" s="240">
        <f>Q260*H260</f>
        <v>0.080042269999999999</v>
      </c>
      <c r="S260" s="240">
        <v>0</v>
      </c>
      <c r="T260" s="241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42" t="s">
        <v>482</v>
      </c>
      <c r="AT260" s="242" t="s">
        <v>477</v>
      </c>
      <c r="AU260" s="242" t="s">
        <v>82</v>
      </c>
      <c r="AY260" s="20" t="s">
        <v>475</v>
      </c>
      <c r="BE260" s="243">
        <f>IF(N260="základní",J260,0)</f>
        <v>0</v>
      </c>
      <c r="BF260" s="243">
        <f>IF(N260="snížená",J260,0)</f>
        <v>0</v>
      </c>
      <c r="BG260" s="243">
        <f>IF(N260="zákl. přenesená",J260,0)</f>
        <v>0</v>
      </c>
      <c r="BH260" s="243">
        <f>IF(N260="sníž. přenesená",J260,0)</f>
        <v>0</v>
      </c>
      <c r="BI260" s="243">
        <f>IF(N260="nulová",J260,0)</f>
        <v>0</v>
      </c>
      <c r="BJ260" s="20" t="s">
        <v>78</v>
      </c>
      <c r="BK260" s="243">
        <f>ROUND(I260*H260,2)</f>
        <v>0</v>
      </c>
      <c r="BL260" s="20" t="s">
        <v>482</v>
      </c>
      <c r="BM260" s="242" t="s">
        <v>7390</v>
      </c>
    </row>
    <row r="261" s="2" customFormat="1">
      <c r="A261" s="41"/>
      <c r="B261" s="42"/>
      <c r="C261" s="43"/>
      <c r="D261" s="244" t="s">
        <v>484</v>
      </c>
      <c r="E261" s="43"/>
      <c r="F261" s="245" t="s">
        <v>2234</v>
      </c>
      <c r="G261" s="43"/>
      <c r="H261" s="43"/>
      <c r="I261" s="151"/>
      <c r="J261" s="43"/>
      <c r="K261" s="43"/>
      <c r="L261" s="47"/>
      <c r="M261" s="246"/>
      <c r="N261" s="24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484</v>
      </c>
      <c r="AU261" s="20" t="s">
        <v>82</v>
      </c>
    </row>
    <row r="262" s="16" customFormat="1">
      <c r="A262" s="16"/>
      <c r="B262" s="299"/>
      <c r="C262" s="300"/>
      <c r="D262" s="244" t="s">
        <v>487</v>
      </c>
      <c r="E262" s="301" t="s">
        <v>28</v>
      </c>
      <c r="F262" s="302" t="s">
        <v>7391</v>
      </c>
      <c r="G262" s="300"/>
      <c r="H262" s="301" t="s">
        <v>28</v>
      </c>
      <c r="I262" s="303"/>
      <c r="J262" s="300"/>
      <c r="K262" s="300"/>
      <c r="L262" s="304"/>
      <c r="M262" s="305"/>
      <c r="N262" s="306"/>
      <c r="O262" s="306"/>
      <c r="P262" s="306"/>
      <c r="Q262" s="306"/>
      <c r="R262" s="306"/>
      <c r="S262" s="306"/>
      <c r="T262" s="307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308" t="s">
        <v>487</v>
      </c>
      <c r="AU262" s="308" t="s">
        <v>82</v>
      </c>
      <c r="AV262" s="16" t="s">
        <v>78</v>
      </c>
      <c r="AW262" s="16" t="s">
        <v>35</v>
      </c>
      <c r="AX262" s="16" t="s">
        <v>74</v>
      </c>
      <c r="AY262" s="308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7392</v>
      </c>
      <c r="G263" s="250"/>
      <c r="H263" s="253">
        <v>0.076999999999999999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78</v>
      </c>
      <c r="AY263" s="259" t="s">
        <v>475</v>
      </c>
    </row>
    <row r="264" s="2" customFormat="1" ht="21.75" customHeight="1">
      <c r="A264" s="41"/>
      <c r="B264" s="42"/>
      <c r="C264" s="231" t="s">
        <v>712</v>
      </c>
      <c r="D264" s="231" t="s">
        <v>477</v>
      </c>
      <c r="E264" s="232" t="s">
        <v>4570</v>
      </c>
      <c r="F264" s="233" t="s">
        <v>4571</v>
      </c>
      <c r="G264" s="234" t="s">
        <v>550</v>
      </c>
      <c r="H264" s="235">
        <v>2</v>
      </c>
      <c r="I264" s="236"/>
      <c r="J264" s="237">
        <f>ROUND(I264*H264,2)</f>
        <v>0</v>
      </c>
      <c r="K264" s="233" t="s">
        <v>481</v>
      </c>
      <c r="L264" s="47"/>
      <c r="M264" s="238" t="s">
        <v>28</v>
      </c>
      <c r="N264" s="239" t="s">
        <v>45</v>
      </c>
      <c r="O264" s="87"/>
      <c r="P264" s="240">
        <f>O264*H264</f>
        <v>0</v>
      </c>
      <c r="Q264" s="240">
        <v>0</v>
      </c>
      <c r="R264" s="240">
        <f>Q264*H264</f>
        <v>0</v>
      </c>
      <c r="S264" s="240">
        <v>0</v>
      </c>
      <c r="T264" s="241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42" t="s">
        <v>482</v>
      </c>
      <c r="AT264" s="242" t="s">
        <v>477</v>
      </c>
      <c r="AU264" s="242" t="s">
        <v>82</v>
      </c>
      <c r="AY264" s="20" t="s">
        <v>475</v>
      </c>
      <c r="BE264" s="243">
        <f>IF(N264="základní",J264,0)</f>
        <v>0</v>
      </c>
      <c r="BF264" s="243">
        <f>IF(N264="snížená",J264,0)</f>
        <v>0</v>
      </c>
      <c r="BG264" s="243">
        <f>IF(N264="zákl. přenesená",J264,0)</f>
        <v>0</v>
      </c>
      <c r="BH264" s="243">
        <f>IF(N264="sníž. přenesená",J264,0)</f>
        <v>0</v>
      </c>
      <c r="BI264" s="243">
        <f>IF(N264="nulová",J264,0)</f>
        <v>0</v>
      </c>
      <c r="BJ264" s="20" t="s">
        <v>78</v>
      </c>
      <c r="BK264" s="243">
        <f>ROUND(I264*H264,2)</f>
        <v>0</v>
      </c>
      <c r="BL264" s="20" t="s">
        <v>482</v>
      </c>
      <c r="BM264" s="242" t="s">
        <v>7393</v>
      </c>
    </row>
    <row r="265" s="2" customFormat="1">
      <c r="A265" s="41"/>
      <c r="B265" s="42"/>
      <c r="C265" s="43"/>
      <c r="D265" s="244" t="s">
        <v>484</v>
      </c>
      <c r="E265" s="43"/>
      <c r="F265" s="245" t="s">
        <v>4573</v>
      </c>
      <c r="G265" s="43"/>
      <c r="H265" s="43"/>
      <c r="I265" s="151"/>
      <c r="J265" s="43"/>
      <c r="K265" s="43"/>
      <c r="L265" s="47"/>
      <c r="M265" s="246"/>
      <c r="N265" s="247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484</v>
      </c>
      <c r="AU265" s="20" t="s">
        <v>82</v>
      </c>
    </row>
    <row r="266" s="2" customFormat="1" ht="16.5" customHeight="1">
      <c r="A266" s="41"/>
      <c r="B266" s="42"/>
      <c r="C266" s="282" t="s">
        <v>717</v>
      </c>
      <c r="D266" s="282" t="s">
        <v>516</v>
      </c>
      <c r="E266" s="283" t="s">
        <v>4576</v>
      </c>
      <c r="F266" s="284" t="s">
        <v>4577</v>
      </c>
      <c r="G266" s="285" t="s">
        <v>550</v>
      </c>
      <c r="H266" s="286">
        <v>2</v>
      </c>
      <c r="I266" s="287"/>
      <c r="J266" s="288">
        <f>ROUND(I266*H266,2)</f>
        <v>0</v>
      </c>
      <c r="K266" s="284" t="s">
        <v>481</v>
      </c>
      <c r="L266" s="289"/>
      <c r="M266" s="290" t="s">
        <v>28</v>
      </c>
      <c r="N266" s="291" t="s">
        <v>45</v>
      </c>
      <c r="O266" s="87"/>
      <c r="P266" s="240">
        <f>O266*H266</f>
        <v>0</v>
      </c>
      <c r="Q266" s="240">
        <v>0.0020999999999999999</v>
      </c>
      <c r="R266" s="240">
        <f>Q266*H266</f>
        <v>0.0041999999999999997</v>
      </c>
      <c r="S266" s="240">
        <v>0</v>
      </c>
      <c r="T266" s="241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42" t="s">
        <v>519</v>
      </c>
      <c r="AT266" s="242" t="s">
        <v>516</v>
      </c>
      <c r="AU266" s="242" t="s">
        <v>82</v>
      </c>
      <c r="AY266" s="20" t="s">
        <v>475</v>
      </c>
      <c r="BE266" s="243">
        <f>IF(N266="základní",J266,0)</f>
        <v>0</v>
      </c>
      <c r="BF266" s="243">
        <f>IF(N266="snížená",J266,0)</f>
        <v>0</v>
      </c>
      <c r="BG266" s="243">
        <f>IF(N266="zákl. přenesená",J266,0)</f>
        <v>0</v>
      </c>
      <c r="BH266" s="243">
        <f>IF(N266="sníž. přenesená",J266,0)</f>
        <v>0</v>
      </c>
      <c r="BI266" s="243">
        <f>IF(N266="nulová",J266,0)</f>
        <v>0</v>
      </c>
      <c r="BJ266" s="20" t="s">
        <v>78</v>
      </c>
      <c r="BK266" s="243">
        <f>ROUND(I266*H266,2)</f>
        <v>0</v>
      </c>
      <c r="BL266" s="20" t="s">
        <v>482</v>
      </c>
      <c r="BM266" s="242" t="s">
        <v>7394</v>
      </c>
    </row>
    <row r="267" s="2" customFormat="1">
      <c r="A267" s="41"/>
      <c r="B267" s="42"/>
      <c r="C267" s="43"/>
      <c r="D267" s="244" t="s">
        <v>484</v>
      </c>
      <c r="E267" s="43"/>
      <c r="F267" s="245" t="s">
        <v>4577</v>
      </c>
      <c r="G267" s="43"/>
      <c r="H267" s="43"/>
      <c r="I267" s="151"/>
      <c r="J267" s="43"/>
      <c r="K267" s="43"/>
      <c r="L267" s="47"/>
      <c r="M267" s="246"/>
      <c r="N267" s="247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484</v>
      </c>
      <c r="AU267" s="20" t="s">
        <v>82</v>
      </c>
    </row>
    <row r="268" s="13" customFormat="1">
      <c r="A268" s="13"/>
      <c r="B268" s="249"/>
      <c r="C268" s="250"/>
      <c r="D268" s="244" t="s">
        <v>487</v>
      </c>
      <c r="E268" s="251" t="s">
        <v>28</v>
      </c>
      <c r="F268" s="252" t="s">
        <v>7395</v>
      </c>
      <c r="G268" s="250"/>
      <c r="H268" s="253">
        <v>2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9" t="s">
        <v>487</v>
      </c>
      <c r="AU268" s="259" t="s">
        <v>82</v>
      </c>
      <c r="AV268" s="13" t="s">
        <v>82</v>
      </c>
      <c r="AW268" s="13" t="s">
        <v>35</v>
      </c>
      <c r="AX268" s="13" t="s">
        <v>78</v>
      </c>
      <c r="AY268" s="259" t="s">
        <v>475</v>
      </c>
    </row>
    <row r="269" s="2" customFormat="1" ht="21.75" customHeight="1">
      <c r="A269" s="41"/>
      <c r="B269" s="42"/>
      <c r="C269" s="231" t="s">
        <v>723</v>
      </c>
      <c r="D269" s="231" t="s">
        <v>477</v>
      </c>
      <c r="E269" s="232" t="s">
        <v>4591</v>
      </c>
      <c r="F269" s="233" t="s">
        <v>4592</v>
      </c>
      <c r="G269" s="234" t="s">
        <v>550</v>
      </c>
      <c r="H269" s="235">
        <v>4</v>
      </c>
      <c r="I269" s="236"/>
      <c r="J269" s="237">
        <f>ROUND(I269*H269,2)</f>
        <v>0</v>
      </c>
      <c r="K269" s="233" t="s">
        <v>481</v>
      </c>
      <c r="L269" s="47"/>
      <c r="M269" s="238" t="s">
        <v>28</v>
      </c>
      <c r="N269" s="239" t="s">
        <v>45</v>
      </c>
      <c r="O269" s="87"/>
      <c r="P269" s="240">
        <f>O269*H269</f>
        <v>0</v>
      </c>
      <c r="Q269" s="240">
        <v>0.00069999999999999999</v>
      </c>
      <c r="R269" s="240">
        <f>Q269*H269</f>
        <v>0.0028</v>
      </c>
      <c r="S269" s="240">
        <v>0</v>
      </c>
      <c r="T269" s="24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482</v>
      </c>
      <c r="AT269" s="242" t="s">
        <v>477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482</v>
      </c>
      <c r="BM269" s="242" t="s">
        <v>7396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4594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7397</v>
      </c>
      <c r="G271" s="250"/>
      <c r="H271" s="253">
        <v>4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78</v>
      </c>
      <c r="AY271" s="259" t="s">
        <v>475</v>
      </c>
    </row>
    <row r="272" s="2" customFormat="1" ht="16.5" customHeight="1">
      <c r="A272" s="41"/>
      <c r="B272" s="42"/>
      <c r="C272" s="282" t="s">
        <v>730</v>
      </c>
      <c r="D272" s="282" t="s">
        <v>516</v>
      </c>
      <c r="E272" s="283" t="s">
        <v>7009</v>
      </c>
      <c r="F272" s="284" t="s">
        <v>7010</v>
      </c>
      <c r="G272" s="285" t="s">
        <v>550</v>
      </c>
      <c r="H272" s="286">
        <v>1</v>
      </c>
      <c r="I272" s="287"/>
      <c r="J272" s="288">
        <f>ROUND(I272*H272,2)</f>
        <v>0</v>
      </c>
      <c r="K272" s="284" t="s">
        <v>906</v>
      </c>
      <c r="L272" s="289"/>
      <c r="M272" s="290" t="s">
        <v>28</v>
      </c>
      <c r="N272" s="291" t="s">
        <v>45</v>
      </c>
      <c r="O272" s="87"/>
      <c r="P272" s="240">
        <f>O272*H272</f>
        <v>0</v>
      </c>
      <c r="Q272" s="240">
        <v>0.0030000000000000001</v>
      </c>
      <c r="R272" s="240">
        <f>Q272*H272</f>
        <v>0.0030000000000000001</v>
      </c>
      <c r="S272" s="240">
        <v>0</v>
      </c>
      <c r="T272" s="241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42" t="s">
        <v>519</v>
      </c>
      <c r="AT272" s="242" t="s">
        <v>516</v>
      </c>
      <c r="AU272" s="242" t="s">
        <v>82</v>
      </c>
      <c r="AY272" s="20" t="s">
        <v>475</v>
      </c>
      <c r="BE272" s="243">
        <f>IF(N272="základní",J272,0)</f>
        <v>0</v>
      </c>
      <c r="BF272" s="243">
        <f>IF(N272="snížená",J272,0)</f>
        <v>0</v>
      </c>
      <c r="BG272" s="243">
        <f>IF(N272="zákl. přenesená",J272,0)</f>
        <v>0</v>
      </c>
      <c r="BH272" s="243">
        <f>IF(N272="sníž. přenesená",J272,0)</f>
        <v>0</v>
      </c>
      <c r="BI272" s="243">
        <f>IF(N272="nulová",J272,0)</f>
        <v>0</v>
      </c>
      <c r="BJ272" s="20" t="s">
        <v>78</v>
      </c>
      <c r="BK272" s="243">
        <f>ROUND(I272*H272,2)</f>
        <v>0</v>
      </c>
      <c r="BL272" s="20" t="s">
        <v>482</v>
      </c>
      <c r="BM272" s="242" t="s">
        <v>7398</v>
      </c>
    </row>
    <row r="273" s="2" customFormat="1">
      <c r="A273" s="41"/>
      <c r="B273" s="42"/>
      <c r="C273" s="43"/>
      <c r="D273" s="244" t="s">
        <v>484</v>
      </c>
      <c r="E273" s="43"/>
      <c r="F273" s="245" t="s">
        <v>7010</v>
      </c>
      <c r="G273" s="43"/>
      <c r="H273" s="43"/>
      <c r="I273" s="151"/>
      <c r="J273" s="43"/>
      <c r="K273" s="43"/>
      <c r="L273" s="47"/>
      <c r="M273" s="246"/>
      <c r="N273" s="247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484</v>
      </c>
      <c r="AU273" s="20" t="s">
        <v>82</v>
      </c>
    </row>
    <row r="274" s="2" customFormat="1">
      <c r="A274" s="41"/>
      <c r="B274" s="42"/>
      <c r="C274" s="43"/>
      <c r="D274" s="244" t="s">
        <v>485</v>
      </c>
      <c r="E274" s="43"/>
      <c r="F274" s="248" t="s">
        <v>7012</v>
      </c>
      <c r="G274" s="43"/>
      <c r="H274" s="43"/>
      <c r="I274" s="151"/>
      <c r="J274" s="43"/>
      <c r="K274" s="43"/>
      <c r="L274" s="47"/>
      <c r="M274" s="246"/>
      <c r="N274" s="24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485</v>
      </c>
      <c r="AU274" s="20" t="s">
        <v>82</v>
      </c>
    </row>
    <row r="275" s="13" customFormat="1">
      <c r="A275" s="13"/>
      <c r="B275" s="249"/>
      <c r="C275" s="250"/>
      <c r="D275" s="244" t="s">
        <v>487</v>
      </c>
      <c r="E275" s="251" t="s">
        <v>28</v>
      </c>
      <c r="F275" s="252" t="s">
        <v>7399</v>
      </c>
      <c r="G275" s="250"/>
      <c r="H275" s="253">
        <v>1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9" t="s">
        <v>487</v>
      </c>
      <c r="AU275" s="259" t="s">
        <v>82</v>
      </c>
      <c r="AV275" s="13" t="s">
        <v>82</v>
      </c>
      <c r="AW275" s="13" t="s">
        <v>35</v>
      </c>
      <c r="AX275" s="13" t="s">
        <v>78</v>
      </c>
      <c r="AY275" s="259" t="s">
        <v>475</v>
      </c>
    </row>
    <row r="276" s="2" customFormat="1" ht="16.5" customHeight="1">
      <c r="A276" s="41"/>
      <c r="B276" s="42"/>
      <c r="C276" s="282" t="s">
        <v>737</v>
      </c>
      <c r="D276" s="282" t="s">
        <v>516</v>
      </c>
      <c r="E276" s="283" t="s">
        <v>7400</v>
      </c>
      <c r="F276" s="284" t="s">
        <v>7401</v>
      </c>
      <c r="G276" s="285" t="s">
        <v>550</v>
      </c>
      <c r="H276" s="286">
        <v>2</v>
      </c>
      <c r="I276" s="287"/>
      <c r="J276" s="288">
        <f>ROUND(I276*H276,2)</f>
        <v>0</v>
      </c>
      <c r="K276" s="284" t="s">
        <v>906</v>
      </c>
      <c r="L276" s="289"/>
      <c r="M276" s="290" t="s">
        <v>28</v>
      </c>
      <c r="N276" s="291" t="s">
        <v>45</v>
      </c>
      <c r="O276" s="87"/>
      <c r="P276" s="240">
        <f>O276*H276</f>
        <v>0</v>
      </c>
      <c r="Q276" s="240">
        <v>0.0040000000000000001</v>
      </c>
      <c r="R276" s="240">
        <f>Q276*H276</f>
        <v>0.0080000000000000002</v>
      </c>
      <c r="S276" s="240">
        <v>0</v>
      </c>
      <c r="T276" s="241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42" t="s">
        <v>519</v>
      </c>
      <c r="AT276" s="242" t="s">
        <v>516</v>
      </c>
      <c r="AU276" s="242" t="s">
        <v>82</v>
      </c>
      <c r="AY276" s="20" t="s">
        <v>475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20" t="s">
        <v>78</v>
      </c>
      <c r="BK276" s="243">
        <f>ROUND(I276*H276,2)</f>
        <v>0</v>
      </c>
      <c r="BL276" s="20" t="s">
        <v>482</v>
      </c>
      <c r="BM276" s="242" t="s">
        <v>7402</v>
      </c>
    </row>
    <row r="277" s="2" customFormat="1">
      <c r="A277" s="41"/>
      <c r="B277" s="42"/>
      <c r="C277" s="43"/>
      <c r="D277" s="244" t="s">
        <v>484</v>
      </c>
      <c r="E277" s="43"/>
      <c r="F277" s="245" t="s">
        <v>7401</v>
      </c>
      <c r="G277" s="43"/>
      <c r="H277" s="43"/>
      <c r="I277" s="151"/>
      <c r="J277" s="43"/>
      <c r="K277" s="43"/>
      <c r="L277" s="47"/>
      <c r="M277" s="246"/>
      <c r="N277" s="247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484</v>
      </c>
      <c r="AU277" s="20" t="s">
        <v>82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7403</v>
      </c>
      <c r="G278" s="250"/>
      <c r="H278" s="253">
        <v>2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78</v>
      </c>
      <c r="AY278" s="259" t="s">
        <v>475</v>
      </c>
    </row>
    <row r="279" s="2" customFormat="1" ht="16.5" customHeight="1">
      <c r="A279" s="41"/>
      <c r="B279" s="42"/>
      <c r="C279" s="282" t="s">
        <v>742</v>
      </c>
      <c r="D279" s="282" t="s">
        <v>516</v>
      </c>
      <c r="E279" s="283" t="s">
        <v>7013</v>
      </c>
      <c r="F279" s="284" t="s">
        <v>7014</v>
      </c>
      <c r="G279" s="285" t="s">
        <v>550</v>
      </c>
      <c r="H279" s="286">
        <v>1</v>
      </c>
      <c r="I279" s="287"/>
      <c r="J279" s="288">
        <f>ROUND(I279*H279,2)</f>
        <v>0</v>
      </c>
      <c r="K279" s="284" t="s">
        <v>906</v>
      </c>
      <c r="L279" s="289"/>
      <c r="M279" s="290" t="s">
        <v>28</v>
      </c>
      <c r="N279" s="291" t="s">
        <v>45</v>
      </c>
      <c r="O279" s="87"/>
      <c r="P279" s="240">
        <f>O279*H279</f>
        <v>0</v>
      </c>
      <c r="Q279" s="240">
        <v>0.0040000000000000001</v>
      </c>
      <c r="R279" s="240">
        <f>Q279*H279</f>
        <v>0.0040000000000000001</v>
      </c>
      <c r="S279" s="240">
        <v>0</v>
      </c>
      <c r="T279" s="241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42" t="s">
        <v>519</v>
      </c>
      <c r="AT279" s="242" t="s">
        <v>516</v>
      </c>
      <c r="AU279" s="242" t="s">
        <v>82</v>
      </c>
      <c r="AY279" s="20" t="s">
        <v>475</v>
      </c>
      <c r="BE279" s="243">
        <f>IF(N279="základní",J279,0)</f>
        <v>0</v>
      </c>
      <c r="BF279" s="243">
        <f>IF(N279="snížená",J279,0)</f>
        <v>0</v>
      </c>
      <c r="BG279" s="243">
        <f>IF(N279="zákl. přenesená",J279,0)</f>
        <v>0</v>
      </c>
      <c r="BH279" s="243">
        <f>IF(N279="sníž. přenesená",J279,0)</f>
        <v>0</v>
      </c>
      <c r="BI279" s="243">
        <f>IF(N279="nulová",J279,0)</f>
        <v>0</v>
      </c>
      <c r="BJ279" s="20" t="s">
        <v>78</v>
      </c>
      <c r="BK279" s="243">
        <f>ROUND(I279*H279,2)</f>
        <v>0</v>
      </c>
      <c r="BL279" s="20" t="s">
        <v>482</v>
      </c>
      <c r="BM279" s="242" t="s">
        <v>7404</v>
      </c>
    </row>
    <row r="280" s="2" customFormat="1">
      <c r="A280" s="41"/>
      <c r="B280" s="42"/>
      <c r="C280" s="43"/>
      <c r="D280" s="244" t="s">
        <v>484</v>
      </c>
      <c r="E280" s="43"/>
      <c r="F280" s="245" t="s">
        <v>7014</v>
      </c>
      <c r="G280" s="43"/>
      <c r="H280" s="43"/>
      <c r="I280" s="151"/>
      <c r="J280" s="43"/>
      <c r="K280" s="43"/>
      <c r="L280" s="47"/>
      <c r="M280" s="246"/>
      <c r="N280" s="247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484</v>
      </c>
      <c r="AU280" s="20" t="s">
        <v>82</v>
      </c>
    </row>
    <row r="281" s="2" customFormat="1">
      <c r="A281" s="41"/>
      <c r="B281" s="42"/>
      <c r="C281" s="43"/>
      <c r="D281" s="244" t="s">
        <v>485</v>
      </c>
      <c r="E281" s="43"/>
      <c r="F281" s="248" t="s">
        <v>7016</v>
      </c>
      <c r="G281" s="43"/>
      <c r="H281" s="43"/>
      <c r="I281" s="151"/>
      <c r="J281" s="43"/>
      <c r="K281" s="43"/>
      <c r="L281" s="47"/>
      <c r="M281" s="246"/>
      <c r="N281" s="247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485</v>
      </c>
      <c r="AU281" s="20" t="s">
        <v>82</v>
      </c>
    </row>
    <row r="282" s="13" customFormat="1">
      <c r="A282" s="13"/>
      <c r="B282" s="249"/>
      <c r="C282" s="250"/>
      <c r="D282" s="244" t="s">
        <v>487</v>
      </c>
      <c r="E282" s="251" t="s">
        <v>28</v>
      </c>
      <c r="F282" s="252" t="s">
        <v>7405</v>
      </c>
      <c r="G282" s="250"/>
      <c r="H282" s="253">
        <v>1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9" t="s">
        <v>487</v>
      </c>
      <c r="AU282" s="259" t="s">
        <v>82</v>
      </c>
      <c r="AV282" s="13" t="s">
        <v>82</v>
      </c>
      <c r="AW282" s="13" t="s">
        <v>35</v>
      </c>
      <c r="AX282" s="13" t="s">
        <v>78</v>
      </c>
      <c r="AY282" s="259" t="s">
        <v>475</v>
      </c>
    </row>
    <row r="283" s="2" customFormat="1" ht="16.5" customHeight="1">
      <c r="A283" s="41"/>
      <c r="B283" s="42"/>
      <c r="C283" s="282" t="s">
        <v>747</v>
      </c>
      <c r="D283" s="282" t="s">
        <v>516</v>
      </c>
      <c r="E283" s="283" t="s">
        <v>7017</v>
      </c>
      <c r="F283" s="284" t="s">
        <v>7018</v>
      </c>
      <c r="G283" s="285" t="s">
        <v>550</v>
      </c>
      <c r="H283" s="286">
        <v>3</v>
      </c>
      <c r="I283" s="287"/>
      <c r="J283" s="288">
        <f>ROUND(I283*H283,2)</f>
        <v>0</v>
      </c>
      <c r="K283" s="284" t="s">
        <v>481</v>
      </c>
      <c r="L283" s="289"/>
      <c r="M283" s="290" t="s">
        <v>28</v>
      </c>
      <c r="N283" s="291" t="s">
        <v>45</v>
      </c>
      <c r="O283" s="87"/>
      <c r="P283" s="240">
        <f>O283*H283</f>
        <v>0</v>
      </c>
      <c r="Q283" s="240">
        <v>0.0030000000000000001</v>
      </c>
      <c r="R283" s="240">
        <f>Q283*H283</f>
        <v>0.0090000000000000011</v>
      </c>
      <c r="S283" s="240">
        <v>0</v>
      </c>
      <c r="T283" s="241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42" t="s">
        <v>519</v>
      </c>
      <c r="AT283" s="242" t="s">
        <v>516</v>
      </c>
      <c r="AU283" s="242" t="s">
        <v>82</v>
      </c>
      <c r="AY283" s="20" t="s">
        <v>475</v>
      </c>
      <c r="BE283" s="243">
        <f>IF(N283="základní",J283,0)</f>
        <v>0</v>
      </c>
      <c r="BF283" s="243">
        <f>IF(N283="snížená",J283,0)</f>
        <v>0</v>
      </c>
      <c r="BG283" s="243">
        <f>IF(N283="zákl. přenesená",J283,0)</f>
        <v>0</v>
      </c>
      <c r="BH283" s="243">
        <f>IF(N283="sníž. přenesená",J283,0)</f>
        <v>0</v>
      </c>
      <c r="BI283" s="243">
        <f>IF(N283="nulová",J283,0)</f>
        <v>0</v>
      </c>
      <c r="BJ283" s="20" t="s">
        <v>78</v>
      </c>
      <c r="BK283" s="243">
        <f>ROUND(I283*H283,2)</f>
        <v>0</v>
      </c>
      <c r="BL283" s="20" t="s">
        <v>482</v>
      </c>
      <c r="BM283" s="242" t="s">
        <v>7406</v>
      </c>
    </row>
    <row r="284" s="2" customFormat="1">
      <c r="A284" s="41"/>
      <c r="B284" s="42"/>
      <c r="C284" s="43"/>
      <c r="D284" s="244" t="s">
        <v>484</v>
      </c>
      <c r="E284" s="43"/>
      <c r="F284" s="245" t="s">
        <v>7018</v>
      </c>
      <c r="G284" s="43"/>
      <c r="H284" s="43"/>
      <c r="I284" s="151"/>
      <c r="J284" s="43"/>
      <c r="K284" s="43"/>
      <c r="L284" s="47"/>
      <c r="M284" s="246"/>
      <c r="N284" s="247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484</v>
      </c>
      <c r="AU284" s="20" t="s">
        <v>82</v>
      </c>
    </row>
    <row r="285" s="13" customFormat="1">
      <c r="A285" s="13"/>
      <c r="B285" s="249"/>
      <c r="C285" s="250"/>
      <c r="D285" s="244" t="s">
        <v>487</v>
      </c>
      <c r="E285" s="251" t="s">
        <v>28</v>
      </c>
      <c r="F285" s="252" t="s">
        <v>7407</v>
      </c>
      <c r="G285" s="250"/>
      <c r="H285" s="253">
        <v>3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9" t="s">
        <v>487</v>
      </c>
      <c r="AU285" s="259" t="s">
        <v>82</v>
      </c>
      <c r="AV285" s="13" t="s">
        <v>82</v>
      </c>
      <c r="AW285" s="13" t="s">
        <v>35</v>
      </c>
      <c r="AX285" s="13" t="s">
        <v>78</v>
      </c>
      <c r="AY285" s="259" t="s">
        <v>475</v>
      </c>
    </row>
    <row r="286" s="2" customFormat="1" ht="21.75" customHeight="1">
      <c r="A286" s="41"/>
      <c r="B286" s="42"/>
      <c r="C286" s="231" t="s">
        <v>752</v>
      </c>
      <c r="D286" s="231" t="s">
        <v>477</v>
      </c>
      <c r="E286" s="232" t="s">
        <v>7408</v>
      </c>
      <c r="F286" s="233" t="s">
        <v>7409</v>
      </c>
      <c r="G286" s="234" t="s">
        <v>550</v>
      </c>
      <c r="H286" s="235">
        <v>2</v>
      </c>
      <c r="I286" s="236"/>
      <c r="J286" s="237">
        <f>ROUND(I286*H286,2)</f>
        <v>0</v>
      </c>
      <c r="K286" s="233" t="s">
        <v>481</v>
      </c>
      <c r="L286" s="47"/>
      <c r="M286" s="238" t="s">
        <v>28</v>
      </c>
      <c r="N286" s="239" t="s">
        <v>45</v>
      </c>
      <c r="O286" s="87"/>
      <c r="P286" s="240">
        <f>O286*H286</f>
        <v>0</v>
      </c>
      <c r="Q286" s="240">
        <v>0.0010499999999999999</v>
      </c>
      <c r="R286" s="240">
        <f>Q286*H286</f>
        <v>0.0020999999999999999</v>
      </c>
      <c r="S286" s="240">
        <v>0</v>
      </c>
      <c r="T286" s="241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42" t="s">
        <v>482</v>
      </c>
      <c r="AT286" s="242" t="s">
        <v>477</v>
      </c>
      <c r="AU286" s="242" t="s">
        <v>82</v>
      </c>
      <c r="AY286" s="20" t="s">
        <v>475</v>
      </c>
      <c r="BE286" s="243">
        <f>IF(N286="základní",J286,0)</f>
        <v>0</v>
      </c>
      <c r="BF286" s="243">
        <f>IF(N286="snížená",J286,0)</f>
        <v>0</v>
      </c>
      <c r="BG286" s="243">
        <f>IF(N286="zákl. přenesená",J286,0)</f>
        <v>0</v>
      </c>
      <c r="BH286" s="243">
        <f>IF(N286="sníž. přenesená",J286,0)</f>
        <v>0</v>
      </c>
      <c r="BI286" s="243">
        <f>IF(N286="nulová",J286,0)</f>
        <v>0</v>
      </c>
      <c r="BJ286" s="20" t="s">
        <v>78</v>
      </c>
      <c r="BK286" s="243">
        <f>ROUND(I286*H286,2)</f>
        <v>0</v>
      </c>
      <c r="BL286" s="20" t="s">
        <v>482</v>
      </c>
      <c r="BM286" s="242" t="s">
        <v>7410</v>
      </c>
    </row>
    <row r="287" s="2" customFormat="1">
      <c r="A287" s="41"/>
      <c r="B287" s="42"/>
      <c r="C287" s="43"/>
      <c r="D287" s="244" t="s">
        <v>484</v>
      </c>
      <c r="E287" s="43"/>
      <c r="F287" s="245" t="s">
        <v>7411</v>
      </c>
      <c r="G287" s="43"/>
      <c r="H287" s="43"/>
      <c r="I287" s="151"/>
      <c r="J287" s="43"/>
      <c r="K287" s="43"/>
      <c r="L287" s="47"/>
      <c r="M287" s="246"/>
      <c r="N287" s="247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484</v>
      </c>
      <c r="AU287" s="20" t="s">
        <v>82</v>
      </c>
    </row>
    <row r="288" s="2" customFormat="1" ht="16.5" customHeight="1">
      <c r="A288" s="41"/>
      <c r="B288" s="42"/>
      <c r="C288" s="282" t="s">
        <v>758</v>
      </c>
      <c r="D288" s="282" t="s">
        <v>516</v>
      </c>
      <c r="E288" s="283" t="s">
        <v>7412</v>
      </c>
      <c r="F288" s="284" t="s">
        <v>7413</v>
      </c>
      <c r="G288" s="285" t="s">
        <v>550</v>
      </c>
      <c r="H288" s="286">
        <v>2</v>
      </c>
      <c r="I288" s="287"/>
      <c r="J288" s="288">
        <f>ROUND(I288*H288,2)</f>
        <v>0</v>
      </c>
      <c r="K288" s="284" t="s">
        <v>906</v>
      </c>
      <c r="L288" s="289"/>
      <c r="M288" s="290" t="s">
        <v>28</v>
      </c>
      <c r="N288" s="291" t="s">
        <v>45</v>
      </c>
      <c r="O288" s="87"/>
      <c r="P288" s="240">
        <f>O288*H288</f>
        <v>0</v>
      </c>
      <c r="Q288" s="240">
        <v>0.0080000000000000002</v>
      </c>
      <c r="R288" s="240">
        <f>Q288*H288</f>
        <v>0.016</v>
      </c>
      <c r="S288" s="240">
        <v>0</v>
      </c>
      <c r="T288" s="241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42" t="s">
        <v>519</v>
      </c>
      <c r="AT288" s="242" t="s">
        <v>516</v>
      </c>
      <c r="AU288" s="242" t="s">
        <v>82</v>
      </c>
      <c r="AY288" s="20" t="s">
        <v>475</v>
      </c>
      <c r="BE288" s="243">
        <f>IF(N288="základní",J288,0)</f>
        <v>0</v>
      </c>
      <c r="BF288" s="243">
        <f>IF(N288="snížená",J288,0)</f>
        <v>0</v>
      </c>
      <c r="BG288" s="243">
        <f>IF(N288="zákl. přenesená",J288,0)</f>
        <v>0</v>
      </c>
      <c r="BH288" s="243">
        <f>IF(N288="sníž. přenesená",J288,0)</f>
        <v>0</v>
      </c>
      <c r="BI288" s="243">
        <f>IF(N288="nulová",J288,0)</f>
        <v>0</v>
      </c>
      <c r="BJ288" s="20" t="s">
        <v>78</v>
      </c>
      <c r="BK288" s="243">
        <f>ROUND(I288*H288,2)</f>
        <v>0</v>
      </c>
      <c r="BL288" s="20" t="s">
        <v>482</v>
      </c>
      <c r="BM288" s="242" t="s">
        <v>7414</v>
      </c>
    </row>
    <row r="289" s="2" customFormat="1">
      <c r="A289" s="41"/>
      <c r="B289" s="42"/>
      <c r="C289" s="43"/>
      <c r="D289" s="244" t="s">
        <v>484</v>
      </c>
      <c r="E289" s="43"/>
      <c r="F289" s="245" t="s">
        <v>7413</v>
      </c>
      <c r="G289" s="43"/>
      <c r="H289" s="43"/>
      <c r="I289" s="151"/>
      <c r="J289" s="43"/>
      <c r="K289" s="43"/>
      <c r="L289" s="47"/>
      <c r="M289" s="246"/>
      <c r="N289" s="247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484</v>
      </c>
      <c r="AU289" s="20" t="s">
        <v>82</v>
      </c>
    </row>
    <row r="290" s="13" customFormat="1">
      <c r="A290" s="13"/>
      <c r="B290" s="249"/>
      <c r="C290" s="250"/>
      <c r="D290" s="244" t="s">
        <v>487</v>
      </c>
      <c r="E290" s="251" t="s">
        <v>28</v>
      </c>
      <c r="F290" s="252" t="s">
        <v>7415</v>
      </c>
      <c r="G290" s="250"/>
      <c r="H290" s="253">
        <v>2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9" t="s">
        <v>487</v>
      </c>
      <c r="AU290" s="259" t="s">
        <v>82</v>
      </c>
      <c r="AV290" s="13" t="s">
        <v>82</v>
      </c>
      <c r="AW290" s="13" t="s">
        <v>35</v>
      </c>
      <c r="AX290" s="13" t="s">
        <v>78</v>
      </c>
      <c r="AY290" s="259" t="s">
        <v>475</v>
      </c>
    </row>
    <row r="291" s="2" customFormat="1" ht="21.75" customHeight="1">
      <c r="A291" s="41"/>
      <c r="B291" s="42"/>
      <c r="C291" s="231" t="s">
        <v>763</v>
      </c>
      <c r="D291" s="231" t="s">
        <v>477</v>
      </c>
      <c r="E291" s="232" t="s">
        <v>4608</v>
      </c>
      <c r="F291" s="233" t="s">
        <v>4609</v>
      </c>
      <c r="G291" s="234" t="s">
        <v>550</v>
      </c>
      <c r="H291" s="235">
        <v>3</v>
      </c>
      <c r="I291" s="236"/>
      <c r="J291" s="237">
        <f>ROUND(I291*H291,2)</f>
        <v>0</v>
      </c>
      <c r="K291" s="233" t="s">
        <v>481</v>
      </c>
      <c r="L291" s="47"/>
      <c r="M291" s="238" t="s">
        <v>28</v>
      </c>
      <c r="N291" s="239" t="s">
        <v>45</v>
      </c>
      <c r="O291" s="87"/>
      <c r="P291" s="240">
        <f>O291*H291</f>
        <v>0</v>
      </c>
      <c r="Q291" s="240">
        <v>0.10940999999999999</v>
      </c>
      <c r="R291" s="240">
        <f>Q291*H291</f>
        <v>0.32822999999999997</v>
      </c>
      <c r="S291" s="240">
        <v>0</v>
      </c>
      <c r="T291" s="241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42" t="s">
        <v>482</v>
      </c>
      <c r="AT291" s="242" t="s">
        <v>477</v>
      </c>
      <c r="AU291" s="242" t="s">
        <v>82</v>
      </c>
      <c r="AY291" s="20" t="s">
        <v>475</v>
      </c>
      <c r="BE291" s="243">
        <f>IF(N291="základní",J291,0)</f>
        <v>0</v>
      </c>
      <c r="BF291" s="243">
        <f>IF(N291="snížená",J291,0)</f>
        <v>0</v>
      </c>
      <c r="BG291" s="243">
        <f>IF(N291="zákl. přenesená",J291,0)</f>
        <v>0</v>
      </c>
      <c r="BH291" s="243">
        <f>IF(N291="sníž. přenesená",J291,0)</f>
        <v>0</v>
      </c>
      <c r="BI291" s="243">
        <f>IF(N291="nulová",J291,0)</f>
        <v>0</v>
      </c>
      <c r="BJ291" s="20" t="s">
        <v>78</v>
      </c>
      <c r="BK291" s="243">
        <f>ROUND(I291*H291,2)</f>
        <v>0</v>
      </c>
      <c r="BL291" s="20" t="s">
        <v>482</v>
      </c>
      <c r="BM291" s="242" t="s">
        <v>7416</v>
      </c>
    </row>
    <row r="292" s="2" customFormat="1">
      <c r="A292" s="41"/>
      <c r="B292" s="42"/>
      <c r="C292" s="43"/>
      <c r="D292" s="244" t="s">
        <v>484</v>
      </c>
      <c r="E292" s="43"/>
      <c r="F292" s="245" t="s">
        <v>4611</v>
      </c>
      <c r="G292" s="43"/>
      <c r="H292" s="43"/>
      <c r="I292" s="151"/>
      <c r="J292" s="43"/>
      <c r="K292" s="43"/>
      <c r="L292" s="47"/>
      <c r="M292" s="246"/>
      <c r="N292" s="247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484</v>
      </c>
      <c r="AU292" s="20" t="s">
        <v>82</v>
      </c>
    </row>
    <row r="293" s="13" customFormat="1">
      <c r="A293" s="13"/>
      <c r="B293" s="249"/>
      <c r="C293" s="250"/>
      <c r="D293" s="244" t="s">
        <v>487</v>
      </c>
      <c r="E293" s="251" t="s">
        <v>28</v>
      </c>
      <c r="F293" s="252" t="s">
        <v>7407</v>
      </c>
      <c r="G293" s="250"/>
      <c r="H293" s="253">
        <v>3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9" t="s">
        <v>487</v>
      </c>
      <c r="AU293" s="259" t="s">
        <v>82</v>
      </c>
      <c r="AV293" s="13" t="s">
        <v>82</v>
      </c>
      <c r="AW293" s="13" t="s">
        <v>35</v>
      </c>
      <c r="AX293" s="13" t="s">
        <v>78</v>
      </c>
      <c r="AY293" s="259" t="s">
        <v>475</v>
      </c>
    </row>
    <row r="294" s="2" customFormat="1" ht="16.5" customHeight="1">
      <c r="A294" s="41"/>
      <c r="B294" s="42"/>
      <c r="C294" s="282" t="s">
        <v>769</v>
      </c>
      <c r="D294" s="282" t="s">
        <v>516</v>
      </c>
      <c r="E294" s="283" t="s">
        <v>7021</v>
      </c>
      <c r="F294" s="284" t="s">
        <v>4614</v>
      </c>
      <c r="G294" s="285" t="s">
        <v>550</v>
      </c>
      <c r="H294" s="286">
        <v>3</v>
      </c>
      <c r="I294" s="287"/>
      <c r="J294" s="288">
        <f>ROUND(I294*H294,2)</f>
        <v>0</v>
      </c>
      <c r="K294" s="284" t="s">
        <v>481</v>
      </c>
      <c r="L294" s="289"/>
      <c r="M294" s="290" t="s">
        <v>28</v>
      </c>
      <c r="N294" s="291" t="s">
        <v>45</v>
      </c>
      <c r="O294" s="87"/>
      <c r="P294" s="240">
        <f>O294*H294</f>
        <v>0</v>
      </c>
      <c r="Q294" s="240">
        <v>0.0025000000000000001</v>
      </c>
      <c r="R294" s="240">
        <f>Q294*H294</f>
        <v>0.0074999999999999997</v>
      </c>
      <c r="S294" s="240">
        <v>0</v>
      </c>
      <c r="T294" s="241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42" t="s">
        <v>519</v>
      </c>
      <c r="AT294" s="242" t="s">
        <v>516</v>
      </c>
      <c r="AU294" s="242" t="s">
        <v>82</v>
      </c>
      <c r="AY294" s="20" t="s">
        <v>475</v>
      </c>
      <c r="BE294" s="243">
        <f>IF(N294="základní",J294,0)</f>
        <v>0</v>
      </c>
      <c r="BF294" s="243">
        <f>IF(N294="snížená",J294,0)</f>
        <v>0</v>
      </c>
      <c r="BG294" s="243">
        <f>IF(N294="zákl. přenesená",J294,0)</f>
        <v>0</v>
      </c>
      <c r="BH294" s="243">
        <f>IF(N294="sníž. přenesená",J294,0)</f>
        <v>0</v>
      </c>
      <c r="BI294" s="243">
        <f>IF(N294="nulová",J294,0)</f>
        <v>0</v>
      </c>
      <c r="BJ294" s="20" t="s">
        <v>78</v>
      </c>
      <c r="BK294" s="243">
        <f>ROUND(I294*H294,2)</f>
        <v>0</v>
      </c>
      <c r="BL294" s="20" t="s">
        <v>482</v>
      </c>
      <c r="BM294" s="242" t="s">
        <v>7417</v>
      </c>
    </row>
    <row r="295" s="2" customFormat="1">
      <c r="A295" s="41"/>
      <c r="B295" s="42"/>
      <c r="C295" s="43"/>
      <c r="D295" s="244" t="s">
        <v>484</v>
      </c>
      <c r="E295" s="43"/>
      <c r="F295" s="245" t="s">
        <v>4614</v>
      </c>
      <c r="G295" s="43"/>
      <c r="H295" s="43"/>
      <c r="I295" s="151"/>
      <c r="J295" s="43"/>
      <c r="K295" s="43"/>
      <c r="L295" s="47"/>
      <c r="M295" s="246"/>
      <c r="N295" s="247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484</v>
      </c>
      <c r="AU295" s="20" t="s">
        <v>82</v>
      </c>
    </row>
    <row r="296" s="13" customFormat="1">
      <c r="A296" s="13"/>
      <c r="B296" s="249"/>
      <c r="C296" s="250"/>
      <c r="D296" s="244" t="s">
        <v>487</v>
      </c>
      <c r="E296" s="251" t="s">
        <v>28</v>
      </c>
      <c r="F296" s="252" t="s">
        <v>7407</v>
      </c>
      <c r="G296" s="250"/>
      <c r="H296" s="253">
        <v>3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9" t="s">
        <v>487</v>
      </c>
      <c r="AU296" s="259" t="s">
        <v>82</v>
      </c>
      <c r="AV296" s="13" t="s">
        <v>82</v>
      </c>
      <c r="AW296" s="13" t="s">
        <v>35</v>
      </c>
      <c r="AX296" s="13" t="s">
        <v>78</v>
      </c>
      <c r="AY296" s="259" t="s">
        <v>475</v>
      </c>
    </row>
    <row r="297" s="2" customFormat="1" ht="44.25" customHeight="1">
      <c r="A297" s="41"/>
      <c r="B297" s="42"/>
      <c r="C297" s="231" t="s">
        <v>775</v>
      </c>
      <c r="D297" s="231" t="s">
        <v>477</v>
      </c>
      <c r="E297" s="232" t="s">
        <v>7260</v>
      </c>
      <c r="F297" s="233" t="s">
        <v>7261</v>
      </c>
      <c r="G297" s="234" t="s">
        <v>639</v>
      </c>
      <c r="H297" s="235">
        <v>30.800000000000001</v>
      </c>
      <c r="I297" s="236"/>
      <c r="J297" s="237">
        <f>ROUND(I297*H297,2)</f>
        <v>0</v>
      </c>
      <c r="K297" s="233" t="s">
        <v>481</v>
      </c>
      <c r="L297" s="47"/>
      <c r="M297" s="238" t="s">
        <v>28</v>
      </c>
      <c r="N297" s="239" t="s">
        <v>45</v>
      </c>
      <c r="O297" s="87"/>
      <c r="P297" s="240">
        <f>O297*H297</f>
        <v>0</v>
      </c>
      <c r="Q297" s="240">
        <v>0.080839999999999995</v>
      </c>
      <c r="R297" s="240">
        <f>Q297*H297</f>
        <v>2.4898720000000001</v>
      </c>
      <c r="S297" s="240">
        <v>0</v>
      </c>
      <c r="T297" s="241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42" t="s">
        <v>482</v>
      </c>
      <c r="AT297" s="242" t="s">
        <v>477</v>
      </c>
      <c r="AU297" s="242" t="s">
        <v>82</v>
      </c>
      <c r="AY297" s="20" t="s">
        <v>475</v>
      </c>
      <c r="BE297" s="243">
        <f>IF(N297="základní",J297,0)</f>
        <v>0</v>
      </c>
      <c r="BF297" s="243">
        <f>IF(N297="snížená",J297,0)</f>
        <v>0</v>
      </c>
      <c r="BG297" s="243">
        <f>IF(N297="zákl. přenesená",J297,0)</f>
        <v>0</v>
      </c>
      <c r="BH297" s="243">
        <f>IF(N297="sníž. přenesená",J297,0)</f>
        <v>0</v>
      </c>
      <c r="BI297" s="243">
        <f>IF(N297="nulová",J297,0)</f>
        <v>0</v>
      </c>
      <c r="BJ297" s="20" t="s">
        <v>78</v>
      </c>
      <c r="BK297" s="243">
        <f>ROUND(I297*H297,2)</f>
        <v>0</v>
      </c>
      <c r="BL297" s="20" t="s">
        <v>482</v>
      </c>
      <c r="BM297" s="242" t="s">
        <v>7418</v>
      </c>
    </row>
    <row r="298" s="2" customFormat="1">
      <c r="A298" s="41"/>
      <c r="B298" s="42"/>
      <c r="C298" s="43"/>
      <c r="D298" s="244" t="s">
        <v>484</v>
      </c>
      <c r="E298" s="43"/>
      <c r="F298" s="245" t="s">
        <v>7263</v>
      </c>
      <c r="G298" s="43"/>
      <c r="H298" s="43"/>
      <c r="I298" s="151"/>
      <c r="J298" s="43"/>
      <c r="K298" s="43"/>
      <c r="L298" s="47"/>
      <c r="M298" s="246"/>
      <c r="N298" s="247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484</v>
      </c>
      <c r="AU298" s="20" t="s">
        <v>82</v>
      </c>
    </row>
    <row r="299" s="16" customFormat="1">
      <c r="A299" s="16"/>
      <c r="B299" s="299"/>
      <c r="C299" s="300"/>
      <c r="D299" s="244" t="s">
        <v>487</v>
      </c>
      <c r="E299" s="301" t="s">
        <v>28</v>
      </c>
      <c r="F299" s="302" t="s">
        <v>7264</v>
      </c>
      <c r="G299" s="300"/>
      <c r="H299" s="301" t="s">
        <v>28</v>
      </c>
      <c r="I299" s="303"/>
      <c r="J299" s="300"/>
      <c r="K299" s="300"/>
      <c r="L299" s="304"/>
      <c r="M299" s="305"/>
      <c r="N299" s="306"/>
      <c r="O299" s="306"/>
      <c r="P299" s="306"/>
      <c r="Q299" s="306"/>
      <c r="R299" s="306"/>
      <c r="S299" s="306"/>
      <c r="T299" s="307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T299" s="308" t="s">
        <v>487</v>
      </c>
      <c r="AU299" s="308" t="s">
        <v>82</v>
      </c>
      <c r="AV299" s="16" t="s">
        <v>78</v>
      </c>
      <c r="AW299" s="16" t="s">
        <v>35</v>
      </c>
      <c r="AX299" s="16" t="s">
        <v>74</v>
      </c>
      <c r="AY299" s="308" t="s">
        <v>475</v>
      </c>
    </row>
    <row r="300" s="13" customFormat="1">
      <c r="A300" s="13"/>
      <c r="B300" s="249"/>
      <c r="C300" s="250"/>
      <c r="D300" s="244" t="s">
        <v>487</v>
      </c>
      <c r="E300" s="251" t="s">
        <v>28</v>
      </c>
      <c r="F300" s="252" t="s">
        <v>7419</v>
      </c>
      <c r="G300" s="250"/>
      <c r="H300" s="253">
        <v>30.800000000000001</v>
      </c>
      <c r="I300" s="254"/>
      <c r="J300" s="250"/>
      <c r="K300" s="250"/>
      <c r="L300" s="255"/>
      <c r="M300" s="256"/>
      <c r="N300" s="257"/>
      <c r="O300" s="257"/>
      <c r="P300" s="257"/>
      <c r="Q300" s="257"/>
      <c r="R300" s="257"/>
      <c r="S300" s="257"/>
      <c r="T300" s="258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9" t="s">
        <v>487</v>
      </c>
      <c r="AU300" s="259" t="s">
        <v>82</v>
      </c>
      <c r="AV300" s="13" t="s">
        <v>82</v>
      </c>
      <c r="AW300" s="13" t="s">
        <v>35</v>
      </c>
      <c r="AX300" s="13" t="s">
        <v>78</v>
      </c>
      <c r="AY300" s="259" t="s">
        <v>475</v>
      </c>
    </row>
    <row r="301" s="2" customFormat="1" ht="16.5" customHeight="1">
      <c r="A301" s="41"/>
      <c r="B301" s="42"/>
      <c r="C301" s="282" t="s">
        <v>780</v>
      </c>
      <c r="D301" s="282" t="s">
        <v>516</v>
      </c>
      <c r="E301" s="283" t="s">
        <v>7420</v>
      </c>
      <c r="F301" s="284" t="s">
        <v>7421</v>
      </c>
      <c r="G301" s="285" t="s">
        <v>496</v>
      </c>
      <c r="H301" s="286">
        <v>2.464</v>
      </c>
      <c r="I301" s="287"/>
      <c r="J301" s="288">
        <f>ROUND(I301*H301,2)</f>
        <v>0</v>
      </c>
      <c r="K301" s="284" t="s">
        <v>481</v>
      </c>
      <c r="L301" s="289"/>
      <c r="M301" s="290" t="s">
        <v>28</v>
      </c>
      <c r="N301" s="291" t="s">
        <v>45</v>
      </c>
      <c r="O301" s="87"/>
      <c r="P301" s="240">
        <f>O301*H301</f>
        <v>0</v>
      </c>
      <c r="Q301" s="240">
        <v>0.222</v>
      </c>
      <c r="R301" s="240">
        <f>Q301*H301</f>
        <v>0.54700800000000005</v>
      </c>
      <c r="S301" s="240">
        <v>0</v>
      </c>
      <c r="T301" s="241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42" t="s">
        <v>519</v>
      </c>
      <c r="AT301" s="242" t="s">
        <v>516</v>
      </c>
      <c r="AU301" s="242" t="s">
        <v>82</v>
      </c>
      <c r="AY301" s="20" t="s">
        <v>475</v>
      </c>
      <c r="BE301" s="243">
        <f>IF(N301="základní",J301,0)</f>
        <v>0</v>
      </c>
      <c r="BF301" s="243">
        <f>IF(N301="snížená",J301,0)</f>
        <v>0</v>
      </c>
      <c r="BG301" s="243">
        <f>IF(N301="zákl. přenesená",J301,0)</f>
        <v>0</v>
      </c>
      <c r="BH301" s="243">
        <f>IF(N301="sníž. přenesená",J301,0)</f>
        <v>0</v>
      </c>
      <c r="BI301" s="243">
        <f>IF(N301="nulová",J301,0)</f>
        <v>0</v>
      </c>
      <c r="BJ301" s="20" t="s">
        <v>78</v>
      </c>
      <c r="BK301" s="243">
        <f>ROUND(I301*H301,2)</f>
        <v>0</v>
      </c>
      <c r="BL301" s="20" t="s">
        <v>482</v>
      </c>
      <c r="BM301" s="242" t="s">
        <v>7422</v>
      </c>
    </row>
    <row r="302" s="2" customFormat="1">
      <c r="A302" s="41"/>
      <c r="B302" s="42"/>
      <c r="C302" s="43"/>
      <c r="D302" s="244" t="s">
        <v>484</v>
      </c>
      <c r="E302" s="43"/>
      <c r="F302" s="245" t="s">
        <v>7421</v>
      </c>
      <c r="G302" s="43"/>
      <c r="H302" s="43"/>
      <c r="I302" s="151"/>
      <c r="J302" s="43"/>
      <c r="K302" s="43"/>
      <c r="L302" s="47"/>
      <c r="M302" s="246"/>
      <c r="N302" s="247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484</v>
      </c>
      <c r="AU302" s="20" t="s">
        <v>82</v>
      </c>
    </row>
    <row r="303" s="13" customFormat="1">
      <c r="A303" s="13"/>
      <c r="B303" s="249"/>
      <c r="C303" s="250"/>
      <c r="D303" s="244" t="s">
        <v>487</v>
      </c>
      <c r="E303" s="251" t="s">
        <v>28</v>
      </c>
      <c r="F303" s="252" t="s">
        <v>7423</v>
      </c>
      <c r="G303" s="250"/>
      <c r="H303" s="253">
        <v>2.464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9" t="s">
        <v>487</v>
      </c>
      <c r="AU303" s="259" t="s">
        <v>82</v>
      </c>
      <c r="AV303" s="13" t="s">
        <v>82</v>
      </c>
      <c r="AW303" s="13" t="s">
        <v>35</v>
      </c>
      <c r="AX303" s="13" t="s">
        <v>78</v>
      </c>
      <c r="AY303" s="259" t="s">
        <v>475</v>
      </c>
    </row>
    <row r="304" s="2" customFormat="1" ht="33" customHeight="1">
      <c r="A304" s="41"/>
      <c r="B304" s="42"/>
      <c r="C304" s="231" t="s">
        <v>786</v>
      </c>
      <c r="D304" s="231" t="s">
        <v>477</v>
      </c>
      <c r="E304" s="232" t="s">
        <v>7424</v>
      </c>
      <c r="F304" s="233" t="s">
        <v>7425</v>
      </c>
      <c r="G304" s="234" t="s">
        <v>550</v>
      </c>
      <c r="H304" s="235">
        <v>2</v>
      </c>
      <c r="I304" s="236"/>
      <c r="J304" s="237">
        <f>ROUND(I304*H304,2)</f>
        <v>0</v>
      </c>
      <c r="K304" s="233" t="s">
        <v>481</v>
      </c>
      <c r="L304" s="47"/>
      <c r="M304" s="238" t="s">
        <v>28</v>
      </c>
      <c r="N304" s="239" t="s">
        <v>45</v>
      </c>
      <c r="O304" s="87"/>
      <c r="P304" s="240">
        <f>O304*H304</f>
        <v>0</v>
      </c>
      <c r="Q304" s="240">
        <v>5.8003900000000002</v>
      </c>
      <c r="R304" s="240">
        <f>Q304*H304</f>
        <v>11.60078</v>
      </c>
      <c r="S304" s="240">
        <v>0</v>
      </c>
      <c r="T304" s="241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42" t="s">
        <v>482</v>
      </c>
      <c r="AT304" s="242" t="s">
        <v>477</v>
      </c>
      <c r="AU304" s="242" t="s">
        <v>82</v>
      </c>
      <c r="AY304" s="20" t="s">
        <v>475</v>
      </c>
      <c r="BE304" s="243">
        <f>IF(N304="základní",J304,0)</f>
        <v>0</v>
      </c>
      <c r="BF304" s="243">
        <f>IF(N304="snížená",J304,0)</f>
        <v>0</v>
      </c>
      <c r="BG304" s="243">
        <f>IF(N304="zákl. přenesená",J304,0)</f>
        <v>0</v>
      </c>
      <c r="BH304" s="243">
        <f>IF(N304="sníž. přenesená",J304,0)</f>
        <v>0</v>
      </c>
      <c r="BI304" s="243">
        <f>IF(N304="nulová",J304,0)</f>
        <v>0</v>
      </c>
      <c r="BJ304" s="20" t="s">
        <v>78</v>
      </c>
      <c r="BK304" s="243">
        <f>ROUND(I304*H304,2)</f>
        <v>0</v>
      </c>
      <c r="BL304" s="20" t="s">
        <v>482</v>
      </c>
      <c r="BM304" s="242" t="s">
        <v>7426</v>
      </c>
    </row>
    <row r="305" s="2" customFormat="1">
      <c r="A305" s="41"/>
      <c r="B305" s="42"/>
      <c r="C305" s="43"/>
      <c r="D305" s="244" t="s">
        <v>484</v>
      </c>
      <c r="E305" s="43"/>
      <c r="F305" s="245" t="s">
        <v>7427</v>
      </c>
      <c r="G305" s="43"/>
      <c r="H305" s="43"/>
      <c r="I305" s="151"/>
      <c r="J305" s="43"/>
      <c r="K305" s="43"/>
      <c r="L305" s="47"/>
      <c r="M305" s="246"/>
      <c r="N305" s="247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484</v>
      </c>
      <c r="AU305" s="20" t="s">
        <v>82</v>
      </c>
    </row>
    <row r="306" s="13" customFormat="1">
      <c r="A306" s="13"/>
      <c r="B306" s="249"/>
      <c r="C306" s="250"/>
      <c r="D306" s="244" t="s">
        <v>487</v>
      </c>
      <c r="E306" s="251" t="s">
        <v>28</v>
      </c>
      <c r="F306" s="252" t="s">
        <v>82</v>
      </c>
      <c r="G306" s="250"/>
      <c r="H306" s="253">
        <v>2</v>
      </c>
      <c r="I306" s="254"/>
      <c r="J306" s="250"/>
      <c r="K306" s="250"/>
      <c r="L306" s="255"/>
      <c r="M306" s="256"/>
      <c r="N306" s="257"/>
      <c r="O306" s="257"/>
      <c r="P306" s="257"/>
      <c r="Q306" s="257"/>
      <c r="R306" s="257"/>
      <c r="S306" s="257"/>
      <c r="T306" s="258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9" t="s">
        <v>487</v>
      </c>
      <c r="AU306" s="259" t="s">
        <v>82</v>
      </c>
      <c r="AV306" s="13" t="s">
        <v>82</v>
      </c>
      <c r="AW306" s="13" t="s">
        <v>35</v>
      </c>
      <c r="AX306" s="13" t="s">
        <v>78</v>
      </c>
      <c r="AY306" s="259" t="s">
        <v>475</v>
      </c>
    </row>
    <row r="307" s="2" customFormat="1" ht="21.75" customHeight="1">
      <c r="A307" s="41"/>
      <c r="B307" s="42"/>
      <c r="C307" s="231" t="s">
        <v>791</v>
      </c>
      <c r="D307" s="231" t="s">
        <v>477</v>
      </c>
      <c r="E307" s="232" t="s">
        <v>7428</v>
      </c>
      <c r="F307" s="233" t="s">
        <v>7429</v>
      </c>
      <c r="G307" s="234" t="s">
        <v>639</v>
      </c>
      <c r="H307" s="235">
        <v>8.0800000000000001</v>
      </c>
      <c r="I307" s="236"/>
      <c r="J307" s="237">
        <f>ROUND(I307*H307,2)</f>
        <v>0</v>
      </c>
      <c r="K307" s="233" t="s">
        <v>481</v>
      </c>
      <c r="L307" s="47"/>
      <c r="M307" s="238" t="s">
        <v>28</v>
      </c>
      <c r="N307" s="239" t="s">
        <v>45</v>
      </c>
      <c r="O307" s="87"/>
      <c r="P307" s="240">
        <f>O307*H307</f>
        <v>0</v>
      </c>
      <c r="Q307" s="240">
        <v>0.61348000000000003</v>
      </c>
      <c r="R307" s="240">
        <f>Q307*H307</f>
        <v>4.9569184000000002</v>
      </c>
      <c r="S307" s="240">
        <v>0</v>
      </c>
      <c r="T307" s="241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42" t="s">
        <v>482</v>
      </c>
      <c r="AT307" s="242" t="s">
        <v>477</v>
      </c>
      <c r="AU307" s="242" t="s">
        <v>82</v>
      </c>
      <c r="AY307" s="20" t="s">
        <v>475</v>
      </c>
      <c r="BE307" s="243">
        <f>IF(N307="základní",J307,0)</f>
        <v>0</v>
      </c>
      <c r="BF307" s="243">
        <f>IF(N307="snížená",J307,0)</f>
        <v>0</v>
      </c>
      <c r="BG307" s="243">
        <f>IF(N307="zákl. přenesená",J307,0)</f>
        <v>0</v>
      </c>
      <c r="BH307" s="243">
        <f>IF(N307="sníž. přenesená",J307,0)</f>
        <v>0</v>
      </c>
      <c r="BI307" s="243">
        <f>IF(N307="nulová",J307,0)</f>
        <v>0</v>
      </c>
      <c r="BJ307" s="20" t="s">
        <v>78</v>
      </c>
      <c r="BK307" s="243">
        <f>ROUND(I307*H307,2)</f>
        <v>0</v>
      </c>
      <c r="BL307" s="20" t="s">
        <v>482</v>
      </c>
      <c r="BM307" s="242" t="s">
        <v>7430</v>
      </c>
    </row>
    <row r="308" s="2" customFormat="1">
      <c r="A308" s="41"/>
      <c r="B308" s="42"/>
      <c r="C308" s="43"/>
      <c r="D308" s="244" t="s">
        <v>484</v>
      </c>
      <c r="E308" s="43"/>
      <c r="F308" s="245" t="s">
        <v>7431</v>
      </c>
      <c r="G308" s="43"/>
      <c r="H308" s="43"/>
      <c r="I308" s="151"/>
      <c r="J308" s="43"/>
      <c r="K308" s="43"/>
      <c r="L308" s="47"/>
      <c r="M308" s="246"/>
      <c r="N308" s="247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484</v>
      </c>
      <c r="AU308" s="20" t="s">
        <v>82</v>
      </c>
    </row>
    <row r="309" s="13" customFormat="1">
      <c r="A309" s="13"/>
      <c r="B309" s="249"/>
      <c r="C309" s="250"/>
      <c r="D309" s="244" t="s">
        <v>487</v>
      </c>
      <c r="E309" s="251" t="s">
        <v>28</v>
      </c>
      <c r="F309" s="252" t="s">
        <v>7432</v>
      </c>
      <c r="G309" s="250"/>
      <c r="H309" s="253">
        <v>8.0800000000000001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9" t="s">
        <v>487</v>
      </c>
      <c r="AU309" s="259" t="s">
        <v>82</v>
      </c>
      <c r="AV309" s="13" t="s">
        <v>82</v>
      </c>
      <c r="AW309" s="13" t="s">
        <v>35</v>
      </c>
      <c r="AX309" s="13" t="s">
        <v>78</v>
      </c>
      <c r="AY309" s="259" t="s">
        <v>475</v>
      </c>
    </row>
    <row r="310" s="2" customFormat="1" ht="16.5" customHeight="1">
      <c r="A310" s="41"/>
      <c r="B310" s="42"/>
      <c r="C310" s="282" t="s">
        <v>797</v>
      </c>
      <c r="D310" s="282" t="s">
        <v>516</v>
      </c>
      <c r="E310" s="283" t="s">
        <v>7433</v>
      </c>
      <c r="F310" s="284" t="s">
        <v>7434</v>
      </c>
      <c r="G310" s="285" t="s">
        <v>639</v>
      </c>
      <c r="H310" s="286">
        <v>1</v>
      </c>
      <c r="I310" s="287"/>
      <c r="J310" s="288">
        <f>ROUND(I310*H310,2)</f>
        <v>0</v>
      </c>
      <c r="K310" s="284" t="s">
        <v>481</v>
      </c>
      <c r="L310" s="289"/>
      <c r="M310" s="290" t="s">
        <v>28</v>
      </c>
      <c r="N310" s="291" t="s">
        <v>45</v>
      </c>
      <c r="O310" s="87"/>
      <c r="P310" s="240">
        <f>O310*H310</f>
        <v>0</v>
      </c>
      <c r="Q310" s="240">
        <v>0.29959999999999998</v>
      </c>
      <c r="R310" s="240">
        <f>Q310*H310</f>
        <v>0.29959999999999998</v>
      </c>
      <c r="S310" s="240">
        <v>0</v>
      </c>
      <c r="T310" s="241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42" t="s">
        <v>519</v>
      </c>
      <c r="AT310" s="242" t="s">
        <v>516</v>
      </c>
      <c r="AU310" s="242" t="s">
        <v>82</v>
      </c>
      <c r="AY310" s="20" t="s">
        <v>475</v>
      </c>
      <c r="BE310" s="243">
        <f>IF(N310="základní",J310,0)</f>
        <v>0</v>
      </c>
      <c r="BF310" s="243">
        <f>IF(N310="snížená",J310,0)</f>
        <v>0</v>
      </c>
      <c r="BG310" s="243">
        <f>IF(N310="zákl. přenesená",J310,0)</f>
        <v>0</v>
      </c>
      <c r="BH310" s="243">
        <f>IF(N310="sníž. přenesená",J310,0)</f>
        <v>0</v>
      </c>
      <c r="BI310" s="243">
        <f>IF(N310="nulová",J310,0)</f>
        <v>0</v>
      </c>
      <c r="BJ310" s="20" t="s">
        <v>78</v>
      </c>
      <c r="BK310" s="243">
        <f>ROUND(I310*H310,2)</f>
        <v>0</v>
      </c>
      <c r="BL310" s="20" t="s">
        <v>482</v>
      </c>
      <c r="BM310" s="242" t="s">
        <v>7435</v>
      </c>
    </row>
    <row r="311" s="2" customFormat="1">
      <c r="A311" s="41"/>
      <c r="B311" s="42"/>
      <c r="C311" s="43"/>
      <c r="D311" s="244" t="s">
        <v>484</v>
      </c>
      <c r="E311" s="43"/>
      <c r="F311" s="245" t="s">
        <v>7434</v>
      </c>
      <c r="G311" s="43"/>
      <c r="H311" s="43"/>
      <c r="I311" s="151"/>
      <c r="J311" s="43"/>
      <c r="K311" s="43"/>
      <c r="L311" s="47"/>
      <c r="M311" s="246"/>
      <c r="N311" s="24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484</v>
      </c>
      <c r="AU311" s="20" t="s">
        <v>82</v>
      </c>
    </row>
    <row r="312" s="13" customFormat="1">
      <c r="A312" s="13"/>
      <c r="B312" s="249"/>
      <c r="C312" s="250"/>
      <c r="D312" s="244" t="s">
        <v>487</v>
      </c>
      <c r="E312" s="251" t="s">
        <v>28</v>
      </c>
      <c r="F312" s="252" t="s">
        <v>7436</v>
      </c>
      <c r="G312" s="250"/>
      <c r="H312" s="253">
        <v>1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9" t="s">
        <v>487</v>
      </c>
      <c r="AU312" s="259" t="s">
        <v>82</v>
      </c>
      <c r="AV312" s="13" t="s">
        <v>82</v>
      </c>
      <c r="AW312" s="13" t="s">
        <v>35</v>
      </c>
      <c r="AX312" s="13" t="s">
        <v>78</v>
      </c>
      <c r="AY312" s="259" t="s">
        <v>475</v>
      </c>
    </row>
    <row r="313" s="2" customFormat="1" ht="21.75" customHeight="1">
      <c r="A313" s="41"/>
      <c r="B313" s="42"/>
      <c r="C313" s="282" t="s">
        <v>802</v>
      </c>
      <c r="D313" s="282" t="s">
        <v>516</v>
      </c>
      <c r="E313" s="283" t="s">
        <v>7437</v>
      </c>
      <c r="F313" s="284" t="s">
        <v>7438</v>
      </c>
      <c r="G313" s="285" t="s">
        <v>639</v>
      </c>
      <c r="H313" s="286">
        <v>1</v>
      </c>
      <c r="I313" s="287"/>
      <c r="J313" s="288">
        <f>ROUND(I313*H313,2)</f>
        <v>0</v>
      </c>
      <c r="K313" s="284" t="s">
        <v>28</v>
      </c>
      <c r="L313" s="289"/>
      <c r="M313" s="290" t="s">
        <v>28</v>
      </c>
      <c r="N313" s="291" t="s">
        <v>45</v>
      </c>
      <c r="O313" s="87"/>
      <c r="P313" s="240">
        <f>O313*H313</f>
        <v>0</v>
      </c>
      <c r="Q313" s="240">
        <v>0.32000000000000001</v>
      </c>
      <c r="R313" s="240">
        <f>Q313*H313</f>
        <v>0.32000000000000001</v>
      </c>
      <c r="S313" s="240">
        <v>0</v>
      </c>
      <c r="T313" s="241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42" t="s">
        <v>519</v>
      </c>
      <c r="AT313" s="242" t="s">
        <v>516</v>
      </c>
      <c r="AU313" s="242" t="s">
        <v>82</v>
      </c>
      <c r="AY313" s="20" t="s">
        <v>475</v>
      </c>
      <c r="BE313" s="243">
        <f>IF(N313="základní",J313,0)</f>
        <v>0</v>
      </c>
      <c r="BF313" s="243">
        <f>IF(N313="snížená",J313,0)</f>
        <v>0</v>
      </c>
      <c r="BG313" s="243">
        <f>IF(N313="zákl. přenesená",J313,0)</f>
        <v>0</v>
      </c>
      <c r="BH313" s="243">
        <f>IF(N313="sníž. přenesená",J313,0)</f>
        <v>0</v>
      </c>
      <c r="BI313" s="243">
        <f>IF(N313="nulová",J313,0)</f>
        <v>0</v>
      </c>
      <c r="BJ313" s="20" t="s">
        <v>78</v>
      </c>
      <c r="BK313" s="243">
        <f>ROUND(I313*H313,2)</f>
        <v>0</v>
      </c>
      <c r="BL313" s="20" t="s">
        <v>482</v>
      </c>
      <c r="BM313" s="242" t="s">
        <v>7439</v>
      </c>
    </row>
    <row r="314" s="2" customFormat="1">
      <c r="A314" s="41"/>
      <c r="B314" s="42"/>
      <c r="C314" s="43"/>
      <c r="D314" s="244" t="s">
        <v>484</v>
      </c>
      <c r="E314" s="43"/>
      <c r="F314" s="245" t="s">
        <v>7438</v>
      </c>
      <c r="G314" s="43"/>
      <c r="H314" s="43"/>
      <c r="I314" s="151"/>
      <c r="J314" s="43"/>
      <c r="K314" s="43"/>
      <c r="L314" s="47"/>
      <c r="M314" s="246"/>
      <c r="N314" s="247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484</v>
      </c>
      <c r="AU314" s="20" t="s">
        <v>82</v>
      </c>
    </row>
    <row r="315" s="13" customFormat="1">
      <c r="A315" s="13"/>
      <c r="B315" s="249"/>
      <c r="C315" s="250"/>
      <c r="D315" s="244" t="s">
        <v>487</v>
      </c>
      <c r="E315" s="251" t="s">
        <v>28</v>
      </c>
      <c r="F315" s="252" t="s">
        <v>7436</v>
      </c>
      <c r="G315" s="250"/>
      <c r="H315" s="253">
        <v>1</v>
      </c>
      <c r="I315" s="254"/>
      <c r="J315" s="250"/>
      <c r="K315" s="250"/>
      <c r="L315" s="255"/>
      <c r="M315" s="256"/>
      <c r="N315" s="257"/>
      <c r="O315" s="257"/>
      <c r="P315" s="257"/>
      <c r="Q315" s="257"/>
      <c r="R315" s="257"/>
      <c r="S315" s="257"/>
      <c r="T315" s="258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9" t="s">
        <v>487</v>
      </c>
      <c r="AU315" s="259" t="s">
        <v>82</v>
      </c>
      <c r="AV315" s="13" t="s">
        <v>82</v>
      </c>
      <c r="AW315" s="13" t="s">
        <v>35</v>
      </c>
      <c r="AX315" s="13" t="s">
        <v>78</v>
      </c>
      <c r="AY315" s="259" t="s">
        <v>475</v>
      </c>
    </row>
    <row r="316" s="2" customFormat="1" ht="21.75" customHeight="1">
      <c r="A316" s="41"/>
      <c r="B316" s="42"/>
      <c r="C316" s="282" t="s">
        <v>806</v>
      </c>
      <c r="D316" s="282" t="s">
        <v>516</v>
      </c>
      <c r="E316" s="283" t="s">
        <v>7440</v>
      </c>
      <c r="F316" s="284" t="s">
        <v>7441</v>
      </c>
      <c r="G316" s="285" t="s">
        <v>639</v>
      </c>
      <c r="H316" s="286">
        <v>1</v>
      </c>
      <c r="I316" s="287"/>
      <c r="J316" s="288">
        <f>ROUND(I316*H316,2)</f>
        <v>0</v>
      </c>
      <c r="K316" s="284" t="s">
        <v>28</v>
      </c>
      <c r="L316" s="289"/>
      <c r="M316" s="290" t="s">
        <v>28</v>
      </c>
      <c r="N316" s="291" t="s">
        <v>45</v>
      </c>
      <c r="O316" s="87"/>
      <c r="P316" s="240">
        <f>O316*H316</f>
        <v>0</v>
      </c>
      <c r="Q316" s="240">
        <v>0.29959999999999998</v>
      </c>
      <c r="R316" s="240">
        <f>Q316*H316</f>
        <v>0.29959999999999998</v>
      </c>
      <c r="S316" s="240">
        <v>0</v>
      </c>
      <c r="T316" s="241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42" t="s">
        <v>519</v>
      </c>
      <c r="AT316" s="242" t="s">
        <v>516</v>
      </c>
      <c r="AU316" s="242" t="s">
        <v>82</v>
      </c>
      <c r="AY316" s="20" t="s">
        <v>475</v>
      </c>
      <c r="BE316" s="243">
        <f>IF(N316="základní",J316,0)</f>
        <v>0</v>
      </c>
      <c r="BF316" s="243">
        <f>IF(N316="snížená",J316,0)</f>
        <v>0</v>
      </c>
      <c r="BG316" s="243">
        <f>IF(N316="zákl. přenesená",J316,0)</f>
        <v>0</v>
      </c>
      <c r="BH316" s="243">
        <f>IF(N316="sníž. přenesená",J316,0)</f>
        <v>0</v>
      </c>
      <c r="BI316" s="243">
        <f>IF(N316="nulová",J316,0)</f>
        <v>0</v>
      </c>
      <c r="BJ316" s="20" t="s">
        <v>78</v>
      </c>
      <c r="BK316" s="243">
        <f>ROUND(I316*H316,2)</f>
        <v>0</v>
      </c>
      <c r="BL316" s="20" t="s">
        <v>482</v>
      </c>
      <c r="BM316" s="242" t="s">
        <v>7442</v>
      </c>
    </row>
    <row r="317" s="2" customFormat="1">
      <c r="A317" s="41"/>
      <c r="B317" s="42"/>
      <c r="C317" s="43"/>
      <c r="D317" s="244" t="s">
        <v>484</v>
      </c>
      <c r="E317" s="43"/>
      <c r="F317" s="245" t="s">
        <v>7441</v>
      </c>
      <c r="G317" s="43"/>
      <c r="H317" s="43"/>
      <c r="I317" s="151"/>
      <c r="J317" s="43"/>
      <c r="K317" s="43"/>
      <c r="L317" s="47"/>
      <c r="M317" s="246"/>
      <c r="N317" s="247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484</v>
      </c>
      <c r="AU317" s="20" t="s">
        <v>82</v>
      </c>
    </row>
    <row r="318" s="13" customFormat="1">
      <c r="A318" s="13"/>
      <c r="B318" s="249"/>
      <c r="C318" s="250"/>
      <c r="D318" s="244" t="s">
        <v>487</v>
      </c>
      <c r="E318" s="251" t="s">
        <v>28</v>
      </c>
      <c r="F318" s="252" t="s">
        <v>7436</v>
      </c>
      <c r="G318" s="250"/>
      <c r="H318" s="253">
        <v>1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9" t="s">
        <v>487</v>
      </c>
      <c r="AU318" s="259" t="s">
        <v>82</v>
      </c>
      <c r="AV318" s="13" t="s">
        <v>82</v>
      </c>
      <c r="AW318" s="13" t="s">
        <v>35</v>
      </c>
      <c r="AX318" s="13" t="s">
        <v>78</v>
      </c>
      <c r="AY318" s="259" t="s">
        <v>475</v>
      </c>
    </row>
    <row r="319" s="2" customFormat="1" ht="16.5" customHeight="1">
      <c r="A319" s="41"/>
      <c r="B319" s="42"/>
      <c r="C319" s="282" t="s">
        <v>811</v>
      </c>
      <c r="D319" s="282" t="s">
        <v>516</v>
      </c>
      <c r="E319" s="283" t="s">
        <v>5151</v>
      </c>
      <c r="F319" s="284" t="s">
        <v>7443</v>
      </c>
      <c r="G319" s="285" t="s">
        <v>550</v>
      </c>
      <c r="H319" s="286">
        <v>6</v>
      </c>
      <c r="I319" s="287"/>
      <c r="J319" s="288">
        <f>ROUND(I319*H319,2)</f>
        <v>0</v>
      </c>
      <c r="K319" s="284" t="s">
        <v>28</v>
      </c>
      <c r="L319" s="289"/>
      <c r="M319" s="290" t="s">
        <v>28</v>
      </c>
      <c r="N319" s="291" t="s">
        <v>45</v>
      </c>
      <c r="O319" s="87"/>
      <c r="P319" s="240">
        <f>O319*H319</f>
        <v>0</v>
      </c>
      <c r="Q319" s="240">
        <v>0.044999999999999998</v>
      </c>
      <c r="R319" s="240">
        <f>Q319*H319</f>
        <v>0.27000000000000002</v>
      </c>
      <c r="S319" s="240">
        <v>0</v>
      </c>
      <c r="T319" s="241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42" t="s">
        <v>519</v>
      </c>
      <c r="AT319" s="242" t="s">
        <v>516</v>
      </c>
      <c r="AU319" s="242" t="s">
        <v>82</v>
      </c>
      <c r="AY319" s="20" t="s">
        <v>475</v>
      </c>
      <c r="BE319" s="243">
        <f>IF(N319="základní",J319,0)</f>
        <v>0</v>
      </c>
      <c r="BF319" s="243">
        <f>IF(N319="snížená",J319,0)</f>
        <v>0</v>
      </c>
      <c r="BG319" s="243">
        <f>IF(N319="zákl. přenesená",J319,0)</f>
        <v>0</v>
      </c>
      <c r="BH319" s="243">
        <f>IF(N319="sníž. přenesená",J319,0)</f>
        <v>0</v>
      </c>
      <c r="BI319" s="243">
        <f>IF(N319="nulová",J319,0)</f>
        <v>0</v>
      </c>
      <c r="BJ319" s="20" t="s">
        <v>78</v>
      </c>
      <c r="BK319" s="243">
        <f>ROUND(I319*H319,2)</f>
        <v>0</v>
      </c>
      <c r="BL319" s="20" t="s">
        <v>482</v>
      </c>
      <c r="BM319" s="242" t="s">
        <v>7444</v>
      </c>
    </row>
    <row r="320" s="2" customFormat="1">
      <c r="A320" s="41"/>
      <c r="B320" s="42"/>
      <c r="C320" s="43"/>
      <c r="D320" s="244" t="s">
        <v>484</v>
      </c>
      <c r="E320" s="43"/>
      <c r="F320" s="245" t="s">
        <v>7443</v>
      </c>
      <c r="G320" s="43"/>
      <c r="H320" s="43"/>
      <c r="I320" s="151"/>
      <c r="J320" s="43"/>
      <c r="K320" s="43"/>
      <c r="L320" s="47"/>
      <c r="M320" s="246"/>
      <c r="N320" s="247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484</v>
      </c>
      <c r="AU320" s="20" t="s">
        <v>82</v>
      </c>
    </row>
    <row r="321" s="13" customFormat="1">
      <c r="A321" s="13"/>
      <c r="B321" s="249"/>
      <c r="C321" s="250"/>
      <c r="D321" s="244" t="s">
        <v>487</v>
      </c>
      <c r="E321" s="251" t="s">
        <v>28</v>
      </c>
      <c r="F321" s="252" t="s">
        <v>7445</v>
      </c>
      <c r="G321" s="250"/>
      <c r="H321" s="253">
        <v>6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9" t="s">
        <v>487</v>
      </c>
      <c r="AU321" s="259" t="s">
        <v>82</v>
      </c>
      <c r="AV321" s="13" t="s">
        <v>82</v>
      </c>
      <c r="AW321" s="13" t="s">
        <v>35</v>
      </c>
      <c r="AX321" s="13" t="s">
        <v>78</v>
      </c>
      <c r="AY321" s="259" t="s">
        <v>475</v>
      </c>
    </row>
    <row r="322" s="2" customFormat="1" ht="21.75" customHeight="1">
      <c r="A322" s="41"/>
      <c r="B322" s="42"/>
      <c r="C322" s="231" t="s">
        <v>817</v>
      </c>
      <c r="D322" s="231" t="s">
        <v>477</v>
      </c>
      <c r="E322" s="232" t="s">
        <v>7446</v>
      </c>
      <c r="F322" s="233" t="s">
        <v>7447</v>
      </c>
      <c r="G322" s="234" t="s">
        <v>480</v>
      </c>
      <c r="H322" s="235">
        <v>3.1400000000000001</v>
      </c>
      <c r="I322" s="236"/>
      <c r="J322" s="237">
        <f>ROUND(I322*H322,2)</f>
        <v>0</v>
      </c>
      <c r="K322" s="233" t="s">
        <v>481</v>
      </c>
      <c r="L322" s="47"/>
      <c r="M322" s="238" t="s">
        <v>28</v>
      </c>
      <c r="N322" s="239" t="s">
        <v>45</v>
      </c>
      <c r="O322" s="87"/>
      <c r="P322" s="240">
        <f>O322*H322</f>
        <v>0</v>
      </c>
      <c r="Q322" s="240">
        <v>2.46367</v>
      </c>
      <c r="R322" s="240">
        <f>Q322*H322</f>
        <v>7.7359238000000001</v>
      </c>
      <c r="S322" s="240">
        <v>0</v>
      </c>
      <c r="T322" s="241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42" t="s">
        <v>482</v>
      </c>
      <c r="AT322" s="242" t="s">
        <v>477</v>
      </c>
      <c r="AU322" s="242" t="s">
        <v>82</v>
      </c>
      <c r="AY322" s="20" t="s">
        <v>475</v>
      </c>
      <c r="BE322" s="243">
        <f>IF(N322="základní",J322,0)</f>
        <v>0</v>
      </c>
      <c r="BF322" s="243">
        <f>IF(N322="snížená",J322,0)</f>
        <v>0</v>
      </c>
      <c r="BG322" s="243">
        <f>IF(N322="zákl. přenesená",J322,0)</f>
        <v>0</v>
      </c>
      <c r="BH322" s="243">
        <f>IF(N322="sníž. přenesená",J322,0)</f>
        <v>0</v>
      </c>
      <c r="BI322" s="243">
        <f>IF(N322="nulová",J322,0)</f>
        <v>0</v>
      </c>
      <c r="BJ322" s="20" t="s">
        <v>78</v>
      </c>
      <c r="BK322" s="243">
        <f>ROUND(I322*H322,2)</f>
        <v>0</v>
      </c>
      <c r="BL322" s="20" t="s">
        <v>482</v>
      </c>
      <c r="BM322" s="242" t="s">
        <v>7448</v>
      </c>
    </row>
    <row r="323" s="2" customFormat="1">
      <c r="A323" s="41"/>
      <c r="B323" s="42"/>
      <c r="C323" s="43"/>
      <c r="D323" s="244" t="s">
        <v>484</v>
      </c>
      <c r="E323" s="43"/>
      <c r="F323" s="245" t="s">
        <v>7449</v>
      </c>
      <c r="G323" s="43"/>
      <c r="H323" s="43"/>
      <c r="I323" s="151"/>
      <c r="J323" s="43"/>
      <c r="K323" s="43"/>
      <c r="L323" s="47"/>
      <c r="M323" s="246"/>
      <c r="N323" s="247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484</v>
      </c>
      <c r="AU323" s="20" t="s">
        <v>82</v>
      </c>
    </row>
    <row r="324" s="13" customFormat="1">
      <c r="A324" s="13"/>
      <c r="B324" s="249"/>
      <c r="C324" s="250"/>
      <c r="D324" s="244" t="s">
        <v>487</v>
      </c>
      <c r="E324" s="251" t="s">
        <v>28</v>
      </c>
      <c r="F324" s="252" t="s">
        <v>7450</v>
      </c>
      <c r="G324" s="250"/>
      <c r="H324" s="253">
        <v>3.1400000000000001</v>
      </c>
      <c r="I324" s="254"/>
      <c r="J324" s="250"/>
      <c r="K324" s="250"/>
      <c r="L324" s="255"/>
      <c r="M324" s="256"/>
      <c r="N324" s="257"/>
      <c r="O324" s="257"/>
      <c r="P324" s="257"/>
      <c r="Q324" s="257"/>
      <c r="R324" s="257"/>
      <c r="S324" s="257"/>
      <c r="T324" s="258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9" t="s">
        <v>487</v>
      </c>
      <c r="AU324" s="259" t="s">
        <v>82</v>
      </c>
      <c r="AV324" s="13" t="s">
        <v>82</v>
      </c>
      <c r="AW324" s="13" t="s">
        <v>35</v>
      </c>
      <c r="AX324" s="13" t="s">
        <v>78</v>
      </c>
      <c r="AY324" s="259" t="s">
        <v>475</v>
      </c>
    </row>
    <row r="325" s="2" customFormat="1" ht="55.5" customHeight="1">
      <c r="A325" s="41"/>
      <c r="B325" s="42"/>
      <c r="C325" s="231" t="s">
        <v>822</v>
      </c>
      <c r="D325" s="231" t="s">
        <v>477</v>
      </c>
      <c r="E325" s="232" t="s">
        <v>7451</v>
      </c>
      <c r="F325" s="233" t="s">
        <v>7452</v>
      </c>
      <c r="G325" s="234" t="s">
        <v>639</v>
      </c>
      <c r="H325" s="235">
        <v>16.899999999999999</v>
      </c>
      <c r="I325" s="236"/>
      <c r="J325" s="237">
        <f>ROUND(I325*H325,2)</f>
        <v>0</v>
      </c>
      <c r="K325" s="233" t="s">
        <v>481</v>
      </c>
      <c r="L325" s="47"/>
      <c r="M325" s="238" t="s">
        <v>28</v>
      </c>
      <c r="N325" s="239" t="s">
        <v>45</v>
      </c>
      <c r="O325" s="87"/>
      <c r="P325" s="240">
        <f>O325*H325</f>
        <v>0</v>
      </c>
      <c r="Q325" s="240">
        <v>0.00060999999999999997</v>
      </c>
      <c r="R325" s="240">
        <f>Q325*H325</f>
        <v>0.010308999999999999</v>
      </c>
      <c r="S325" s="240">
        <v>0</v>
      </c>
      <c r="T325" s="241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42" t="s">
        <v>482</v>
      </c>
      <c r="AT325" s="242" t="s">
        <v>477</v>
      </c>
      <c r="AU325" s="242" t="s">
        <v>82</v>
      </c>
      <c r="AY325" s="20" t="s">
        <v>475</v>
      </c>
      <c r="BE325" s="243">
        <f>IF(N325="základní",J325,0)</f>
        <v>0</v>
      </c>
      <c r="BF325" s="243">
        <f>IF(N325="snížená",J325,0)</f>
        <v>0</v>
      </c>
      <c r="BG325" s="243">
        <f>IF(N325="zákl. přenesená",J325,0)</f>
        <v>0</v>
      </c>
      <c r="BH325" s="243">
        <f>IF(N325="sníž. přenesená",J325,0)</f>
        <v>0</v>
      </c>
      <c r="BI325" s="243">
        <f>IF(N325="nulová",J325,0)</f>
        <v>0</v>
      </c>
      <c r="BJ325" s="20" t="s">
        <v>78</v>
      </c>
      <c r="BK325" s="243">
        <f>ROUND(I325*H325,2)</f>
        <v>0</v>
      </c>
      <c r="BL325" s="20" t="s">
        <v>482</v>
      </c>
      <c r="BM325" s="242" t="s">
        <v>7453</v>
      </c>
    </row>
    <row r="326" s="2" customFormat="1">
      <c r="A326" s="41"/>
      <c r="B326" s="42"/>
      <c r="C326" s="43"/>
      <c r="D326" s="244" t="s">
        <v>484</v>
      </c>
      <c r="E326" s="43"/>
      <c r="F326" s="245" t="s">
        <v>7452</v>
      </c>
      <c r="G326" s="43"/>
      <c r="H326" s="43"/>
      <c r="I326" s="151"/>
      <c r="J326" s="43"/>
      <c r="K326" s="43"/>
      <c r="L326" s="47"/>
      <c r="M326" s="246"/>
      <c r="N326" s="247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484</v>
      </c>
      <c r="AU326" s="20" t="s">
        <v>82</v>
      </c>
    </row>
    <row r="327" s="13" customFormat="1">
      <c r="A327" s="13"/>
      <c r="B327" s="249"/>
      <c r="C327" s="250"/>
      <c r="D327" s="244" t="s">
        <v>487</v>
      </c>
      <c r="E327" s="251" t="s">
        <v>28</v>
      </c>
      <c r="F327" s="252" t="s">
        <v>7454</v>
      </c>
      <c r="G327" s="250"/>
      <c r="H327" s="253">
        <v>16.899999999999999</v>
      </c>
      <c r="I327" s="254"/>
      <c r="J327" s="250"/>
      <c r="K327" s="250"/>
      <c r="L327" s="255"/>
      <c r="M327" s="256"/>
      <c r="N327" s="257"/>
      <c r="O327" s="257"/>
      <c r="P327" s="257"/>
      <c r="Q327" s="257"/>
      <c r="R327" s="257"/>
      <c r="S327" s="257"/>
      <c r="T327" s="258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9" t="s">
        <v>487</v>
      </c>
      <c r="AU327" s="259" t="s">
        <v>82</v>
      </c>
      <c r="AV327" s="13" t="s">
        <v>82</v>
      </c>
      <c r="AW327" s="13" t="s">
        <v>35</v>
      </c>
      <c r="AX327" s="13" t="s">
        <v>78</v>
      </c>
      <c r="AY327" s="259" t="s">
        <v>475</v>
      </c>
    </row>
    <row r="328" s="2" customFormat="1" ht="21.75" customHeight="1">
      <c r="A328" s="41"/>
      <c r="B328" s="42"/>
      <c r="C328" s="231" t="s">
        <v>827</v>
      </c>
      <c r="D328" s="231" t="s">
        <v>477</v>
      </c>
      <c r="E328" s="232" t="s">
        <v>7455</v>
      </c>
      <c r="F328" s="233" t="s">
        <v>7456</v>
      </c>
      <c r="G328" s="234" t="s">
        <v>639</v>
      </c>
      <c r="H328" s="235">
        <v>16.899999999999999</v>
      </c>
      <c r="I328" s="236"/>
      <c r="J328" s="237">
        <f>ROUND(I328*H328,2)</f>
        <v>0</v>
      </c>
      <c r="K328" s="233" t="s">
        <v>481</v>
      </c>
      <c r="L328" s="47"/>
      <c r="M328" s="238" t="s">
        <v>28</v>
      </c>
      <c r="N328" s="239" t="s">
        <v>45</v>
      </c>
      <c r="O328" s="87"/>
      <c r="P328" s="240">
        <f>O328*H328</f>
        <v>0</v>
      </c>
      <c r="Q328" s="240">
        <v>0</v>
      </c>
      <c r="R328" s="240">
        <f>Q328*H328</f>
        <v>0</v>
      </c>
      <c r="S328" s="240">
        <v>0</v>
      </c>
      <c r="T328" s="241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42" t="s">
        <v>482</v>
      </c>
      <c r="AT328" s="242" t="s">
        <v>477</v>
      </c>
      <c r="AU328" s="242" t="s">
        <v>82</v>
      </c>
      <c r="AY328" s="20" t="s">
        <v>475</v>
      </c>
      <c r="BE328" s="243">
        <f>IF(N328="základní",J328,0)</f>
        <v>0</v>
      </c>
      <c r="BF328" s="243">
        <f>IF(N328="snížená",J328,0)</f>
        <v>0</v>
      </c>
      <c r="BG328" s="243">
        <f>IF(N328="zákl. přenesená",J328,0)</f>
        <v>0</v>
      </c>
      <c r="BH328" s="243">
        <f>IF(N328="sníž. přenesená",J328,0)</f>
        <v>0</v>
      </c>
      <c r="BI328" s="243">
        <f>IF(N328="nulová",J328,0)</f>
        <v>0</v>
      </c>
      <c r="BJ328" s="20" t="s">
        <v>78</v>
      </c>
      <c r="BK328" s="243">
        <f>ROUND(I328*H328,2)</f>
        <v>0</v>
      </c>
      <c r="BL328" s="20" t="s">
        <v>482</v>
      </c>
      <c r="BM328" s="242" t="s">
        <v>7457</v>
      </c>
    </row>
    <row r="329" s="2" customFormat="1">
      <c r="A329" s="41"/>
      <c r="B329" s="42"/>
      <c r="C329" s="43"/>
      <c r="D329" s="244" t="s">
        <v>484</v>
      </c>
      <c r="E329" s="43"/>
      <c r="F329" s="245" t="s">
        <v>7458</v>
      </c>
      <c r="G329" s="43"/>
      <c r="H329" s="43"/>
      <c r="I329" s="151"/>
      <c r="J329" s="43"/>
      <c r="K329" s="43"/>
      <c r="L329" s="47"/>
      <c r="M329" s="246"/>
      <c r="N329" s="247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484</v>
      </c>
      <c r="AU329" s="20" t="s">
        <v>82</v>
      </c>
    </row>
    <row r="330" s="13" customFormat="1">
      <c r="A330" s="13"/>
      <c r="B330" s="249"/>
      <c r="C330" s="250"/>
      <c r="D330" s="244" t="s">
        <v>487</v>
      </c>
      <c r="E330" s="251" t="s">
        <v>28</v>
      </c>
      <c r="F330" s="252" t="s">
        <v>7454</v>
      </c>
      <c r="G330" s="250"/>
      <c r="H330" s="253">
        <v>16.899999999999999</v>
      </c>
      <c r="I330" s="254"/>
      <c r="J330" s="250"/>
      <c r="K330" s="250"/>
      <c r="L330" s="255"/>
      <c r="M330" s="256"/>
      <c r="N330" s="257"/>
      <c r="O330" s="257"/>
      <c r="P330" s="257"/>
      <c r="Q330" s="257"/>
      <c r="R330" s="257"/>
      <c r="S330" s="257"/>
      <c r="T330" s="258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9" t="s">
        <v>487</v>
      </c>
      <c r="AU330" s="259" t="s">
        <v>82</v>
      </c>
      <c r="AV330" s="13" t="s">
        <v>82</v>
      </c>
      <c r="AW330" s="13" t="s">
        <v>35</v>
      </c>
      <c r="AX330" s="13" t="s">
        <v>78</v>
      </c>
      <c r="AY330" s="259" t="s">
        <v>475</v>
      </c>
    </row>
    <row r="331" s="2" customFormat="1" ht="21.75" customHeight="1">
      <c r="A331" s="41"/>
      <c r="B331" s="42"/>
      <c r="C331" s="231" t="s">
        <v>833</v>
      </c>
      <c r="D331" s="231" t="s">
        <v>477</v>
      </c>
      <c r="E331" s="232" t="s">
        <v>7459</v>
      </c>
      <c r="F331" s="233" t="s">
        <v>7460</v>
      </c>
      <c r="G331" s="234" t="s">
        <v>480</v>
      </c>
      <c r="H331" s="235">
        <v>6</v>
      </c>
      <c r="I331" s="236"/>
      <c r="J331" s="237">
        <f>ROUND(I331*H331,2)</f>
        <v>0</v>
      </c>
      <c r="K331" s="233" t="s">
        <v>481</v>
      </c>
      <c r="L331" s="47"/>
      <c r="M331" s="238" t="s">
        <v>28</v>
      </c>
      <c r="N331" s="239" t="s">
        <v>45</v>
      </c>
      <c r="O331" s="87"/>
      <c r="P331" s="240">
        <f>O331*H331</f>
        <v>0</v>
      </c>
      <c r="Q331" s="240">
        <v>0.12</v>
      </c>
      <c r="R331" s="240">
        <f>Q331*H331</f>
        <v>0.71999999999999997</v>
      </c>
      <c r="S331" s="240">
        <v>2.2000000000000002</v>
      </c>
      <c r="T331" s="241">
        <f>S331*H331</f>
        <v>13.200000000000001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42" t="s">
        <v>482</v>
      </c>
      <c r="AT331" s="242" t="s">
        <v>477</v>
      </c>
      <c r="AU331" s="242" t="s">
        <v>82</v>
      </c>
      <c r="AY331" s="20" t="s">
        <v>475</v>
      </c>
      <c r="BE331" s="243">
        <f>IF(N331="základní",J331,0)</f>
        <v>0</v>
      </c>
      <c r="BF331" s="243">
        <f>IF(N331="snížená",J331,0)</f>
        <v>0</v>
      </c>
      <c r="BG331" s="243">
        <f>IF(N331="zákl. přenesená",J331,0)</f>
        <v>0</v>
      </c>
      <c r="BH331" s="243">
        <f>IF(N331="sníž. přenesená",J331,0)</f>
        <v>0</v>
      </c>
      <c r="BI331" s="243">
        <f>IF(N331="nulová",J331,0)</f>
        <v>0</v>
      </c>
      <c r="BJ331" s="20" t="s">
        <v>78</v>
      </c>
      <c r="BK331" s="243">
        <f>ROUND(I331*H331,2)</f>
        <v>0</v>
      </c>
      <c r="BL331" s="20" t="s">
        <v>482</v>
      </c>
      <c r="BM331" s="242" t="s">
        <v>7461</v>
      </c>
    </row>
    <row r="332" s="2" customFormat="1">
      <c r="A332" s="41"/>
      <c r="B332" s="42"/>
      <c r="C332" s="43"/>
      <c r="D332" s="244" t="s">
        <v>484</v>
      </c>
      <c r="E332" s="43"/>
      <c r="F332" s="245" t="s">
        <v>7460</v>
      </c>
      <c r="G332" s="43"/>
      <c r="H332" s="43"/>
      <c r="I332" s="151"/>
      <c r="J332" s="43"/>
      <c r="K332" s="43"/>
      <c r="L332" s="47"/>
      <c r="M332" s="246"/>
      <c r="N332" s="247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484</v>
      </c>
      <c r="AU332" s="20" t="s">
        <v>82</v>
      </c>
    </row>
    <row r="333" s="13" customFormat="1">
      <c r="A333" s="13"/>
      <c r="B333" s="249"/>
      <c r="C333" s="250"/>
      <c r="D333" s="244" t="s">
        <v>487</v>
      </c>
      <c r="E333" s="251" t="s">
        <v>28</v>
      </c>
      <c r="F333" s="252" t="s">
        <v>7462</v>
      </c>
      <c r="G333" s="250"/>
      <c r="H333" s="253">
        <v>6</v>
      </c>
      <c r="I333" s="254"/>
      <c r="J333" s="250"/>
      <c r="K333" s="250"/>
      <c r="L333" s="255"/>
      <c r="M333" s="256"/>
      <c r="N333" s="257"/>
      <c r="O333" s="257"/>
      <c r="P333" s="257"/>
      <c r="Q333" s="257"/>
      <c r="R333" s="257"/>
      <c r="S333" s="257"/>
      <c r="T333" s="258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9" t="s">
        <v>487</v>
      </c>
      <c r="AU333" s="259" t="s">
        <v>82</v>
      </c>
      <c r="AV333" s="13" t="s">
        <v>82</v>
      </c>
      <c r="AW333" s="13" t="s">
        <v>35</v>
      </c>
      <c r="AX333" s="13" t="s">
        <v>78</v>
      </c>
      <c r="AY333" s="259" t="s">
        <v>475</v>
      </c>
    </row>
    <row r="334" s="2" customFormat="1" ht="44.25" customHeight="1">
      <c r="A334" s="41"/>
      <c r="B334" s="42"/>
      <c r="C334" s="231" t="s">
        <v>839</v>
      </c>
      <c r="D334" s="231" t="s">
        <v>477</v>
      </c>
      <c r="E334" s="232" t="s">
        <v>7463</v>
      </c>
      <c r="F334" s="233" t="s">
        <v>7464</v>
      </c>
      <c r="G334" s="234" t="s">
        <v>639</v>
      </c>
      <c r="H334" s="235">
        <v>4.4000000000000004</v>
      </c>
      <c r="I334" s="236"/>
      <c r="J334" s="237">
        <f>ROUND(I334*H334,2)</f>
        <v>0</v>
      </c>
      <c r="K334" s="233" t="s">
        <v>481</v>
      </c>
      <c r="L334" s="47"/>
      <c r="M334" s="238" t="s">
        <v>28</v>
      </c>
      <c r="N334" s="239" t="s">
        <v>45</v>
      </c>
      <c r="O334" s="87"/>
      <c r="P334" s="240">
        <f>O334*H334</f>
        <v>0</v>
      </c>
      <c r="Q334" s="240">
        <v>0</v>
      </c>
      <c r="R334" s="240">
        <f>Q334*H334</f>
        <v>0</v>
      </c>
      <c r="S334" s="240">
        <v>0.97999999999999998</v>
      </c>
      <c r="T334" s="241">
        <f>S334*H334</f>
        <v>4.3120000000000003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42" t="s">
        <v>482</v>
      </c>
      <c r="AT334" s="242" t="s">
        <v>477</v>
      </c>
      <c r="AU334" s="242" t="s">
        <v>82</v>
      </c>
      <c r="AY334" s="20" t="s">
        <v>475</v>
      </c>
      <c r="BE334" s="243">
        <f>IF(N334="základní",J334,0)</f>
        <v>0</v>
      </c>
      <c r="BF334" s="243">
        <f>IF(N334="snížená",J334,0)</f>
        <v>0</v>
      </c>
      <c r="BG334" s="243">
        <f>IF(N334="zákl. přenesená",J334,0)</f>
        <v>0</v>
      </c>
      <c r="BH334" s="243">
        <f>IF(N334="sníž. přenesená",J334,0)</f>
        <v>0</v>
      </c>
      <c r="BI334" s="243">
        <f>IF(N334="nulová",J334,0)</f>
        <v>0</v>
      </c>
      <c r="BJ334" s="20" t="s">
        <v>78</v>
      </c>
      <c r="BK334" s="243">
        <f>ROUND(I334*H334,2)</f>
        <v>0</v>
      </c>
      <c r="BL334" s="20" t="s">
        <v>482</v>
      </c>
      <c r="BM334" s="242" t="s">
        <v>7465</v>
      </c>
    </row>
    <row r="335" s="2" customFormat="1">
      <c r="A335" s="41"/>
      <c r="B335" s="42"/>
      <c r="C335" s="43"/>
      <c r="D335" s="244" t="s">
        <v>484</v>
      </c>
      <c r="E335" s="43"/>
      <c r="F335" s="245" t="s">
        <v>7466</v>
      </c>
      <c r="G335" s="43"/>
      <c r="H335" s="43"/>
      <c r="I335" s="151"/>
      <c r="J335" s="43"/>
      <c r="K335" s="43"/>
      <c r="L335" s="47"/>
      <c r="M335" s="246"/>
      <c r="N335" s="247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484</v>
      </c>
      <c r="AU335" s="20" t="s">
        <v>82</v>
      </c>
    </row>
    <row r="336" s="13" customFormat="1">
      <c r="A336" s="13"/>
      <c r="B336" s="249"/>
      <c r="C336" s="250"/>
      <c r="D336" s="244" t="s">
        <v>487</v>
      </c>
      <c r="E336" s="251" t="s">
        <v>28</v>
      </c>
      <c r="F336" s="252" t="s">
        <v>7467</v>
      </c>
      <c r="G336" s="250"/>
      <c r="H336" s="253">
        <v>4.4000000000000004</v>
      </c>
      <c r="I336" s="254"/>
      <c r="J336" s="250"/>
      <c r="K336" s="250"/>
      <c r="L336" s="255"/>
      <c r="M336" s="256"/>
      <c r="N336" s="257"/>
      <c r="O336" s="257"/>
      <c r="P336" s="257"/>
      <c r="Q336" s="257"/>
      <c r="R336" s="257"/>
      <c r="S336" s="257"/>
      <c r="T336" s="258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9" t="s">
        <v>487</v>
      </c>
      <c r="AU336" s="259" t="s">
        <v>82</v>
      </c>
      <c r="AV336" s="13" t="s">
        <v>82</v>
      </c>
      <c r="AW336" s="13" t="s">
        <v>35</v>
      </c>
      <c r="AX336" s="13" t="s">
        <v>78</v>
      </c>
      <c r="AY336" s="259" t="s">
        <v>475</v>
      </c>
    </row>
    <row r="337" s="12" customFormat="1" ht="22.8" customHeight="1">
      <c r="A337" s="12"/>
      <c r="B337" s="215"/>
      <c r="C337" s="216"/>
      <c r="D337" s="217" t="s">
        <v>73</v>
      </c>
      <c r="E337" s="229" t="s">
        <v>2236</v>
      </c>
      <c r="F337" s="229" t="s">
        <v>2237</v>
      </c>
      <c r="G337" s="216"/>
      <c r="H337" s="216"/>
      <c r="I337" s="219"/>
      <c r="J337" s="230">
        <f>BK337</f>
        <v>0</v>
      </c>
      <c r="K337" s="216"/>
      <c r="L337" s="221"/>
      <c r="M337" s="222"/>
      <c r="N337" s="223"/>
      <c r="O337" s="223"/>
      <c r="P337" s="224">
        <f>SUM(P338:P348)</f>
        <v>0</v>
      </c>
      <c r="Q337" s="223"/>
      <c r="R337" s="224">
        <f>SUM(R338:R348)</f>
        <v>0</v>
      </c>
      <c r="S337" s="223"/>
      <c r="T337" s="225">
        <f>SUM(T338:T348)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26" t="s">
        <v>78</v>
      </c>
      <c r="AT337" s="227" t="s">
        <v>73</v>
      </c>
      <c r="AU337" s="227" t="s">
        <v>78</v>
      </c>
      <c r="AY337" s="226" t="s">
        <v>475</v>
      </c>
      <c r="BK337" s="228">
        <f>SUM(BK338:BK348)</f>
        <v>0</v>
      </c>
    </row>
    <row r="338" s="2" customFormat="1" ht="33" customHeight="1">
      <c r="A338" s="41"/>
      <c r="B338" s="42"/>
      <c r="C338" s="231" t="s">
        <v>844</v>
      </c>
      <c r="D338" s="231" t="s">
        <v>477</v>
      </c>
      <c r="E338" s="232" t="s">
        <v>7041</v>
      </c>
      <c r="F338" s="233" t="s">
        <v>7042</v>
      </c>
      <c r="G338" s="234" t="s">
        <v>508</v>
      </c>
      <c r="H338" s="235">
        <v>2095.4090000000001</v>
      </c>
      <c r="I338" s="236"/>
      <c r="J338" s="237">
        <f>ROUND(I338*H338,2)</f>
        <v>0</v>
      </c>
      <c r="K338" s="233" t="s">
        <v>906</v>
      </c>
      <c r="L338" s="47"/>
      <c r="M338" s="238" t="s">
        <v>28</v>
      </c>
      <c r="N338" s="239" t="s">
        <v>45</v>
      </c>
      <c r="O338" s="87"/>
      <c r="P338" s="240">
        <f>O338*H338</f>
        <v>0</v>
      </c>
      <c r="Q338" s="240">
        <v>0</v>
      </c>
      <c r="R338" s="240">
        <f>Q338*H338</f>
        <v>0</v>
      </c>
      <c r="S338" s="240">
        <v>0</v>
      </c>
      <c r="T338" s="241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42" t="s">
        <v>482</v>
      </c>
      <c r="AT338" s="242" t="s">
        <v>477</v>
      </c>
      <c r="AU338" s="242" t="s">
        <v>82</v>
      </c>
      <c r="AY338" s="20" t="s">
        <v>475</v>
      </c>
      <c r="BE338" s="243">
        <f>IF(N338="základní",J338,0)</f>
        <v>0</v>
      </c>
      <c r="BF338" s="243">
        <f>IF(N338="snížená",J338,0)</f>
        <v>0</v>
      </c>
      <c r="BG338" s="243">
        <f>IF(N338="zákl. přenesená",J338,0)</f>
        <v>0</v>
      </c>
      <c r="BH338" s="243">
        <f>IF(N338="sníž. přenesená",J338,0)</f>
        <v>0</v>
      </c>
      <c r="BI338" s="243">
        <f>IF(N338="nulová",J338,0)</f>
        <v>0</v>
      </c>
      <c r="BJ338" s="20" t="s">
        <v>78</v>
      </c>
      <c r="BK338" s="243">
        <f>ROUND(I338*H338,2)</f>
        <v>0</v>
      </c>
      <c r="BL338" s="20" t="s">
        <v>482</v>
      </c>
      <c r="BM338" s="242" t="s">
        <v>7468</v>
      </c>
    </row>
    <row r="339" s="2" customFormat="1">
      <c r="A339" s="41"/>
      <c r="B339" s="42"/>
      <c r="C339" s="43"/>
      <c r="D339" s="244" t="s">
        <v>484</v>
      </c>
      <c r="E339" s="43"/>
      <c r="F339" s="245" t="s">
        <v>7044</v>
      </c>
      <c r="G339" s="43"/>
      <c r="H339" s="43"/>
      <c r="I339" s="151"/>
      <c r="J339" s="43"/>
      <c r="K339" s="43"/>
      <c r="L339" s="47"/>
      <c r="M339" s="246"/>
      <c r="N339" s="247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484</v>
      </c>
      <c r="AU339" s="20" t="s">
        <v>82</v>
      </c>
    </row>
    <row r="340" s="2" customFormat="1">
      <c r="A340" s="41"/>
      <c r="B340" s="42"/>
      <c r="C340" s="43"/>
      <c r="D340" s="244" t="s">
        <v>485</v>
      </c>
      <c r="E340" s="43"/>
      <c r="F340" s="248" t="s">
        <v>7045</v>
      </c>
      <c r="G340" s="43"/>
      <c r="H340" s="43"/>
      <c r="I340" s="151"/>
      <c r="J340" s="43"/>
      <c r="K340" s="43"/>
      <c r="L340" s="47"/>
      <c r="M340" s="246"/>
      <c r="N340" s="247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485</v>
      </c>
      <c r="AU340" s="20" t="s">
        <v>82</v>
      </c>
    </row>
    <row r="341" s="13" customFormat="1">
      <c r="A341" s="13"/>
      <c r="B341" s="249"/>
      <c r="C341" s="250"/>
      <c r="D341" s="244" t="s">
        <v>487</v>
      </c>
      <c r="E341" s="251" t="s">
        <v>28</v>
      </c>
      <c r="F341" s="252" t="s">
        <v>7469</v>
      </c>
      <c r="G341" s="250"/>
      <c r="H341" s="253">
        <v>2055.5889999999999</v>
      </c>
      <c r="I341" s="254"/>
      <c r="J341" s="250"/>
      <c r="K341" s="250"/>
      <c r="L341" s="255"/>
      <c r="M341" s="256"/>
      <c r="N341" s="257"/>
      <c r="O341" s="257"/>
      <c r="P341" s="257"/>
      <c r="Q341" s="257"/>
      <c r="R341" s="257"/>
      <c r="S341" s="257"/>
      <c r="T341" s="258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9" t="s">
        <v>487</v>
      </c>
      <c r="AU341" s="259" t="s">
        <v>82</v>
      </c>
      <c r="AV341" s="13" t="s">
        <v>82</v>
      </c>
      <c r="AW341" s="13" t="s">
        <v>35</v>
      </c>
      <c r="AX341" s="13" t="s">
        <v>74</v>
      </c>
      <c r="AY341" s="259" t="s">
        <v>475</v>
      </c>
    </row>
    <row r="342" s="13" customFormat="1">
      <c r="A342" s="13"/>
      <c r="B342" s="249"/>
      <c r="C342" s="250"/>
      <c r="D342" s="244" t="s">
        <v>487</v>
      </c>
      <c r="E342" s="251" t="s">
        <v>28</v>
      </c>
      <c r="F342" s="252" t="s">
        <v>7470</v>
      </c>
      <c r="G342" s="250"/>
      <c r="H342" s="253">
        <v>39.82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9" t="s">
        <v>487</v>
      </c>
      <c r="AU342" s="259" t="s">
        <v>82</v>
      </c>
      <c r="AV342" s="13" t="s">
        <v>82</v>
      </c>
      <c r="AW342" s="13" t="s">
        <v>35</v>
      </c>
      <c r="AX342" s="13" t="s">
        <v>74</v>
      </c>
      <c r="AY342" s="259" t="s">
        <v>475</v>
      </c>
    </row>
    <row r="343" s="15" customFormat="1">
      <c r="A343" s="15"/>
      <c r="B343" s="271"/>
      <c r="C343" s="272"/>
      <c r="D343" s="244" t="s">
        <v>487</v>
      </c>
      <c r="E343" s="273" t="s">
        <v>28</v>
      </c>
      <c r="F343" s="274" t="s">
        <v>493</v>
      </c>
      <c r="G343" s="272"/>
      <c r="H343" s="275">
        <v>2095.4090000000001</v>
      </c>
      <c r="I343" s="276"/>
      <c r="J343" s="272"/>
      <c r="K343" s="272"/>
      <c r="L343" s="277"/>
      <c r="M343" s="278"/>
      <c r="N343" s="279"/>
      <c r="O343" s="279"/>
      <c r="P343" s="279"/>
      <c r="Q343" s="279"/>
      <c r="R343" s="279"/>
      <c r="S343" s="279"/>
      <c r="T343" s="280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81" t="s">
        <v>487</v>
      </c>
      <c r="AU343" s="281" t="s">
        <v>82</v>
      </c>
      <c r="AV343" s="15" t="s">
        <v>482</v>
      </c>
      <c r="AW343" s="15" t="s">
        <v>35</v>
      </c>
      <c r="AX343" s="15" t="s">
        <v>78</v>
      </c>
      <c r="AY343" s="281" t="s">
        <v>475</v>
      </c>
    </row>
    <row r="344" s="2" customFormat="1" ht="33" customHeight="1">
      <c r="A344" s="41"/>
      <c r="B344" s="42"/>
      <c r="C344" s="231" t="s">
        <v>850</v>
      </c>
      <c r="D344" s="231" t="s">
        <v>477</v>
      </c>
      <c r="E344" s="232" t="s">
        <v>5876</v>
      </c>
      <c r="F344" s="233" t="s">
        <v>5877</v>
      </c>
      <c r="G344" s="234" t="s">
        <v>508</v>
      </c>
      <c r="H344" s="235">
        <v>19.161999999999999</v>
      </c>
      <c r="I344" s="236"/>
      <c r="J344" s="237">
        <f>ROUND(I344*H344,2)</f>
        <v>0</v>
      </c>
      <c r="K344" s="233" t="s">
        <v>481</v>
      </c>
      <c r="L344" s="47"/>
      <c r="M344" s="238" t="s">
        <v>28</v>
      </c>
      <c r="N344" s="239" t="s">
        <v>45</v>
      </c>
      <c r="O344" s="87"/>
      <c r="P344" s="240">
        <f>O344*H344</f>
        <v>0</v>
      </c>
      <c r="Q344" s="240">
        <v>0</v>
      </c>
      <c r="R344" s="240">
        <f>Q344*H344</f>
        <v>0</v>
      </c>
      <c r="S344" s="240">
        <v>0</v>
      </c>
      <c r="T344" s="241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42" t="s">
        <v>482</v>
      </c>
      <c r="AT344" s="242" t="s">
        <v>477</v>
      </c>
      <c r="AU344" s="242" t="s">
        <v>82</v>
      </c>
      <c r="AY344" s="20" t="s">
        <v>475</v>
      </c>
      <c r="BE344" s="243">
        <f>IF(N344="základní",J344,0)</f>
        <v>0</v>
      </c>
      <c r="BF344" s="243">
        <f>IF(N344="snížená",J344,0)</f>
        <v>0</v>
      </c>
      <c r="BG344" s="243">
        <f>IF(N344="zákl. přenesená",J344,0)</f>
        <v>0</v>
      </c>
      <c r="BH344" s="243">
        <f>IF(N344="sníž. přenesená",J344,0)</f>
        <v>0</v>
      </c>
      <c r="BI344" s="243">
        <f>IF(N344="nulová",J344,0)</f>
        <v>0</v>
      </c>
      <c r="BJ344" s="20" t="s">
        <v>78</v>
      </c>
      <c r="BK344" s="243">
        <f>ROUND(I344*H344,2)</f>
        <v>0</v>
      </c>
      <c r="BL344" s="20" t="s">
        <v>482</v>
      </c>
      <c r="BM344" s="242" t="s">
        <v>7471</v>
      </c>
    </row>
    <row r="345" s="2" customFormat="1">
      <c r="A345" s="41"/>
      <c r="B345" s="42"/>
      <c r="C345" s="43"/>
      <c r="D345" s="244" t="s">
        <v>484</v>
      </c>
      <c r="E345" s="43"/>
      <c r="F345" s="245" t="s">
        <v>5879</v>
      </c>
      <c r="G345" s="43"/>
      <c r="H345" s="43"/>
      <c r="I345" s="151"/>
      <c r="J345" s="43"/>
      <c r="K345" s="43"/>
      <c r="L345" s="47"/>
      <c r="M345" s="246"/>
      <c r="N345" s="247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484</v>
      </c>
      <c r="AU345" s="20" t="s">
        <v>82</v>
      </c>
    </row>
    <row r="346" s="2" customFormat="1" ht="33" customHeight="1">
      <c r="A346" s="41"/>
      <c r="B346" s="42"/>
      <c r="C346" s="231" t="s">
        <v>855</v>
      </c>
      <c r="D346" s="231" t="s">
        <v>477</v>
      </c>
      <c r="E346" s="232" t="s">
        <v>5458</v>
      </c>
      <c r="F346" s="233" t="s">
        <v>5459</v>
      </c>
      <c r="G346" s="234" t="s">
        <v>508</v>
      </c>
      <c r="H346" s="235">
        <v>1.6499999999999999</v>
      </c>
      <c r="I346" s="236"/>
      <c r="J346" s="237">
        <f>ROUND(I346*H346,2)</f>
        <v>0</v>
      </c>
      <c r="K346" s="233" t="s">
        <v>28</v>
      </c>
      <c r="L346" s="47"/>
      <c r="M346" s="238" t="s">
        <v>28</v>
      </c>
      <c r="N346" s="239" t="s">
        <v>45</v>
      </c>
      <c r="O346" s="87"/>
      <c r="P346" s="240">
        <f>O346*H346</f>
        <v>0</v>
      </c>
      <c r="Q346" s="240">
        <v>0</v>
      </c>
      <c r="R346" s="240">
        <f>Q346*H346</f>
        <v>0</v>
      </c>
      <c r="S346" s="240">
        <v>0</v>
      </c>
      <c r="T346" s="241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42" t="s">
        <v>482</v>
      </c>
      <c r="AT346" s="242" t="s">
        <v>477</v>
      </c>
      <c r="AU346" s="242" t="s">
        <v>82</v>
      </c>
      <c r="AY346" s="20" t="s">
        <v>475</v>
      </c>
      <c r="BE346" s="243">
        <f>IF(N346="základní",J346,0)</f>
        <v>0</v>
      </c>
      <c r="BF346" s="243">
        <f>IF(N346="snížená",J346,0)</f>
        <v>0</v>
      </c>
      <c r="BG346" s="243">
        <f>IF(N346="zákl. přenesená",J346,0)</f>
        <v>0</v>
      </c>
      <c r="BH346" s="243">
        <f>IF(N346="sníž. přenesená",J346,0)</f>
        <v>0</v>
      </c>
      <c r="BI346" s="243">
        <f>IF(N346="nulová",J346,0)</f>
        <v>0</v>
      </c>
      <c r="BJ346" s="20" t="s">
        <v>78</v>
      </c>
      <c r="BK346" s="243">
        <f>ROUND(I346*H346,2)</f>
        <v>0</v>
      </c>
      <c r="BL346" s="20" t="s">
        <v>482</v>
      </c>
      <c r="BM346" s="242" t="s">
        <v>7472</v>
      </c>
    </row>
    <row r="347" s="2" customFormat="1">
      <c r="A347" s="41"/>
      <c r="B347" s="42"/>
      <c r="C347" s="43"/>
      <c r="D347" s="244" t="s">
        <v>484</v>
      </c>
      <c r="E347" s="43"/>
      <c r="F347" s="245" t="s">
        <v>5461</v>
      </c>
      <c r="G347" s="43"/>
      <c r="H347" s="43"/>
      <c r="I347" s="151"/>
      <c r="J347" s="43"/>
      <c r="K347" s="43"/>
      <c r="L347" s="47"/>
      <c r="M347" s="246"/>
      <c r="N347" s="247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484</v>
      </c>
      <c r="AU347" s="20" t="s">
        <v>82</v>
      </c>
    </row>
    <row r="348" s="13" customFormat="1">
      <c r="A348" s="13"/>
      <c r="B348" s="249"/>
      <c r="C348" s="250"/>
      <c r="D348" s="244" t="s">
        <v>487</v>
      </c>
      <c r="E348" s="251" t="s">
        <v>28</v>
      </c>
      <c r="F348" s="252" t="s">
        <v>7473</v>
      </c>
      <c r="G348" s="250"/>
      <c r="H348" s="253">
        <v>1.6499999999999999</v>
      </c>
      <c r="I348" s="254"/>
      <c r="J348" s="250"/>
      <c r="K348" s="250"/>
      <c r="L348" s="255"/>
      <c r="M348" s="256"/>
      <c r="N348" s="257"/>
      <c r="O348" s="257"/>
      <c r="P348" s="257"/>
      <c r="Q348" s="257"/>
      <c r="R348" s="257"/>
      <c r="S348" s="257"/>
      <c r="T348" s="258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9" t="s">
        <v>487</v>
      </c>
      <c r="AU348" s="259" t="s">
        <v>82</v>
      </c>
      <c r="AV348" s="13" t="s">
        <v>82</v>
      </c>
      <c r="AW348" s="13" t="s">
        <v>35</v>
      </c>
      <c r="AX348" s="13" t="s">
        <v>78</v>
      </c>
      <c r="AY348" s="259" t="s">
        <v>475</v>
      </c>
    </row>
    <row r="349" s="12" customFormat="1" ht="22.8" customHeight="1">
      <c r="A349" s="12"/>
      <c r="B349" s="215"/>
      <c r="C349" s="216"/>
      <c r="D349" s="217" t="s">
        <v>73</v>
      </c>
      <c r="E349" s="229" t="s">
        <v>701</v>
      </c>
      <c r="F349" s="229" t="s">
        <v>702</v>
      </c>
      <c r="G349" s="216"/>
      <c r="H349" s="216"/>
      <c r="I349" s="219"/>
      <c r="J349" s="230">
        <f>BK349</f>
        <v>0</v>
      </c>
      <c r="K349" s="216"/>
      <c r="L349" s="221"/>
      <c r="M349" s="222"/>
      <c r="N349" s="223"/>
      <c r="O349" s="223"/>
      <c r="P349" s="224">
        <f>SUM(P350:P351)</f>
        <v>0</v>
      </c>
      <c r="Q349" s="223"/>
      <c r="R349" s="224">
        <f>SUM(R350:R351)</f>
        <v>0</v>
      </c>
      <c r="S349" s="223"/>
      <c r="T349" s="225">
        <f>SUM(T350:T351)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26" t="s">
        <v>78</v>
      </c>
      <c r="AT349" s="227" t="s">
        <v>73</v>
      </c>
      <c r="AU349" s="227" t="s">
        <v>78</v>
      </c>
      <c r="AY349" s="226" t="s">
        <v>475</v>
      </c>
      <c r="BK349" s="228">
        <f>SUM(BK350:BK351)</f>
        <v>0</v>
      </c>
    </row>
    <row r="350" s="2" customFormat="1" ht="33" customHeight="1">
      <c r="A350" s="41"/>
      <c r="B350" s="42"/>
      <c r="C350" s="231" t="s">
        <v>860</v>
      </c>
      <c r="D350" s="231" t="s">
        <v>477</v>
      </c>
      <c r="E350" s="232" t="s">
        <v>1386</v>
      </c>
      <c r="F350" s="233" t="s">
        <v>1387</v>
      </c>
      <c r="G350" s="234" t="s">
        <v>508</v>
      </c>
      <c r="H350" s="235">
        <v>74.218000000000004</v>
      </c>
      <c r="I350" s="236"/>
      <c r="J350" s="237">
        <f>ROUND(I350*H350,2)</f>
        <v>0</v>
      </c>
      <c r="K350" s="233" t="s">
        <v>481</v>
      </c>
      <c r="L350" s="47"/>
      <c r="M350" s="238" t="s">
        <v>28</v>
      </c>
      <c r="N350" s="239" t="s">
        <v>45</v>
      </c>
      <c r="O350" s="87"/>
      <c r="P350" s="240">
        <f>O350*H350</f>
        <v>0</v>
      </c>
      <c r="Q350" s="240">
        <v>0</v>
      </c>
      <c r="R350" s="240">
        <f>Q350*H350</f>
        <v>0</v>
      </c>
      <c r="S350" s="240">
        <v>0</v>
      </c>
      <c r="T350" s="241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42" t="s">
        <v>482</v>
      </c>
      <c r="AT350" s="242" t="s">
        <v>477</v>
      </c>
      <c r="AU350" s="242" t="s">
        <v>82</v>
      </c>
      <c r="AY350" s="20" t="s">
        <v>475</v>
      </c>
      <c r="BE350" s="243">
        <f>IF(N350="základní",J350,0)</f>
        <v>0</v>
      </c>
      <c r="BF350" s="243">
        <f>IF(N350="snížená",J350,0)</f>
        <v>0</v>
      </c>
      <c r="BG350" s="243">
        <f>IF(N350="zákl. přenesená",J350,0)</f>
        <v>0</v>
      </c>
      <c r="BH350" s="243">
        <f>IF(N350="sníž. přenesená",J350,0)</f>
        <v>0</v>
      </c>
      <c r="BI350" s="243">
        <f>IF(N350="nulová",J350,0)</f>
        <v>0</v>
      </c>
      <c r="BJ350" s="20" t="s">
        <v>78</v>
      </c>
      <c r="BK350" s="243">
        <f>ROUND(I350*H350,2)</f>
        <v>0</v>
      </c>
      <c r="BL350" s="20" t="s">
        <v>482</v>
      </c>
      <c r="BM350" s="242" t="s">
        <v>7474</v>
      </c>
    </row>
    <row r="351" s="2" customFormat="1">
      <c r="A351" s="41"/>
      <c r="B351" s="42"/>
      <c r="C351" s="43"/>
      <c r="D351" s="244" t="s">
        <v>484</v>
      </c>
      <c r="E351" s="43"/>
      <c r="F351" s="245" t="s">
        <v>1389</v>
      </c>
      <c r="G351" s="43"/>
      <c r="H351" s="43"/>
      <c r="I351" s="151"/>
      <c r="J351" s="43"/>
      <c r="K351" s="43"/>
      <c r="L351" s="47"/>
      <c r="M351" s="295"/>
      <c r="N351" s="296"/>
      <c r="O351" s="297"/>
      <c r="P351" s="297"/>
      <c r="Q351" s="297"/>
      <c r="R351" s="297"/>
      <c r="S351" s="297"/>
      <c r="T351" s="29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484</v>
      </c>
      <c r="AU351" s="20" t="s">
        <v>82</v>
      </c>
    </row>
    <row r="352" s="2" customFormat="1" ht="6.96" customHeight="1">
      <c r="A352" s="41"/>
      <c r="B352" s="62"/>
      <c r="C352" s="63"/>
      <c r="D352" s="63"/>
      <c r="E352" s="63"/>
      <c r="F352" s="63"/>
      <c r="G352" s="63"/>
      <c r="H352" s="63"/>
      <c r="I352" s="179"/>
      <c r="J352" s="63"/>
      <c r="K352" s="63"/>
      <c r="L352" s="47"/>
      <c r="M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</row>
  </sheetData>
  <sheetProtection sheet="1" autoFilter="0" formatColumns="0" formatRows="0" objects="1" scenarios="1" spinCount="100000" saltValue="fvaxx2MFLCDccGUoScgrElNVs9K1hvr6DTE9EKhv/F77ju9R3+dCD8cw7ENEhMuEHOZ68+F8s9uZExm+IwZjJA==" hashValue="t97cDzjUZ+kmJc6ogHjz9Mpq54uED7Te8dZuii+rBFpivMgDsU7Zt2NoGveEm9oEmFYAlg+LeHyfb7Ag1iQLXQ==" algorithmName="SHA-512" password="C429"/>
  <autoFilter ref="C98:K35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276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7475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ROUND((SUM(BE98:BE232)),  2)</f>
        <v>0</v>
      </c>
      <c r="G37" s="41"/>
      <c r="H37" s="41"/>
      <c r="I37" s="168">
        <v>0.20999999999999999</v>
      </c>
      <c r="J37" s="167">
        <f>ROUND(((SUM(BE98:BE232))*I37),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ROUND((SUM(BF98:BF232)),  2)</f>
        <v>0</v>
      </c>
      <c r="G38" s="41"/>
      <c r="H38" s="41"/>
      <c r="I38" s="168">
        <v>0.14999999999999999</v>
      </c>
      <c r="J38" s="167">
        <f>ROUND(((SUM(BF98:BF232))*I38),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ROUND((SUM(BG98:BG232)),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ROUND((SUM(BH98:BH232)),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ROUND((SUM(BI98:BI232)),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107.7 - SO 107.7  Vedlejší polní cesta (P 4,00/20)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J153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1214</v>
      </c>
      <c r="E71" s="199"/>
      <c r="F71" s="199"/>
      <c r="G71" s="199"/>
      <c r="H71" s="199"/>
      <c r="I71" s="200"/>
      <c r="J71" s="201">
        <f>J158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J201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1909</v>
      </c>
      <c r="E73" s="199"/>
      <c r="F73" s="199"/>
      <c r="G73" s="199"/>
      <c r="H73" s="199"/>
      <c r="I73" s="200"/>
      <c r="J73" s="201">
        <f>J220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J230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6863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6864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107.7 - SO 107.7  Vedlejší polní cesta (P 4,00/20)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20.916199000000002</v>
      </c>
      <c r="S98" s="99"/>
      <c r="T98" s="213">
        <f>T99</f>
        <v>1.6059999999999999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P100+P153+P158+P201+P220+P230</f>
        <v>0</v>
      </c>
      <c r="Q99" s="223"/>
      <c r="R99" s="224">
        <f>R100+R153+R158+R201+R220+R230</f>
        <v>20.916199000000002</v>
      </c>
      <c r="S99" s="223"/>
      <c r="T99" s="225">
        <f>T100+T153+T158+T201+T220+T230</f>
        <v>1.6059999999999999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BK100+BK153+BK158+BK201+BK220+BK230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SUM(P101:P152)</f>
        <v>0</v>
      </c>
      <c r="Q100" s="223"/>
      <c r="R100" s="224">
        <f>SUM(R101:R152)</f>
        <v>16.876675000000002</v>
      </c>
      <c r="S100" s="223"/>
      <c r="T100" s="225">
        <f>SUM(T101:T152)</f>
        <v>1.6059999999999999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SUM(BK101:BK152)</f>
        <v>0</v>
      </c>
    </row>
    <row r="101" s="2" customFormat="1" ht="21.75" customHeight="1">
      <c r="A101" s="41"/>
      <c r="B101" s="42"/>
      <c r="C101" s="231" t="s">
        <v>78</v>
      </c>
      <c r="D101" s="231" t="s">
        <v>477</v>
      </c>
      <c r="E101" s="232" t="s">
        <v>5413</v>
      </c>
      <c r="F101" s="233" t="s">
        <v>5414</v>
      </c>
      <c r="G101" s="234" t="s">
        <v>550</v>
      </c>
      <c r="H101" s="235">
        <v>5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7476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5414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7477</v>
      </c>
      <c r="G103" s="250"/>
      <c r="H103" s="253">
        <v>5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82</v>
      </c>
      <c r="D104" s="231" t="s">
        <v>477</v>
      </c>
      <c r="E104" s="232" t="s">
        <v>3913</v>
      </c>
      <c r="F104" s="233" t="s">
        <v>3914</v>
      </c>
      <c r="G104" s="234" t="s">
        <v>550</v>
      </c>
      <c r="H104" s="235">
        <v>5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5.0000000000000002E-05</v>
      </c>
      <c r="R104" s="240">
        <f>Q104*H104</f>
        <v>0.00025000000000000001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7478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3916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7479</v>
      </c>
      <c r="G106" s="250"/>
      <c r="H106" s="253">
        <v>5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44.25" customHeight="1">
      <c r="A107" s="41"/>
      <c r="B107" s="42"/>
      <c r="C107" s="231" t="s">
        <v>482</v>
      </c>
      <c r="D107" s="231" t="s">
        <v>477</v>
      </c>
      <c r="E107" s="232" t="s">
        <v>7277</v>
      </c>
      <c r="F107" s="233" t="s">
        <v>7278</v>
      </c>
      <c r="G107" s="234" t="s">
        <v>496</v>
      </c>
      <c r="H107" s="235">
        <v>7.2999999999999998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0.22</v>
      </c>
      <c r="T107" s="241">
        <f>S107*H107</f>
        <v>1.6059999999999999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7480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7278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7481</v>
      </c>
      <c r="G109" s="250"/>
      <c r="H109" s="253">
        <v>7.2999999999999998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55.5" customHeight="1">
      <c r="A110" s="41"/>
      <c r="B110" s="42"/>
      <c r="C110" s="231" t="s">
        <v>186</v>
      </c>
      <c r="D110" s="231" t="s">
        <v>477</v>
      </c>
      <c r="E110" s="232" t="s">
        <v>6866</v>
      </c>
      <c r="F110" s="233" t="s">
        <v>6867</v>
      </c>
      <c r="G110" s="234" t="s">
        <v>480</v>
      </c>
      <c r="H110" s="235">
        <v>476.60000000000002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0.035400000000000001</v>
      </c>
      <c r="R110" s="240">
        <f>Q110*H110</f>
        <v>16.871640000000003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7482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6867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6" customFormat="1">
      <c r="A112" s="16"/>
      <c r="B112" s="299"/>
      <c r="C112" s="300"/>
      <c r="D112" s="244" t="s">
        <v>487</v>
      </c>
      <c r="E112" s="301" t="s">
        <v>28</v>
      </c>
      <c r="F112" s="302" t="s">
        <v>6869</v>
      </c>
      <c r="G112" s="300"/>
      <c r="H112" s="301" t="s">
        <v>28</v>
      </c>
      <c r="I112" s="303"/>
      <c r="J112" s="300"/>
      <c r="K112" s="300"/>
      <c r="L112" s="304"/>
      <c r="M112" s="305"/>
      <c r="N112" s="306"/>
      <c r="O112" s="306"/>
      <c r="P112" s="306"/>
      <c r="Q112" s="306"/>
      <c r="R112" s="306"/>
      <c r="S112" s="306"/>
      <c r="T112" s="307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T112" s="308" t="s">
        <v>487</v>
      </c>
      <c r="AU112" s="308" t="s">
        <v>82</v>
      </c>
      <c r="AV112" s="16" t="s">
        <v>78</v>
      </c>
      <c r="AW112" s="16" t="s">
        <v>35</v>
      </c>
      <c r="AX112" s="16" t="s">
        <v>74</v>
      </c>
      <c r="AY112" s="308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7483</v>
      </c>
      <c r="G113" s="250"/>
      <c r="H113" s="253">
        <v>476.60000000000002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44.25" customHeight="1">
      <c r="A114" s="41"/>
      <c r="B114" s="42"/>
      <c r="C114" s="231" t="s">
        <v>204</v>
      </c>
      <c r="D114" s="231" t="s">
        <v>477</v>
      </c>
      <c r="E114" s="232" t="s">
        <v>3633</v>
      </c>
      <c r="F114" s="233" t="s">
        <v>3634</v>
      </c>
      <c r="G114" s="234" t="s">
        <v>480</v>
      </c>
      <c r="H114" s="235">
        <v>539.79999999999995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7484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3636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7485</v>
      </c>
      <c r="G116" s="250"/>
      <c r="H116" s="253">
        <v>539.79999999999995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44.25" customHeight="1">
      <c r="A117" s="41"/>
      <c r="B117" s="42"/>
      <c r="C117" s="231" t="s">
        <v>522</v>
      </c>
      <c r="D117" s="231" t="s">
        <v>477</v>
      </c>
      <c r="E117" s="232" t="s">
        <v>6873</v>
      </c>
      <c r="F117" s="233" t="s">
        <v>6874</v>
      </c>
      <c r="G117" s="234" t="s">
        <v>480</v>
      </c>
      <c r="H117" s="235">
        <v>606.40999999999997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7486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6876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7487</v>
      </c>
      <c r="G119" s="250"/>
      <c r="H119" s="253">
        <v>606.40999999999997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44.25" customHeight="1">
      <c r="A120" s="41"/>
      <c r="B120" s="42"/>
      <c r="C120" s="231" t="s">
        <v>519</v>
      </c>
      <c r="D120" s="231" t="s">
        <v>477</v>
      </c>
      <c r="E120" s="232" t="s">
        <v>6878</v>
      </c>
      <c r="F120" s="233" t="s">
        <v>6879</v>
      </c>
      <c r="G120" s="234" t="s">
        <v>480</v>
      </c>
      <c r="H120" s="235">
        <v>60.640000000000001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7488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6881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7489</v>
      </c>
      <c r="G122" s="250"/>
      <c r="H122" s="253">
        <v>60.640000000000001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44.25" customHeight="1">
      <c r="A123" s="41"/>
      <c r="B123" s="42"/>
      <c r="C123" s="231" t="s">
        <v>292</v>
      </c>
      <c r="D123" s="231" t="s">
        <v>477</v>
      </c>
      <c r="E123" s="232" t="s">
        <v>5785</v>
      </c>
      <c r="F123" s="233" t="s">
        <v>5786</v>
      </c>
      <c r="G123" s="234" t="s">
        <v>480</v>
      </c>
      <c r="H123" s="235">
        <v>927.67600000000004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7490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5788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7491</v>
      </c>
      <c r="G125" s="250"/>
      <c r="H125" s="253">
        <v>904.67600000000004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7492</v>
      </c>
      <c r="G126" s="250"/>
      <c r="H126" s="253">
        <v>23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5" customFormat="1">
      <c r="A127" s="15"/>
      <c r="B127" s="271"/>
      <c r="C127" s="272"/>
      <c r="D127" s="244" t="s">
        <v>487</v>
      </c>
      <c r="E127" s="273" t="s">
        <v>28</v>
      </c>
      <c r="F127" s="274" t="s">
        <v>493</v>
      </c>
      <c r="G127" s="272"/>
      <c r="H127" s="275">
        <v>927.67600000000004</v>
      </c>
      <c r="I127" s="276"/>
      <c r="J127" s="272"/>
      <c r="K127" s="272"/>
      <c r="L127" s="277"/>
      <c r="M127" s="278"/>
      <c r="N127" s="279"/>
      <c r="O127" s="279"/>
      <c r="P127" s="279"/>
      <c r="Q127" s="279"/>
      <c r="R127" s="279"/>
      <c r="S127" s="279"/>
      <c r="T127" s="280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81" t="s">
        <v>487</v>
      </c>
      <c r="AU127" s="281" t="s">
        <v>82</v>
      </c>
      <c r="AV127" s="15" t="s">
        <v>482</v>
      </c>
      <c r="AW127" s="15" t="s">
        <v>35</v>
      </c>
      <c r="AX127" s="15" t="s">
        <v>78</v>
      </c>
      <c r="AY127" s="281" t="s">
        <v>475</v>
      </c>
    </row>
    <row r="128" s="2" customFormat="1" ht="44.25" customHeight="1">
      <c r="A128" s="41"/>
      <c r="B128" s="42"/>
      <c r="C128" s="231" t="s">
        <v>341</v>
      </c>
      <c r="D128" s="231" t="s">
        <v>477</v>
      </c>
      <c r="E128" s="232" t="s">
        <v>6907</v>
      </c>
      <c r="F128" s="233" t="s">
        <v>3664</v>
      </c>
      <c r="G128" s="234" t="s">
        <v>480</v>
      </c>
      <c r="H128" s="235">
        <v>606.40999999999997</v>
      </c>
      <c r="I128" s="236"/>
      <c r="J128" s="237">
        <f>ROUND(I128*H128,2)</f>
        <v>0</v>
      </c>
      <c r="K128" s="233" t="s">
        <v>28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7493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3664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7494</v>
      </c>
      <c r="G130" s="250"/>
      <c r="H130" s="253">
        <v>606.40999999999997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44.25" customHeight="1">
      <c r="A131" s="41"/>
      <c r="B131" s="42"/>
      <c r="C131" s="231" t="s">
        <v>350</v>
      </c>
      <c r="D131" s="231" t="s">
        <v>477</v>
      </c>
      <c r="E131" s="232" t="s">
        <v>5778</v>
      </c>
      <c r="F131" s="233" t="s">
        <v>5779</v>
      </c>
      <c r="G131" s="234" t="s">
        <v>480</v>
      </c>
      <c r="H131" s="235">
        <v>491.94999999999999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7495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5781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6" customFormat="1">
      <c r="A133" s="16"/>
      <c r="B133" s="299"/>
      <c r="C133" s="300"/>
      <c r="D133" s="244" t="s">
        <v>487</v>
      </c>
      <c r="E133" s="301" t="s">
        <v>28</v>
      </c>
      <c r="F133" s="302" t="s">
        <v>6901</v>
      </c>
      <c r="G133" s="300"/>
      <c r="H133" s="301" t="s">
        <v>28</v>
      </c>
      <c r="I133" s="303"/>
      <c r="J133" s="300"/>
      <c r="K133" s="300"/>
      <c r="L133" s="304"/>
      <c r="M133" s="305"/>
      <c r="N133" s="306"/>
      <c r="O133" s="306"/>
      <c r="P133" s="306"/>
      <c r="Q133" s="306"/>
      <c r="R133" s="306"/>
      <c r="S133" s="306"/>
      <c r="T133" s="307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T133" s="308" t="s">
        <v>487</v>
      </c>
      <c r="AU133" s="308" t="s">
        <v>82</v>
      </c>
      <c r="AV133" s="16" t="s">
        <v>78</v>
      </c>
      <c r="AW133" s="16" t="s">
        <v>35</v>
      </c>
      <c r="AX133" s="16" t="s">
        <v>74</v>
      </c>
      <c r="AY133" s="308" t="s">
        <v>475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7496</v>
      </c>
      <c r="G134" s="250"/>
      <c r="H134" s="253">
        <v>491.94999999999999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78</v>
      </c>
      <c r="AY134" s="259" t="s">
        <v>475</v>
      </c>
    </row>
    <row r="135" s="2" customFormat="1" ht="33" customHeight="1">
      <c r="A135" s="41"/>
      <c r="B135" s="42"/>
      <c r="C135" s="231" t="s">
        <v>359</v>
      </c>
      <c r="D135" s="231" t="s">
        <v>477</v>
      </c>
      <c r="E135" s="232" t="s">
        <v>1528</v>
      </c>
      <c r="F135" s="233" t="s">
        <v>1529</v>
      </c>
      <c r="G135" s="234" t="s">
        <v>480</v>
      </c>
      <c r="H135" s="235">
        <v>904.67600000000004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7497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1531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7498</v>
      </c>
      <c r="G137" s="250"/>
      <c r="H137" s="253">
        <v>904.67600000000004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2" customFormat="1" ht="33" customHeight="1">
      <c r="A138" s="41"/>
      <c r="B138" s="42"/>
      <c r="C138" s="231" t="s">
        <v>557</v>
      </c>
      <c r="D138" s="231" t="s">
        <v>477</v>
      </c>
      <c r="E138" s="232" t="s">
        <v>6910</v>
      </c>
      <c r="F138" s="233" t="s">
        <v>6911</v>
      </c>
      <c r="G138" s="234" t="s">
        <v>496</v>
      </c>
      <c r="H138" s="235">
        <v>319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7499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6911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7500</v>
      </c>
      <c r="G140" s="250"/>
      <c r="H140" s="253">
        <v>319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78</v>
      </c>
      <c r="AY140" s="259" t="s">
        <v>475</v>
      </c>
    </row>
    <row r="141" s="2" customFormat="1" ht="16.5" customHeight="1">
      <c r="A141" s="41"/>
      <c r="B141" s="42"/>
      <c r="C141" s="282" t="s">
        <v>8</v>
      </c>
      <c r="D141" s="282" t="s">
        <v>516</v>
      </c>
      <c r="E141" s="283" t="s">
        <v>4991</v>
      </c>
      <c r="F141" s="284" t="s">
        <v>4992</v>
      </c>
      <c r="G141" s="285" t="s">
        <v>720</v>
      </c>
      <c r="H141" s="286">
        <v>4.7850000000000001</v>
      </c>
      <c r="I141" s="287"/>
      <c r="J141" s="288">
        <f>ROUND(I141*H141,2)</f>
        <v>0</v>
      </c>
      <c r="K141" s="284" t="s">
        <v>481</v>
      </c>
      <c r="L141" s="289"/>
      <c r="M141" s="290" t="s">
        <v>28</v>
      </c>
      <c r="N141" s="291" t="s">
        <v>45</v>
      </c>
      <c r="O141" s="87"/>
      <c r="P141" s="240">
        <f>O141*H141</f>
        <v>0</v>
      </c>
      <c r="Q141" s="240">
        <v>0.001</v>
      </c>
      <c r="R141" s="240">
        <f>Q141*H141</f>
        <v>0.0047850000000000002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519</v>
      </c>
      <c r="AT141" s="242" t="s">
        <v>516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7501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4992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7502</v>
      </c>
      <c r="G143" s="250"/>
      <c r="H143" s="253">
        <v>4.7850000000000001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78</v>
      </c>
      <c r="AY143" s="259" t="s">
        <v>475</v>
      </c>
    </row>
    <row r="144" s="2" customFormat="1" ht="21.75" customHeight="1">
      <c r="A144" s="41"/>
      <c r="B144" s="42"/>
      <c r="C144" s="231" t="s">
        <v>567</v>
      </c>
      <c r="D144" s="231" t="s">
        <v>477</v>
      </c>
      <c r="E144" s="232" t="s">
        <v>4075</v>
      </c>
      <c r="F144" s="233" t="s">
        <v>4076</v>
      </c>
      <c r="G144" s="234" t="s">
        <v>496</v>
      </c>
      <c r="H144" s="235">
        <v>2383</v>
      </c>
      <c r="I144" s="236"/>
      <c r="J144" s="237">
        <f>ROUND(I144*H144,2)</f>
        <v>0</v>
      </c>
      <c r="K144" s="233" t="s">
        <v>481</v>
      </c>
      <c r="L144" s="47"/>
      <c r="M144" s="238" t="s">
        <v>28</v>
      </c>
      <c r="N144" s="239" t="s">
        <v>45</v>
      </c>
      <c r="O144" s="87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482</v>
      </c>
      <c r="AT144" s="242" t="s">
        <v>477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7503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4078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7504</v>
      </c>
      <c r="G146" s="250"/>
      <c r="H146" s="253">
        <v>2383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78</v>
      </c>
      <c r="AY146" s="259" t="s">
        <v>475</v>
      </c>
    </row>
    <row r="147" s="2" customFormat="1" ht="33" customHeight="1">
      <c r="A147" s="41"/>
      <c r="B147" s="42"/>
      <c r="C147" s="231" t="s">
        <v>571</v>
      </c>
      <c r="D147" s="231" t="s">
        <v>477</v>
      </c>
      <c r="E147" s="232" t="s">
        <v>6918</v>
      </c>
      <c r="F147" s="233" t="s">
        <v>6919</v>
      </c>
      <c r="G147" s="234" t="s">
        <v>496</v>
      </c>
      <c r="H147" s="235">
        <v>319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7505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6919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7500</v>
      </c>
      <c r="G149" s="250"/>
      <c r="H149" s="253">
        <v>319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78</v>
      </c>
      <c r="AY149" s="259" t="s">
        <v>475</v>
      </c>
    </row>
    <row r="150" s="2" customFormat="1" ht="33" customHeight="1">
      <c r="A150" s="41"/>
      <c r="B150" s="42"/>
      <c r="C150" s="231" t="s">
        <v>575</v>
      </c>
      <c r="D150" s="231" t="s">
        <v>477</v>
      </c>
      <c r="E150" s="232" t="s">
        <v>5821</v>
      </c>
      <c r="F150" s="233" t="s">
        <v>5822</v>
      </c>
      <c r="G150" s="234" t="s">
        <v>496</v>
      </c>
      <c r="H150" s="235">
        <v>3279.6669999999999</v>
      </c>
      <c r="I150" s="236"/>
      <c r="J150" s="237">
        <f>ROUND(I150*H150,2)</f>
        <v>0</v>
      </c>
      <c r="K150" s="233" t="s">
        <v>481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482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7506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5822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7507</v>
      </c>
      <c r="G152" s="250"/>
      <c r="H152" s="253">
        <v>3279.6669999999999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78</v>
      </c>
      <c r="AY152" s="259" t="s">
        <v>475</v>
      </c>
    </row>
    <row r="153" s="12" customFormat="1" ht="22.8" customHeight="1">
      <c r="A153" s="12"/>
      <c r="B153" s="215"/>
      <c r="C153" s="216"/>
      <c r="D153" s="217" t="s">
        <v>73</v>
      </c>
      <c r="E153" s="229" t="s">
        <v>82</v>
      </c>
      <c r="F153" s="229" t="s">
        <v>925</v>
      </c>
      <c r="G153" s="216"/>
      <c r="H153" s="216"/>
      <c r="I153" s="219"/>
      <c r="J153" s="230">
        <f>BK153</f>
        <v>0</v>
      </c>
      <c r="K153" s="216"/>
      <c r="L153" s="221"/>
      <c r="M153" s="222"/>
      <c r="N153" s="223"/>
      <c r="O153" s="223"/>
      <c r="P153" s="224">
        <f>SUM(P154:P157)</f>
        <v>0</v>
      </c>
      <c r="Q153" s="223"/>
      <c r="R153" s="224">
        <f>SUM(R154:R157)</f>
        <v>0</v>
      </c>
      <c r="S153" s="223"/>
      <c r="T153" s="225">
        <f>SUM(T154:T157)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6" t="s">
        <v>78</v>
      </c>
      <c r="AT153" s="227" t="s">
        <v>73</v>
      </c>
      <c r="AU153" s="227" t="s">
        <v>78</v>
      </c>
      <c r="AY153" s="226" t="s">
        <v>475</v>
      </c>
      <c r="BK153" s="228">
        <f>SUM(BK154:BK157)</f>
        <v>0</v>
      </c>
    </row>
    <row r="154" s="2" customFormat="1" ht="21.75" customHeight="1">
      <c r="A154" s="41"/>
      <c r="B154" s="42"/>
      <c r="C154" s="231" t="s">
        <v>579</v>
      </c>
      <c r="D154" s="231" t="s">
        <v>477</v>
      </c>
      <c r="E154" s="232" t="s">
        <v>7323</v>
      </c>
      <c r="F154" s="233" t="s">
        <v>7324</v>
      </c>
      <c r="G154" s="234" t="s">
        <v>480</v>
      </c>
      <c r="H154" s="235">
        <v>0.032000000000000001</v>
      </c>
      <c r="I154" s="236"/>
      <c r="J154" s="237">
        <f>ROUND(I154*H154,2)</f>
        <v>0</v>
      </c>
      <c r="K154" s="233" t="s">
        <v>481</v>
      </c>
      <c r="L154" s="47"/>
      <c r="M154" s="238" t="s">
        <v>28</v>
      </c>
      <c r="N154" s="239" t="s">
        <v>45</v>
      </c>
      <c r="O154" s="87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482</v>
      </c>
      <c r="AT154" s="242" t="s">
        <v>477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7508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7324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16" customFormat="1">
      <c r="A156" s="16"/>
      <c r="B156" s="299"/>
      <c r="C156" s="300"/>
      <c r="D156" s="244" t="s">
        <v>487</v>
      </c>
      <c r="E156" s="301" t="s">
        <v>28</v>
      </c>
      <c r="F156" s="302" t="s">
        <v>7509</v>
      </c>
      <c r="G156" s="300"/>
      <c r="H156" s="301" t="s">
        <v>28</v>
      </c>
      <c r="I156" s="303"/>
      <c r="J156" s="300"/>
      <c r="K156" s="300"/>
      <c r="L156" s="304"/>
      <c r="M156" s="305"/>
      <c r="N156" s="306"/>
      <c r="O156" s="306"/>
      <c r="P156" s="306"/>
      <c r="Q156" s="306"/>
      <c r="R156" s="306"/>
      <c r="S156" s="306"/>
      <c r="T156" s="307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308" t="s">
        <v>487</v>
      </c>
      <c r="AU156" s="308" t="s">
        <v>82</v>
      </c>
      <c r="AV156" s="16" t="s">
        <v>78</v>
      </c>
      <c r="AW156" s="16" t="s">
        <v>35</v>
      </c>
      <c r="AX156" s="16" t="s">
        <v>74</v>
      </c>
      <c r="AY156" s="308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7510</v>
      </c>
      <c r="G157" s="250"/>
      <c r="H157" s="253">
        <v>0.032000000000000001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78</v>
      </c>
      <c r="AY157" s="259" t="s">
        <v>475</v>
      </c>
    </row>
    <row r="158" s="12" customFormat="1" ht="22.8" customHeight="1">
      <c r="A158" s="12"/>
      <c r="B158" s="215"/>
      <c r="C158" s="216"/>
      <c r="D158" s="217" t="s">
        <v>73</v>
      </c>
      <c r="E158" s="229" t="s">
        <v>186</v>
      </c>
      <c r="F158" s="229" t="s">
        <v>1304</v>
      </c>
      <c r="G158" s="216"/>
      <c r="H158" s="216"/>
      <c r="I158" s="219"/>
      <c r="J158" s="230">
        <f>BK158</f>
        <v>0</v>
      </c>
      <c r="K158" s="216"/>
      <c r="L158" s="221"/>
      <c r="M158" s="222"/>
      <c r="N158" s="223"/>
      <c r="O158" s="223"/>
      <c r="P158" s="224">
        <f>SUM(P159:P200)</f>
        <v>0</v>
      </c>
      <c r="Q158" s="223"/>
      <c r="R158" s="224">
        <f>SUM(R159:R200)</f>
        <v>0</v>
      </c>
      <c r="S158" s="223"/>
      <c r="T158" s="225">
        <f>SUM(T159:T200)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6" t="s">
        <v>78</v>
      </c>
      <c r="AT158" s="227" t="s">
        <v>73</v>
      </c>
      <c r="AU158" s="227" t="s">
        <v>78</v>
      </c>
      <c r="AY158" s="226" t="s">
        <v>475</v>
      </c>
      <c r="BK158" s="228">
        <f>SUM(BK159:BK200)</f>
        <v>0</v>
      </c>
    </row>
    <row r="159" s="2" customFormat="1" ht="33" customHeight="1">
      <c r="A159" s="41"/>
      <c r="B159" s="42"/>
      <c r="C159" s="231" t="s">
        <v>583</v>
      </c>
      <c r="D159" s="231" t="s">
        <v>477</v>
      </c>
      <c r="E159" s="232" t="s">
        <v>7216</v>
      </c>
      <c r="F159" s="233" t="s">
        <v>6960</v>
      </c>
      <c r="G159" s="234" t="s">
        <v>496</v>
      </c>
      <c r="H159" s="235">
        <v>101.36</v>
      </c>
      <c r="I159" s="236"/>
      <c r="J159" s="237">
        <f>ROUND(I159*H159,2)</f>
        <v>0</v>
      </c>
      <c r="K159" s="233" t="s">
        <v>28</v>
      </c>
      <c r="L159" s="47"/>
      <c r="M159" s="238" t="s">
        <v>28</v>
      </c>
      <c r="N159" s="239" t="s">
        <v>45</v>
      </c>
      <c r="O159" s="87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482</v>
      </c>
      <c r="AT159" s="242" t="s">
        <v>477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482</v>
      </c>
      <c r="BM159" s="242" t="s">
        <v>7511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6962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2" customFormat="1">
      <c r="A161" s="41"/>
      <c r="B161" s="42"/>
      <c r="C161" s="43"/>
      <c r="D161" s="244" t="s">
        <v>485</v>
      </c>
      <c r="E161" s="43"/>
      <c r="F161" s="248" t="s">
        <v>6963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485</v>
      </c>
      <c r="AU161" s="20" t="s">
        <v>82</v>
      </c>
    </row>
    <row r="162" s="16" customFormat="1">
      <c r="A162" s="16"/>
      <c r="B162" s="299"/>
      <c r="C162" s="300"/>
      <c r="D162" s="244" t="s">
        <v>487</v>
      </c>
      <c r="E162" s="301" t="s">
        <v>28</v>
      </c>
      <c r="F162" s="302" t="s">
        <v>6964</v>
      </c>
      <c r="G162" s="300"/>
      <c r="H162" s="301" t="s">
        <v>28</v>
      </c>
      <c r="I162" s="303"/>
      <c r="J162" s="300"/>
      <c r="K162" s="300"/>
      <c r="L162" s="304"/>
      <c r="M162" s="305"/>
      <c r="N162" s="306"/>
      <c r="O162" s="306"/>
      <c r="P162" s="306"/>
      <c r="Q162" s="306"/>
      <c r="R162" s="306"/>
      <c r="S162" s="306"/>
      <c r="T162" s="307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308" t="s">
        <v>487</v>
      </c>
      <c r="AU162" s="308" t="s">
        <v>82</v>
      </c>
      <c r="AV162" s="16" t="s">
        <v>78</v>
      </c>
      <c r="AW162" s="16" t="s">
        <v>35</v>
      </c>
      <c r="AX162" s="16" t="s">
        <v>74</v>
      </c>
      <c r="AY162" s="308" t="s">
        <v>475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7512</v>
      </c>
      <c r="G163" s="250"/>
      <c r="H163" s="253">
        <v>101.36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33" customHeight="1">
      <c r="A164" s="41"/>
      <c r="B164" s="42"/>
      <c r="C164" s="231" t="s">
        <v>7</v>
      </c>
      <c r="D164" s="231" t="s">
        <v>477</v>
      </c>
      <c r="E164" s="232" t="s">
        <v>7513</v>
      </c>
      <c r="F164" s="233" t="s">
        <v>7355</v>
      </c>
      <c r="G164" s="234" t="s">
        <v>496</v>
      </c>
      <c r="H164" s="235">
        <v>2173</v>
      </c>
      <c r="I164" s="236"/>
      <c r="J164" s="237">
        <f>ROUND(I164*H164,2)</f>
        <v>0</v>
      </c>
      <c r="K164" s="233" t="s">
        <v>28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7514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7357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2" customFormat="1">
      <c r="A166" s="41"/>
      <c r="B166" s="42"/>
      <c r="C166" s="43"/>
      <c r="D166" s="244" t="s">
        <v>485</v>
      </c>
      <c r="E166" s="43"/>
      <c r="F166" s="248" t="s">
        <v>6963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485</v>
      </c>
      <c r="AU166" s="20" t="s">
        <v>82</v>
      </c>
    </row>
    <row r="167" s="16" customFormat="1">
      <c r="A167" s="16"/>
      <c r="B167" s="299"/>
      <c r="C167" s="300"/>
      <c r="D167" s="244" t="s">
        <v>487</v>
      </c>
      <c r="E167" s="301" t="s">
        <v>28</v>
      </c>
      <c r="F167" s="302" t="s">
        <v>6964</v>
      </c>
      <c r="G167" s="300"/>
      <c r="H167" s="301" t="s">
        <v>28</v>
      </c>
      <c r="I167" s="303"/>
      <c r="J167" s="300"/>
      <c r="K167" s="300"/>
      <c r="L167" s="304"/>
      <c r="M167" s="305"/>
      <c r="N167" s="306"/>
      <c r="O167" s="306"/>
      <c r="P167" s="306"/>
      <c r="Q167" s="306"/>
      <c r="R167" s="306"/>
      <c r="S167" s="306"/>
      <c r="T167" s="307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T167" s="308" t="s">
        <v>487</v>
      </c>
      <c r="AU167" s="308" t="s">
        <v>82</v>
      </c>
      <c r="AV167" s="16" t="s">
        <v>78</v>
      </c>
      <c r="AW167" s="16" t="s">
        <v>35</v>
      </c>
      <c r="AX167" s="16" t="s">
        <v>74</v>
      </c>
      <c r="AY167" s="308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7515</v>
      </c>
      <c r="G168" s="250"/>
      <c r="H168" s="253">
        <v>2173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2" customFormat="1" ht="21.75" customHeight="1">
      <c r="A169" s="41"/>
      <c r="B169" s="42"/>
      <c r="C169" s="231" t="s">
        <v>594</v>
      </c>
      <c r="D169" s="231" t="s">
        <v>477</v>
      </c>
      <c r="E169" s="232" t="s">
        <v>7220</v>
      </c>
      <c r="F169" s="233" t="s">
        <v>6967</v>
      </c>
      <c r="G169" s="234" t="s">
        <v>496</v>
      </c>
      <c r="H169" s="235">
        <v>2274.3600000000001</v>
      </c>
      <c r="I169" s="236"/>
      <c r="J169" s="237">
        <f>ROUND(I169*H169,2)</f>
        <v>0</v>
      </c>
      <c r="K169" s="233" t="s">
        <v>28</v>
      </c>
      <c r="L169" s="47"/>
      <c r="M169" s="238" t="s">
        <v>28</v>
      </c>
      <c r="N169" s="239" t="s">
        <v>45</v>
      </c>
      <c r="O169" s="87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482</v>
      </c>
      <c r="AT169" s="242" t="s">
        <v>477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482</v>
      </c>
      <c r="BM169" s="242" t="s">
        <v>7516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6969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2" customFormat="1">
      <c r="A171" s="41"/>
      <c r="B171" s="42"/>
      <c r="C171" s="43"/>
      <c r="D171" s="244" t="s">
        <v>485</v>
      </c>
      <c r="E171" s="43"/>
      <c r="F171" s="248" t="s">
        <v>6963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485</v>
      </c>
      <c r="AU171" s="20" t="s">
        <v>82</v>
      </c>
    </row>
    <row r="172" s="16" customFormat="1">
      <c r="A172" s="16"/>
      <c r="B172" s="299"/>
      <c r="C172" s="300"/>
      <c r="D172" s="244" t="s">
        <v>487</v>
      </c>
      <c r="E172" s="301" t="s">
        <v>28</v>
      </c>
      <c r="F172" s="302" t="s">
        <v>6964</v>
      </c>
      <c r="G172" s="300"/>
      <c r="H172" s="301" t="s">
        <v>28</v>
      </c>
      <c r="I172" s="303"/>
      <c r="J172" s="300"/>
      <c r="K172" s="300"/>
      <c r="L172" s="304"/>
      <c r="M172" s="305"/>
      <c r="N172" s="306"/>
      <c r="O172" s="306"/>
      <c r="P172" s="306"/>
      <c r="Q172" s="306"/>
      <c r="R172" s="306"/>
      <c r="S172" s="306"/>
      <c r="T172" s="307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308" t="s">
        <v>487</v>
      </c>
      <c r="AU172" s="308" t="s">
        <v>82</v>
      </c>
      <c r="AV172" s="16" t="s">
        <v>78</v>
      </c>
      <c r="AW172" s="16" t="s">
        <v>35</v>
      </c>
      <c r="AX172" s="16" t="s">
        <v>74</v>
      </c>
      <c r="AY172" s="308" t="s">
        <v>475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7515</v>
      </c>
      <c r="G173" s="250"/>
      <c r="H173" s="253">
        <v>2173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7512</v>
      </c>
      <c r="G174" s="250"/>
      <c r="H174" s="253">
        <v>101.36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5" customFormat="1">
      <c r="A175" s="15"/>
      <c r="B175" s="271"/>
      <c r="C175" s="272"/>
      <c r="D175" s="244" t="s">
        <v>487</v>
      </c>
      <c r="E175" s="273" t="s">
        <v>28</v>
      </c>
      <c r="F175" s="274" t="s">
        <v>493</v>
      </c>
      <c r="G175" s="272"/>
      <c r="H175" s="275">
        <v>2274.3600000000001</v>
      </c>
      <c r="I175" s="276"/>
      <c r="J175" s="272"/>
      <c r="K175" s="272"/>
      <c r="L175" s="277"/>
      <c r="M175" s="278"/>
      <c r="N175" s="279"/>
      <c r="O175" s="279"/>
      <c r="P175" s="279"/>
      <c r="Q175" s="279"/>
      <c r="R175" s="279"/>
      <c r="S175" s="279"/>
      <c r="T175" s="280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81" t="s">
        <v>487</v>
      </c>
      <c r="AU175" s="281" t="s">
        <v>82</v>
      </c>
      <c r="AV175" s="15" t="s">
        <v>482</v>
      </c>
      <c r="AW175" s="15" t="s">
        <v>35</v>
      </c>
      <c r="AX175" s="15" t="s">
        <v>78</v>
      </c>
      <c r="AY175" s="281" t="s">
        <v>475</v>
      </c>
    </row>
    <row r="176" s="2" customFormat="1" ht="44.25" customHeight="1">
      <c r="A176" s="41"/>
      <c r="B176" s="42"/>
      <c r="C176" s="231" t="s">
        <v>599</v>
      </c>
      <c r="D176" s="231" t="s">
        <v>477</v>
      </c>
      <c r="E176" s="232" t="s">
        <v>6971</v>
      </c>
      <c r="F176" s="233" t="s">
        <v>6972</v>
      </c>
      <c r="G176" s="234" t="s">
        <v>496</v>
      </c>
      <c r="H176" s="235">
        <v>101.36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7517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6974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7518</v>
      </c>
      <c r="G178" s="250"/>
      <c r="H178" s="253">
        <v>101.36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78</v>
      </c>
      <c r="AY178" s="259" t="s">
        <v>475</v>
      </c>
    </row>
    <row r="179" s="2" customFormat="1" ht="21.75" customHeight="1">
      <c r="A179" s="41"/>
      <c r="B179" s="42"/>
      <c r="C179" s="231" t="s">
        <v>603</v>
      </c>
      <c r="D179" s="231" t="s">
        <v>477</v>
      </c>
      <c r="E179" s="232" t="s">
        <v>7376</v>
      </c>
      <c r="F179" s="233" t="s">
        <v>7377</v>
      </c>
      <c r="G179" s="234" t="s">
        <v>496</v>
      </c>
      <c r="H179" s="235">
        <v>14.6</v>
      </c>
      <c r="I179" s="236"/>
      <c r="J179" s="237">
        <f>ROUND(I179*H179,2)</f>
        <v>0</v>
      </c>
      <c r="K179" s="233" t="s">
        <v>481</v>
      </c>
      <c r="L179" s="47"/>
      <c r="M179" s="238" t="s">
        <v>28</v>
      </c>
      <c r="N179" s="239" t="s">
        <v>45</v>
      </c>
      <c r="O179" s="87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482</v>
      </c>
      <c r="AT179" s="242" t="s">
        <v>477</v>
      </c>
      <c r="AU179" s="242" t="s">
        <v>82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482</v>
      </c>
      <c r="BM179" s="242" t="s">
        <v>7519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7377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82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7520</v>
      </c>
      <c r="G181" s="250"/>
      <c r="H181" s="253">
        <v>14.6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78</v>
      </c>
      <c r="AY181" s="259" t="s">
        <v>475</v>
      </c>
    </row>
    <row r="182" s="2" customFormat="1" ht="33" customHeight="1">
      <c r="A182" s="41"/>
      <c r="B182" s="42"/>
      <c r="C182" s="231" t="s">
        <v>607</v>
      </c>
      <c r="D182" s="231" t="s">
        <v>477</v>
      </c>
      <c r="E182" s="232" t="s">
        <v>7382</v>
      </c>
      <c r="F182" s="233" t="s">
        <v>7383</v>
      </c>
      <c r="G182" s="234" t="s">
        <v>496</v>
      </c>
      <c r="H182" s="235">
        <v>7.2999999999999998</v>
      </c>
      <c r="I182" s="236"/>
      <c r="J182" s="237">
        <f>ROUND(I182*H182,2)</f>
        <v>0</v>
      </c>
      <c r="K182" s="233" t="s">
        <v>481</v>
      </c>
      <c r="L182" s="47"/>
      <c r="M182" s="238" t="s">
        <v>28</v>
      </c>
      <c r="N182" s="239" t="s">
        <v>45</v>
      </c>
      <c r="O182" s="87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42" t="s">
        <v>482</v>
      </c>
      <c r="AT182" s="242" t="s">
        <v>477</v>
      </c>
      <c r="AU182" s="242" t="s">
        <v>82</v>
      </c>
      <c r="AY182" s="20" t="s">
        <v>475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20" t="s">
        <v>78</v>
      </c>
      <c r="BK182" s="243">
        <f>ROUND(I182*H182,2)</f>
        <v>0</v>
      </c>
      <c r="BL182" s="20" t="s">
        <v>482</v>
      </c>
      <c r="BM182" s="242" t="s">
        <v>7521</v>
      </c>
    </row>
    <row r="183" s="2" customFormat="1">
      <c r="A183" s="41"/>
      <c r="B183" s="42"/>
      <c r="C183" s="43"/>
      <c r="D183" s="244" t="s">
        <v>484</v>
      </c>
      <c r="E183" s="43"/>
      <c r="F183" s="245" t="s">
        <v>7385</v>
      </c>
      <c r="G183" s="43"/>
      <c r="H183" s="43"/>
      <c r="I183" s="151"/>
      <c r="J183" s="43"/>
      <c r="K183" s="43"/>
      <c r="L183" s="47"/>
      <c r="M183" s="246"/>
      <c r="N183" s="24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484</v>
      </c>
      <c r="AU183" s="20" t="s">
        <v>82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7522</v>
      </c>
      <c r="G184" s="250"/>
      <c r="H184" s="253">
        <v>7.2999999999999998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78</v>
      </c>
      <c r="AY184" s="259" t="s">
        <v>475</v>
      </c>
    </row>
    <row r="185" s="2" customFormat="1" ht="21.75" customHeight="1">
      <c r="A185" s="41"/>
      <c r="B185" s="42"/>
      <c r="C185" s="231" t="s">
        <v>614</v>
      </c>
      <c r="D185" s="231" t="s">
        <v>477</v>
      </c>
      <c r="E185" s="232" t="s">
        <v>6976</v>
      </c>
      <c r="F185" s="233" t="s">
        <v>6977</v>
      </c>
      <c r="G185" s="234" t="s">
        <v>480</v>
      </c>
      <c r="H185" s="235">
        <v>23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7523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6979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6" customFormat="1">
      <c r="A187" s="16"/>
      <c r="B187" s="299"/>
      <c r="C187" s="300"/>
      <c r="D187" s="244" t="s">
        <v>487</v>
      </c>
      <c r="E187" s="301" t="s">
        <v>28</v>
      </c>
      <c r="F187" s="302" t="s">
        <v>7124</v>
      </c>
      <c r="G187" s="300"/>
      <c r="H187" s="301" t="s">
        <v>28</v>
      </c>
      <c r="I187" s="303"/>
      <c r="J187" s="300"/>
      <c r="K187" s="300"/>
      <c r="L187" s="304"/>
      <c r="M187" s="305"/>
      <c r="N187" s="306"/>
      <c r="O187" s="306"/>
      <c r="P187" s="306"/>
      <c r="Q187" s="306"/>
      <c r="R187" s="306"/>
      <c r="S187" s="306"/>
      <c r="T187" s="307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T187" s="308" t="s">
        <v>487</v>
      </c>
      <c r="AU187" s="308" t="s">
        <v>82</v>
      </c>
      <c r="AV187" s="16" t="s">
        <v>78</v>
      </c>
      <c r="AW187" s="16" t="s">
        <v>35</v>
      </c>
      <c r="AX187" s="16" t="s">
        <v>74</v>
      </c>
      <c r="AY187" s="308" t="s">
        <v>475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7524</v>
      </c>
      <c r="G188" s="250"/>
      <c r="H188" s="253">
        <v>23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78</v>
      </c>
      <c r="AY188" s="259" t="s">
        <v>475</v>
      </c>
    </row>
    <row r="189" s="2" customFormat="1" ht="21.75" customHeight="1">
      <c r="A189" s="41"/>
      <c r="B189" s="42"/>
      <c r="C189" s="231" t="s">
        <v>620</v>
      </c>
      <c r="D189" s="231" t="s">
        <v>477</v>
      </c>
      <c r="E189" s="232" t="s">
        <v>6981</v>
      </c>
      <c r="F189" s="233" t="s">
        <v>6982</v>
      </c>
      <c r="G189" s="234" t="s">
        <v>496</v>
      </c>
      <c r="H189" s="235">
        <v>101.36</v>
      </c>
      <c r="I189" s="236"/>
      <c r="J189" s="237">
        <f>ROUND(I189*H189,2)</f>
        <v>0</v>
      </c>
      <c r="K189" s="233" t="s">
        <v>481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482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482</v>
      </c>
      <c r="BM189" s="242" t="s">
        <v>7525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6982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7512</v>
      </c>
      <c r="G191" s="250"/>
      <c r="H191" s="253">
        <v>101.36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78</v>
      </c>
      <c r="AY191" s="259" t="s">
        <v>475</v>
      </c>
    </row>
    <row r="192" s="2" customFormat="1" ht="21.75" customHeight="1">
      <c r="A192" s="41"/>
      <c r="B192" s="42"/>
      <c r="C192" s="231" t="s">
        <v>625</v>
      </c>
      <c r="D192" s="231" t="s">
        <v>477</v>
      </c>
      <c r="E192" s="232" t="s">
        <v>4458</v>
      </c>
      <c r="F192" s="233" t="s">
        <v>4459</v>
      </c>
      <c r="G192" s="234" t="s">
        <v>496</v>
      </c>
      <c r="H192" s="235">
        <v>101.36</v>
      </c>
      <c r="I192" s="236"/>
      <c r="J192" s="237">
        <f>ROUND(I192*H192,2)</f>
        <v>0</v>
      </c>
      <c r="K192" s="233" t="s">
        <v>481</v>
      </c>
      <c r="L192" s="47"/>
      <c r="M192" s="238" t="s">
        <v>28</v>
      </c>
      <c r="N192" s="239" t="s">
        <v>45</v>
      </c>
      <c r="O192" s="87"/>
      <c r="P192" s="240">
        <f>O192*H192</f>
        <v>0</v>
      </c>
      <c r="Q192" s="240">
        <v>0</v>
      </c>
      <c r="R192" s="240">
        <f>Q192*H192</f>
        <v>0</v>
      </c>
      <c r="S192" s="240">
        <v>0</v>
      </c>
      <c r="T192" s="24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42" t="s">
        <v>482</v>
      </c>
      <c r="AT192" s="242" t="s">
        <v>477</v>
      </c>
      <c r="AU192" s="242" t="s">
        <v>82</v>
      </c>
      <c r="AY192" s="20" t="s">
        <v>475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20" t="s">
        <v>78</v>
      </c>
      <c r="BK192" s="243">
        <f>ROUND(I192*H192,2)</f>
        <v>0</v>
      </c>
      <c r="BL192" s="20" t="s">
        <v>482</v>
      </c>
      <c r="BM192" s="242" t="s">
        <v>7526</v>
      </c>
    </row>
    <row r="193" s="2" customFormat="1">
      <c r="A193" s="41"/>
      <c r="B193" s="42"/>
      <c r="C193" s="43"/>
      <c r="D193" s="244" t="s">
        <v>484</v>
      </c>
      <c r="E193" s="43"/>
      <c r="F193" s="245" t="s">
        <v>4459</v>
      </c>
      <c r="G193" s="43"/>
      <c r="H193" s="43"/>
      <c r="I193" s="151"/>
      <c r="J193" s="43"/>
      <c r="K193" s="43"/>
      <c r="L193" s="47"/>
      <c r="M193" s="246"/>
      <c r="N193" s="24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484</v>
      </c>
      <c r="AU193" s="20" t="s">
        <v>82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7512</v>
      </c>
      <c r="G194" s="250"/>
      <c r="H194" s="253">
        <v>101.36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78</v>
      </c>
      <c r="AY194" s="259" t="s">
        <v>475</v>
      </c>
    </row>
    <row r="195" s="2" customFormat="1" ht="44.25" customHeight="1">
      <c r="A195" s="41"/>
      <c r="B195" s="42"/>
      <c r="C195" s="231" t="s">
        <v>630</v>
      </c>
      <c r="D195" s="231" t="s">
        <v>477</v>
      </c>
      <c r="E195" s="232" t="s">
        <v>6987</v>
      </c>
      <c r="F195" s="233" t="s">
        <v>6988</v>
      </c>
      <c r="G195" s="234" t="s">
        <v>496</v>
      </c>
      <c r="H195" s="235">
        <v>101.36</v>
      </c>
      <c r="I195" s="236"/>
      <c r="J195" s="237">
        <f>ROUND(I195*H195,2)</f>
        <v>0</v>
      </c>
      <c r="K195" s="233" t="s">
        <v>481</v>
      </c>
      <c r="L195" s="47"/>
      <c r="M195" s="238" t="s">
        <v>28</v>
      </c>
      <c r="N195" s="239" t="s">
        <v>45</v>
      </c>
      <c r="O195" s="87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482</v>
      </c>
      <c r="AT195" s="242" t="s">
        <v>477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482</v>
      </c>
      <c r="BM195" s="242" t="s">
        <v>7527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6990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7512</v>
      </c>
      <c r="G197" s="250"/>
      <c r="H197" s="253">
        <v>101.36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78</v>
      </c>
      <c r="AY197" s="259" t="s">
        <v>475</v>
      </c>
    </row>
    <row r="198" s="2" customFormat="1" ht="33" customHeight="1">
      <c r="A198" s="41"/>
      <c r="B198" s="42"/>
      <c r="C198" s="231" t="s">
        <v>636</v>
      </c>
      <c r="D198" s="231" t="s">
        <v>477</v>
      </c>
      <c r="E198" s="232" t="s">
        <v>7528</v>
      </c>
      <c r="F198" s="233" t="s">
        <v>7529</v>
      </c>
      <c r="G198" s="234" t="s">
        <v>496</v>
      </c>
      <c r="H198" s="235">
        <v>7.2999999999999998</v>
      </c>
      <c r="I198" s="236"/>
      <c r="J198" s="237">
        <f>ROUND(I198*H198,2)</f>
        <v>0</v>
      </c>
      <c r="K198" s="233" t="s">
        <v>481</v>
      </c>
      <c r="L198" s="47"/>
      <c r="M198" s="238" t="s">
        <v>28</v>
      </c>
      <c r="N198" s="239" t="s">
        <v>45</v>
      </c>
      <c r="O198" s="87"/>
      <c r="P198" s="240">
        <f>O198*H198</f>
        <v>0</v>
      </c>
      <c r="Q198" s="240">
        <v>0</v>
      </c>
      <c r="R198" s="240">
        <f>Q198*H198</f>
        <v>0</v>
      </c>
      <c r="S198" s="240">
        <v>0</v>
      </c>
      <c r="T198" s="24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42" t="s">
        <v>482</v>
      </c>
      <c r="AT198" s="242" t="s">
        <v>477</v>
      </c>
      <c r="AU198" s="242" t="s">
        <v>82</v>
      </c>
      <c r="AY198" s="20" t="s">
        <v>475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20" t="s">
        <v>78</v>
      </c>
      <c r="BK198" s="243">
        <f>ROUND(I198*H198,2)</f>
        <v>0</v>
      </c>
      <c r="BL198" s="20" t="s">
        <v>482</v>
      </c>
      <c r="BM198" s="242" t="s">
        <v>7530</v>
      </c>
    </row>
    <row r="199" s="2" customFormat="1">
      <c r="A199" s="41"/>
      <c r="B199" s="42"/>
      <c r="C199" s="43"/>
      <c r="D199" s="244" t="s">
        <v>484</v>
      </c>
      <c r="E199" s="43"/>
      <c r="F199" s="245" t="s">
        <v>7531</v>
      </c>
      <c r="G199" s="43"/>
      <c r="H199" s="43"/>
      <c r="I199" s="151"/>
      <c r="J199" s="43"/>
      <c r="K199" s="43"/>
      <c r="L199" s="47"/>
      <c r="M199" s="246"/>
      <c r="N199" s="24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484</v>
      </c>
      <c r="AU199" s="20" t="s">
        <v>82</v>
      </c>
    </row>
    <row r="200" s="13" customFormat="1">
      <c r="A200" s="13"/>
      <c r="B200" s="249"/>
      <c r="C200" s="250"/>
      <c r="D200" s="244" t="s">
        <v>487</v>
      </c>
      <c r="E200" s="251" t="s">
        <v>28</v>
      </c>
      <c r="F200" s="252" t="s">
        <v>7522</v>
      </c>
      <c r="G200" s="250"/>
      <c r="H200" s="253">
        <v>7.2999999999999998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9" t="s">
        <v>487</v>
      </c>
      <c r="AU200" s="259" t="s">
        <v>82</v>
      </c>
      <c r="AV200" s="13" t="s">
        <v>82</v>
      </c>
      <c r="AW200" s="13" t="s">
        <v>35</v>
      </c>
      <c r="AX200" s="13" t="s">
        <v>78</v>
      </c>
      <c r="AY200" s="259" t="s">
        <v>475</v>
      </c>
    </row>
    <row r="201" s="12" customFormat="1" ht="22.8" customHeight="1">
      <c r="A201" s="12"/>
      <c r="B201" s="215"/>
      <c r="C201" s="216"/>
      <c r="D201" s="217" t="s">
        <v>73</v>
      </c>
      <c r="E201" s="229" t="s">
        <v>292</v>
      </c>
      <c r="F201" s="229" t="s">
        <v>648</v>
      </c>
      <c r="G201" s="216"/>
      <c r="H201" s="216"/>
      <c r="I201" s="219"/>
      <c r="J201" s="230">
        <f>BK201</f>
        <v>0</v>
      </c>
      <c r="K201" s="216"/>
      <c r="L201" s="221"/>
      <c r="M201" s="222"/>
      <c r="N201" s="223"/>
      <c r="O201" s="223"/>
      <c r="P201" s="224">
        <f>SUM(P202:P219)</f>
        <v>0</v>
      </c>
      <c r="Q201" s="223"/>
      <c r="R201" s="224">
        <f>SUM(R202:R219)</f>
        <v>4.0395239999999992</v>
      </c>
      <c r="S201" s="223"/>
      <c r="T201" s="225">
        <f>SUM(T202:T219)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26" t="s">
        <v>78</v>
      </c>
      <c r="AT201" s="227" t="s">
        <v>73</v>
      </c>
      <c r="AU201" s="227" t="s">
        <v>78</v>
      </c>
      <c r="AY201" s="226" t="s">
        <v>475</v>
      </c>
      <c r="BK201" s="228">
        <f>SUM(BK202:BK219)</f>
        <v>0</v>
      </c>
    </row>
    <row r="202" s="2" customFormat="1" ht="21.75" customHeight="1">
      <c r="A202" s="41"/>
      <c r="B202" s="42"/>
      <c r="C202" s="231" t="s">
        <v>644</v>
      </c>
      <c r="D202" s="231" t="s">
        <v>477</v>
      </c>
      <c r="E202" s="232" t="s">
        <v>4570</v>
      </c>
      <c r="F202" s="233" t="s">
        <v>4571</v>
      </c>
      <c r="G202" s="234" t="s">
        <v>550</v>
      </c>
      <c r="H202" s="235">
        <v>2</v>
      </c>
      <c r="I202" s="236"/>
      <c r="J202" s="237">
        <f>ROUND(I202*H202,2)</f>
        <v>0</v>
      </c>
      <c r="K202" s="233" t="s">
        <v>481</v>
      </c>
      <c r="L202" s="47"/>
      <c r="M202" s="238" t="s">
        <v>28</v>
      </c>
      <c r="N202" s="239" t="s">
        <v>45</v>
      </c>
      <c r="O202" s="87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482</v>
      </c>
      <c r="AT202" s="242" t="s">
        <v>477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482</v>
      </c>
      <c r="BM202" s="242" t="s">
        <v>7532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4573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2" customFormat="1" ht="16.5" customHeight="1">
      <c r="A204" s="41"/>
      <c r="B204" s="42"/>
      <c r="C204" s="282" t="s">
        <v>649</v>
      </c>
      <c r="D204" s="282" t="s">
        <v>516</v>
      </c>
      <c r="E204" s="283" t="s">
        <v>4576</v>
      </c>
      <c r="F204" s="284" t="s">
        <v>4577</v>
      </c>
      <c r="G204" s="285" t="s">
        <v>550</v>
      </c>
      <c r="H204" s="286">
        <v>2</v>
      </c>
      <c r="I204" s="287"/>
      <c r="J204" s="288">
        <f>ROUND(I204*H204,2)</f>
        <v>0</v>
      </c>
      <c r="K204" s="284" t="s">
        <v>481</v>
      </c>
      <c r="L204" s="289"/>
      <c r="M204" s="290" t="s">
        <v>28</v>
      </c>
      <c r="N204" s="291" t="s">
        <v>45</v>
      </c>
      <c r="O204" s="87"/>
      <c r="P204" s="240">
        <f>O204*H204</f>
        <v>0</v>
      </c>
      <c r="Q204" s="240">
        <v>0.0020999999999999999</v>
      </c>
      <c r="R204" s="240">
        <f>Q204*H204</f>
        <v>0.0041999999999999997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519</v>
      </c>
      <c r="AT204" s="242" t="s">
        <v>516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482</v>
      </c>
      <c r="BM204" s="242" t="s">
        <v>7533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4577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7395</v>
      </c>
      <c r="G206" s="250"/>
      <c r="H206" s="253">
        <v>2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78</v>
      </c>
      <c r="AY206" s="259" t="s">
        <v>475</v>
      </c>
    </row>
    <row r="207" s="2" customFormat="1" ht="44.25" customHeight="1">
      <c r="A207" s="41"/>
      <c r="B207" s="42"/>
      <c r="C207" s="231" t="s">
        <v>655</v>
      </c>
      <c r="D207" s="231" t="s">
        <v>477</v>
      </c>
      <c r="E207" s="232" t="s">
        <v>7260</v>
      </c>
      <c r="F207" s="233" t="s">
        <v>7261</v>
      </c>
      <c r="G207" s="234" t="s">
        <v>639</v>
      </c>
      <c r="H207" s="235">
        <v>40.799999999999997</v>
      </c>
      <c r="I207" s="236"/>
      <c r="J207" s="237">
        <f>ROUND(I207*H207,2)</f>
        <v>0</v>
      </c>
      <c r="K207" s="233" t="s">
        <v>481</v>
      </c>
      <c r="L207" s="47"/>
      <c r="M207" s="238" t="s">
        <v>28</v>
      </c>
      <c r="N207" s="239" t="s">
        <v>45</v>
      </c>
      <c r="O207" s="87"/>
      <c r="P207" s="240">
        <f>O207*H207</f>
        <v>0</v>
      </c>
      <c r="Q207" s="240">
        <v>0.080839999999999995</v>
      </c>
      <c r="R207" s="240">
        <f>Q207*H207</f>
        <v>3.2982719999999994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482</v>
      </c>
      <c r="AT207" s="242" t="s">
        <v>477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482</v>
      </c>
      <c r="BM207" s="242" t="s">
        <v>7534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7263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16" customFormat="1">
      <c r="A209" s="16"/>
      <c r="B209" s="299"/>
      <c r="C209" s="300"/>
      <c r="D209" s="244" t="s">
        <v>487</v>
      </c>
      <c r="E209" s="301" t="s">
        <v>28</v>
      </c>
      <c r="F209" s="302" t="s">
        <v>7264</v>
      </c>
      <c r="G209" s="300"/>
      <c r="H209" s="301" t="s">
        <v>28</v>
      </c>
      <c r="I209" s="303"/>
      <c r="J209" s="300"/>
      <c r="K209" s="300"/>
      <c r="L209" s="304"/>
      <c r="M209" s="305"/>
      <c r="N209" s="306"/>
      <c r="O209" s="306"/>
      <c r="P209" s="306"/>
      <c r="Q209" s="306"/>
      <c r="R209" s="306"/>
      <c r="S209" s="306"/>
      <c r="T209" s="307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T209" s="308" t="s">
        <v>487</v>
      </c>
      <c r="AU209" s="308" t="s">
        <v>82</v>
      </c>
      <c r="AV209" s="16" t="s">
        <v>78</v>
      </c>
      <c r="AW209" s="16" t="s">
        <v>35</v>
      </c>
      <c r="AX209" s="16" t="s">
        <v>74</v>
      </c>
      <c r="AY209" s="308" t="s">
        <v>475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7535</v>
      </c>
      <c r="G210" s="250"/>
      <c r="H210" s="253">
        <v>40.799999999999997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78</v>
      </c>
      <c r="AY210" s="259" t="s">
        <v>475</v>
      </c>
    </row>
    <row r="211" s="2" customFormat="1" ht="16.5" customHeight="1">
      <c r="A211" s="41"/>
      <c r="B211" s="42"/>
      <c r="C211" s="282" t="s">
        <v>662</v>
      </c>
      <c r="D211" s="282" t="s">
        <v>516</v>
      </c>
      <c r="E211" s="283" t="s">
        <v>7420</v>
      </c>
      <c r="F211" s="284" t="s">
        <v>7421</v>
      </c>
      <c r="G211" s="285" t="s">
        <v>496</v>
      </c>
      <c r="H211" s="286">
        <v>3.2639999999999998</v>
      </c>
      <c r="I211" s="287"/>
      <c r="J211" s="288">
        <f>ROUND(I211*H211,2)</f>
        <v>0</v>
      </c>
      <c r="K211" s="284" t="s">
        <v>481</v>
      </c>
      <c r="L211" s="289"/>
      <c r="M211" s="290" t="s">
        <v>28</v>
      </c>
      <c r="N211" s="291" t="s">
        <v>45</v>
      </c>
      <c r="O211" s="87"/>
      <c r="P211" s="240">
        <f>O211*H211</f>
        <v>0</v>
      </c>
      <c r="Q211" s="240">
        <v>0.222</v>
      </c>
      <c r="R211" s="240">
        <f>Q211*H211</f>
        <v>0.72460799999999992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519</v>
      </c>
      <c r="AT211" s="242" t="s">
        <v>516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482</v>
      </c>
      <c r="BM211" s="242" t="s">
        <v>7536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7421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7537</v>
      </c>
      <c r="G213" s="250"/>
      <c r="H213" s="253">
        <v>3.2639999999999998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78</v>
      </c>
      <c r="AY213" s="259" t="s">
        <v>475</v>
      </c>
    </row>
    <row r="214" s="2" customFormat="1" ht="55.5" customHeight="1">
      <c r="A214" s="41"/>
      <c r="B214" s="42"/>
      <c r="C214" s="231" t="s">
        <v>668</v>
      </c>
      <c r="D214" s="231" t="s">
        <v>477</v>
      </c>
      <c r="E214" s="232" t="s">
        <v>7451</v>
      </c>
      <c r="F214" s="233" t="s">
        <v>7452</v>
      </c>
      <c r="G214" s="234" t="s">
        <v>639</v>
      </c>
      <c r="H214" s="235">
        <v>20.399999999999999</v>
      </c>
      <c r="I214" s="236"/>
      <c r="J214" s="237">
        <f>ROUND(I214*H214,2)</f>
        <v>0</v>
      </c>
      <c r="K214" s="233" t="s">
        <v>481</v>
      </c>
      <c r="L214" s="47"/>
      <c r="M214" s="238" t="s">
        <v>28</v>
      </c>
      <c r="N214" s="239" t="s">
        <v>45</v>
      </c>
      <c r="O214" s="87"/>
      <c r="P214" s="240">
        <f>O214*H214</f>
        <v>0</v>
      </c>
      <c r="Q214" s="240">
        <v>0.00060999999999999997</v>
      </c>
      <c r="R214" s="240">
        <f>Q214*H214</f>
        <v>0.012443999999999999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482</v>
      </c>
      <c r="AT214" s="242" t="s">
        <v>477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482</v>
      </c>
      <c r="BM214" s="242" t="s">
        <v>7538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7452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7539</v>
      </c>
      <c r="G216" s="250"/>
      <c r="H216" s="253">
        <v>20.399999999999999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78</v>
      </c>
      <c r="AY216" s="259" t="s">
        <v>475</v>
      </c>
    </row>
    <row r="217" s="2" customFormat="1" ht="21.75" customHeight="1">
      <c r="A217" s="41"/>
      <c r="B217" s="42"/>
      <c r="C217" s="231" t="s">
        <v>672</v>
      </c>
      <c r="D217" s="231" t="s">
        <v>477</v>
      </c>
      <c r="E217" s="232" t="s">
        <v>7455</v>
      </c>
      <c r="F217" s="233" t="s">
        <v>7456</v>
      </c>
      <c r="G217" s="234" t="s">
        <v>639</v>
      </c>
      <c r="H217" s="235">
        <v>20.399999999999999</v>
      </c>
      <c r="I217" s="236"/>
      <c r="J217" s="237">
        <f>ROUND(I217*H217,2)</f>
        <v>0</v>
      </c>
      <c r="K217" s="233" t="s">
        <v>481</v>
      </c>
      <c r="L217" s="47"/>
      <c r="M217" s="238" t="s">
        <v>28</v>
      </c>
      <c r="N217" s="239" t="s">
        <v>45</v>
      </c>
      <c r="O217" s="87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482</v>
      </c>
      <c r="AT217" s="242" t="s">
        <v>477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482</v>
      </c>
      <c r="BM217" s="242" t="s">
        <v>7540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7458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7539</v>
      </c>
      <c r="G219" s="250"/>
      <c r="H219" s="253">
        <v>20.399999999999999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78</v>
      </c>
      <c r="AY219" s="259" t="s">
        <v>475</v>
      </c>
    </row>
    <row r="220" s="12" customFormat="1" ht="22.8" customHeight="1">
      <c r="A220" s="12"/>
      <c r="B220" s="215"/>
      <c r="C220" s="216"/>
      <c r="D220" s="217" t="s">
        <v>73</v>
      </c>
      <c r="E220" s="229" t="s">
        <v>2236</v>
      </c>
      <c r="F220" s="229" t="s">
        <v>2237</v>
      </c>
      <c r="G220" s="216"/>
      <c r="H220" s="216"/>
      <c r="I220" s="219"/>
      <c r="J220" s="230">
        <f>BK220</f>
        <v>0</v>
      </c>
      <c r="K220" s="216"/>
      <c r="L220" s="221"/>
      <c r="M220" s="222"/>
      <c r="N220" s="223"/>
      <c r="O220" s="223"/>
      <c r="P220" s="224">
        <f>SUM(P221:P229)</f>
        <v>0</v>
      </c>
      <c r="Q220" s="223"/>
      <c r="R220" s="224">
        <f>SUM(R221:R229)</f>
        <v>0</v>
      </c>
      <c r="S220" s="223"/>
      <c r="T220" s="225">
        <f>SUM(T221:T229)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26" t="s">
        <v>78</v>
      </c>
      <c r="AT220" s="227" t="s">
        <v>73</v>
      </c>
      <c r="AU220" s="227" t="s">
        <v>78</v>
      </c>
      <c r="AY220" s="226" t="s">
        <v>475</v>
      </c>
      <c r="BK220" s="228">
        <f>SUM(BK221:BK229)</f>
        <v>0</v>
      </c>
    </row>
    <row r="221" s="2" customFormat="1" ht="33" customHeight="1">
      <c r="A221" s="41"/>
      <c r="B221" s="42"/>
      <c r="C221" s="231" t="s">
        <v>677</v>
      </c>
      <c r="D221" s="231" t="s">
        <v>477</v>
      </c>
      <c r="E221" s="232" t="s">
        <v>7269</v>
      </c>
      <c r="F221" s="233" t="s">
        <v>7270</v>
      </c>
      <c r="G221" s="234" t="s">
        <v>508</v>
      </c>
      <c r="H221" s="235">
        <v>1855.3520000000001</v>
      </c>
      <c r="I221" s="236"/>
      <c r="J221" s="237">
        <f>ROUND(I221*H221,2)</f>
        <v>0</v>
      </c>
      <c r="K221" s="233" t="s">
        <v>481</v>
      </c>
      <c r="L221" s="47"/>
      <c r="M221" s="238" t="s">
        <v>28</v>
      </c>
      <c r="N221" s="239" t="s">
        <v>45</v>
      </c>
      <c r="O221" s="87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482</v>
      </c>
      <c r="AT221" s="242" t="s">
        <v>477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482</v>
      </c>
      <c r="BM221" s="242" t="s">
        <v>7541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7272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2" customFormat="1">
      <c r="A223" s="41"/>
      <c r="B223" s="42"/>
      <c r="C223" s="43"/>
      <c r="D223" s="244" t="s">
        <v>485</v>
      </c>
      <c r="E223" s="43"/>
      <c r="F223" s="248" t="s">
        <v>7045</v>
      </c>
      <c r="G223" s="43"/>
      <c r="H223" s="43"/>
      <c r="I223" s="151"/>
      <c r="J223" s="43"/>
      <c r="K223" s="43"/>
      <c r="L223" s="47"/>
      <c r="M223" s="246"/>
      <c r="N223" s="247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485</v>
      </c>
      <c r="AU223" s="20" t="s">
        <v>82</v>
      </c>
    </row>
    <row r="224" s="13" customFormat="1">
      <c r="A224" s="13"/>
      <c r="B224" s="249"/>
      <c r="C224" s="250"/>
      <c r="D224" s="244" t="s">
        <v>487</v>
      </c>
      <c r="E224" s="251" t="s">
        <v>28</v>
      </c>
      <c r="F224" s="252" t="s">
        <v>7542</v>
      </c>
      <c r="G224" s="250"/>
      <c r="H224" s="253">
        <v>1809.3520000000001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9" t="s">
        <v>487</v>
      </c>
      <c r="AU224" s="259" t="s">
        <v>82</v>
      </c>
      <c r="AV224" s="13" t="s">
        <v>82</v>
      </c>
      <c r="AW224" s="13" t="s">
        <v>35</v>
      </c>
      <c r="AX224" s="13" t="s">
        <v>74</v>
      </c>
      <c r="AY224" s="259" t="s">
        <v>475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7543</v>
      </c>
      <c r="G225" s="250"/>
      <c r="H225" s="253">
        <v>46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74</v>
      </c>
      <c r="AY225" s="259" t="s">
        <v>475</v>
      </c>
    </row>
    <row r="226" s="15" customFormat="1">
      <c r="A226" s="15"/>
      <c r="B226" s="271"/>
      <c r="C226" s="272"/>
      <c r="D226" s="244" t="s">
        <v>487</v>
      </c>
      <c r="E226" s="273" t="s">
        <v>28</v>
      </c>
      <c r="F226" s="274" t="s">
        <v>493</v>
      </c>
      <c r="G226" s="272"/>
      <c r="H226" s="275">
        <v>1855.3520000000001</v>
      </c>
      <c r="I226" s="276"/>
      <c r="J226" s="272"/>
      <c r="K226" s="272"/>
      <c r="L226" s="277"/>
      <c r="M226" s="278"/>
      <c r="N226" s="279"/>
      <c r="O226" s="279"/>
      <c r="P226" s="279"/>
      <c r="Q226" s="279"/>
      <c r="R226" s="279"/>
      <c r="S226" s="279"/>
      <c r="T226" s="280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81" t="s">
        <v>487</v>
      </c>
      <c r="AU226" s="281" t="s">
        <v>82</v>
      </c>
      <c r="AV226" s="15" t="s">
        <v>482</v>
      </c>
      <c r="AW226" s="15" t="s">
        <v>35</v>
      </c>
      <c r="AX226" s="15" t="s">
        <v>78</v>
      </c>
      <c r="AY226" s="281" t="s">
        <v>475</v>
      </c>
    </row>
    <row r="227" s="2" customFormat="1" ht="33" customHeight="1">
      <c r="A227" s="41"/>
      <c r="B227" s="42"/>
      <c r="C227" s="231" t="s">
        <v>683</v>
      </c>
      <c r="D227" s="231" t="s">
        <v>477</v>
      </c>
      <c r="E227" s="232" t="s">
        <v>5458</v>
      </c>
      <c r="F227" s="233" t="s">
        <v>5459</v>
      </c>
      <c r="G227" s="234" t="s">
        <v>508</v>
      </c>
      <c r="H227" s="235">
        <v>1.6060000000000001</v>
      </c>
      <c r="I227" s="236"/>
      <c r="J227" s="237">
        <f>ROUND(I227*H227,2)</f>
        <v>0</v>
      </c>
      <c r="K227" s="233" t="s">
        <v>28</v>
      </c>
      <c r="L227" s="47"/>
      <c r="M227" s="238" t="s">
        <v>28</v>
      </c>
      <c r="N227" s="239" t="s">
        <v>45</v>
      </c>
      <c r="O227" s="87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42" t="s">
        <v>482</v>
      </c>
      <c r="AT227" s="242" t="s">
        <v>477</v>
      </c>
      <c r="AU227" s="242" t="s">
        <v>82</v>
      </c>
      <c r="AY227" s="20" t="s">
        <v>475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20" t="s">
        <v>78</v>
      </c>
      <c r="BK227" s="243">
        <f>ROUND(I227*H227,2)</f>
        <v>0</v>
      </c>
      <c r="BL227" s="20" t="s">
        <v>482</v>
      </c>
      <c r="BM227" s="242" t="s">
        <v>7544</v>
      </c>
    </row>
    <row r="228" s="2" customFormat="1">
      <c r="A228" s="41"/>
      <c r="B228" s="42"/>
      <c r="C228" s="43"/>
      <c r="D228" s="244" t="s">
        <v>484</v>
      </c>
      <c r="E228" s="43"/>
      <c r="F228" s="245" t="s">
        <v>5461</v>
      </c>
      <c r="G228" s="43"/>
      <c r="H228" s="43"/>
      <c r="I228" s="151"/>
      <c r="J228" s="43"/>
      <c r="K228" s="43"/>
      <c r="L228" s="47"/>
      <c r="M228" s="246"/>
      <c r="N228" s="24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484</v>
      </c>
      <c r="AU228" s="20" t="s">
        <v>82</v>
      </c>
    </row>
    <row r="229" s="13" customFormat="1">
      <c r="A229" s="13"/>
      <c r="B229" s="249"/>
      <c r="C229" s="250"/>
      <c r="D229" s="244" t="s">
        <v>487</v>
      </c>
      <c r="E229" s="251" t="s">
        <v>28</v>
      </c>
      <c r="F229" s="252" t="s">
        <v>7545</v>
      </c>
      <c r="G229" s="250"/>
      <c r="H229" s="253">
        <v>1.6060000000000001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9" t="s">
        <v>487</v>
      </c>
      <c r="AU229" s="259" t="s">
        <v>82</v>
      </c>
      <c r="AV229" s="13" t="s">
        <v>82</v>
      </c>
      <c r="AW229" s="13" t="s">
        <v>35</v>
      </c>
      <c r="AX229" s="13" t="s">
        <v>78</v>
      </c>
      <c r="AY229" s="259" t="s">
        <v>475</v>
      </c>
    </row>
    <row r="230" s="12" customFormat="1" ht="22.8" customHeight="1">
      <c r="A230" s="12"/>
      <c r="B230" s="215"/>
      <c r="C230" s="216"/>
      <c r="D230" s="217" t="s">
        <v>73</v>
      </c>
      <c r="E230" s="229" t="s">
        <v>701</v>
      </c>
      <c r="F230" s="229" t="s">
        <v>702</v>
      </c>
      <c r="G230" s="216"/>
      <c r="H230" s="216"/>
      <c r="I230" s="219"/>
      <c r="J230" s="230">
        <f>BK230</f>
        <v>0</v>
      </c>
      <c r="K230" s="216"/>
      <c r="L230" s="221"/>
      <c r="M230" s="222"/>
      <c r="N230" s="223"/>
      <c r="O230" s="223"/>
      <c r="P230" s="224">
        <f>SUM(P231:P232)</f>
        <v>0</v>
      </c>
      <c r="Q230" s="223"/>
      <c r="R230" s="224">
        <f>SUM(R231:R232)</f>
        <v>0</v>
      </c>
      <c r="S230" s="223"/>
      <c r="T230" s="225">
        <f>SUM(T231:T232)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6" t="s">
        <v>78</v>
      </c>
      <c r="AT230" s="227" t="s">
        <v>73</v>
      </c>
      <c r="AU230" s="227" t="s">
        <v>78</v>
      </c>
      <c r="AY230" s="226" t="s">
        <v>475</v>
      </c>
      <c r="BK230" s="228">
        <f>SUM(BK231:BK232)</f>
        <v>0</v>
      </c>
    </row>
    <row r="231" s="2" customFormat="1" ht="33" customHeight="1">
      <c r="A231" s="41"/>
      <c r="B231" s="42"/>
      <c r="C231" s="231" t="s">
        <v>689</v>
      </c>
      <c r="D231" s="231" t="s">
        <v>477</v>
      </c>
      <c r="E231" s="232" t="s">
        <v>1386</v>
      </c>
      <c r="F231" s="233" t="s">
        <v>1387</v>
      </c>
      <c r="G231" s="234" t="s">
        <v>508</v>
      </c>
      <c r="H231" s="235">
        <v>20.916</v>
      </c>
      <c r="I231" s="236"/>
      <c r="J231" s="237">
        <f>ROUND(I231*H231,2)</f>
        <v>0</v>
      </c>
      <c r="K231" s="233" t="s">
        <v>481</v>
      </c>
      <c r="L231" s="47"/>
      <c r="M231" s="238" t="s">
        <v>28</v>
      </c>
      <c r="N231" s="239" t="s">
        <v>45</v>
      </c>
      <c r="O231" s="87"/>
      <c r="P231" s="240">
        <f>O231*H231</f>
        <v>0</v>
      </c>
      <c r="Q231" s="240">
        <v>0</v>
      </c>
      <c r="R231" s="240">
        <f>Q231*H231</f>
        <v>0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482</v>
      </c>
      <c r="AT231" s="242" t="s">
        <v>477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7546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1389</v>
      </c>
      <c r="G232" s="43"/>
      <c r="H232" s="43"/>
      <c r="I232" s="151"/>
      <c r="J232" s="43"/>
      <c r="K232" s="43"/>
      <c r="L232" s="47"/>
      <c r="M232" s="295"/>
      <c r="N232" s="296"/>
      <c r="O232" s="297"/>
      <c r="P232" s="297"/>
      <c r="Q232" s="297"/>
      <c r="R232" s="297"/>
      <c r="S232" s="297"/>
      <c r="T232" s="29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2" customFormat="1" ht="6.96" customHeight="1">
      <c r="A233" s="41"/>
      <c r="B233" s="62"/>
      <c r="C233" s="63"/>
      <c r="D233" s="63"/>
      <c r="E233" s="63"/>
      <c r="F233" s="63"/>
      <c r="G233" s="63"/>
      <c r="H233" s="63"/>
      <c r="I233" s="179"/>
      <c r="J233" s="63"/>
      <c r="K233" s="63"/>
      <c r="L233" s="47"/>
      <c r="M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</row>
  </sheetData>
  <sheetProtection sheet="1" autoFilter="0" formatColumns="0" formatRows="0" objects="1" scenarios="1" spinCount="100000" saltValue="uSvO5TnbDhUafLuwWqXONo8g44rHH9jBl9D8uaH2LH24n7f9o45pPYrOsbYJcd+7veeg46hr6XOZcHcedKBmkw==" hashValue="/3wDKAfTj5FVvG63N8E5448Emmk0HtL2tOrQrFBiuDNrP8jmbCH+78m3ihu00mUAi6agC9W3TXaTRZItEao/Uw==" algorithmName="SHA-512" password="C429"/>
  <autoFilter ref="C97:K23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279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7547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ROUND(J97,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ROUND((SUM(BE97:BE184)),  2)</f>
        <v>0</v>
      </c>
      <c r="G37" s="41"/>
      <c r="H37" s="41"/>
      <c r="I37" s="168">
        <v>0.20999999999999999</v>
      </c>
      <c r="J37" s="167">
        <f>ROUND(((SUM(BE97:BE184))*I37),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ROUND((SUM(BF97:BF184)),  2)</f>
        <v>0</v>
      </c>
      <c r="G38" s="41"/>
      <c r="H38" s="41"/>
      <c r="I38" s="168">
        <v>0.14999999999999999</v>
      </c>
      <c r="J38" s="167">
        <f>ROUND(((SUM(BF97:BF184))*I38),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ROUND((SUM(BG97:BG184)),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ROUND((SUM(BH97:BH184)),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ROUND((SUM(BI97:BI184)),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107.8 - SO 107.8  Vedlejší polní cesta (P 4,00/20)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J97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J98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J99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448</v>
      </c>
      <c r="E70" s="199"/>
      <c r="F70" s="199"/>
      <c r="G70" s="199"/>
      <c r="H70" s="199"/>
      <c r="I70" s="200"/>
      <c r="J70" s="201">
        <f>J144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1214</v>
      </c>
      <c r="E71" s="199"/>
      <c r="F71" s="199"/>
      <c r="G71" s="199"/>
      <c r="H71" s="199"/>
      <c r="I71" s="200"/>
      <c r="J71" s="201">
        <f>J156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1909</v>
      </c>
      <c r="E72" s="199"/>
      <c r="F72" s="199"/>
      <c r="G72" s="199"/>
      <c r="H72" s="199"/>
      <c r="I72" s="200"/>
      <c r="J72" s="201">
        <f>J175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451</v>
      </c>
      <c r="E73" s="199"/>
      <c r="F73" s="199"/>
      <c r="G73" s="199"/>
      <c r="H73" s="199"/>
      <c r="I73" s="200"/>
      <c r="J73" s="201">
        <f>J182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179"/>
      <c r="J75" s="63"/>
      <c r="K75" s="6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182"/>
      <c r="J79" s="65"/>
      <c r="K79" s="65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460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83" t="str">
        <f>E7</f>
        <v>Krounka Kutřín, výstavba poldru</v>
      </c>
      <c r="F83" s="35"/>
      <c r="G83" s="35"/>
      <c r="H83" s="35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435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1" customFormat="1" ht="16.5" customHeight="1">
      <c r="B85" s="24"/>
      <c r="C85" s="25"/>
      <c r="D85" s="25"/>
      <c r="E85" s="183" t="s">
        <v>6863</v>
      </c>
      <c r="F85" s="25"/>
      <c r="G85" s="25"/>
      <c r="H85" s="25"/>
      <c r="I85" s="142"/>
      <c r="J85" s="25"/>
      <c r="K85" s="25"/>
      <c r="L85" s="23"/>
    </row>
    <row r="86" s="1" customFormat="1" ht="12" customHeight="1">
      <c r="B86" s="24"/>
      <c r="C86" s="35" t="s">
        <v>437</v>
      </c>
      <c r="D86" s="25"/>
      <c r="E86" s="25"/>
      <c r="F86" s="25"/>
      <c r="G86" s="25"/>
      <c r="H86" s="25"/>
      <c r="I86" s="142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84" t="s">
        <v>6864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439</v>
      </c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 xml:space="preserve">107.8 - SO 107.8  Vedlejší polní cesta (P 4,00/20)</v>
      </c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22</v>
      </c>
      <c r="D91" s="43"/>
      <c r="E91" s="43"/>
      <c r="F91" s="30" t="str">
        <f>F16</f>
        <v>k.ú. Perálec,Hněvětice,Miřetín,Č.Rybná</v>
      </c>
      <c r="G91" s="43"/>
      <c r="H91" s="43"/>
      <c r="I91" s="154" t="s">
        <v>24</v>
      </c>
      <c r="J91" s="75" t="str">
        <f>IF(J16="","",J16)</f>
        <v>27.8.2019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40.05" customHeight="1">
      <c r="A93" s="41"/>
      <c r="B93" s="42"/>
      <c r="C93" s="35" t="s">
        <v>26</v>
      </c>
      <c r="D93" s="43"/>
      <c r="E93" s="43"/>
      <c r="F93" s="30" t="str">
        <f>E19</f>
        <v>Povodí Labe,státní podnik,Víta Nejedlého 951, HK3</v>
      </c>
      <c r="G93" s="43"/>
      <c r="H93" s="43"/>
      <c r="I93" s="154" t="s">
        <v>33</v>
      </c>
      <c r="J93" s="39" t="str">
        <f>E25</f>
        <v>"Sdružení Kutřín 2016" Šindlar + HG partner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31</v>
      </c>
      <c r="D94" s="43"/>
      <c r="E94" s="43"/>
      <c r="F94" s="30" t="str">
        <f>IF(E22="","",E22)</f>
        <v>Vyplň údaj</v>
      </c>
      <c r="G94" s="43"/>
      <c r="H94" s="43"/>
      <c r="I94" s="154" t="s">
        <v>36</v>
      </c>
      <c r="J94" s="39" t="str">
        <f>E28</f>
        <v xml:space="preserve"> 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203"/>
      <c r="B96" s="204"/>
      <c r="C96" s="205" t="s">
        <v>461</v>
      </c>
      <c r="D96" s="206" t="s">
        <v>59</v>
      </c>
      <c r="E96" s="206" t="s">
        <v>55</v>
      </c>
      <c r="F96" s="206" t="s">
        <v>56</v>
      </c>
      <c r="G96" s="206" t="s">
        <v>462</v>
      </c>
      <c r="H96" s="206" t="s">
        <v>463</v>
      </c>
      <c r="I96" s="207" t="s">
        <v>464</v>
      </c>
      <c r="J96" s="206" t="s">
        <v>444</v>
      </c>
      <c r="K96" s="208" t="s">
        <v>465</v>
      </c>
      <c r="L96" s="209"/>
      <c r="M96" s="95" t="s">
        <v>28</v>
      </c>
      <c r="N96" s="96" t="s">
        <v>44</v>
      </c>
      <c r="O96" s="96" t="s">
        <v>466</v>
      </c>
      <c r="P96" s="96" t="s">
        <v>467</v>
      </c>
      <c r="Q96" s="96" t="s">
        <v>468</v>
      </c>
      <c r="R96" s="96" t="s">
        <v>469</v>
      </c>
      <c r="S96" s="96" t="s">
        <v>470</v>
      </c>
      <c r="T96" s="97" t="s">
        <v>471</v>
      </c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</row>
    <row r="97" s="2" customFormat="1" ht="22.8" customHeight="1">
      <c r="A97" s="41"/>
      <c r="B97" s="42"/>
      <c r="C97" s="102" t="s">
        <v>472</v>
      </c>
      <c r="D97" s="43"/>
      <c r="E97" s="43"/>
      <c r="F97" s="43"/>
      <c r="G97" s="43"/>
      <c r="H97" s="43"/>
      <c r="I97" s="151"/>
      <c r="J97" s="210">
        <f>BK97</f>
        <v>0</v>
      </c>
      <c r="K97" s="43"/>
      <c r="L97" s="47"/>
      <c r="M97" s="98"/>
      <c r="N97" s="211"/>
      <c r="O97" s="99"/>
      <c r="P97" s="212">
        <f>P98</f>
        <v>0</v>
      </c>
      <c r="Q97" s="99"/>
      <c r="R97" s="212">
        <f>R98</f>
        <v>1.4868750000000002</v>
      </c>
      <c r="S97" s="99"/>
      <c r="T97" s="213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73</v>
      </c>
      <c r="AU97" s="20" t="s">
        <v>445</v>
      </c>
      <c r="BK97" s="214">
        <f>BK98</f>
        <v>0</v>
      </c>
    </row>
    <row r="98" s="12" customFormat="1" ht="25.92" customHeight="1">
      <c r="A98" s="12"/>
      <c r="B98" s="215"/>
      <c r="C98" s="216"/>
      <c r="D98" s="217" t="s">
        <v>73</v>
      </c>
      <c r="E98" s="218" t="s">
        <v>473</v>
      </c>
      <c r="F98" s="218" t="s">
        <v>474</v>
      </c>
      <c r="G98" s="216"/>
      <c r="H98" s="216"/>
      <c r="I98" s="219"/>
      <c r="J98" s="220">
        <f>BK98</f>
        <v>0</v>
      </c>
      <c r="K98" s="216"/>
      <c r="L98" s="221"/>
      <c r="M98" s="222"/>
      <c r="N98" s="223"/>
      <c r="O98" s="223"/>
      <c r="P98" s="224">
        <f>P99+P144+P156+P175+P182</f>
        <v>0</v>
      </c>
      <c r="Q98" s="223"/>
      <c r="R98" s="224">
        <f>R99+R144+R156+R175+R182</f>
        <v>1.4868750000000002</v>
      </c>
      <c r="S98" s="223"/>
      <c r="T98" s="225">
        <f>T99+T144+T156+T175+T182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26" t="s">
        <v>78</v>
      </c>
      <c r="AT98" s="227" t="s">
        <v>73</v>
      </c>
      <c r="AU98" s="227" t="s">
        <v>74</v>
      </c>
      <c r="AY98" s="226" t="s">
        <v>475</v>
      </c>
      <c r="BK98" s="228">
        <f>BK99+BK144+BK156+BK175+BK182</f>
        <v>0</v>
      </c>
    </row>
    <row r="99" s="12" customFormat="1" ht="22.8" customHeight="1">
      <c r="A99" s="12"/>
      <c r="B99" s="215"/>
      <c r="C99" s="216"/>
      <c r="D99" s="217" t="s">
        <v>73</v>
      </c>
      <c r="E99" s="229" t="s">
        <v>78</v>
      </c>
      <c r="F99" s="229" t="s">
        <v>393</v>
      </c>
      <c r="G99" s="216"/>
      <c r="H99" s="216"/>
      <c r="I99" s="219"/>
      <c r="J99" s="230">
        <f>BK99</f>
        <v>0</v>
      </c>
      <c r="K99" s="216"/>
      <c r="L99" s="221"/>
      <c r="M99" s="222"/>
      <c r="N99" s="223"/>
      <c r="O99" s="223"/>
      <c r="P99" s="224">
        <f>SUM(P100:P143)</f>
        <v>0</v>
      </c>
      <c r="Q99" s="223"/>
      <c r="R99" s="224">
        <f>SUM(R100:R143)</f>
        <v>1.4868750000000002</v>
      </c>
      <c r="S99" s="223"/>
      <c r="T99" s="225">
        <f>SUM(T100:T143)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78</v>
      </c>
      <c r="AY99" s="226" t="s">
        <v>475</v>
      </c>
      <c r="BK99" s="228">
        <f>SUM(BK100:BK143)</f>
        <v>0</v>
      </c>
    </row>
    <row r="100" s="2" customFormat="1" ht="55.5" customHeight="1">
      <c r="A100" s="41"/>
      <c r="B100" s="42"/>
      <c r="C100" s="231" t="s">
        <v>78</v>
      </c>
      <c r="D100" s="231" t="s">
        <v>477</v>
      </c>
      <c r="E100" s="232" t="s">
        <v>6866</v>
      </c>
      <c r="F100" s="233" t="s">
        <v>6867</v>
      </c>
      <c r="G100" s="234" t="s">
        <v>480</v>
      </c>
      <c r="H100" s="235">
        <v>42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0.035400000000000001</v>
      </c>
      <c r="R100" s="240">
        <f>Q100*H100</f>
        <v>1.4868000000000001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482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482</v>
      </c>
      <c r="BM100" s="242" t="s">
        <v>7548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6867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16" customFormat="1">
      <c r="A102" s="16"/>
      <c r="B102" s="299"/>
      <c r="C102" s="300"/>
      <c r="D102" s="244" t="s">
        <v>487</v>
      </c>
      <c r="E102" s="301" t="s">
        <v>28</v>
      </c>
      <c r="F102" s="302" t="s">
        <v>6869</v>
      </c>
      <c r="G102" s="300"/>
      <c r="H102" s="301" t="s">
        <v>28</v>
      </c>
      <c r="I102" s="303"/>
      <c r="J102" s="300"/>
      <c r="K102" s="300"/>
      <c r="L102" s="304"/>
      <c r="M102" s="305"/>
      <c r="N102" s="306"/>
      <c r="O102" s="306"/>
      <c r="P102" s="306"/>
      <c r="Q102" s="306"/>
      <c r="R102" s="306"/>
      <c r="S102" s="306"/>
      <c r="T102" s="307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T102" s="308" t="s">
        <v>487</v>
      </c>
      <c r="AU102" s="308" t="s">
        <v>82</v>
      </c>
      <c r="AV102" s="16" t="s">
        <v>78</v>
      </c>
      <c r="AW102" s="16" t="s">
        <v>35</v>
      </c>
      <c r="AX102" s="16" t="s">
        <v>74</v>
      </c>
      <c r="AY102" s="308" t="s">
        <v>475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7549</v>
      </c>
      <c r="G103" s="250"/>
      <c r="H103" s="253">
        <v>42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44.25" customHeight="1">
      <c r="A104" s="41"/>
      <c r="B104" s="42"/>
      <c r="C104" s="231" t="s">
        <v>82</v>
      </c>
      <c r="D104" s="231" t="s">
        <v>477</v>
      </c>
      <c r="E104" s="232" t="s">
        <v>3633</v>
      </c>
      <c r="F104" s="233" t="s">
        <v>3634</v>
      </c>
      <c r="G104" s="234" t="s">
        <v>480</v>
      </c>
      <c r="H104" s="235">
        <v>39.665999999999997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7550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3636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7551</v>
      </c>
      <c r="G106" s="250"/>
      <c r="H106" s="253">
        <v>39.665999999999997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44.25" customHeight="1">
      <c r="A107" s="41"/>
      <c r="B107" s="42"/>
      <c r="C107" s="231" t="s">
        <v>90</v>
      </c>
      <c r="D107" s="231" t="s">
        <v>477</v>
      </c>
      <c r="E107" s="232" t="s">
        <v>6873</v>
      </c>
      <c r="F107" s="233" t="s">
        <v>6874</v>
      </c>
      <c r="G107" s="234" t="s">
        <v>480</v>
      </c>
      <c r="H107" s="235">
        <v>75.329999999999998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7552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6876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7553</v>
      </c>
      <c r="G109" s="250"/>
      <c r="H109" s="253">
        <v>75.329999999999998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44.25" customHeight="1">
      <c r="A110" s="41"/>
      <c r="B110" s="42"/>
      <c r="C110" s="231" t="s">
        <v>482</v>
      </c>
      <c r="D110" s="231" t="s">
        <v>477</v>
      </c>
      <c r="E110" s="232" t="s">
        <v>6878</v>
      </c>
      <c r="F110" s="233" t="s">
        <v>6879</v>
      </c>
      <c r="G110" s="234" t="s">
        <v>480</v>
      </c>
      <c r="H110" s="235">
        <v>7.5330000000000004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7554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6881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7555</v>
      </c>
      <c r="G112" s="250"/>
      <c r="H112" s="253">
        <v>7.5330000000000004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44.25" customHeight="1">
      <c r="A113" s="41"/>
      <c r="B113" s="42"/>
      <c r="C113" s="231" t="s">
        <v>186</v>
      </c>
      <c r="D113" s="231" t="s">
        <v>477</v>
      </c>
      <c r="E113" s="232" t="s">
        <v>5778</v>
      </c>
      <c r="F113" s="233" t="s">
        <v>5779</v>
      </c>
      <c r="G113" s="234" t="s">
        <v>480</v>
      </c>
      <c r="H113" s="235">
        <v>38.915999999999997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7556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5781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6" customFormat="1">
      <c r="A115" s="16"/>
      <c r="B115" s="299"/>
      <c r="C115" s="300"/>
      <c r="D115" s="244" t="s">
        <v>487</v>
      </c>
      <c r="E115" s="301" t="s">
        <v>28</v>
      </c>
      <c r="F115" s="302" t="s">
        <v>6901</v>
      </c>
      <c r="G115" s="300"/>
      <c r="H115" s="301" t="s">
        <v>28</v>
      </c>
      <c r="I115" s="303"/>
      <c r="J115" s="300"/>
      <c r="K115" s="300"/>
      <c r="L115" s="304"/>
      <c r="M115" s="305"/>
      <c r="N115" s="306"/>
      <c r="O115" s="306"/>
      <c r="P115" s="306"/>
      <c r="Q115" s="306"/>
      <c r="R115" s="306"/>
      <c r="S115" s="306"/>
      <c r="T115" s="307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T115" s="308" t="s">
        <v>487</v>
      </c>
      <c r="AU115" s="308" t="s">
        <v>82</v>
      </c>
      <c r="AV115" s="16" t="s">
        <v>78</v>
      </c>
      <c r="AW115" s="16" t="s">
        <v>35</v>
      </c>
      <c r="AX115" s="16" t="s">
        <v>74</v>
      </c>
      <c r="AY115" s="308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7557</v>
      </c>
      <c r="G116" s="250"/>
      <c r="H116" s="253">
        <v>38.915999999999997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44.25" customHeight="1">
      <c r="A117" s="41"/>
      <c r="B117" s="42"/>
      <c r="C117" s="231" t="s">
        <v>204</v>
      </c>
      <c r="D117" s="231" t="s">
        <v>477</v>
      </c>
      <c r="E117" s="232" t="s">
        <v>5785</v>
      </c>
      <c r="F117" s="233" t="s">
        <v>5786</v>
      </c>
      <c r="G117" s="234" t="s">
        <v>480</v>
      </c>
      <c r="H117" s="235">
        <v>66.519999999999996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7558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5788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7559</v>
      </c>
      <c r="G119" s="250"/>
      <c r="H119" s="253">
        <v>64.909999999999997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74</v>
      </c>
      <c r="AY119" s="259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7560</v>
      </c>
      <c r="G120" s="250"/>
      <c r="H120" s="253">
        <v>1.6100000000000001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5" customFormat="1">
      <c r="A121" s="15"/>
      <c r="B121" s="271"/>
      <c r="C121" s="272"/>
      <c r="D121" s="244" t="s">
        <v>487</v>
      </c>
      <c r="E121" s="273" t="s">
        <v>28</v>
      </c>
      <c r="F121" s="274" t="s">
        <v>493</v>
      </c>
      <c r="G121" s="272"/>
      <c r="H121" s="275">
        <v>66.519999999999996</v>
      </c>
      <c r="I121" s="276"/>
      <c r="J121" s="272"/>
      <c r="K121" s="272"/>
      <c r="L121" s="277"/>
      <c r="M121" s="278"/>
      <c r="N121" s="279"/>
      <c r="O121" s="279"/>
      <c r="P121" s="279"/>
      <c r="Q121" s="279"/>
      <c r="R121" s="279"/>
      <c r="S121" s="279"/>
      <c r="T121" s="280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81" t="s">
        <v>487</v>
      </c>
      <c r="AU121" s="281" t="s">
        <v>82</v>
      </c>
      <c r="AV121" s="15" t="s">
        <v>482</v>
      </c>
      <c r="AW121" s="15" t="s">
        <v>35</v>
      </c>
      <c r="AX121" s="15" t="s">
        <v>78</v>
      </c>
      <c r="AY121" s="281" t="s">
        <v>475</v>
      </c>
    </row>
    <row r="122" s="2" customFormat="1" ht="44.25" customHeight="1">
      <c r="A122" s="41"/>
      <c r="B122" s="42"/>
      <c r="C122" s="231" t="s">
        <v>522</v>
      </c>
      <c r="D122" s="231" t="s">
        <v>477</v>
      </c>
      <c r="E122" s="232" t="s">
        <v>7561</v>
      </c>
      <c r="F122" s="233" t="s">
        <v>7562</v>
      </c>
      <c r="G122" s="234" t="s">
        <v>480</v>
      </c>
      <c r="H122" s="235">
        <v>19.850999999999999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7563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7564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6" customFormat="1">
      <c r="A124" s="16"/>
      <c r="B124" s="299"/>
      <c r="C124" s="300"/>
      <c r="D124" s="244" t="s">
        <v>487</v>
      </c>
      <c r="E124" s="301" t="s">
        <v>28</v>
      </c>
      <c r="F124" s="302" t="s">
        <v>7565</v>
      </c>
      <c r="G124" s="300"/>
      <c r="H124" s="301" t="s">
        <v>28</v>
      </c>
      <c r="I124" s="303"/>
      <c r="J124" s="300"/>
      <c r="K124" s="300"/>
      <c r="L124" s="304"/>
      <c r="M124" s="305"/>
      <c r="N124" s="306"/>
      <c r="O124" s="306"/>
      <c r="P124" s="306"/>
      <c r="Q124" s="306"/>
      <c r="R124" s="306"/>
      <c r="S124" s="306"/>
      <c r="T124" s="307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T124" s="308" t="s">
        <v>487</v>
      </c>
      <c r="AU124" s="308" t="s">
        <v>82</v>
      </c>
      <c r="AV124" s="16" t="s">
        <v>78</v>
      </c>
      <c r="AW124" s="16" t="s">
        <v>35</v>
      </c>
      <c r="AX124" s="16" t="s">
        <v>74</v>
      </c>
      <c r="AY124" s="308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7566</v>
      </c>
      <c r="G125" s="250"/>
      <c r="H125" s="253">
        <v>19.850999999999999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78</v>
      </c>
      <c r="AY125" s="259" t="s">
        <v>475</v>
      </c>
    </row>
    <row r="126" s="2" customFormat="1" ht="44.25" customHeight="1">
      <c r="A126" s="41"/>
      <c r="B126" s="42"/>
      <c r="C126" s="231" t="s">
        <v>519</v>
      </c>
      <c r="D126" s="231" t="s">
        <v>477</v>
      </c>
      <c r="E126" s="232" t="s">
        <v>6907</v>
      </c>
      <c r="F126" s="233" t="s">
        <v>3664</v>
      </c>
      <c r="G126" s="234" t="s">
        <v>480</v>
      </c>
      <c r="H126" s="235">
        <v>75.329999999999998</v>
      </c>
      <c r="I126" s="236"/>
      <c r="J126" s="237">
        <f>ROUND(I126*H126,2)</f>
        <v>0</v>
      </c>
      <c r="K126" s="233" t="s">
        <v>28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7567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3664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7568</v>
      </c>
      <c r="G128" s="250"/>
      <c r="H128" s="253">
        <v>75.329999999999998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78</v>
      </c>
      <c r="AY128" s="259" t="s">
        <v>475</v>
      </c>
    </row>
    <row r="129" s="2" customFormat="1" ht="33" customHeight="1">
      <c r="A129" s="41"/>
      <c r="B129" s="42"/>
      <c r="C129" s="231" t="s">
        <v>292</v>
      </c>
      <c r="D129" s="231" t="s">
        <v>477</v>
      </c>
      <c r="E129" s="232" t="s">
        <v>6910</v>
      </c>
      <c r="F129" s="233" t="s">
        <v>6911</v>
      </c>
      <c r="G129" s="234" t="s">
        <v>496</v>
      </c>
      <c r="H129" s="235">
        <v>5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7569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6911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7570</v>
      </c>
      <c r="G131" s="250"/>
      <c r="H131" s="253">
        <v>5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16.5" customHeight="1">
      <c r="A132" s="41"/>
      <c r="B132" s="42"/>
      <c r="C132" s="282" t="s">
        <v>332</v>
      </c>
      <c r="D132" s="282" t="s">
        <v>516</v>
      </c>
      <c r="E132" s="283" t="s">
        <v>4991</v>
      </c>
      <c r="F132" s="284" t="s">
        <v>4992</v>
      </c>
      <c r="G132" s="285" t="s">
        <v>720</v>
      </c>
      <c r="H132" s="286">
        <v>0.074999999999999997</v>
      </c>
      <c r="I132" s="287"/>
      <c r="J132" s="288">
        <f>ROUND(I132*H132,2)</f>
        <v>0</v>
      </c>
      <c r="K132" s="284" t="s">
        <v>481</v>
      </c>
      <c r="L132" s="289"/>
      <c r="M132" s="290" t="s">
        <v>28</v>
      </c>
      <c r="N132" s="291" t="s">
        <v>45</v>
      </c>
      <c r="O132" s="87"/>
      <c r="P132" s="240">
        <f>O132*H132</f>
        <v>0</v>
      </c>
      <c r="Q132" s="240">
        <v>0.001</v>
      </c>
      <c r="R132" s="240">
        <f>Q132*H132</f>
        <v>7.4999999999999993E-05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519</v>
      </c>
      <c r="AT132" s="242" t="s">
        <v>516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7571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4992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7572</v>
      </c>
      <c r="G134" s="250"/>
      <c r="H134" s="253">
        <v>0.074999999999999997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78</v>
      </c>
      <c r="AY134" s="259" t="s">
        <v>475</v>
      </c>
    </row>
    <row r="135" s="2" customFormat="1" ht="21.75" customHeight="1">
      <c r="A135" s="41"/>
      <c r="B135" s="42"/>
      <c r="C135" s="231" t="s">
        <v>341</v>
      </c>
      <c r="D135" s="231" t="s">
        <v>477</v>
      </c>
      <c r="E135" s="232" t="s">
        <v>4075</v>
      </c>
      <c r="F135" s="233" t="s">
        <v>4076</v>
      </c>
      <c r="G135" s="234" t="s">
        <v>496</v>
      </c>
      <c r="H135" s="235">
        <v>210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7573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4078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7574</v>
      </c>
      <c r="G137" s="250"/>
      <c r="H137" s="253">
        <v>210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2" customFormat="1" ht="33" customHeight="1">
      <c r="A138" s="41"/>
      <c r="B138" s="42"/>
      <c r="C138" s="231" t="s">
        <v>350</v>
      </c>
      <c r="D138" s="231" t="s">
        <v>477</v>
      </c>
      <c r="E138" s="232" t="s">
        <v>6918</v>
      </c>
      <c r="F138" s="233" t="s">
        <v>6919</v>
      </c>
      <c r="G138" s="234" t="s">
        <v>496</v>
      </c>
      <c r="H138" s="235">
        <v>5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7575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6919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7576</v>
      </c>
      <c r="G140" s="250"/>
      <c r="H140" s="253">
        <v>5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78</v>
      </c>
      <c r="AY140" s="259" t="s">
        <v>475</v>
      </c>
    </row>
    <row r="141" s="2" customFormat="1" ht="33" customHeight="1">
      <c r="A141" s="41"/>
      <c r="B141" s="42"/>
      <c r="C141" s="231" t="s">
        <v>359</v>
      </c>
      <c r="D141" s="231" t="s">
        <v>477</v>
      </c>
      <c r="E141" s="232" t="s">
        <v>5821</v>
      </c>
      <c r="F141" s="233" t="s">
        <v>5822</v>
      </c>
      <c r="G141" s="234" t="s">
        <v>496</v>
      </c>
      <c r="H141" s="235">
        <v>259.44</v>
      </c>
      <c r="I141" s="236"/>
      <c r="J141" s="237">
        <f>ROUND(I141*H141,2)</f>
        <v>0</v>
      </c>
      <c r="K141" s="233" t="s">
        <v>481</v>
      </c>
      <c r="L141" s="47"/>
      <c r="M141" s="238" t="s">
        <v>28</v>
      </c>
      <c r="N141" s="239" t="s">
        <v>45</v>
      </c>
      <c r="O141" s="87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482</v>
      </c>
      <c r="AT141" s="242" t="s">
        <v>477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7577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5822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7578</v>
      </c>
      <c r="G143" s="250"/>
      <c r="H143" s="253">
        <v>259.44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78</v>
      </c>
      <c r="AY143" s="259" t="s">
        <v>475</v>
      </c>
    </row>
    <row r="144" s="12" customFormat="1" ht="22.8" customHeight="1">
      <c r="A144" s="12"/>
      <c r="B144" s="215"/>
      <c r="C144" s="216"/>
      <c r="D144" s="217" t="s">
        <v>73</v>
      </c>
      <c r="E144" s="229" t="s">
        <v>482</v>
      </c>
      <c r="F144" s="229" t="s">
        <v>547</v>
      </c>
      <c r="G144" s="216"/>
      <c r="H144" s="216"/>
      <c r="I144" s="219"/>
      <c r="J144" s="230">
        <f>BK144</f>
        <v>0</v>
      </c>
      <c r="K144" s="216"/>
      <c r="L144" s="221"/>
      <c r="M144" s="222"/>
      <c r="N144" s="223"/>
      <c r="O144" s="223"/>
      <c r="P144" s="224">
        <f>SUM(P145:P155)</f>
        <v>0</v>
      </c>
      <c r="Q144" s="223"/>
      <c r="R144" s="224">
        <f>SUM(R145:R155)</f>
        <v>0</v>
      </c>
      <c r="S144" s="223"/>
      <c r="T144" s="225">
        <f>SUM(T145:T155)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6" t="s">
        <v>78</v>
      </c>
      <c r="AT144" s="227" t="s">
        <v>73</v>
      </c>
      <c r="AU144" s="227" t="s">
        <v>78</v>
      </c>
      <c r="AY144" s="226" t="s">
        <v>475</v>
      </c>
      <c r="BK144" s="228">
        <f>SUM(BK145:BK155)</f>
        <v>0</v>
      </c>
    </row>
    <row r="145" s="2" customFormat="1" ht="55.5" customHeight="1">
      <c r="A145" s="41"/>
      <c r="B145" s="42"/>
      <c r="C145" s="231" t="s">
        <v>557</v>
      </c>
      <c r="D145" s="231" t="s">
        <v>477</v>
      </c>
      <c r="E145" s="232" t="s">
        <v>7332</v>
      </c>
      <c r="F145" s="233" t="s">
        <v>7333</v>
      </c>
      <c r="G145" s="234" t="s">
        <v>480</v>
      </c>
      <c r="H145" s="235">
        <v>15.801</v>
      </c>
      <c r="I145" s="236"/>
      <c r="J145" s="237">
        <f>ROUND(I145*H145,2)</f>
        <v>0</v>
      </c>
      <c r="K145" s="233" t="s">
        <v>28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7579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7333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2" customFormat="1">
      <c r="A147" s="41"/>
      <c r="B147" s="42"/>
      <c r="C147" s="43"/>
      <c r="D147" s="244" t="s">
        <v>485</v>
      </c>
      <c r="E147" s="43"/>
      <c r="F147" s="248" t="s">
        <v>7580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485</v>
      </c>
      <c r="AU147" s="20" t="s">
        <v>82</v>
      </c>
    </row>
    <row r="148" s="16" customFormat="1">
      <c r="A148" s="16"/>
      <c r="B148" s="299"/>
      <c r="C148" s="300"/>
      <c r="D148" s="244" t="s">
        <v>487</v>
      </c>
      <c r="E148" s="301" t="s">
        <v>28</v>
      </c>
      <c r="F148" s="302" t="s">
        <v>7581</v>
      </c>
      <c r="G148" s="300"/>
      <c r="H148" s="301" t="s">
        <v>28</v>
      </c>
      <c r="I148" s="303"/>
      <c r="J148" s="300"/>
      <c r="K148" s="300"/>
      <c r="L148" s="304"/>
      <c r="M148" s="305"/>
      <c r="N148" s="306"/>
      <c r="O148" s="306"/>
      <c r="P148" s="306"/>
      <c r="Q148" s="306"/>
      <c r="R148" s="306"/>
      <c r="S148" s="306"/>
      <c r="T148" s="307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308" t="s">
        <v>487</v>
      </c>
      <c r="AU148" s="308" t="s">
        <v>82</v>
      </c>
      <c r="AV148" s="16" t="s">
        <v>78</v>
      </c>
      <c r="AW148" s="16" t="s">
        <v>35</v>
      </c>
      <c r="AX148" s="16" t="s">
        <v>74</v>
      </c>
      <c r="AY148" s="308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7582</v>
      </c>
      <c r="G149" s="250"/>
      <c r="H149" s="253">
        <v>15.801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78</v>
      </c>
      <c r="AY149" s="259" t="s">
        <v>475</v>
      </c>
    </row>
    <row r="150" s="2" customFormat="1" ht="44.25" customHeight="1">
      <c r="A150" s="41"/>
      <c r="B150" s="42"/>
      <c r="C150" s="231" t="s">
        <v>8</v>
      </c>
      <c r="D150" s="231" t="s">
        <v>477</v>
      </c>
      <c r="E150" s="232" t="s">
        <v>7343</v>
      </c>
      <c r="F150" s="233" t="s">
        <v>7344</v>
      </c>
      <c r="G150" s="234" t="s">
        <v>480</v>
      </c>
      <c r="H150" s="235">
        <v>4.0499999999999998</v>
      </c>
      <c r="I150" s="236"/>
      <c r="J150" s="237">
        <f>ROUND(I150*H150,2)</f>
        <v>0</v>
      </c>
      <c r="K150" s="233" t="s">
        <v>28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482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7583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7344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2" customFormat="1">
      <c r="A152" s="41"/>
      <c r="B152" s="42"/>
      <c r="C152" s="43"/>
      <c r="D152" s="244" t="s">
        <v>485</v>
      </c>
      <c r="E152" s="43"/>
      <c r="F152" s="248" t="s">
        <v>7584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485</v>
      </c>
      <c r="AU152" s="20" t="s">
        <v>82</v>
      </c>
    </row>
    <row r="153" s="16" customFormat="1">
      <c r="A153" s="16"/>
      <c r="B153" s="299"/>
      <c r="C153" s="300"/>
      <c r="D153" s="244" t="s">
        <v>487</v>
      </c>
      <c r="E153" s="301" t="s">
        <v>28</v>
      </c>
      <c r="F153" s="302" t="s">
        <v>7347</v>
      </c>
      <c r="G153" s="300"/>
      <c r="H153" s="301" t="s">
        <v>28</v>
      </c>
      <c r="I153" s="303"/>
      <c r="J153" s="300"/>
      <c r="K153" s="300"/>
      <c r="L153" s="304"/>
      <c r="M153" s="305"/>
      <c r="N153" s="306"/>
      <c r="O153" s="306"/>
      <c r="P153" s="306"/>
      <c r="Q153" s="306"/>
      <c r="R153" s="306"/>
      <c r="S153" s="306"/>
      <c r="T153" s="307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308" t="s">
        <v>487</v>
      </c>
      <c r="AU153" s="308" t="s">
        <v>82</v>
      </c>
      <c r="AV153" s="16" t="s">
        <v>78</v>
      </c>
      <c r="AW153" s="16" t="s">
        <v>35</v>
      </c>
      <c r="AX153" s="16" t="s">
        <v>74</v>
      </c>
      <c r="AY153" s="308" t="s">
        <v>475</v>
      </c>
    </row>
    <row r="154" s="16" customFormat="1">
      <c r="A154" s="16"/>
      <c r="B154" s="299"/>
      <c r="C154" s="300"/>
      <c r="D154" s="244" t="s">
        <v>487</v>
      </c>
      <c r="E154" s="301" t="s">
        <v>28</v>
      </c>
      <c r="F154" s="302" t="s">
        <v>7348</v>
      </c>
      <c r="G154" s="300"/>
      <c r="H154" s="301" t="s">
        <v>28</v>
      </c>
      <c r="I154" s="303"/>
      <c r="J154" s="300"/>
      <c r="K154" s="300"/>
      <c r="L154" s="304"/>
      <c r="M154" s="305"/>
      <c r="N154" s="306"/>
      <c r="O154" s="306"/>
      <c r="P154" s="306"/>
      <c r="Q154" s="306"/>
      <c r="R154" s="306"/>
      <c r="S154" s="306"/>
      <c r="T154" s="307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T154" s="308" t="s">
        <v>487</v>
      </c>
      <c r="AU154" s="308" t="s">
        <v>82</v>
      </c>
      <c r="AV154" s="16" t="s">
        <v>78</v>
      </c>
      <c r="AW154" s="16" t="s">
        <v>35</v>
      </c>
      <c r="AX154" s="16" t="s">
        <v>74</v>
      </c>
      <c r="AY154" s="308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7585</v>
      </c>
      <c r="G155" s="250"/>
      <c r="H155" s="253">
        <v>4.0499999999999998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78</v>
      </c>
      <c r="AY155" s="259" t="s">
        <v>475</v>
      </c>
    </row>
    <row r="156" s="12" customFormat="1" ht="22.8" customHeight="1">
      <c r="A156" s="12"/>
      <c r="B156" s="215"/>
      <c r="C156" s="216"/>
      <c r="D156" s="217" t="s">
        <v>73</v>
      </c>
      <c r="E156" s="229" t="s">
        <v>186</v>
      </c>
      <c r="F156" s="229" t="s">
        <v>1304</v>
      </c>
      <c r="G156" s="216"/>
      <c r="H156" s="216"/>
      <c r="I156" s="219"/>
      <c r="J156" s="230">
        <f>BK156</f>
        <v>0</v>
      </c>
      <c r="K156" s="216"/>
      <c r="L156" s="221"/>
      <c r="M156" s="222"/>
      <c r="N156" s="223"/>
      <c r="O156" s="223"/>
      <c r="P156" s="224">
        <f>SUM(P157:P174)</f>
        <v>0</v>
      </c>
      <c r="Q156" s="223"/>
      <c r="R156" s="224">
        <f>SUM(R157:R174)</f>
        <v>0</v>
      </c>
      <c r="S156" s="223"/>
      <c r="T156" s="225">
        <f>SUM(T157:T174)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6" t="s">
        <v>78</v>
      </c>
      <c r="AT156" s="227" t="s">
        <v>73</v>
      </c>
      <c r="AU156" s="227" t="s">
        <v>78</v>
      </c>
      <c r="AY156" s="226" t="s">
        <v>475</v>
      </c>
      <c r="BK156" s="228">
        <f>SUM(BK157:BK174)</f>
        <v>0</v>
      </c>
    </row>
    <row r="157" s="2" customFormat="1" ht="33" customHeight="1">
      <c r="A157" s="41"/>
      <c r="B157" s="42"/>
      <c r="C157" s="231" t="s">
        <v>567</v>
      </c>
      <c r="D157" s="231" t="s">
        <v>477</v>
      </c>
      <c r="E157" s="232" t="s">
        <v>7513</v>
      </c>
      <c r="F157" s="233" t="s">
        <v>7355</v>
      </c>
      <c r="G157" s="234" t="s">
        <v>496</v>
      </c>
      <c r="H157" s="235">
        <v>148.41</v>
      </c>
      <c r="I157" s="236"/>
      <c r="J157" s="237">
        <f>ROUND(I157*H157,2)</f>
        <v>0</v>
      </c>
      <c r="K157" s="233" t="s">
        <v>28</v>
      </c>
      <c r="L157" s="47"/>
      <c r="M157" s="238" t="s">
        <v>28</v>
      </c>
      <c r="N157" s="239" t="s">
        <v>45</v>
      </c>
      <c r="O157" s="87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482</v>
      </c>
      <c r="AT157" s="242" t="s">
        <v>477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7586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7357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2" customFormat="1">
      <c r="A159" s="41"/>
      <c r="B159" s="42"/>
      <c r="C159" s="43"/>
      <c r="D159" s="244" t="s">
        <v>485</v>
      </c>
      <c r="E159" s="43"/>
      <c r="F159" s="248" t="s">
        <v>6963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485</v>
      </c>
      <c r="AU159" s="20" t="s">
        <v>82</v>
      </c>
    </row>
    <row r="160" s="16" customFormat="1">
      <c r="A160" s="16"/>
      <c r="B160" s="299"/>
      <c r="C160" s="300"/>
      <c r="D160" s="244" t="s">
        <v>487</v>
      </c>
      <c r="E160" s="301" t="s">
        <v>28</v>
      </c>
      <c r="F160" s="302" t="s">
        <v>6964</v>
      </c>
      <c r="G160" s="300"/>
      <c r="H160" s="301" t="s">
        <v>28</v>
      </c>
      <c r="I160" s="303"/>
      <c r="J160" s="300"/>
      <c r="K160" s="300"/>
      <c r="L160" s="304"/>
      <c r="M160" s="305"/>
      <c r="N160" s="306"/>
      <c r="O160" s="306"/>
      <c r="P160" s="306"/>
      <c r="Q160" s="306"/>
      <c r="R160" s="306"/>
      <c r="S160" s="306"/>
      <c r="T160" s="307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308" t="s">
        <v>487</v>
      </c>
      <c r="AU160" s="308" t="s">
        <v>82</v>
      </c>
      <c r="AV160" s="16" t="s">
        <v>78</v>
      </c>
      <c r="AW160" s="16" t="s">
        <v>35</v>
      </c>
      <c r="AX160" s="16" t="s">
        <v>74</v>
      </c>
      <c r="AY160" s="308" t="s">
        <v>475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7587</v>
      </c>
      <c r="G161" s="250"/>
      <c r="H161" s="253">
        <v>140.91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74</v>
      </c>
      <c r="AY161" s="259" t="s">
        <v>475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7588</v>
      </c>
      <c r="G162" s="250"/>
      <c r="H162" s="253">
        <v>7.5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74</v>
      </c>
      <c r="AY162" s="259" t="s">
        <v>475</v>
      </c>
    </row>
    <row r="163" s="15" customFormat="1">
      <c r="A163" s="15"/>
      <c r="B163" s="271"/>
      <c r="C163" s="272"/>
      <c r="D163" s="244" t="s">
        <v>487</v>
      </c>
      <c r="E163" s="273" t="s">
        <v>28</v>
      </c>
      <c r="F163" s="274" t="s">
        <v>493</v>
      </c>
      <c r="G163" s="272"/>
      <c r="H163" s="275">
        <v>148.41</v>
      </c>
      <c r="I163" s="276"/>
      <c r="J163" s="272"/>
      <c r="K163" s="272"/>
      <c r="L163" s="277"/>
      <c r="M163" s="278"/>
      <c r="N163" s="279"/>
      <c r="O163" s="279"/>
      <c r="P163" s="279"/>
      <c r="Q163" s="279"/>
      <c r="R163" s="279"/>
      <c r="S163" s="279"/>
      <c r="T163" s="280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81" t="s">
        <v>487</v>
      </c>
      <c r="AU163" s="281" t="s">
        <v>82</v>
      </c>
      <c r="AV163" s="15" t="s">
        <v>482</v>
      </c>
      <c r="AW163" s="15" t="s">
        <v>35</v>
      </c>
      <c r="AX163" s="15" t="s">
        <v>78</v>
      </c>
      <c r="AY163" s="281" t="s">
        <v>475</v>
      </c>
    </row>
    <row r="164" s="2" customFormat="1" ht="21.75" customHeight="1">
      <c r="A164" s="41"/>
      <c r="B164" s="42"/>
      <c r="C164" s="231" t="s">
        <v>571</v>
      </c>
      <c r="D164" s="231" t="s">
        <v>477</v>
      </c>
      <c r="E164" s="232" t="s">
        <v>7220</v>
      </c>
      <c r="F164" s="233" t="s">
        <v>6967</v>
      </c>
      <c r="G164" s="234" t="s">
        <v>496</v>
      </c>
      <c r="H164" s="235">
        <v>176.13800000000001</v>
      </c>
      <c r="I164" s="236"/>
      <c r="J164" s="237">
        <f>ROUND(I164*H164,2)</f>
        <v>0</v>
      </c>
      <c r="K164" s="233" t="s">
        <v>28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7589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6969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2" customFormat="1">
      <c r="A166" s="41"/>
      <c r="B166" s="42"/>
      <c r="C166" s="43"/>
      <c r="D166" s="244" t="s">
        <v>485</v>
      </c>
      <c r="E166" s="43"/>
      <c r="F166" s="248" t="s">
        <v>6963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485</v>
      </c>
      <c r="AU166" s="20" t="s">
        <v>82</v>
      </c>
    </row>
    <row r="167" s="16" customFormat="1">
      <c r="A167" s="16"/>
      <c r="B167" s="299"/>
      <c r="C167" s="300"/>
      <c r="D167" s="244" t="s">
        <v>487</v>
      </c>
      <c r="E167" s="301" t="s">
        <v>28</v>
      </c>
      <c r="F167" s="302" t="s">
        <v>6964</v>
      </c>
      <c r="G167" s="300"/>
      <c r="H167" s="301" t="s">
        <v>28</v>
      </c>
      <c r="I167" s="303"/>
      <c r="J167" s="300"/>
      <c r="K167" s="300"/>
      <c r="L167" s="304"/>
      <c r="M167" s="305"/>
      <c r="N167" s="306"/>
      <c r="O167" s="306"/>
      <c r="P167" s="306"/>
      <c r="Q167" s="306"/>
      <c r="R167" s="306"/>
      <c r="S167" s="306"/>
      <c r="T167" s="307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T167" s="308" t="s">
        <v>487</v>
      </c>
      <c r="AU167" s="308" t="s">
        <v>82</v>
      </c>
      <c r="AV167" s="16" t="s">
        <v>78</v>
      </c>
      <c r="AW167" s="16" t="s">
        <v>35</v>
      </c>
      <c r="AX167" s="16" t="s">
        <v>74</v>
      </c>
      <c r="AY167" s="308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7590</v>
      </c>
      <c r="G168" s="250"/>
      <c r="H168" s="253">
        <v>162.13800000000001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7591</v>
      </c>
      <c r="G169" s="250"/>
      <c r="H169" s="253">
        <v>14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5" customFormat="1">
      <c r="A170" s="15"/>
      <c r="B170" s="271"/>
      <c r="C170" s="272"/>
      <c r="D170" s="244" t="s">
        <v>487</v>
      </c>
      <c r="E170" s="273" t="s">
        <v>28</v>
      </c>
      <c r="F170" s="274" t="s">
        <v>493</v>
      </c>
      <c r="G170" s="272"/>
      <c r="H170" s="275">
        <v>176.13800000000001</v>
      </c>
      <c r="I170" s="276"/>
      <c r="J170" s="272"/>
      <c r="K170" s="272"/>
      <c r="L170" s="277"/>
      <c r="M170" s="278"/>
      <c r="N170" s="279"/>
      <c r="O170" s="279"/>
      <c r="P170" s="279"/>
      <c r="Q170" s="279"/>
      <c r="R170" s="279"/>
      <c r="S170" s="279"/>
      <c r="T170" s="280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81" t="s">
        <v>487</v>
      </c>
      <c r="AU170" s="281" t="s">
        <v>82</v>
      </c>
      <c r="AV170" s="15" t="s">
        <v>482</v>
      </c>
      <c r="AW170" s="15" t="s">
        <v>35</v>
      </c>
      <c r="AX170" s="15" t="s">
        <v>78</v>
      </c>
      <c r="AY170" s="281" t="s">
        <v>475</v>
      </c>
    </row>
    <row r="171" s="2" customFormat="1" ht="21.75" customHeight="1">
      <c r="A171" s="41"/>
      <c r="B171" s="42"/>
      <c r="C171" s="231" t="s">
        <v>575</v>
      </c>
      <c r="D171" s="231" t="s">
        <v>477</v>
      </c>
      <c r="E171" s="232" t="s">
        <v>6976</v>
      </c>
      <c r="F171" s="233" t="s">
        <v>6977</v>
      </c>
      <c r="G171" s="234" t="s">
        <v>480</v>
      </c>
      <c r="H171" s="235">
        <v>1.6100000000000001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7592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6979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16" customFormat="1">
      <c r="A173" s="16"/>
      <c r="B173" s="299"/>
      <c r="C173" s="300"/>
      <c r="D173" s="244" t="s">
        <v>487</v>
      </c>
      <c r="E173" s="301" t="s">
        <v>28</v>
      </c>
      <c r="F173" s="302" t="s">
        <v>7124</v>
      </c>
      <c r="G173" s="300"/>
      <c r="H173" s="301" t="s">
        <v>28</v>
      </c>
      <c r="I173" s="303"/>
      <c r="J173" s="300"/>
      <c r="K173" s="300"/>
      <c r="L173" s="304"/>
      <c r="M173" s="305"/>
      <c r="N173" s="306"/>
      <c r="O173" s="306"/>
      <c r="P173" s="306"/>
      <c r="Q173" s="306"/>
      <c r="R173" s="306"/>
      <c r="S173" s="306"/>
      <c r="T173" s="307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308" t="s">
        <v>487</v>
      </c>
      <c r="AU173" s="308" t="s">
        <v>82</v>
      </c>
      <c r="AV173" s="16" t="s">
        <v>78</v>
      </c>
      <c r="AW173" s="16" t="s">
        <v>35</v>
      </c>
      <c r="AX173" s="16" t="s">
        <v>74</v>
      </c>
      <c r="AY173" s="308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7593</v>
      </c>
      <c r="G174" s="250"/>
      <c r="H174" s="253">
        <v>1.6100000000000001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78</v>
      </c>
      <c r="AY174" s="259" t="s">
        <v>475</v>
      </c>
    </row>
    <row r="175" s="12" customFormat="1" ht="22.8" customHeight="1">
      <c r="A175" s="12"/>
      <c r="B175" s="215"/>
      <c r="C175" s="216"/>
      <c r="D175" s="217" t="s">
        <v>73</v>
      </c>
      <c r="E175" s="229" t="s">
        <v>2236</v>
      </c>
      <c r="F175" s="229" t="s">
        <v>2237</v>
      </c>
      <c r="G175" s="216"/>
      <c r="H175" s="216"/>
      <c r="I175" s="219"/>
      <c r="J175" s="230">
        <f>BK175</f>
        <v>0</v>
      </c>
      <c r="K175" s="216"/>
      <c r="L175" s="221"/>
      <c r="M175" s="222"/>
      <c r="N175" s="223"/>
      <c r="O175" s="223"/>
      <c r="P175" s="224">
        <f>SUM(P176:P181)</f>
        <v>0</v>
      </c>
      <c r="Q175" s="223"/>
      <c r="R175" s="224">
        <f>SUM(R176:R181)</f>
        <v>0</v>
      </c>
      <c r="S175" s="223"/>
      <c r="T175" s="225">
        <f>SUM(T176:T181)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6" t="s">
        <v>78</v>
      </c>
      <c r="AT175" s="227" t="s">
        <v>73</v>
      </c>
      <c r="AU175" s="227" t="s">
        <v>78</v>
      </c>
      <c r="AY175" s="226" t="s">
        <v>475</v>
      </c>
      <c r="BK175" s="228">
        <f>SUM(BK176:BK181)</f>
        <v>0</v>
      </c>
    </row>
    <row r="176" s="2" customFormat="1" ht="33" customHeight="1">
      <c r="A176" s="41"/>
      <c r="B176" s="42"/>
      <c r="C176" s="231" t="s">
        <v>579</v>
      </c>
      <c r="D176" s="231" t="s">
        <v>477</v>
      </c>
      <c r="E176" s="232" t="s">
        <v>7269</v>
      </c>
      <c r="F176" s="233" t="s">
        <v>7270</v>
      </c>
      <c r="G176" s="234" t="s">
        <v>508</v>
      </c>
      <c r="H176" s="235">
        <v>118.19799999999999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</v>
      </c>
      <c r="R176" s="240">
        <f>Q176*H176</f>
        <v>0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7594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7272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2" customFormat="1">
      <c r="A178" s="41"/>
      <c r="B178" s="42"/>
      <c r="C178" s="43"/>
      <c r="D178" s="244" t="s">
        <v>485</v>
      </c>
      <c r="E178" s="43"/>
      <c r="F178" s="248" t="s">
        <v>7045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485</v>
      </c>
      <c r="AU178" s="20" t="s">
        <v>82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7595</v>
      </c>
      <c r="G179" s="250"/>
      <c r="H179" s="253">
        <v>114.97799999999999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7596</v>
      </c>
      <c r="G180" s="250"/>
      <c r="H180" s="253">
        <v>3.2200000000000002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5" customFormat="1">
      <c r="A181" s="15"/>
      <c r="B181" s="271"/>
      <c r="C181" s="272"/>
      <c r="D181" s="244" t="s">
        <v>487</v>
      </c>
      <c r="E181" s="273" t="s">
        <v>28</v>
      </c>
      <c r="F181" s="274" t="s">
        <v>493</v>
      </c>
      <c r="G181" s="272"/>
      <c r="H181" s="275">
        <v>118.19799999999999</v>
      </c>
      <c r="I181" s="276"/>
      <c r="J181" s="272"/>
      <c r="K181" s="272"/>
      <c r="L181" s="277"/>
      <c r="M181" s="278"/>
      <c r="N181" s="279"/>
      <c r="O181" s="279"/>
      <c r="P181" s="279"/>
      <c r="Q181" s="279"/>
      <c r="R181" s="279"/>
      <c r="S181" s="279"/>
      <c r="T181" s="280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81" t="s">
        <v>487</v>
      </c>
      <c r="AU181" s="281" t="s">
        <v>82</v>
      </c>
      <c r="AV181" s="15" t="s">
        <v>482</v>
      </c>
      <c r="AW181" s="15" t="s">
        <v>35</v>
      </c>
      <c r="AX181" s="15" t="s">
        <v>78</v>
      </c>
      <c r="AY181" s="281" t="s">
        <v>475</v>
      </c>
    </row>
    <row r="182" s="12" customFormat="1" ht="22.8" customHeight="1">
      <c r="A182" s="12"/>
      <c r="B182" s="215"/>
      <c r="C182" s="216"/>
      <c r="D182" s="217" t="s">
        <v>73</v>
      </c>
      <c r="E182" s="229" t="s">
        <v>701</v>
      </c>
      <c r="F182" s="229" t="s">
        <v>702</v>
      </c>
      <c r="G182" s="216"/>
      <c r="H182" s="216"/>
      <c r="I182" s="219"/>
      <c r="J182" s="230">
        <f>BK182</f>
        <v>0</v>
      </c>
      <c r="K182" s="216"/>
      <c r="L182" s="221"/>
      <c r="M182" s="222"/>
      <c r="N182" s="223"/>
      <c r="O182" s="223"/>
      <c r="P182" s="224">
        <f>SUM(P183:P184)</f>
        <v>0</v>
      </c>
      <c r="Q182" s="223"/>
      <c r="R182" s="224">
        <f>SUM(R183:R184)</f>
        <v>0</v>
      </c>
      <c r="S182" s="223"/>
      <c r="T182" s="225">
        <f>SUM(T183:T184)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6" t="s">
        <v>78</v>
      </c>
      <c r="AT182" s="227" t="s">
        <v>73</v>
      </c>
      <c r="AU182" s="227" t="s">
        <v>78</v>
      </c>
      <c r="AY182" s="226" t="s">
        <v>475</v>
      </c>
      <c r="BK182" s="228">
        <f>SUM(BK183:BK184)</f>
        <v>0</v>
      </c>
    </row>
    <row r="183" s="2" customFormat="1" ht="33" customHeight="1">
      <c r="A183" s="41"/>
      <c r="B183" s="42"/>
      <c r="C183" s="231" t="s">
        <v>583</v>
      </c>
      <c r="D183" s="231" t="s">
        <v>477</v>
      </c>
      <c r="E183" s="232" t="s">
        <v>1386</v>
      </c>
      <c r="F183" s="233" t="s">
        <v>1387</v>
      </c>
      <c r="G183" s="234" t="s">
        <v>508</v>
      </c>
      <c r="H183" s="235">
        <v>1.4870000000000001</v>
      </c>
      <c r="I183" s="236"/>
      <c r="J183" s="237">
        <f>ROUND(I183*H183,2)</f>
        <v>0</v>
      </c>
      <c r="K183" s="233" t="s">
        <v>481</v>
      </c>
      <c r="L183" s="47"/>
      <c r="M183" s="238" t="s">
        <v>28</v>
      </c>
      <c r="N183" s="239" t="s">
        <v>45</v>
      </c>
      <c r="O183" s="87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482</v>
      </c>
      <c r="AT183" s="242" t="s">
        <v>477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7597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1389</v>
      </c>
      <c r="G184" s="43"/>
      <c r="H184" s="43"/>
      <c r="I184" s="151"/>
      <c r="J184" s="43"/>
      <c r="K184" s="43"/>
      <c r="L184" s="47"/>
      <c r="M184" s="295"/>
      <c r="N184" s="296"/>
      <c r="O184" s="297"/>
      <c r="P184" s="297"/>
      <c r="Q184" s="297"/>
      <c r="R184" s="297"/>
      <c r="S184" s="297"/>
      <c r="T184" s="29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2" customFormat="1" ht="6.96" customHeight="1">
      <c r="A185" s="41"/>
      <c r="B185" s="62"/>
      <c r="C185" s="63"/>
      <c r="D185" s="63"/>
      <c r="E185" s="63"/>
      <c r="F185" s="63"/>
      <c r="G185" s="63"/>
      <c r="H185" s="63"/>
      <c r="I185" s="179"/>
      <c r="J185" s="63"/>
      <c r="K185" s="63"/>
      <c r="L185" s="47"/>
      <c r="M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</row>
  </sheetData>
  <sheetProtection sheet="1" autoFilter="0" formatColumns="0" formatRows="0" objects="1" scenarios="1" spinCount="100000" saltValue="THOU427whRqHhQtuM5Lq01i3B5rF0qR23OAuMAIceGHVkP2lxMo6bup5DYXj61D/g71wYaFhoUM4uRXqN1/Uzw==" hashValue="PiwnGBdAjgW5si/M41sVXPS0midiFZzdDV/kVznnwfoICDpWzBKfIzbsal9lL7LmRlu3RMB896x32M+NDziu2A==" algorithmName="SHA-512" password="C429"/>
  <autoFilter ref="C96:K18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282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7598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ROUND((SUM(BE98:BE240)),  2)</f>
        <v>0</v>
      </c>
      <c r="G37" s="41"/>
      <c r="H37" s="41"/>
      <c r="I37" s="168">
        <v>0.20999999999999999</v>
      </c>
      <c r="J37" s="167">
        <f>ROUND(((SUM(BE98:BE240))*I37),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ROUND((SUM(BF98:BF240)),  2)</f>
        <v>0</v>
      </c>
      <c r="G38" s="41"/>
      <c r="H38" s="41"/>
      <c r="I38" s="168">
        <v>0.14999999999999999</v>
      </c>
      <c r="J38" s="167">
        <f>ROUND(((SUM(BF98:BF240))*I38),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ROUND((SUM(BG98:BG240)),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ROUND((SUM(BH98:BH240)),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ROUND((SUM(BI98:BI240)),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107.9 - SO 107.9  Vedlejší polní cesta (P 4,00/20)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448</v>
      </c>
      <c r="E70" s="199"/>
      <c r="F70" s="199"/>
      <c r="G70" s="199"/>
      <c r="H70" s="199"/>
      <c r="I70" s="200"/>
      <c r="J70" s="201">
        <f>J152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1214</v>
      </c>
      <c r="E71" s="199"/>
      <c r="F71" s="199"/>
      <c r="G71" s="199"/>
      <c r="H71" s="199"/>
      <c r="I71" s="200"/>
      <c r="J71" s="201">
        <f>J167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J190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1909</v>
      </c>
      <c r="E73" s="199"/>
      <c r="F73" s="199"/>
      <c r="G73" s="199"/>
      <c r="H73" s="199"/>
      <c r="I73" s="200"/>
      <c r="J73" s="201">
        <f>J218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J238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6863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6864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107.9 - SO 107.9  Vedlejší polní cesta (P 4,00/20)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114.92494563</v>
      </c>
      <c r="S98" s="99"/>
      <c r="T98" s="213">
        <f>T99</f>
        <v>48.331550000000007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P100+P152+P167+P190+P218+P238</f>
        <v>0</v>
      </c>
      <c r="Q99" s="223"/>
      <c r="R99" s="224">
        <f>R100+R152+R167+R190+R218+R238</f>
        <v>114.92494563</v>
      </c>
      <c r="S99" s="223"/>
      <c r="T99" s="225">
        <f>T100+T152+T167+T190+T218+T238</f>
        <v>48.331550000000007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BK100+BK152+BK167+BK190+BK218+BK238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SUM(P101:P151)</f>
        <v>0</v>
      </c>
      <c r="Q100" s="223"/>
      <c r="R100" s="224">
        <f>SUM(R101:R151)</f>
        <v>2.37216</v>
      </c>
      <c r="S100" s="223"/>
      <c r="T100" s="225">
        <f>SUM(T101:T151)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SUM(BK101:BK151)</f>
        <v>0</v>
      </c>
    </row>
    <row r="101" s="2" customFormat="1" ht="55.5" customHeight="1">
      <c r="A101" s="41"/>
      <c r="B101" s="42"/>
      <c r="C101" s="231" t="s">
        <v>78</v>
      </c>
      <c r="D101" s="231" t="s">
        <v>477</v>
      </c>
      <c r="E101" s="232" t="s">
        <v>6866</v>
      </c>
      <c r="F101" s="233" t="s">
        <v>6867</v>
      </c>
      <c r="G101" s="234" t="s">
        <v>480</v>
      </c>
      <c r="H101" s="235">
        <v>67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0.035400000000000001</v>
      </c>
      <c r="R101" s="240">
        <f>Q101*H101</f>
        <v>2.3717999999999999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7599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6867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6" customFormat="1">
      <c r="A103" s="16"/>
      <c r="B103" s="299"/>
      <c r="C103" s="300"/>
      <c r="D103" s="244" t="s">
        <v>487</v>
      </c>
      <c r="E103" s="301" t="s">
        <v>28</v>
      </c>
      <c r="F103" s="302" t="s">
        <v>6869</v>
      </c>
      <c r="G103" s="300"/>
      <c r="H103" s="301" t="s">
        <v>28</v>
      </c>
      <c r="I103" s="303"/>
      <c r="J103" s="300"/>
      <c r="K103" s="300"/>
      <c r="L103" s="304"/>
      <c r="M103" s="305"/>
      <c r="N103" s="306"/>
      <c r="O103" s="306"/>
      <c r="P103" s="306"/>
      <c r="Q103" s="306"/>
      <c r="R103" s="306"/>
      <c r="S103" s="306"/>
      <c r="T103" s="307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T103" s="308" t="s">
        <v>487</v>
      </c>
      <c r="AU103" s="308" t="s">
        <v>82</v>
      </c>
      <c r="AV103" s="16" t="s">
        <v>78</v>
      </c>
      <c r="AW103" s="16" t="s">
        <v>35</v>
      </c>
      <c r="AX103" s="16" t="s">
        <v>74</v>
      </c>
      <c r="AY103" s="308" t="s">
        <v>475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7600</v>
      </c>
      <c r="G104" s="250"/>
      <c r="H104" s="253">
        <v>67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44.25" customHeight="1">
      <c r="A105" s="41"/>
      <c r="B105" s="42"/>
      <c r="C105" s="231" t="s">
        <v>82</v>
      </c>
      <c r="D105" s="231" t="s">
        <v>477</v>
      </c>
      <c r="E105" s="232" t="s">
        <v>3633</v>
      </c>
      <c r="F105" s="233" t="s">
        <v>3634</v>
      </c>
      <c r="G105" s="234" t="s">
        <v>480</v>
      </c>
      <c r="H105" s="235">
        <v>74.480000000000004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7601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3636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7602</v>
      </c>
      <c r="G107" s="250"/>
      <c r="H107" s="253">
        <v>74.480000000000004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44.25" customHeight="1">
      <c r="A108" s="41"/>
      <c r="B108" s="42"/>
      <c r="C108" s="231" t="s">
        <v>90</v>
      </c>
      <c r="D108" s="231" t="s">
        <v>477</v>
      </c>
      <c r="E108" s="232" t="s">
        <v>6873</v>
      </c>
      <c r="F108" s="233" t="s">
        <v>6874</v>
      </c>
      <c r="G108" s="234" t="s">
        <v>480</v>
      </c>
      <c r="H108" s="235">
        <v>42.520000000000003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7603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6876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7604</v>
      </c>
      <c r="G110" s="250"/>
      <c r="H110" s="253">
        <v>42.520000000000003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44.25" customHeight="1">
      <c r="A111" s="41"/>
      <c r="B111" s="42"/>
      <c r="C111" s="231" t="s">
        <v>482</v>
      </c>
      <c r="D111" s="231" t="s">
        <v>477</v>
      </c>
      <c r="E111" s="232" t="s">
        <v>6878</v>
      </c>
      <c r="F111" s="233" t="s">
        <v>6879</v>
      </c>
      <c r="G111" s="234" t="s">
        <v>480</v>
      </c>
      <c r="H111" s="235">
        <v>4.2519999999999998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7605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6881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7606</v>
      </c>
      <c r="G113" s="250"/>
      <c r="H113" s="253">
        <v>4.2519999999999998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33" customHeight="1">
      <c r="A114" s="41"/>
      <c r="B114" s="42"/>
      <c r="C114" s="231" t="s">
        <v>186</v>
      </c>
      <c r="D114" s="231" t="s">
        <v>477</v>
      </c>
      <c r="E114" s="232" t="s">
        <v>6059</v>
      </c>
      <c r="F114" s="233" t="s">
        <v>6060</v>
      </c>
      <c r="G114" s="234" t="s">
        <v>480</v>
      </c>
      <c r="H114" s="235">
        <v>35.710000000000001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7607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6062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7608</v>
      </c>
      <c r="G116" s="250"/>
      <c r="H116" s="253">
        <v>35.710000000000001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44.25" customHeight="1">
      <c r="A117" s="41"/>
      <c r="B117" s="42"/>
      <c r="C117" s="231" t="s">
        <v>204</v>
      </c>
      <c r="D117" s="231" t="s">
        <v>477</v>
      </c>
      <c r="E117" s="232" t="s">
        <v>5622</v>
      </c>
      <c r="F117" s="233" t="s">
        <v>5623</v>
      </c>
      <c r="G117" s="234" t="s">
        <v>480</v>
      </c>
      <c r="H117" s="235">
        <v>3.5710000000000002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7609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5625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7610</v>
      </c>
      <c r="G119" s="250"/>
      <c r="H119" s="253">
        <v>3.5710000000000002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44.25" customHeight="1">
      <c r="A120" s="41"/>
      <c r="B120" s="42"/>
      <c r="C120" s="231" t="s">
        <v>522</v>
      </c>
      <c r="D120" s="231" t="s">
        <v>477</v>
      </c>
      <c r="E120" s="232" t="s">
        <v>5778</v>
      </c>
      <c r="F120" s="233" t="s">
        <v>5779</v>
      </c>
      <c r="G120" s="234" t="s">
        <v>480</v>
      </c>
      <c r="H120" s="235">
        <v>70.879999999999995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7611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5781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6" customFormat="1">
      <c r="A122" s="16"/>
      <c r="B122" s="299"/>
      <c r="C122" s="300"/>
      <c r="D122" s="244" t="s">
        <v>487</v>
      </c>
      <c r="E122" s="301" t="s">
        <v>28</v>
      </c>
      <c r="F122" s="302" t="s">
        <v>6901</v>
      </c>
      <c r="G122" s="300"/>
      <c r="H122" s="301" t="s">
        <v>28</v>
      </c>
      <c r="I122" s="303"/>
      <c r="J122" s="300"/>
      <c r="K122" s="300"/>
      <c r="L122" s="304"/>
      <c r="M122" s="305"/>
      <c r="N122" s="306"/>
      <c r="O122" s="306"/>
      <c r="P122" s="306"/>
      <c r="Q122" s="306"/>
      <c r="R122" s="306"/>
      <c r="S122" s="306"/>
      <c r="T122" s="307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T122" s="308" t="s">
        <v>487</v>
      </c>
      <c r="AU122" s="308" t="s">
        <v>82</v>
      </c>
      <c r="AV122" s="16" t="s">
        <v>78</v>
      </c>
      <c r="AW122" s="16" t="s">
        <v>35</v>
      </c>
      <c r="AX122" s="16" t="s">
        <v>74</v>
      </c>
      <c r="AY122" s="308" t="s">
        <v>475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7612</v>
      </c>
      <c r="G123" s="250"/>
      <c r="H123" s="253">
        <v>70.879999999999995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78</v>
      </c>
      <c r="AY123" s="259" t="s">
        <v>475</v>
      </c>
    </row>
    <row r="124" s="2" customFormat="1" ht="44.25" customHeight="1">
      <c r="A124" s="41"/>
      <c r="B124" s="42"/>
      <c r="C124" s="231" t="s">
        <v>519</v>
      </c>
      <c r="D124" s="231" t="s">
        <v>477</v>
      </c>
      <c r="E124" s="232" t="s">
        <v>5785</v>
      </c>
      <c r="F124" s="233" t="s">
        <v>5786</v>
      </c>
      <c r="G124" s="234" t="s">
        <v>480</v>
      </c>
      <c r="H124" s="235">
        <v>81.981999999999999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7613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5788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7614</v>
      </c>
      <c r="G126" s="250"/>
      <c r="H126" s="253">
        <v>79.322000000000003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7615</v>
      </c>
      <c r="G127" s="250"/>
      <c r="H127" s="253">
        <v>2.6600000000000001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5" customFormat="1">
      <c r="A128" s="15"/>
      <c r="B128" s="271"/>
      <c r="C128" s="272"/>
      <c r="D128" s="244" t="s">
        <v>487</v>
      </c>
      <c r="E128" s="273" t="s">
        <v>28</v>
      </c>
      <c r="F128" s="274" t="s">
        <v>493</v>
      </c>
      <c r="G128" s="272"/>
      <c r="H128" s="275">
        <v>81.981999999999999</v>
      </c>
      <c r="I128" s="276"/>
      <c r="J128" s="272"/>
      <c r="K128" s="272"/>
      <c r="L128" s="277"/>
      <c r="M128" s="278"/>
      <c r="N128" s="279"/>
      <c r="O128" s="279"/>
      <c r="P128" s="279"/>
      <c r="Q128" s="279"/>
      <c r="R128" s="279"/>
      <c r="S128" s="279"/>
      <c r="T128" s="280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81" t="s">
        <v>487</v>
      </c>
      <c r="AU128" s="281" t="s">
        <v>82</v>
      </c>
      <c r="AV128" s="15" t="s">
        <v>482</v>
      </c>
      <c r="AW128" s="15" t="s">
        <v>35</v>
      </c>
      <c r="AX128" s="15" t="s">
        <v>78</v>
      </c>
      <c r="AY128" s="281" t="s">
        <v>475</v>
      </c>
    </row>
    <row r="129" s="2" customFormat="1" ht="44.25" customHeight="1">
      <c r="A129" s="41"/>
      <c r="B129" s="42"/>
      <c r="C129" s="231" t="s">
        <v>292</v>
      </c>
      <c r="D129" s="231" t="s">
        <v>477</v>
      </c>
      <c r="E129" s="232" t="s">
        <v>6907</v>
      </c>
      <c r="F129" s="233" t="s">
        <v>3664</v>
      </c>
      <c r="G129" s="234" t="s">
        <v>480</v>
      </c>
      <c r="H129" s="235">
        <v>56.43</v>
      </c>
      <c r="I129" s="236"/>
      <c r="J129" s="237">
        <f>ROUND(I129*H129,2)</f>
        <v>0</v>
      </c>
      <c r="K129" s="233" t="s">
        <v>28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7616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3664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7617</v>
      </c>
      <c r="G131" s="250"/>
      <c r="H131" s="253">
        <v>42.520000000000003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74</v>
      </c>
      <c r="AY131" s="259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7618</v>
      </c>
      <c r="G132" s="250"/>
      <c r="H132" s="253">
        <v>13.91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5" customFormat="1">
      <c r="A133" s="15"/>
      <c r="B133" s="271"/>
      <c r="C133" s="272"/>
      <c r="D133" s="244" t="s">
        <v>487</v>
      </c>
      <c r="E133" s="273" t="s">
        <v>28</v>
      </c>
      <c r="F133" s="274" t="s">
        <v>493</v>
      </c>
      <c r="G133" s="272"/>
      <c r="H133" s="275">
        <v>56.430000000000007</v>
      </c>
      <c r="I133" s="276"/>
      <c r="J133" s="272"/>
      <c r="K133" s="272"/>
      <c r="L133" s="277"/>
      <c r="M133" s="278"/>
      <c r="N133" s="279"/>
      <c r="O133" s="279"/>
      <c r="P133" s="279"/>
      <c r="Q133" s="279"/>
      <c r="R133" s="279"/>
      <c r="S133" s="279"/>
      <c r="T133" s="280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81" t="s">
        <v>487</v>
      </c>
      <c r="AU133" s="281" t="s">
        <v>82</v>
      </c>
      <c r="AV133" s="15" t="s">
        <v>482</v>
      </c>
      <c r="AW133" s="15" t="s">
        <v>35</v>
      </c>
      <c r="AX133" s="15" t="s">
        <v>78</v>
      </c>
      <c r="AY133" s="281" t="s">
        <v>475</v>
      </c>
    </row>
    <row r="134" s="2" customFormat="1" ht="33" customHeight="1">
      <c r="A134" s="41"/>
      <c r="B134" s="42"/>
      <c r="C134" s="231" t="s">
        <v>332</v>
      </c>
      <c r="D134" s="231" t="s">
        <v>477</v>
      </c>
      <c r="E134" s="232" t="s">
        <v>3114</v>
      </c>
      <c r="F134" s="233" t="s">
        <v>3115</v>
      </c>
      <c r="G134" s="234" t="s">
        <v>480</v>
      </c>
      <c r="H134" s="235">
        <v>21.800000000000001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7619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3117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7620</v>
      </c>
      <c r="G136" s="250"/>
      <c r="H136" s="253">
        <v>21.800000000000001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33" customHeight="1">
      <c r="A137" s="41"/>
      <c r="B137" s="42"/>
      <c r="C137" s="231" t="s">
        <v>341</v>
      </c>
      <c r="D137" s="231" t="s">
        <v>477</v>
      </c>
      <c r="E137" s="232" t="s">
        <v>6910</v>
      </c>
      <c r="F137" s="233" t="s">
        <v>6911</v>
      </c>
      <c r="G137" s="234" t="s">
        <v>496</v>
      </c>
      <c r="H137" s="235">
        <v>24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7621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6911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7622</v>
      </c>
      <c r="G139" s="250"/>
      <c r="H139" s="253">
        <v>24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16.5" customHeight="1">
      <c r="A140" s="41"/>
      <c r="B140" s="42"/>
      <c r="C140" s="282" t="s">
        <v>350</v>
      </c>
      <c r="D140" s="282" t="s">
        <v>516</v>
      </c>
      <c r="E140" s="283" t="s">
        <v>4991</v>
      </c>
      <c r="F140" s="284" t="s">
        <v>4992</v>
      </c>
      <c r="G140" s="285" t="s">
        <v>720</v>
      </c>
      <c r="H140" s="286">
        <v>0.35999999999999999</v>
      </c>
      <c r="I140" s="287"/>
      <c r="J140" s="288">
        <f>ROUND(I140*H140,2)</f>
        <v>0</v>
      </c>
      <c r="K140" s="284" t="s">
        <v>481</v>
      </c>
      <c r="L140" s="289"/>
      <c r="M140" s="290" t="s">
        <v>28</v>
      </c>
      <c r="N140" s="291" t="s">
        <v>45</v>
      </c>
      <c r="O140" s="87"/>
      <c r="P140" s="240">
        <f>O140*H140</f>
        <v>0</v>
      </c>
      <c r="Q140" s="240">
        <v>0.001</v>
      </c>
      <c r="R140" s="240">
        <f>Q140*H140</f>
        <v>0.00035999999999999997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519</v>
      </c>
      <c r="AT140" s="242" t="s">
        <v>516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7623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4992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7624</v>
      </c>
      <c r="G142" s="250"/>
      <c r="H142" s="253">
        <v>0.35999999999999999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21.75" customHeight="1">
      <c r="A143" s="41"/>
      <c r="B143" s="42"/>
      <c r="C143" s="231" t="s">
        <v>359</v>
      </c>
      <c r="D143" s="231" t="s">
        <v>477</v>
      </c>
      <c r="E143" s="232" t="s">
        <v>4075</v>
      </c>
      <c r="F143" s="233" t="s">
        <v>4076</v>
      </c>
      <c r="G143" s="234" t="s">
        <v>496</v>
      </c>
      <c r="H143" s="235">
        <v>335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7625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4078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7626</v>
      </c>
      <c r="G145" s="250"/>
      <c r="H145" s="253">
        <v>335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78</v>
      </c>
      <c r="AY145" s="259" t="s">
        <v>475</v>
      </c>
    </row>
    <row r="146" s="2" customFormat="1" ht="33" customHeight="1">
      <c r="A146" s="41"/>
      <c r="B146" s="42"/>
      <c r="C146" s="231" t="s">
        <v>557</v>
      </c>
      <c r="D146" s="231" t="s">
        <v>477</v>
      </c>
      <c r="E146" s="232" t="s">
        <v>6918</v>
      </c>
      <c r="F146" s="233" t="s">
        <v>6919</v>
      </c>
      <c r="G146" s="234" t="s">
        <v>496</v>
      </c>
      <c r="H146" s="235">
        <v>24</v>
      </c>
      <c r="I146" s="236"/>
      <c r="J146" s="237">
        <f>ROUND(I146*H146,2)</f>
        <v>0</v>
      </c>
      <c r="K146" s="233" t="s">
        <v>481</v>
      </c>
      <c r="L146" s="47"/>
      <c r="M146" s="238" t="s">
        <v>28</v>
      </c>
      <c r="N146" s="239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482</v>
      </c>
      <c r="AT146" s="242" t="s">
        <v>477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7627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6919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7628</v>
      </c>
      <c r="G148" s="250"/>
      <c r="H148" s="253">
        <v>24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78</v>
      </c>
      <c r="AY148" s="259" t="s">
        <v>475</v>
      </c>
    </row>
    <row r="149" s="2" customFormat="1" ht="33" customHeight="1">
      <c r="A149" s="41"/>
      <c r="B149" s="42"/>
      <c r="C149" s="231" t="s">
        <v>8</v>
      </c>
      <c r="D149" s="231" t="s">
        <v>477</v>
      </c>
      <c r="E149" s="232" t="s">
        <v>5821</v>
      </c>
      <c r="F149" s="233" t="s">
        <v>5822</v>
      </c>
      <c r="G149" s="234" t="s">
        <v>496</v>
      </c>
      <c r="H149" s="235">
        <v>472.53300000000002</v>
      </c>
      <c r="I149" s="236"/>
      <c r="J149" s="237">
        <f>ROUND(I149*H149,2)</f>
        <v>0</v>
      </c>
      <c r="K149" s="233" t="s">
        <v>481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482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482</v>
      </c>
      <c r="BM149" s="242" t="s">
        <v>7629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5822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7630</v>
      </c>
      <c r="G151" s="250"/>
      <c r="H151" s="253">
        <v>472.53300000000002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78</v>
      </c>
      <c r="AY151" s="259" t="s">
        <v>475</v>
      </c>
    </row>
    <row r="152" s="12" customFormat="1" ht="22.8" customHeight="1">
      <c r="A152" s="12"/>
      <c r="B152" s="215"/>
      <c r="C152" s="216"/>
      <c r="D152" s="217" t="s">
        <v>73</v>
      </c>
      <c r="E152" s="229" t="s">
        <v>482</v>
      </c>
      <c r="F152" s="229" t="s">
        <v>547</v>
      </c>
      <c r="G152" s="216"/>
      <c r="H152" s="216"/>
      <c r="I152" s="219"/>
      <c r="J152" s="230">
        <f>BK152</f>
        <v>0</v>
      </c>
      <c r="K152" s="216"/>
      <c r="L152" s="221"/>
      <c r="M152" s="222"/>
      <c r="N152" s="223"/>
      <c r="O152" s="223"/>
      <c r="P152" s="224">
        <f>SUM(P153:P166)</f>
        <v>0</v>
      </c>
      <c r="Q152" s="223"/>
      <c r="R152" s="224">
        <f>SUM(R153:R166)</f>
        <v>12.388451999999997</v>
      </c>
      <c r="S152" s="223"/>
      <c r="T152" s="225">
        <f>SUM(T153:T166)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6" t="s">
        <v>78</v>
      </c>
      <c r="AT152" s="227" t="s">
        <v>73</v>
      </c>
      <c r="AU152" s="227" t="s">
        <v>78</v>
      </c>
      <c r="AY152" s="226" t="s">
        <v>475</v>
      </c>
      <c r="BK152" s="228">
        <f>SUM(BK153:BK166)</f>
        <v>0</v>
      </c>
    </row>
    <row r="153" s="2" customFormat="1" ht="21.75" customHeight="1">
      <c r="A153" s="41"/>
      <c r="B153" s="42"/>
      <c r="C153" s="231" t="s">
        <v>567</v>
      </c>
      <c r="D153" s="231" t="s">
        <v>477</v>
      </c>
      <c r="E153" s="232" t="s">
        <v>7631</v>
      </c>
      <c r="F153" s="233" t="s">
        <v>7632</v>
      </c>
      <c r="G153" s="234" t="s">
        <v>496</v>
      </c>
      <c r="H153" s="235">
        <v>17.399999999999999</v>
      </c>
      <c r="I153" s="236"/>
      <c r="J153" s="237">
        <f>ROUND(I153*H153,2)</f>
        <v>0</v>
      </c>
      <c r="K153" s="233" t="s">
        <v>481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482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7633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7634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16" customFormat="1">
      <c r="A155" s="16"/>
      <c r="B155" s="299"/>
      <c r="C155" s="300"/>
      <c r="D155" s="244" t="s">
        <v>487</v>
      </c>
      <c r="E155" s="301" t="s">
        <v>28</v>
      </c>
      <c r="F155" s="302" t="s">
        <v>7635</v>
      </c>
      <c r="G155" s="300"/>
      <c r="H155" s="301" t="s">
        <v>28</v>
      </c>
      <c r="I155" s="303"/>
      <c r="J155" s="300"/>
      <c r="K155" s="300"/>
      <c r="L155" s="304"/>
      <c r="M155" s="305"/>
      <c r="N155" s="306"/>
      <c r="O155" s="306"/>
      <c r="P155" s="306"/>
      <c r="Q155" s="306"/>
      <c r="R155" s="306"/>
      <c r="S155" s="306"/>
      <c r="T155" s="307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308" t="s">
        <v>487</v>
      </c>
      <c r="AU155" s="308" t="s">
        <v>82</v>
      </c>
      <c r="AV155" s="16" t="s">
        <v>78</v>
      </c>
      <c r="AW155" s="16" t="s">
        <v>35</v>
      </c>
      <c r="AX155" s="16" t="s">
        <v>74</v>
      </c>
      <c r="AY155" s="308" t="s">
        <v>475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7636</v>
      </c>
      <c r="G156" s="250"/>
      <c r="H156" s="253">
        <v>17.399999999999999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78</v>
      </c>
      <c r="AY156" s="259" t="s">
        <v>475</v>
      </c>
    </row>
    <row r="157" s="2" customFormat="1" ht="16.5" customHeight="1">
      <c r="A157" s="41"/>
      <c r="B157" s="42"/>
      <c r="C157" s="231" t="s">
        <v>571</v>
      </c>
      <c r="D157" s="231" t="s">
        <v>477</v>
      </c>
      <c r="E157" s="232" t="s">
        <v>7327</v>
      </c>
      <c r="F157" s="233" t="s">
        <v>7328</v>
      </c>
      <c r="G157" s="234" t="s">
        <v>496</v>
      </c>
      <c r="H157" s="235">
        <v>17.399999999999999</v>
      </c>
      <c r="I157" s="236"/>
      <c r="J157" s="237">
        <f>ROUND(I157*H157,2)</f>
        <v>0</v>
      </c>
      <c r="K157" s="233" t="s">
        <v>481</v>
      </c>
      <c r="L157" s="47"/>
      <c r="M157" s="238" t="s">
        <v>28</v>
      </c>
      <c r="N157" s="239" t="s">
        <v>45</v>
      </c>
      <c r="O157" s="87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482</v>
      </c>
      <c r="AT157" s="242" t="s">
        <v>477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7637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7328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16" customFormat="1">
      <c r="A159" s="16"/>
      <c r="B159" s="299"/>
      <c r="C159" s="300"/>
      <c r="D159" s="244" t="s">
        <v>487</v>
      </c>
      <c r="E159" s="301" t="s">
        <v>28</v>
      </c>
      <c r="F159" s="302" t="s">
        <v>7638</v>
      </c>
      <c r="G159" s="300"/>
      <c r="H159" s="301" t="s">
        <v>28</v>
      </c>
      <c r="I159" s="303"/>
      <c r="J159" s="300"/>
      <c r="K159" s="300"/>
      <c r="L159" s="304"/>
      <c r="M159" s="305"/>
      <c r="N159" s="306"/>
      <c r="O159" s="306"/>
      <c r="P159" s="306"/>
      <c r="Q159" s="306"/>
      <c r="R159" s="306"/>
      <c r="S159" s="306"/>
      <c r="T159" s="307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T159" s="308" t="s">
        <v>487</v>
      </c>
      <c r="AU159" s="308" t="s">
        <v>82</v>
      </c>
      <c r="AV159" s="16" t="s">
        <v>78</v>
      </c>
      <c r="AW159" s="16" t="s">
        <v>35</v>
      </c>
      <c r="AX159" s="16" t="s">
        <v>74</v>
      </c>
      <c r="AY159" s="308" t="s">
        <v>475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7639</v>
      </c>
      <c r="G160" s="250"/>
      <c r="H160" s="253">
        <v>17.399999999999999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78</v>
      </c>
      <c r="AY160" s="259" t="s">
        <v>475</v>
      </c>
    </row>
    <row r="161" s="2" customFormat="1" ht="44.25" customHeight="1">
      <c r="A161" s="41"/>
      <c r="B161" s="42"/>
      <c r="C161" s="231" t="s">
        <v>575</v>
      </c>
      <c r="D161" s="231" t="s">
        <v>477</v>
      </c>
      <c r="E161" s="232" t="s">
        <v>7640</v>
      </c>
      <c r="F161" s="233" t="s">
        <v>7641</v>
      </c>
      <c r="G161" s="234" t="s">
        <v>480</v>
      </c>
      <c r="H161" s="235">
        <v>0.47999999999999998</v>
      </c>
      <c r="I161" s="236"/>
      <c r="J161" s="237">
        <f>ROUND(I161*H161,2)</f>
        <v>0</v>
      </c>
      <c r="K161" s="233" t="s">
        <v>481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482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7642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7643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7644</v>
      </c>
      <c r="G163" s="250"/>
      <c r="H163" s="253">
        <v>0.47999999999999998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44.25" customHeight="1">
      <c r="A164" s="41"/>
      <c r="B164" s="42"/>
      <c r="C164" s="231" t="s">
        <v>579</v>
      </c>
      <c r="D164" s="231" t="s">
        <v>477</v>
      </c>
      <c r="E164" s="232" t="s">
        <v>7645</v>
      </c>
      <c r="F164" s="233" t="s">
        <v>7646</v>
      </c>
      <c r="G164" s="234" t="s">
        <v>496</v>
      </c>
      <c r="H164" s="235">
        <v>17.399999999999999</v>
      </c>
      <c r="I164" s="236"/>
      <c r="J164" s="237">
        <f>ROUND(I164*H164,2)</f>
        <v>0</v>
      </c>
      <c r="K164" s="233" t="s">
        <v>481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0.71197999999999995</v>
      </c>
      <c r="R164" s="240">
        <f>Q164*H164</f>
        <v>12.388451999999997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7647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7646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7636</v>
      </c>
      <c r="G166" s="250"/>
      <c r="H166" s="253">
        <v>17.399999999999999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78</v>
      </c>
      <c r="AY166" s="259" t="s">
        <v>475</v>
      </c>
    </row>
    <row r="167" s="12" customFormat="1" ht="22.8" customHeight="1">
      <c r="A167" s="12"/>
      <c r="B167" s="215"/>
      <c r="C167" s="216"/>
      <c r="D167" s="217" t="s">
        <v>73</v>
      </c>
      <c r="E167" s="229" t="s">
        <v>186</v>
      </c>
      <c r="F167" s="229" t="s">
        <v>1304</v>
      </c>
      <c r="G167" s="216"/>
      <c r="H167" s="216"/>
      <c r="I167" s="219"/>
      <c r="J167" s="230">
        <f>BK167</f>
        <v>0</v>
      </c>
      <c r="K167" s="216"/>
      <c r="L167" s="221"/>
      <c r="M167" s="222"/>
      <c r="N167" s="223"/>
      <c r="O167" s="223"/>
      <c r="P167" s="224">
        <f>SUM(P168:P189)</f>
        <v>0</v>
      </c>
      <c r="Q167" s="223"/>
      <c r="R167" s="224">
        <f>SUM(R168:R189)</f>
        <v>47.5</v>
      </c>
      <c r="S167" s="223"/>
      <c r="T167" s="225">
        <f>SUM(T168:T189)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6" t="s">
        <v>78</v>
      </c>
      <c r="AT167" s="227" t="s">
        <v>73</v>
      </c>
      <c r="AU167" s="227" t="s">
        <v>78</v>
      </c>
      <c r="AY167" s="226" t="s">
        <v>475</v>
      </c>
      <c r="BK167" s="228">
        <f>SUM(BK168:BK189)</f>
        <v>0</v>
      </c>
    </row>
    <row r="168" s="2" customFormat="1" ht="33" customHeight="1">
      <c r="A168" s="41"/>
      <c r="B168" s="42"/>
      <c r="C168" s="231" t="s">
        <v>583</v>
      </c>
      <c r="D168" s="231" t="s">
        <v>477</v>
      </c>
      <c r="E168" s="232" t="s">
        <v>7513</v>
      </c>
      <c r="F168" s="233" t="s">
        <v>7355</v>
      </c>
      <c r="G168" s="234" t="s">
        <v>496</v>
      </c>
      <c r="H168" s="235">
        <v>240.03999999999999</v>
      </c>
      <c r="I168" s="236"/>
      <c r="J168" s="237">
        <f>ROUND(I168*H168,2)</f>
        <v>0</v>
      </c>
      <c r="K168" s="233" t="s">
        <v>28</v>
      </c>
      <c r="L168" s="47"/>
      <c r="M168" s="238" t="s">
        <v>28</v>
      </c>
      <c r="N168" s="239" t="s">
        <v>45</v>
      </c>
      <c r="O168" s="87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42" t="s">
        <v>482</v>
      </c>
      <c r="AT168" s="242" t="s">
        <v>477</v>
      </c>
      <c r="AU168" s="242" t="s">
        <v>82</v>
      </c>
      <c r="AY168" s="20" t="s">
        <v>475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20" t="s">
        <v>78</v>
      </c>
      <c r="BK168" s="243">
        <f>ROUND(I168*H168,2)</f>
        <v>0</v>
      </c>
      <c r="BL168" s="20" t="s">
        <v>482</v>
      </c>
      <c r="BM168" s="242" t="s">
        <v>7648</v>
      </c>
    </row>
    <row r="169" s="2" customFormat="1">
      <c r="A169" s="41"/>
      <c r="B169" s="42"/>
      <c r="C169" s="43"/>
      <c r="D169" s="244" t="s">
        <v>484</v>
      </c>
      <c r="E169" s="43"/>
      <c r="F169" s="245" t="s">
        <v>7357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484</v>
      </c>
      <c r="AU169" s="20" t="s">
        <v>82</v>
      </c>
    </row>
    <row r="170" s="2" customFormat="1">
      <c r="A170" s="41"/>
      <c r="B170" s="42"/>
      <c r="C170" s="43"/>
      <c r="D170" s="244" t="s">
        <v>485</v>
      </c>
      <c r="E170" s="43"/>
      <c r="F170" s="248" t="s">
        <v>6963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485</v>
      </c>
      <c r="AU170" s="20" t="s">
        <v>82</v>
      </c>
    </row>
    <row r="171" s="16" customFormat="1">
      <c r="A171" s="16"/>
      <c r="B171" s="299"/>
      <c r="C171" s="300"/>
      <c r="D171" s="244" t="s">
        <v>487</v>
      </c>
      <c r="E171" s="301" t="s">
        <v>28</v>
      </c>
      <c r="F171" s="302" t="s">
        <v>6964</v>
      </c>
      <c r="G171" s="300"/>
      <c r="H171" s="301" t="s">
        <v>28</v>
      </c>
      <c r="I171" s="303"/>
      <c r="J171" s="300"/>
      <c r="K171" s="300"/>
      <c r="L171" s="304"/>
      <c r="M171" s="305"/>
      <c r="N171" s="306"/>
      <c r="O171" s="306"/>
      <c r="P171" s="306"/>
      <c r="Q171" s="306"/>
      <c r="R171" s="306"/>
      <c r="S171" s="306"/>
      <c r="T171" s="307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308" t="s">
        <v>487</v>
      </c>
      <c r="AU171" s="308" t="s">
        <v>82</v>
      </c>
      <c r="AV171" s="16" t="s">
        <v>78</v>
      </c>
      <c r="AW171" s="16" t="s">
        <v>35</v>
      </c>
      <c r="AX171" s="16" t="s">
        <v>74</v>
      </c>
      <c r="AY171" s="308" t="s">
        <v>475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7649</v>
      </c>
      <c r="G172" s="250"/>
      <c r="H172" s="253">
        <v>232.53999999999999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74</v>
      </c>
      <c r="AY172" s="259" t="s">
        <v>475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7588</v>
      </c>
      <c r="G173" s="250"/>
      <c r="H173" s="253">
        <v>7.5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5" customFormat="1">
      <c r="A174" s="15"/>
      <c r="B174" s="271"/>
      <c r="C174" s="272"/>
      <c r="D174" s="244" t="s">
        <v>487</v>
      </c>
      <c r="E174" s="273" t="s">
        <v>28</v>
      </c>
      <c r="F174" s="274" t="s">
        <v>493</v>
      </c>
      <c r="G174" s="272"/>
      <c r="H174" s="275">
        <v>240.03999999999999</v>
      </c>
      <c r="I174" s="276"/>
      <c r="J174" s="272"/>
      <c r="K174" s="272"/>
      <c r="L174" s="277"/>
      <c r="M174" s="278"/>
      <c r="N174" s="279"/>
      <c r="O174" s="279"/>
      <c r="P174" s="279"/>
      <c r="Q174" s="279"/>
      <c r="R174" s="279"/>
      <c r="S174" s="279"/>
      <c r="T174" s="280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81" t="s">
        <v>487</v>
      </c>
      <c r="AU174" s="281" t="s">
        <v>82</v>
      </c>
      <c r="AV174" s="15" t="s">
        <v>482</v>
      </c>
      <c r="AW174" s="15" t="s">
        <v>35</v>
      </c>
      <c r="AX174" s="15" t="s">
        <v>78</v>
      </c>
      <c r="AY174" s="281" t="s">
        <v>475</v>
      </c>
    </row>
    <row r="175" s="2" customFormat="1" ht="21.75" customHeight="1">
      <c r="A175" s="41"/>
      <c r="B175" s="42"/>
      <c r="C175" s="231" t="s">
        <v>7</v>
      </c>
      <c r="D175" s="231" t="s">
        <v>477</v>
      </c>
      <c r="E175" s="232" t="s">
        <v>7220</v>
      </c>
      <c r="F175" s="233" t="s">
        <v>6967</v>
      </c>
      <c r="G175" s="234" t="s">
        <v>496</v>
      </c>
      <c r="H175" s="235">
        <v>156.572</v>
      </c>
      <c r="I175" s="236"/>
      <c r="J175" s="237">
        <f>ROUND(I175*H175,2)</f>
        <v>0</v>
      </c>
      <c r="K175" s="233" t="s">
        <v>28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7650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6969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2" customFormat="1">
      <c r="A177" s="41"/>
      <c r="B177" s="42"/>
      <c r="C177" s="43"/>
      <c r="D177" s="244" t="s">
        <v>485</v>
      </c>
      <c r="E177" s="43"/>
      <c r="F177" s="248" t="s">
        <v>6963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485</v>
      </c>
      <c r="AU177" s="20" t="s">
        <v>82</v>
      </c>
    </row>
    <row r="178" s="16" customFormat="1">
      <c r="A178" s="16"/>
      <c r="B178" s="299"/>
      <c r="C178" s="300"/>
      <c r="D178" s="244" t="s">
        <v>487</v>
      </c>
      <c r="E178" s="301" t="s">
        <v>28</v>
      </c>
      <c r="F178" s="302" t="s">
        <v>6964</v>
      </c>
      <c r="G178" s="300"/>
      <c r="H178" s="301" t="s">
        <v>28</v>
      </c>
      <c r="I178" s="303"/>
      <c r="J178" s="300"/>
      <c r="K178" s="300"/>
      <c r="L178" s="304"/>
      <c r="M178" s="305"/>
      <c r="N178" s="306"/>
      <c r="O178" s="306"/>
      <c r="P178" s="306"/>
      <c r="Q178" s="306"/>
      <c r="R178" s="306"/>
      <c r="S178" s="306"/>
      <c r="T178" s="307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T178" s="308" t="s">
        <v>487</v>
      </c>
      <c r="AU178" s="308" t="s">
        <v>82</v>
      </c>
      <c r="AV178" s="16" t="s">
        <v>78</v>
      </c>
      <c r="AW178" s="16" t="s">
        <v>35</v>
      </c>
      <c r="AX178" s="16" t="s">
        <v>74</v>
      </c>
      <c r="AY178" s="308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7651</v>
      </c>
      <c r="G179" s="250"/>
      <c r="H179" s="253">
        <v>267.572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7591</v>
      </c>
      <c r="G180" s="250"/>
      <c r="H180" s="253">
        <v>14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7652</v>
      </c>
      <c r="G181" s="250"/>
      <c r="H181" s="253">
        <v>-125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5" customFormat="1">
      <c r="A182" s="15"/>
      <c r="B182" s="271"/>
      <c r="C182" s="272"/>
      <c r="D182" s="244" t="s">
        <v>487</v>
      </c>
      <c r="E182" s="273" t="s">
        <v>28</v>
      </c>
      <c r="F182" s="274" t="s">
        <v>493</v>
      </c>
      <c r="G182" s="272"/>
      <c r="H182" s="275">
        <v>156.572</v>
      </c>
      <c r="I182" s="276"/>
      <c r="J182" s="272"/>
      <c r="K182" s="272"/>
      <c r="L182" s="277"/>
      <c r="M182" s="278"/>
      <c r="N182" s="279"/>
      <c r="O182" s="279"/>
      <c r="P182" s="279"/>
      <c r="Q182" s="279"/>
      <c r="R182" s="279"/>
      <c r="S182" s="279"/>
      <c r="T182" s="280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81" t="s">
        <v>487</v>
      </c>
      <c r="AU182" s="281" t="s">
        <v>82</v>
      </c>
      <c r="AV182" s="15" t="s">
        <v>482</v>
      </c>
      <c r="AW182" s="15" t="s">
        <v>35</v>
      </c>
      <c r="AX182" s="15" t="s">
        <v>78</v>
      </c>
      <c r="AY182" s="281" t="s">
        <v>475</v>
      </c>
    </row>
    <row r="183" s="2" customFormat="1" ht="21.75" customHeight="1">
      <c r="A183" s="41"/>
      <c r="B183" s="42"/>
      <c r="C183" s="231" t="s">
        <v>594</v>
      </c>
      <c r="D183" s="231" t="s">
        <v>477</v>
      </c>
      <c r="E183" s="232" t="s">
        <v>7364</v>
      </c>
      <c r="F183" s="233" t="s">
        <v>7365</v>
      </c>
      <c r="G183" s="234" t="s">
        <v>496</v>
      </c>
      <c r="H183" s="235">
        <v>125</v>
      </c>
      <c r="I183" s="236"/>
      <c r="J183" s="237">
        <f>ROUND(I183*H183,2)</f>
        <v>0</v>
      </c>
      <c r="K183" s="233" t="s">
        <v>481</v>
      </c>
      <c r="L183" s="47"/>
      <c r="M183" s="238" t="s">
        <v>28</v>
      </c>
      <c r="N183" s="239" t="s">
        <v>45</v>
      </c>
      <c r="O183" s="87"/>
      <c r="P183" s="240">
        <f>O183*H183</f>
        <v>0</v>
      </c>
      <c r="Q183" s="240">
        <v>0.38</v>
      </c>
      <c r="R183" s="240">
        <f>Q183*H183</f>
        <v>47.5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482</v>
      </c>
      <c r="AT183" s="242" t="s">
        <v>477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7653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7367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7654</v>
      </c>
      <c r="G185" s="250"/>
      <c r="H185" s="253">
        <v>125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78</v>
      </c>
      <c r="AY185" s="259" t="s">
        <v>475</v>
      </c>
    </row>
    <row r="186" s="2" customFormat="1" ht="21.75" customHeight="1">
      <c r="A186" s="41"/>
      <c r="B186" s="42"/>
      <c r="C186" s="231" t="s">
        <v>599</v>
      </c>
      <c r="D186" s="231" t="s">
        <v>477</v>
      </c>
      <c r="E186" s="232" t="s">
        <v>6976</v>
      </c>
      <c r="F186" s="233" t="s">
        <v>6977</v>
      </c>
      <c r="G186" s="234" t="s">
        <v>480</v>
      </c>
      <c r="H186" s="235">
        <v>2.6600000000000001</v>
      </c>
      <c r="I186" s="236"/>
      <c r="J186" s="237">
        <f>ROUND(I186*H186,2)</f>
        <v>0</v>
      </c>
      <c r="K186" s="233" t="s">
        <v>481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482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482</v>
      </c>
      <c r="BM186" s="242" t="s">
        <v>7655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6979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16" customFormat="1">
      <c r="A188" s="16"/>
      <c r="B188" s="299"/>
      <c r="C188" s="300"/>
      <c r="D188" s="244" t="s">
        <v>487</v>
      </c>
      <c r="E188" s="301" t="s">
        <v>28</v>
      </c>
      <c r="F188" s="302" t="s">
        <v>7124</v>
      </c>
      <c r="G188" s="300"/>
      <c r="H188" s="301" t="s">
        <v>28</v>
      </c>
      <c r="I188" s="303"/>
      <c r="J188" s="300"/>
      <c r="K188" s="300"/>
      <c r="L188" s="304"/>
      <c r="M188" s="305"/>
      <c r="N188" s="306"/>
      <c r="O188" s="306"/>
      <c r="P188" s="306"/>
      <c r="Q188" s="306"/>
      <c r="R188" s="306"/>
      <c r="S188" s="306"/>
      <c r="T188" s="307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308" t="s">
        <v>487</v>
      </c>
      <c r="AU188" s="308" t="s">
        <v>82</v>
      </c>
      <c r="AV188" s="16" t="s">
        <v>78</v>
      </c>
      <c r="AW188" s="16" t="s">
        <v>35</v>
      </c>
      <c r="AX188" s="16" t="s">
        <v>74</v>
      </c>
      <c r="AY188" s="308" t="s">
        <v>475</v>
      </c>
    </row>
    <row r="189" s="13" customFormat="1">
      <c r="A189" s="13"/>
      <c r="B189" s="249"/>
      <c r="C189" s="250"/>
      <c r="D189" s="244" t="s">
        <v>487</v>
      </c>
      <c r="E189" s="251" t="s">
        <v>28</v>
      </c>
      <c r="F189" s="252" t="s">
        <v>7656</v>
      </c>
      <c r="G189" s="250"/>
      <c r="H189" s="253">
        <v>2.6600000000000001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9" t="s">
        <v>487</v>
      </c>
      <c r="AU189" s="259" t="s">
        <v>82</v>
      </c>
      <c r="AV189" s="13" t="s">
        <v>82</v>
      </c>
      <c r="AW189" s="13" t="s">
        <v>35</v>
      </c>
      <c r="AX189" s="13" t="s">
        <v>78</v>
      </c>
      <c r="AY189" s="259" t="s">
        <v>475</v>
      </c>
    </row>
    <row r="190" s="12" customFormat="1" ht="22.8" customHeight="1">
      <c r="A190" s="12"/>
      <c r="B190" s="215"/>
      <c r="C190" s="216"/>
      <c r="D190" s="217" t="s">
        <v>73</v>
      </c>
      <c r="E190" s="229" t="s">
        <v>292</v>
      </c>
      <c r="F190" s="229" t="s">
        <v>648</v>
      </c>
      <c r="G190" s="216"/>
      <c r="H190" s="216"/>
      <c r="I190" s="219"/>
      <c r="J190" s="230">
        <f>BK190</f>
        <v>0</v>
      </c>
      <c r="K190" s="216"/>
      <c r="L190" s="221"/>
      <c r="M190" s="222"/>
      <c r="N190" s="223"/>
      <c r="O190" s="223"/>
      <c r="P190" s="224">
        <f>SUM(P191:P217)</f>
        <v>0</v>
      </c>
      <c r="Q190" s="223"/>
      <c r="R190" s="224">
        <f>SUM(R191:R217)</f>
        <v>52.664333630000002</v>
      </c>
      <c r="S190" s="223"/>
      <c r="T190" s="225">
        <f>SUM(T191:T217)</f>
        <v>48.331550000000007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6" t="s">
        <v>78</v>
      </c>
      <c r="AT190" s="227" t="s">
        <v>73</v>
      </c>
      <c r="AU190" s="227" t="s">
        <v>78</v>
      </c>
      <c r="AY190" s="226" t="s">
        <v>475</v>
      </c>
      <c r="BK190" s="228">
        <f>SUM(BK191:BK217)</f>
        <v>0</v>
      </c>
    </row>
    <row r="191" s="2" customFormat="1" ht="33" customHeight="1">
      <c r="A191" s="41"/>
      <c r="B191" s="42"/>
      <c r="C191" s="231" t="s">
        <v>603</v>
      </c>
      <c r="D191" s="231" t="s">
        <v>477</v>
      </c>
      <c r="E191" s="232" t="s">
        <v>7657</v>
      </c>
      <c r="F191" s="233" t="s">
        <v>7658</v>
      </c>
      <c r="G191" s="234" t="s">
        <v>550</v>
      </c>
      <c r="H191" s="235">
        <v>2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14.14974</v>
      </c>
      <c r="R191" s="240">
        <f>Q191*H191</f>
        <v>28.299479999999999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482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482</v>
      </c>
      <c r="BM191" s="242" t="s">
        <v>7659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7660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82</v>
      </c>
      <c r="G193" s="250"/>
      <c r="H193" s="253">
        <v>2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78</v>
      </c>
      <c r="AY193" s="259" t="s">
        <v>475</v>
      </c>
    </row>
    <row r="194" s="2" customFormat="1" ht="21.75" customHeight="1">
      <c r="A194" s="41"/>
      <c r="B194" s="42"/>
      <c r="C194" s="231" t="s">
        <v>607</v>
      </c>
      <c r="D194" s="231" t="s">
        <v>477</v>
      </c>
      <c r="E194" s="232" t="s">
        <v>7661</v>
      </c>
      <c r="F194" s="233" t="s">
        <v>7662</v>
      </c>
      <c r="G194" s="234" t="s">
        <v>639</v>
      </c>
      <c r="H194" s="235">
        <v>7.4109999999999996</v>
      </c>
      <c r="I194" s="236"/>
      <c r="J194" s="237">
        <f>ROUND(I194*H194,2)</f>
        <v>0</v>
      </c>
      <c r="K194" s="233" t="s">
        <v>481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0.88534999999999997</v>
      </c>
      <c r="R194" s="240">
        <f>Q194*H194</f>
        <v>6.5613288499999998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482</v>
      </c>
      <c r="AT194" s="242" t="s">
        <v>477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7663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7664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2" customFormat="1" ht="16.5" customHeight="1">
      <c r="A196" s="41"/>
      <c r="B196" s="42"/>
      <c r="C196" s="282" t="s">
        <v>614</v>
      </c>
      <c r="D196" s="282" t="s">
        <v>516</v>
      </c>
      <c r="E196" s="283" t="s">
        <v>7665</v>
      </c>
      <c r="F196" s="284" t="s">
        <v>7666</v>
      </c>
      <c r="G196" s="285" t="s">
        <v>639</v>
      </c>
      <c r="H196" s="286">
        <v>3</v>
      </c>
      <c r="I196" s="287"/>
      <c r="J196" s="288">
        <f>ROUND(I196*H196,2)</f>
        <v>0</v>
      </c>
      <c r="K196" s="284" t="s">
        <v>481</v>
      </c>
      <c r="L196" s="289"/>
      <c r="M196" s="290" t="s">
        <v>28</v>
      </c>
      <c r="N196" s="291" t="s">
        <v>45</v>
      </c>
      <c r="O196" s="87"/>
      <c r="P196" s="240">
        <f>O196*H196</f>
        <v>0</v>
      </c>
      <c r="Q196" s="240">
        <v>0.69879999999999998</v>
      </c>
      <c r="R196" s="240">
        <f>Q196*H196</f>
        <v>2.0964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519</v>
      </c>
      <c r="AT196" s="242" t="s">
        <v>516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7667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7666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7668</v>
      </c>
      <c r="G198" s="250"/>
      <c r="H198" s="253">
        <v>3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78</v>
      </c>
      <c r="AY198" s="259" t="s">
        <v>475</v>
      </c>
    </row>
    <row r="199" s="2" customFormat="1" ht="21.75" customHeight="1">
      <c r="A199" s="41"/>
      <c r="B199" s="42"/>
      <c r="C199" s="282" t="s">
        <v>620</v>
      </c>
      <c r="D199" s="282" t="s">
        <v>516</v>
      </c>
      <c r="E199" s="283" t="s">
        <v>7669</v>
      </c>
      <c r="F199" s="284" t="s">
        <v>7670</v>
      </c>
      <c r="G199" s="285" t="s">
        <v>639</v>
      </c>
      <c r="H199" s="286">
        <v>1</v>
      </c>
      <c r="I199" s="287"/>
      <c r="J199" s="288">
        <f>ROUND(I199*H199,2)</f>
        <v>0</v>
      </c>
      <c r="K199" s="284" t="s">
        <v>28</v>
      </c>
      <c r="L199" s="289"/>
      <c r="M199" s="290" t="s">
        <v>28</v>
      </c>
      <c r="N199" s="291" t="s">
        <v>45</v>
      </c>
      <c r="O199" s="87"/>
      <c r="P199" s="240">
        <f>O199*H199</f>
        <v>0</v>
      </c>
      <c r="Q199" s="240">
        <v>0.69879999999999998</v>
      </c>
      <c r="R199" s="240">
        <f>Q199*H199</f>
        <v>0.69879999999999998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519</v>
      </c>
      <c r="AT199" s="242" t="s">
        <v>516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482</v>
      </c>
      <c r="BM199" s="242" t="s">
        <v>7671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7670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7672</v>
      </c>
      <c r="G201" s="250"/>
      <c r="H201" s="253">
        <v>1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78</v>
      </c>
      <c r="AY201" s="259" t="s">
        <v>475</v>
      </c>
    </row>
    <row r="202" s="2" customFormat="1" ht="16.5" customHeight="1">
      <c r="A202" s="41"/>
      <c r="B202" s="42"/>
      <c r="C202" s="282" t="s">
        <v>625</v>
      </c>
      <c r="D202" s="282" t="s">
        <v>516</v>
      </c>
      <c r="E202" s="283" t="s">
        <v>7673</v>
      </c>
      <c r="F202" s="284" t="s">
        <v>5152</v>
      </c>
      <c r="G202" s="285" t="s">
        <v>550</v>
      </c>
      <c r="H202" s="286">
        <v>5</v>
      </c>
      <c r="I202" s="287"/>
      <c r="J202" s="288">
        <f>ROUND(I202*H202,2)</f>
        <v>0</v>
      </c>
      <c r="K202" s="284" t="s">
        <v>906</v>
      </c>
      <c r="L202" s="289"/>
      <c r="M202" s="290" t="s">
        <v>28</v>
      </c>
      <c r="N202" s="291" t="s">
        <v>45</v>
      </c>
      <c r="O202" s="87"/>
      <c r="P202" s="240">
        <f>O202*H202</f>
        <v>0</v>
      </c>
      <c r="Q202" s="240">
        <v>0.044999999999999998</v>
      </c>
      <c r="R202" s="240">
        <f>Q202*H202</f>
        <v>0.22499999999999998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519</v>
      </c>
      <c r="AT202" s="242" t="s">
        <v>516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482</v>
      </c>
      <c r="BM202" s="242" t="s">
        <v>7674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5152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7675</v>
      </c>
      <c r="G204" s="250"/>
      <c r="H204" s="253">
        <v>5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2" customFormat="1" ht="21.75" customHeight="1">
      <c r="A205" s="41"/>
      <c r="B205" s="42"/>
      <c r="C205" s="231" t="s">
        <v>630</v>
      </c>
      <c r="D205" s="231" t="s">
        <v>477</v>
      </c>
      <c r="E205" s="232" t="s">
        <v>7446</v>
      </c>
      <c r="F205" s="233" t="s">
        <v>7447</v>
      </c>
      <c r="G205" s="234" t="s">
        <v>480</v>
      </c>
      <c r="H205" s="235">
        <v>5.25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2.46367</v>
      </c>
      <c r="R205" s="240">
        <f>Q205*H205</f>
        <v>12.934267500000001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7676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7449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7677</v>
      </c>
      <c r="G207" s="250"/>
      <c r="H207" s="253">
        <v>5.25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78</v>
      </c>
      <c r="AY207" s="259" t="s">
        <v>475</v>
      </c>
    </row>
    <row r="208" s="2" customFormat="1" ht="55.5" customHeight="1">
      <c r="A208" s="41"/>
      <c r="B208" s="42"/>
      <c r="C208" s="231" t="s">
        <v>636</v>
      </c>
      <c r="D208" s="231" t="s">
        <v>477</v>
      </c>
      <c r="E208" s="232" t="s">
        <v>2231</v>
      </c>
      <c r="F208" s="233" t="s">
        <v>2232</v>
      </c>
      <c r="G208" s="234" t="s">
        <v>508</v>
      </c>
      <c r="H208" s="235">
        <v>0.128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1.0395099999999999</v>
      </c>
      <c r="R208" s="240">
        <f>Q208*H208</f>
        <v>0.13305728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7678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2234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6" customFormat="1">
      <c r="A210" s="16"/>
      <c r="B210" s="299"/>
      <c r="C210" s="300"/>
      <c r="D210" s="244" t="s">
        <v>487</v>
      </c>
      <c r="E210" s="301" t="s">
        <v>28</v>
      </c>
      <c r="F210" s="302" t="s">
        <v>7391</v>
      </c>
      <c r="G210" s="300"/>
      <c r="H210" s="301" t="s">
        <v>28</v>
      </c>
      <c r="I210" s="303"/>
      <c r="J210" s="300"/>
      <c r="K210" s="300"/>
      <c r="L210" s="304"/>
      <c r="M210" s="305"/>
      <c r="N210" s="306"/>
      <c r="O210" s="306"/>
      <c r="P210" s="306"/>
      <c r="Q210" s="306"/>
      <c r="R210" s="306"/>
      <c r="S210" s="306"/>
      <c r="T210" s="307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T210" s="308" t="s">
        <v>487</v>
      </c>
      <c r="AU210" s="308" t="s">
        <v>82</v>
      </c>
      <c r="AV210" s="16" t="s">
        <v>78</v>
      </c>
      <c r="AW210" s="16" t="s">
        <v>35</v>
      </c>
      <c r="AX210" s="16" t="s">
        <v>74</v>
      </c>
      <c r="AY210" s="308" t="s">
        <v>475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7679</v>
      </c>
      <c r="G211" s="250"/>
      <c r="H211" s="253">
        <v>0.128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78</v>
      </c>
      <c r="AY211" s="259" t="s">
        <v>475</v>
      </c>
    </row>
    <row r="212" s="2" customFormat="1" ht="21.75" customHeight="1">
      <c r="A212" s="41"/>
      <c r="B212" s="42"/>
      <c r="C212" s="231" t="s">
        <v>644</v>
      </c>
      <c r="D212" s="231" t="s">
        <v>477</v>
      </c>
      <c r="E212" s="232" t="s">
        <v>7459</v>
      </c>
      <c r="F212" s="233" t="s">
        <v>7460</v>
      </c>
      <c r="G212" s="234" t="s">
        <v>480</v>
      </c>
      <c r="H212" s="235">
        <v>14.300000000000001</v>
      </c>
      <c r="I212" s="236"/>
      <c r="J212" s="237">
        <f>ROUND(I212*H212,2)</f>
        <v>0</v>
      </c>
      <c r="K212" s="233" t="s">
        <v>481</v>
      </c>
      <c r="L212" s="47"/>
      <c r="M212" s="238" t="s">
        <v>28</v>
      </c>
      <c r="N212" s="239" t="s">
        <v>45</v>
      </c>
      <c r="O212" s="87"/>
      <c r="P212" s="240">
        <f>O212*H212</f>
        <v>0</v>
      </c>
      <c r="Q212" s="240">
        <v>0.12</v>
      </c>
      <c r="R212" s="240">
        <f>Q212*H212</f>
        <v>1.716</v>
      </c>
      <c r="S212" s="240">
        <v>2.2000000000000002</v>
      </c>
      <c r="T212" s="241">
        <f>S212*H212</f>
        <v>31.460000000000004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482</v>
      </c>
      <c r="AT212" s="242" t="s">
        <v>477</v>
      </c>
      <c r="AU212" s="242" t="s">
        <v>82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482</v>
      </c>
      <c r="BM212" s="242" t="s">
        <v>7680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7460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82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7681</v>
      </c>
      <c r="G214" s="250"/>
      <c r="H214" s="253">
        <v>14.300000000000001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78</v>
      </c>
      <c r="AY214" s="259" t="s">
        <v>475</v>
      </c>
    </row>
    <row r="215" s="2" customFormat="1" ht="44.25" customHeight="1">
      <c r="A215" s="41"/>
      <c r="B215" s="42"/>
      <c r="C215" s="231" t="s">
        <v>649</v>
      </c>
      <c r="D215" s="231" t="s">
        <v>477</v>
      </c>
      <c r="E215" s="232" t="s">
        <v>7682</v>
      </c>
      <c r="F215" s="233" t="s">
        <v>7683</v>
      </c>
      <c r="G215" s="234" t="s">
        <v>639</v>
      </c>
      <c r="H215" s="235">
        <v>8.2100000000000009</v>
      </c>
      <c r="I215" s="236"/>
      <c r="J215" s="237">
        <f>ROUND(I215*H215,2)</f>
        <v>0</v>
      </c>
      <c r="K215" s="233" t="s">
        <v>481</v>
      </c>
      <c r="L215" s="47"/>
      <c r="M215" s="238" t="s">
        <v>28</v>
      </c>
      <c r="N215" s="239" t="s">
        <v>45</v>
      </c>
      <c r="O215" s="87"/>
      <c r="P215" s="240">
        <f>O215*H215</f>
        <v>0</v>
      </c>
      <c r="Q215" s="240">
        <v>0</v>
      </c>
      <c r="R215" s="240">
        <f>Q215*H215</f>
        <v>0</v>
      </c>
      <c r="S215" s="240">
        <v>2.0550000000000002</v>
      </c>
      <c r="T215" s="241">
        <f>S215*H215</f>
        <v>16.871550000000003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482</v>
      </c>
      <c r="AT215" s="242" t="s">
        <v>477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482</v>
      </c>
      <c r="BM215" s="242" t="s">
        <v>7684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7685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7686</v>
      </c>
      <c r="G217" s="250"/>
      <c r="H217" s="253">
        <v>8.2100000000000009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78</v>
      </c>
      <c r="AY217" s="259" t="s">
        <v>475</v>
      </c>
    </row>
    <row r="218" s="12" customFormat="1" ht="22.8" customHeight="1">
      <c r="A218" s="12"/>
      <c r="B218" s="215"/>
      <c r="C218" s="216"/>
      <c r="D218" s="217" t="s">
        <v>73</v>
      </c>
      <c r="E218" s="229" t="s">
        <v>2236</v>
      </c>
      <c r="F218" s="229" t="s">
        <v>2237</v>
      </c>
      <c r="G218" s="216"/>
      <c r="H218" s="216"/>
      <c r="I218" s="219"/>
      <c r="J218" s="230">
        <f>BK218</f>
        <v>0</v>
      </c>
      <c r="K218" s="216"/>
      <c r="L218" s="221"/>
      <c r="M218" s="222"/>
      <c r="N218" s="223"/>
      <c r="O218" s="223"/>
      <c r="P218" s="224">
        <f>SUM(P219:P237)</f>
        <v>0</v>
      </c>
      <c r="Q218" s="223"/>
      <c r="R218" s="224">
        <f>SUM(R219:R237)</f>
        <v>0</v>
      </c>
      <c r="S218" s="223"/>
      <c r="T218" s="225">
        <f>SUM(T219:T237)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6" t="s">
        <v>78</v>
      </c>
      <c r="AT218" s="227" t="s">
        <v>73</v>
      </c>
      <c r="AU218" s="227" t="s">
        <v>78</v>
      </c>
      <c r="AY218" s="226" t="s">
        <v>475</v>
      </c>
      <c r="BK218" s="228">
        <f>SUM(BK219:BK237)</f>
        <v>0</v>
      </c>
    </row>
    <row r="219" s="2" customFormat="1" ht="33" customHeight="1">
      <c r="A219" s="41"/>
      <c r="B219" s="42"/>
      <c r="C219" s="231" t="s">
        <v>655</v>
      </c>
      <c r="D219" s="231" t="s">
        <v>477</v>
      </c>
      <c r="E219" s="232" t="s">
        <v>7269</v>
      </c>
      <c r="F219" s="233" t="s">
        <v>7270</v>
      </c>
      <c r="G219" s="234" t="s">
        <v>508</v>
      </c>
      <c r="H219" s="235">
        <v>139.96100000000001</v>
      </c>
      <c r="I219" s="236"/>
      <c r="J219" s="237">
        <f>ROUND(I219*H219,2)</f>
        <v>0</v>
      </c>
      <c r="K219" s="233" t="s">
        <v>481</v>
      </c>
      <c r="L219" s="47"/>
      <c r="M219" s="238" t="s">
        <v>28</v>
      </c>
      <c r="N219" s="239" t="s">
        <v>45</v>
      </c>
      <c r="O219" s="87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42" t="s">
        <v>482</v>
      </c>
      <c r="AT219" s="242" t="s">
        <v>477</v>
      </c>
      <c r="AU219" s="242" t="s">
        <v>82</v>
      </c>
      <c r="AY219" s="20" t="s">
        <v>475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20" t="s">
        <v>78</v>
      </c>
      <c r="BK219" s="243">
        <f>ROUND(I219*H219,2)</f>
        <v>0</v>
      </c>
      <c r="BL219" s="20" t="s">
        <v>482</v>
      </c>
      <c r="BM219" s="242" t="s">
        <v>7687</v>
      </c>
    </row>
    <row r="220" s="2" customFormat="1">
      <c r="A220" s="41"/>
      <c r="B220" s="42"/>
      <c r="C220" s="43"/>
      <c r="D220" s="244" t="s">
        <v>484</v>
      </c>
      <c r="E220" s="43"/>
      <c r="F220" s="245" t="s">
        <v>7272</v>
      </c>
      <c r="G220" s="43"/>
      <c r="H220" s="43"/>
      <c r="I220" s="151"/>
      <c r="J220" s="43"/>
      <c r="K220" s="43"/>
      <c r="L220" s="47"/>
      <c r="M220" s="246"/>
      <c r="N220" s="24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484</v>
      </c>
      <c r="AU220" s="20" t="s">
        <v>82</v>
      </c>
    </row>
    <row r="221" s="2" customFormat="1">
      <c r="A221" s="41"/>
      <c r="B221" s="42"/>
      <c r="C221" s="43"/>
      <c r="D221" s="244" t="s">
        <v>485</v>
      </c>
      <c r="E221" s="43"/>
      <c r="F221" s="248" t="s">
        <v>7045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485</v>
      </c>
      <c r="AU221" s="20" t="s">
        <v>82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7688</v>
      </c>
      <c r="G222" s="250"/>
      <c r="H222" s="253">
        <v>134.64099999999999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7689</v>
      </c>
      <c r="G223" s="250"/>
      <c r="H223" s="253">
        <v>5.3200000000000003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74</v>
      </c>
      <c r="AY223" s="259" t="s">
        <v>475</v>
      </c>
    </row>
    <row r="224" s="15" customFormat="1">
      <c r="A224" s="15"/>
      <c r="B224" s="271"/>
      <c r="C224" s="272"/>
      <c r="D224" s="244" t="s">
        <v>487</v>
      </c>
      <c r="E224" s="273" t="s">
        <v>28</v>
      </c>
      <c r="F224" s="274" t="s">
        <v>493</v>
      </c>
      <c r="G224" s="272"/>
      <c r="H224" s="275">
        <v>139.96099999999998</v>
      </c>
      <c r="I224" s="276"/>
      <c r="J224" s="272"/>
      <c r="K224" s="272"/>
      <c r="L224" s="277"/>
      <c r="M224" s="278"/>
      <c r="N224" s="279"/>
      <c r="O224" s="279"/>
      <c r="P224" s="279"/>
      <c r="Q224" s="279"/>
      <c r="R224" s="279"/>
      <c r="S224" s="279"/>
      <c r="T224" s="280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81" t="s">
        <v>487</v>
      </c>
      <c r="AU224" s="281" t="s">
        <v>82</v>
      </c>
      <c r="AV224" s="15" t="s">
        <v>482</v>
      </c>
      <c r="AW224" s="15" t="s">
        <v>35</v>
      </c>
      <c r="AX224" s="15" t="s">
        <v>78</v>
      </c>
      <c r="AY224" s="281" t="s">
        <v>475</v>
      </c>
    </row>
    <row r="225" s="2" customFormat="1" ht="33" customHeight="1">
      <c r="A225" s="41"/>
      <c r="B225" s="42"/>
      <c r="C225" s="231" t="s">
        <v>662</v>
      </c>
      <c r="D225" s="231" t="s">
        <v>477</v>
      </c>
      <c r="E225" s="232" t="s">
        <v>5876</v>
      </c>
      <c r="F225" s="233" t="s">
        <v>5877</v>
      </c>
      <c r="G225" s="234" t="s">
        <v>508</v>
      </c>
      <c r="H225" s="235">
        <v>48.332000000000001</v>
      </c>
      <c r="I225" s="236"/>
      <c r="J225" s="237">
        <f>ROUND(I225*H225,2)</f>
        <v>0</v>
      </c>
      <c r="K225" s="233" t="s">
        <v>481</v>
      </c>
      <c r="L225" s="47"/>
      <c r="M225" s="238" t="s">
        <v>28</v>
      </c>
      <c r="N225" s="239" t="s">
        <v>45</v>
      </c>
      <c r="O225" s="87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482</v>
      </c>
      <c r="AT225" s="242" t="s">
        <v>477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482</v>
      </c>
      <c r="BM225" s="242" t="s">
        <v>7690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5879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2" customFormat="1" ht="33" customHeight="1">
      <c r="A227" s="41"/>
      <c r="B227" s="42"/>
      <c r="C227" s="231" t="s">
        <v>668</v>
      </c>
      <c r="D227" s="231" t="s">
        <v>477</v>
      </c>
      <c r="E227" s="232" t="s">
        <v>7691</v>
      </c>
      <c r="F227" s="233" t="s">
        <v>7692</v>
      </c>
      <c r="G227" s="234" t="s">
        <v>508</v>
      </c>
      <c r="H227" s="235">
        <v>144.99600000000001</v>
      </c>
      <c r="I227" s="236"/>
      <c r="J227" s="237">
        <f>ROUND(I227*H227,2)</f>
        <v>0</v>
      </c>
      <c r="K227" s="233" t="s">
        <v>481</v>
      </c>
      <c r="L227" s="47"/>
      <c r="M227" s="238" t="s">
        <v>28</v>
      </c>
      <c r="N227" s="239" t="s">
        <v>45</v>
      </c>
      <c r="O227" s="87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42" t="s">
        <v>482</v>
      </c>
      <c r="AT227" s="242" t="s">
        <v>477</v>
      </c>
      <c r="AU227" s="242" t="s">
        <v>82</v>
      </c>
      <c r="AY227" s="20" t="s">
        <v>475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20" t="s">
        <v>78</v>
      </c>
      <c r="BK227" s="243">
        <f>ROUND(I227*H227,2)</f>
        <v>0</v>
      </c>
      <c r="BL227" s="20" t="s">
        <v>482</v>
      </c>
      <c r="BM227" s="242" t="s">
        <v>7693</v>
      </c>
    </row>
    <row r="228" s="2" customFormat="1">
      <c r="A228" s="41"/>
      <c r="B228" s="42"/>
      <c r="C228" s="43"/>
      <c r="D228" s="244" t="s">
        <v>484</v>
      </c>
      <c r="E228" s="43"/>
      <c r="F228" s="245" t="s">
        <v>7694</v>
      </c>
      <c r="G228" s="43"/>
      <c r="H228" s="43"/>
      <c r="I228" s="151"/>
      <c r="J228" s="43"/>
      <c r="K228" s="43"/>
      <c r="L228" s="47"/>
      <c r="M228" s="246"/>
      <c r="N228" s="24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484</v>
      </c>
      <c r="AU228" s="20" t="s">
        <v>82</v>
      </c>
    </row>
    <row r="229" s="13" customFormat="1">
      <c r="A229" s="13"/>
      <c r="B229" s="249"/>
      <c r="C229" s="250"/>
      <c r="D229" s="244" t="s">
        <v>487</v>
      </c>
      <c r="E229" s="251" t="s">
        <v>28</v>
      </c>
      <c r="F229" s="252" t="s">
        <v>7695</v>
      </c>
      <c r="G229" s="250"/>
      <c r="H229" s="253">
        <v>96.664000000000001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9" t="s">
        <v>487</v>
      </c>
      <c r="AU229" s="259" t="s">
        <v>82</v>
      </c>
      <c r="AV229" s="13" t="s">
        <v>82</v>
      </c>
      <c r="AW229" s="13" t="s">
        <v>35</v>
      </c>
      <c r="AX229" s="13" t="s">
        <v>74</v>
      </c>
      <c r="AY229" s="259" t="s">
        <v>475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7696</v>
      </c>
      <c r="G230" s="250"/>
      <c r="H230" s="253">
        <v>48.332000000000001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74</v>
      </c>
      <c r="AY230" s="259" t="s">
        <v>475</v>
      </c>
    </row>
    <row r="231" s="15" customFormat="1">
      <c r="A231" s="15"/>
      <c r="B231" s="271"/>
      <c r="C231" s="272"/>
      <c r="D231" s="244" t="s">
        <v>487</v>
      </c>
      <c r="E231" s="273" t="s">
        <v>28</v>
      </c>
      <c r="F231" s="274" t="s">
        <v>493</v>
      </c>
      <c r="G231" s="272"/>
      <c r="H231" s="275">
        <v>144.99600000000001</v>
      </c>
      <c r="I231" s="276"/>
      <c r="J231" s="272"/>
      <c r="K231" s="272"/>
      <c r="L231" s="277"/>
      <c r="M231" s="278"/>
      <c r="N231" s="279"/>
      <c r="O231" s="279"/>
      <c r="P231" s="279"/>
      <c r="Q231" s="279"/>
      <c r="R231" s="279"/>
      <c r="S231" s="279"/>
      <c r="T231" s="280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81" t="s">
        <v>487</v>
      </c>
      <c r="AU231" s="281" t="s">
        <v>82</v>
      </c>
      <c r="AV231" s="15" t="s">
        <v>482</v>
      </c>
      <c r="AW231" s="15" t="s">
        <v>35</v>
      </c>
      <c r="AX231" s="15" t="s">
        <v>78</v>
      </c>
      <c r="AY231" s="281" t="s">
        <v>475</v>
      </c>
    </row>
    <row r="232" s="2" customFormat="1" ht="21.75" customHeight="1">
      <c r="A232" s="41"/>
      <c r="B232" s="42"/>
      <c r="C232" s="231" t="s">
        <v>672</v>
      </c>
      <c r="D232" s="231" t="s">
        <v>477</v>
      </c>
      <c r="E232" s="232" t="s">
        <v>7697</v>
      </c>
      <c r="F232" s="233" t="s">
        <v>7698</v>
      </c>
      <c r="G232" s="234" t="s">
        <v>508</v>
      </c>
      <c r="H232" s="235">
        <v>48.332000000000001</v>
      </c>
      <c r="I232" s="236"/>
      <c r="J232" s="237">
        <f>ROUND(I232*H232,2)</f>
        <v>0</v>
      </c>
      <c r="K232" s="233" t="s">
        <v>481</v>
      </c>
      <c r="L232" s="47"/>
      <c r="M232" s="238" t="s">
        <v>28</v>
      </c>
      <c r="N232" s="239" t="s">
        <v>45</v>
      </c>
      <c r="O232" s="87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482</v>
      </c>
      <c r="AT232" s="242" t="s">
        <v>477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482</v>
      </c>
      <c r="BM232" s="242" t="s">
        <v>7699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7700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7701</v>
      </c>
      <c r="G234" s="250"/>
      <c r="H234" s="253">
        <v>48.332000000000001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78</v>
      </c>
      <c r="AY234" s="259" t="s">
        <v>475</v>
      </c>
    </row>
    <row r="235" s="2" customFormat="1" ht="21.75" customHeight="1">
      <c r="A235" s="41"/>
      <c r="B235" s="42"/>
      <c r="C235" s="231" t="s">
        <v>677</v>
      </c>
      <c r="D235" s="231" t="s">
        <v>477</v>
      </c>
      <c r="E235" s="232" t="s">
        <v>7702</v>
      </c>
      <c r="F235" s="233" t="s">
        <v>7703</v>
      </c>
      <c r="G235" s="234" t="s">
        <v>508</v>
      </c>
      <c r="H235" s="235">
        <v>48.332000000000001</v>
      </c>
      <c r="I235" s="236"/>
      <c r="J235" s="237">
        <f>ROUND(I235*H235,2)</f>
        <v>0</v>
      </c>
      <c r="K235" s="233" t="s">
        <v>481</v>
      </c>
      <c r="L235" s="47"/>
      <c r="M235" s="238" t="s">
        <v>28</v>
      </c>
      <c r="N235" s="239" t="s">
        <v>45</v>
      </c>
      <c r="O235" s="87"/>
      <c r="P235" s="240">
        <f>O235*H235</f>
        <v>0</v>
      </c>
      <c r="Q235" s="240">
        <v>0</v>
      </c>
      <c r="R235" s="240">
        <f>Q235*H235</f>
        <v>0</v>
      </c>
      <c r="S235" s="240">
        <v>0</v>
      </c>
      <c r="T235" s="241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42" t="s">
        <v>482</v>
      </c>
      <c r="AT235" s="242" t="s">
        <v>477</v>
      </c>
      <c r="AU235" s="242" t="s">
        <v>82</v>
      </c>
      <c r="AY235" s="20" t="s">
        <v>475</v>
      </c>
      <c r="BE235" s="243">
        <f>IF(N235="základní",J235,0)</f>
        <v>0</v>
      </c>
      <c r="BF235" s="243">
        <f>IF(N235="snížená",J235,0)</f>
        <v>0</v>
      </c>
      <c r="BG235" s="243">
        <f>IF(N235="zákl. přenesená",J235,0)</f>
        <v>0</v>
      </c>
      <c r="BH235" s="243">
        <f>IF(N235="sníž. přenesená",J235,0)</f>
        <v>0</v>
      </c>
      <c r="BI235" s="243">
        <f>IF(N235="nulová",J235,0)</f>
        <v>0</v>
      </c>
      <c r="BJ235" s="20" t="s">
        <v>78</v>
      </c>
      <c r="BK235" s="243">
        <f>ROUND(I235*H235,2)</f>
        <v>0</v>
      </c>
      <c r="BL235" s="20" t="s">
        <v>482</v>
      </c>
      <c r="BM235" s="242" t="s">
        <v>7704</v>
      </c>
    </row>
    <row r="236" s="2" customFormat="1">
      <c r="A236" s="41"/>
      <c r="B236" s="42"/>
      <c r="C236" s="43"/>
      <c r="D236" s="244" t="s">
        <v>484</v>
      </c>
      <c r="E236" s="43"/>
      <c r="F236" s="245" t="s">
        <v>7705</v>
      </c>
      <c r="G236" s="43"/>
      <c r="H236" s="43"/>
      <c r="I236" s="151"/>
      <c r="J236" s="43"/>
      <c r="K236" s="43"/>
      <c r="L236" s="47"/>
      <c r="M236" s="246"/>
      <c r="N236" s="24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484</v>
      </c>
      <c r="AU236" s="20" t="s">
        <v>82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7706</v>
      </c>
      <c r="G237" s="250"/>
      <c r="H237" s="253">
        <v>48.332000000000001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78</v>
      </c>
      <c r="AY237" s="259" t="s">
        <v>475</v>
      </c>
    </row>
    <row r="238" s="12" customFormat="1" ht="22.8" customHeight="1">
      <c r="A238" s="12"/>
      <c r="B238" s="215"/>
      <c r="C238" s="216"/>
      <c r="D238" s="217" t="s">
        <v>73</v>
      </c>
      <c r="E238" s="229" t="s">
        <v>701</v>
      </c>
      <c r="F238" s="229" t="s">
        <v>702</v>
      </c>
      <c r="G238" s="216"/>
      <c r="H238" s="216"/>
      <c r="I238" s="219"/>
      <c r="J238" s="230">
        <f>BK238</f>
        <v>0</v>
      </c>
      <c r="K238" s="216"/>
      <c r="L238" s="221"/>
      <c r="M238" s="222"/>
      <c r="N238" s="223"/>
      <c r="O238" s="223"/>
      <c r="P238" s="224">
        <f>SUM(P239:P240)</f>
        <v>0</v>
      </c>
      <c r="Q238" s="223"/>
      <c r="R238" s="224">
        <f>SUM(R239:R240)</f>
        <v>0</v>
      </c>
      <c r="S238" s="223"/>
      <c r="T238" s="225">
        <f>SUM(T239:T240)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6" t="s">
        <v>78</v>
      </c>
      <c r="AT238" s="227" t="s">
        <v>73</v>
      </c>
      <c r="AU238" s="227" t="s">
        <v>78</v>
      </c>
      <c r="AY238" s="226" t="s">
        <v>475</v>
      </c>
      <c r="BK238" s="228">
        <f>SUM(BK239:BK240)</f>
        <v>0</v>
      </c>
    </row>
    <row r="239" s="2" customFormat="1" ht="33" customHeight="1">
      <c r="A239" s="41"/>
      <c r="B239" s="42"/>
      <c r="C239" s="231" t="s">
        <v>683</v>
      </c>
      <c r="D239" s="231" t="s">
        <v>477</v>
      </c>
      <c r="E239" s="232" t="s">
        <v>1386</v>
      </c>
      <c r="F239" s="233" t="s">
        <v>1387</v>
      </c>
      <c r="G239" s="234" t="s">
        <v>508</v>
      </c>
      <c r="H239" s="235">
        <v>114.925</v>
      </c>
      <c r="I239" s="236"/>
      <c r="J239" s="237">
        <f>ROUND(I239*H239,2)</f>
        <v>0</v>
      </c>
      <c r="K239" s="233" t="s">
        <v>481</v>
      </c>
      <c r="L239" s="47"/>
      <c r="M239" s="238" t="s">
        <v>28</v>
      </c>
      <c r="N239" s="239" t="s">
        <v>45</v>
      </c>
      <c r="O239" s="87"/>
      <c r="P239" s="240">
        <f>O239*H239</f>
        <v>0</v>
      </c>
      <c r="Q239" s="240">
        <v>0</v>
      </c>
      <c r="R239" s="240">
        <f>Q239*H239</f>
        <v>0</v>
      </c>
      <c r="S239" s="240">
        <v>0</v>
      </c>
      <c r="T239" s="241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42" t="s">
        <v>482</v>
      </c>
      <c r="AT239" s="242" t="s">
        <v>477</v>
      </c>
      <c r="AU239" s="242" t="s">
        <v>82</v>
      </c>
      <c r="AY239" s="20" t="s">
        <v>475</v>
      </c>
      <c r="BE239" s="243">
        <f>IF(N239="základní",J239,0)</f>
        <v>0</v>
      </c>
      <c r="BF239" s="243">
        <f>IF(N239="snížená",J239,0)</f>
        <v>0</v>
      </c>
      <c r="BG239" s="243">
        <f>IF(N239="zákl. přenesená",J239,0)</f>
        <v>0</v>
      </c>
      <c r="BH239" s="243">
        <f>IF(N239="sníž. přenesená",J239,0)</f>
        <v>0</v>
      </c>
      <c r="BI239" s="243">
        <f>IF(N239="nulová",J239,0)</f>
        <v>0</v>
      </c>
      <c r="BJ239" s="20" t="s">
        <v>78</v>
      </c>
      <c r="BK239" s="243">
        <f>ROUND(I239*H239,2)</f>
        <v>0</v>
      </c>
      <c r="BL239" s="20" t="s">
        <v>482</v>
      </c>
      <c r="BM239" s="242" t="s">
        <v>7707</v>
      </c>
    </row>
    <row r="240" s="2" customFormat="1">
      <c r="A240" s="41"/>
      <c r="B240" s="42"/>
      <c r="C240" s="43"/>
      <c r="D240" s="244" t="s">
        <v>484</v>
      </c>
      <c r="E240" s="43"/>
      <c r="F240" s="245" t="s">
        <v>1389</v>
      </c>
      <c r="G240" s="43"/>
      <c r="H240" s="43"/>
      <c r="I240" s="151"/>
      <c r="J240" s="43"/>
      <c r="K240" s="43"/>
      <c r="L240" s="47"/>
      <c r="M240" s="295"/>
      <c r="N240" s="296"/>
      <c r="O240" s="297"/>
      <c r="P240" s="297"/>
      <c r="Q240" s="297"/>
      <c r="R240" s="297"/>
      <c r="S240" s="297"/>
      <c r="T240" s="29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484</v>
      </c>
      <c r="AU240" s="20" t="s">
        <v>82</v>
      </c>
    </row>
    <row r="241" s="2" customFormat="1" ht="6.96" customHeight="1">
      <c r="A241" s="41"/>
      <c r="B241" s="62"/>
      <c r="C241" s="63"/>
      <c r="D241" s="63"/>
      <c r="E241" s="63"/>
      <c r="F241" s="63"/>
      <c r="G241" s="63"/>
      <c r="H241" s="63"/>
      <c r="I241" s="179"/>
      <c r="J241" s="63"/>
      <c r="K241" s="63"/>
      <c r="L241" s="47"/>
      <c r="M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</row>
  </sheetData>
  <sheetProtection sheet="1" autoFilter="0" formatColumns="0" formatRows="0" objects="1" scenarios="1" spinCount="100000" saltValue="knO9GbDdbn5nwkOE4OsqkkVACoQFtzKqDWnPaEPsdrGGJq0LHJLS3hlyLfJ6S6j9bMZSYSCr9/5wfF3lfKBuCQ==" hashValue="HXPcPGGm2OyWM7D8/qDOdq3OS5ZgcAHgVvVWMly37gqHczmQhiDtuA7ot6fCj0WHCJXU50EwbpvvPWK7V18cgw==" algorithmName="SHA-512" password="C429"/>
  <autoFilter ref="C97:K24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285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7708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ROUND(J95,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ROUND((SUM(BE95:BE107)),  2)</f>
        <v>0</v>
      </c>
      <c r="G37" s="41"/>
      <c r="H37" s="41"/>
      <c r="I37" s="168">
        <v>0.20999999999999999</v>
      </c>
      <c r="J37" s="167">
        <f>ROUND(((SUM(BE95:BE107))*I37),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ROUND((SUM(BF95:BF107)),  2)</f>
        <v>0</v>
      </c>
      <c r="G38" s="41"/>
      <c r="H38" s="41"/>
      <c r="I38" s="168">
        <v>0.14999999999999999</v>
      </c>
      <c r="J38" s="167">
        <f>ROUND(((SUM(BF95:BF107))*I38),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ROUND((SUM(BG95:BG107)),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ROUND((SUM(BH95:BH107)),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ROUND((SUM(BI95:BI107)),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107.10 - SO 107.10  Stezka pro pěší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J95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J96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J97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1214</v>
      </c>
      <c r="E70" s="199"/>
      <c r="F70" s="199"/>
      <c r="G70" s="199"/>
      <c r="H70" s="199"/>
      <c r="I70" s="200"/>
      <c r="J70" s="201">
        <f>J101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451</v>
      </c>
      <c r="E71" s="199"/>
      <c r="F71" s="199"/>
      <c r="G71" s="199"/>
      <c r="H71" s="199"/>
      <c r="I71" s="200"/>
      <c r="J71" s="201">
        <f>J105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179"/>
      <c r="J73" s="63"/>
      <c r="K73" s="6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182"/>
      <c r="J77" s="65"/>
      <c r="K77" s="65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460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83" t="str">
        <f>E7</f>
        <v>Krounka Kutřín, výstavba poldru</v>
      </c>
      <c r="F81" s="35"/>
      <c r="G81" s="35"/>
      <c r="H81" s="35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435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1" customFormat="1" ht="16.5" customHeight="1">
      <c r="B83" s="24"/>
      <c r="C83" s="25"/>
      <c r="D83" s="25"/>
      <c r="E83" s="183" t="s">
        <v>6863</v>
      </c>
      <c r="F83" s="25"/>
      <c r="G83" s="25"/>
      <c r="H83" s="25"/>
      <c r="I83" s="142"/>
      <c r="J83" s="25"/>
      <c r="K83" s="25"/>
      <c r="L83" s="23"/>
    </row>
    <row r="84" s="1" customFormat="1" ht="12" customHeight="1">
      <c r="B84" s="24"/>
      <c r="C84" s="35" t="s">
        <v>437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84" t="s">
        <v>6864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439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 xml:space="preserve">107.10 - SO 107.10  Stezka pro pěší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F16</f>
        <v>k.ú. Perálec,Hněvětice,Miřetín,Č.Rybná</v>
      </c>
      <c r="G89" s="43"/>
      <c r="H89" s="43"/>
      <c r="I89" s="154" t="s">
        <v>24</v>
      </c>
      <c r="J89" s="75" t="str">
        <f>IF(J16="","",J16)</f>
        <v>27.8.2019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26</v>
      </c>
      <c r="D91" s="43"/>
      <c r="E91" s="43"/>
      <c r="F91" s="30" t="str">
        <f>E19</f>
        <v>Povodí Labe,státní podnik,Víta Nejedlého 951, HK3</v>
      </c>
      <c r="G91" s="43"/>
      <c r="H91" s="43"/>
      <c r="I91" s="154" t="s">
        <v>33</v>
      </c>
      <c r="J91" s="39" t="str">
        <f>E25</f>
        <v>"Sdružení Kutřín 2016" Šindlar + HG partner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154" t="s">
        <v>36</v>
      </c>
      <c r="J92" s="39" t="str">
        <f>E28</f>
        <v xml:space="preserve"> 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203"/>
      <c r="B94" s="204"/>
      <c r="C94" s="205" t="s">
        <v>461</v>
      </c>
      <c r="D94" s="206" t="s">
        <v>59</v>
      </c>
      <c r="E94" s="206" t="s">
        <v>55</v>
      </c>
      <c r="F94" s="206" t="s">
        <v>56</v>
      </c>
      <c r="G94" s="206" t="s">
        <v>462</v>
      </c>
      <c r="H94" s="206" t="s">
        <v>463</v>
      </c>
      <c r="I94" s="207" t="s">
        <v>464</v>
      </c>
      <c r="J94" s="206" t="s">
        <v>444</v>
      </c>
      <c r="K94" s="208" t="s">
        <v>465</v>
      </c>
      <c r="L94" s="209"/>
      <c r="M94" s="95" t="s">
        <v>28</v>
      </c>
      <c r="N94" s="96" t="s">
        <v>44</v>
      </c>
      <c r="O94" s="96" t="s">
        <v>466</v>
      </c>
      <c r="P94" s="96" t="s">
        <v>467</v>
      </c>
      <c r="Q94" s="96" t="s">
        <v>468</v>
      </c>
      <c r="R94" s="96" t="s">
        <v>469</v>
      </c>
      <c r="S94" s="96" t="s">
        <v>470</v>
      </c>
      <c r="T94" s="97" t="s">
        <v>471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</row>
    <row r="95" s="2" customFormat="1" ht="22.8" customHeight="1">
      <c r="A95" s="41"/>
      <c r="B95" s="42"/>
      <c r="C95" s="102" t="s">
        <v>472</v>
      </c>
      <c r="D95" s="43"/>
      <c r="E95" s="43"/>
      <c r="F95" s="43"/>
      <c r="G95" s="43"/>
      <c r="H95" s="43"/>
      <c r="I95" s="151"/>
      <c r="J95" s="210">
        <f>BK95</f>
        <v>0</v>
      </c>
      <c r="K95" s="43"/>
      <c r="L95" s="47"/>
      <c r="M95" s="98"/>
      <c r="N95" s="211"/>
      <c r="O95" s="99"/>
      <c r="P95" s="212">
        <f>P96</f>
        <v>0</v>
      </c>
      <c r="Q95" s="99"/>
      <c r="R95" s="212">
        <f>R96</f>
        <v>10.931649999999999</v>
      </c>
      <c r="S95" s="99"/>
      <c r="T95" s="213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445</v>
      </c>
      <c r="BK95" s="214">
        <f>BK96</f>
        <v>0</v>
      </c>
    </row>
    <row r="96" s="12" customFormat="1" ht="25.92" customHeight="1">
      <c r="A96" s="12"/>
      <c r="B96" s="215"/>
      <c r="C96" s="216"/>
      <c r="D96" s="217" t="s">
        <v>73</v>
      </c>
      <c r="E96" s="218" t="s">
        <v>473</v>
      </c>
      <c r="F96" s="218" t="s">
        <v>474</v>
      </c>
      <c r="G96" s="216"/>
      <c r="H96" s="216"/>
      <c r="I96" s="219"/>
      <c r="J96" s="220">
        <f>BK96</f>
        <v>0</v>
      </c>
      <c r="K96" s="216"/>
      <c r="L96" s="221"/>
      <c r="M96" s="222"/>
      <c r="N96" s="223"/>
      <c r="O96" s="223"/>
      <c r="P96" s="224">
        <f>P97+P101+P105</f>
        <v>0</v>
      </c>
      <c r="Q96" s="223"/>
      <c r="R96" s="224">
        <f>R97+R101+R105</f>
        <v>10.931649999999999</v>
      </c>
      <c r="S96" s="223"/>
      <c r="T96" s="225">
        <f>T97+T101+T105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78</v>
      </c>
      <c r="AT96" s="227" t="s">
        <v>73</v>
      </c>
      <c r="AU96" s="227" t="s">
        <v>74</v>
      </c>
      <c r="AY96" s="226" t="s">
        <v>475</v>
      </c>
      <c r="BK96" s="228">
        <f>BK97+BK101+BK105</f>
        <v>0</v>
      </c>
    </row>
    <row r="97" s="12" customFormat="1" ht="22.8" customHeight="1">
      <c r="A97" s="12"/>
      <c r="B97" s="215"/>
      <c r="C97" s="216"/>
      <c r="D97" s="217" t="s">
        <v>73</v>
      </c>
      <c r="E97" s="229" t="s">
        <v>78</v>
      </c>
      <c r="F97" s="229" t="s">
        <v>393</v>
      </c>
      <c r="G97" s="216"/>
      <c r="H97" s="216"/>
      <c r="I97" s="219"/>
      <c r="J97" s="230">
        <f>BK97</f>
        <v>0</v>
      </c>
      <c r="K97" s="216"/>
      <c r="L97" s="221"/>
      <c r="M97" s="222"/>
      <c r="N97" s="223"/>
      <c r="O97" s="223"/>
      <c r="P97" s="224">
        <f>SUM(P98:P100)</f>
        <v>0</v>
      </c>
      <c r="Q97" s="223"/>
      <c r="R97" s="224">
        <f>SUM(R98:R100)</f>
        <v>0</v>
      </c>
      <c r="S97" s="223"/>
      <c r="T97" s="225">
        <f>SUM(T98:T100)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78</v>
      </c>
      <c r="AT97" s="227" t="s">
        <v>73</v>
      </c>
      <c r="AU97" s="227" t="s">
        <v>78</v>
      </c>
      <c r="AY97" s="226" t="s">
        <v>475</v>
      </c>
      <c r="BK97" s="228">
        <f>SUM(BK98:BK100)</f>
        <v>0</v>
      </c>
    </row>
    <row r="98" s="2" customFormat="1" ht="33" customHeight="1">
      <c r="A98" s="41"/>
      <c r="B98" s="42"/>
      <c r="C98" s="231" t="s">
        <v>78</v>
      </c>
      <c r="D98" s="231" t="s">
        <v>477</v>
      </c>
      <c r="E98" s="232" t="s">
        <v>7709</v>
      </c>
      <c r="F98" s="233" t="s">
        <v>7710</v>
      </c>
      <c r="G98" s="234" t="s">
        <v>496</v>
      </c>
      <c r="H98" s="235">
        <v>185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7711</v>
      </c>
    </row>
    <row r="99" s="2" customFormat="1">
      <c r="A99" s="41"/>
      <c r="B99" s="42"/>
      <c r="C99" s="43"/>
      <c r="D99" s="244" t="s">
        <v>484</v>
      </c>
      <c r="E99" s="43"/>
      <c r="F99" s="245" t="s">
        <v>7712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7713</v>
      </c>
      <c r="G100" s="250"/>
      <c r="H100" s="253">
        <v>185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12" customFormat="1" ht="22.8" customHeight="1">
      <c r="A101" s="12"/>
      <c r="B101" s="215"/>
      <c r="C101" s="216"/>
      <c r="D101" s="217" t="s">
        <v>73</v>
      </c>
      <c r="E101" s="229" t="s">
        <v>186</v>
      </c>
      <c r="F101" s="229" t="s">
        <v>1304</v>
      </c>
      <c r="G101" s="216"/>
      <c r="H101" s="216"/>
      <c r="I101" s="219"/>
      <c r="J101" s="230">
        <f>BK101</f>
        <v>0</v>
      </c>
      <c r="K101" s="216"/>
      <c r="L101" s="221"/>
      <c r="M101" s="222"/>
      <c r="N101" s="223"/>
      <c r="O101" s="223"/>
      <c r="P101" s="224">
        <f>SUM(P102:P104)</f>
        <v>0</v>
      </c>
      <c r="Q101" s="223"/>
      <c r="R101" s="224">
        <f>SUM(R102:R104)</f>
        <v>10.931649999999999</v>
      </c>
      <c r="S101" s="223"/>
      <c r="T101" s="225">
        <f>SUM(T102:T104)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78</v>
      </c>
      <c r="AY101" s="226" t="s">
        <v>475</v>
      </c>
      <c r="BK101" s="228">
        <f>SUM(BK102:BK104)</f>
        <v>0</v>
      </c>
    </row>
    <row r="102" s="2" customFormat="1" ht="55.5" customHeight="1">
      <c r="A102" s="41"/>
      <c r="B102" s="42"/>
      <c r="C102" s="231" t="s">
        <v>82</v>
      </c>
      <c r="D102" s="231" t="s">
        <v>477</v>
      </c>
      <c r="E102" s="232" t="s">
        <v>7714</v>
      </c>
      <c r="F102" s="233" t="s">
        <v>7715</v>
      </c>
      <c r="G102" s="234" t="s">
        <v>496</v>
      </c>
      <c r="H102" s="235">
        <v>185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0.059089999999999997</v>
      </c>
      <c r="R102" s="240">
        <f>Q102*H102</f>
        <v>10.931649999999999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7716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7717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7718</v>
      </c>
      <c r="G104" s="250"/>
      <c r="H104" s="253">
        <v>185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12" customFormat="1" ht="22.8" customHeight="1">
      <c r="A105" s="12"/>
      <c r="B105" s="215"/>
      <c r="C105" s="216"/>
      <c r="D105" s="217" t="s">
        <v>73</v>
      </c>
      <c r="E105" s="229" t="s">
        <v>701</v>
      </c>
      <c r="F105" s="229" t="s">
        <v>702</v>
      </c>
      <c r="G105" s="216"/>
      <c r="H105" s="216"/>
      <c r="I105" s="219"/>
      <c r="J105" s="230">
        <f>BK105</f>
        <v>0</v>
      </c>
      <c r="K105" s="216"/>
      <c r="L105" s="221"/>
      <c r="M105" s="222"/>
      <c r="N105" s="223"/>
      <c r="O105" s="223"/>
      <c r="P105" s="224">
        <f>SUM(P106:P107)</f>
        <v>0</v>
      </c>
      <c r="Q105" s="223"/>
      <c r="R105" s="224">
        <f>SUM(R106:R107)</f>
        <v>0</v>
      </c>
      <c r="S105" s="223"/>
      <c r="T105" s="225">
        <f>SUM(T106:T107)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26" t="s">
        <v>78</v>
      </c>
      <c r="AT105" s="227" t="s">
        <v>73</v>
      </c>
      <c r="AU105" s="227" t="s">
        <v>78</v>
      </c>
      <c r="AY105" s="226" t="s">
        <v>475</v>
      </c>
      <c r="BK105" s="228">
        <f>SUM(BK106:BK107)</f>
        <v>0</v>
      </c>
    </row>
    <row r="106" s="2" customFormat="1" ht="33" customHeight="1">
      <c r="A106" s="41"/>
      <c r="B106" s="42"/>
      <c r="C106" s="231" t="s">
        <v>90</v>
      </c>
      <c r="D106" s="231" t="s">
        <v>477</v>
      </c>
      <c r="E106" s="232" t="s">
        <v>1386</v>
      </c>
      <c r="F106" s="233" t="s">
        <v>1387</v>
      </c>
      <c r="G106" s="234" t="s">
        <v>508</v>
      </c>
      <c r="H106" s="235">
        <v>10.932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7719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1389</v>
      </c>
      <c r="G107" s="43"/>
      <c r="H107" s="43"/>
      <c r="I107" s="151"/>
      <c r="J107" s="43"/>
      <c r="K107" s="43"/>
      <c r="L107" s="47"/>
      <c r="M107" s="295"/>
      <c r="N107" s="296"/>
      <c r="O107" s="297"/>
      <c r="P107" s="297"/>
      <c r="Q107" s="297"/>
      <c r="R107" s="297"/>
      <c r="S107" s="297"/>
      <c r="T107" s="29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6.96" customHeight="1">
      <c r="A108" s="41"/>
      <c r="B108" s="62"/>
      <c r="C108" s="63"/>
      <c r="D108" s="63"/>
      <c r="E108" s="63"/>
      <c r="F108" s="63"/>
      <c r="G108" s="63"/>
      <c r="H108" s="63"/>
      <c r="I108" s="179"/>
      <c r="J108" s="63"/>
      <c r="K108" s="63"/>
      <c r="L108" s="47"/>
      <c r="M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</sheetData>
  <sheetProtection sheet="1" autoFilter="0" formatColumns="0" formatRows="0" objects="1" scenarios="1" spinCount="100000" saltValue="zqS920IYBl+q2U9WvR8uoXhNbhWDOjkW93RFvj4gjlaL9MuyPI1khGPf/q2oBayW1g3sqJLYUHeybUs+/yY9AQ==" hashValue="t/Q1ZmhvAxyapeR7oOCgc56dEiVPXBYgyaHXC4ay2RLRfKR9eM8YONWFAmYmwj5HW3D9hMoj52O0UfkoybNRSA==" algorithmName="SHA-512" password="C429"/>
  <autoFilter ref="C94:K10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1444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ROUND((SUM(BE98:BE558)),  2)</f>
        <v>0</v>
      </c>
      <c r="G37" s="41"/>
      <c r="H37" s="41"/>
      <c r="I37" s="168">
        <v>0.20999999999999999</v>
      </c>
      <c r="J37" s="167">
        <f>ROUND(((SUM(BE98:BE558))*I37),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ROUND((SUM(BF98:BF558)),  2)</f>
        <v>0</v>
      </c>
      <c r="G38" s="41"/>
      <c r="H38" s="41"/>
      <c r="I38" s="168">
        <v>0.14999999999999999</v>
      </c>
      <c r="J38" s="167">
        <f>ROUND(((SUM(BF98:BF558))*I38),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ROUND((SUM(BG98:BG558)),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ROUND((SUM(BH98:BH558)),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ROUND((SUM(BI98:BI558)),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01.01.06 - Těleso hráze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447</v>
      </c>
      <c r="E70" s="199"/>
      <c r="F70" s="199"/>
      <c r="G70" s="199"/>
      <c r="H70" s="199"/>
      <c r="I70" s="200"/>
      <c r="J70" s="201">
        <f>J189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J352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449</v>
      </c>
      <c r="E72" s="199"/>
      <c r="F72" s="199"/>
      <c r="G72" s="199"/>
      <c r="H72" s="199"/>
      <c r="I72" s="200"/>
      <c r="J72" s="201">
        <f>J414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450</v>
      </c>
      <c r="E73" s="199"/>
      <c r="F73" s="199"/>
      <c r="G73" s="199"/>
      <c r="H73" s="199"/>
      <c r="I73" s="200"/>
      <c r="J73" s="201">
        <f>J440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J556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436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438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>SO 01.01.06 - Těleso hráze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Skuteč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547.85979870899996</v>
      </c>
      <c r="S98" s="99"/>
      <c r="T98" s="213">
        <f>T99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P100+P189+P352+P414+P440+P556</f>
        <v>0</v>
      </c>
      <c r="Q99" s="223"/>
      <c r="R99" s="224">
        <f>R100+R189+R352+R414+R440+R556</f>
        <v>547.85979870899996</v>
      </c>
      <c r="S99" s="223"/>
      <c r="T99" s="225">
        <f>T100+T189+T352+T414+T440+T556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BK100+BK189+BK352+BK414+BK440+BK556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SUM(P101:P188)</f>
        <v>0</v>
      </c>
      <c r="Q100" s="223"/>
      <c r="R100" s="224">
        <f>SUM(R101:R188)</f>
        <v>101.491539819</v>
      </c>
      <c r="S100" s="223"/>
      <c r="T100" s="225">
        <f>SUM(T101:T188)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SUM(BK101:BK188)</f>
        <v>0</v>
      </c>
    </row>
    <row r="101" s="2" customFormat="1" ht="44.25" customHeight="1">
      <c r="A101" s="41"/>
      <c r="B101" s="42"/>
      <c r="C101" s="231" t="s">
        <v>78</v>
      </c>
      <c r="D101" s="231" t="s">
        <v>477</v>
      </c>
      <c r="E101" s="232" t="s">
        <v>1446</v>
      </c>
      <c r="F101" s="233" t="s">
        <v>1447</v>
      </c>
      <c r="G101" s="234" t="s">
        <v>480</v>
      </c>
      <c r="H101" s="235">
        <v>22206.470000000001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1448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1447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1449</v>
      </c>
      <c r="G103" s="250"/>
      <c r="H103" s="253">
        <v>2885.0999999999999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1450</v>
      </c>
      <c r="G104" s="250"/>
      <c r="H104" s="253">
        <v>4068.8200000000002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1451</v>
      </c>
      <c r="G105" s="250"/>
      <c r="H105" s="253">
        <v>3504.1300000000001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1452</v>
      </c>
      <c r="G106" s="250"/>
      <c r="H106" s="253">
        <v>7302.8199999999997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1453</v>
      </c>
      <c r="G107" s="250"/>
      <c r="H107" s="253">
        <v>4445.6000000000004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74</v>
      </c>
      <c r="AY107" s="259" t="s">
        <v>475</v>
      </c>
    </row>
    <row r="108" s="15" customFormat="1">
      <c r="A108" s="15"/>
      <c r="B108" s="271"/>
      <c r="C108" s="272"/>
      <c r="D108" s="244" t="s">
        <v>487</v>
      </c>
      <c r="E108" s="273" t="s">
        <v>28</v>
      </c>
      <c r="F108" s="274" t="s">
        <v>493</v>
      </c>
      <c r="G108" s="272"/>
      <c r="H108" s="275">
        <v>22206.470000000001</v>
      </c>
      <c r="I108" s="276"/>
      <c r="J108" s="272"/>
      <c r="K108" s="272"/>
      <c r="L108" s="277"/>
      <c r="M108" s="278"/>
      <c r="N108" s="279"/>
      <c r="O108" s="279"/>
      <c r="P108" s="279"/>
      <c r="Q108" s="279"/>
      <c r="R108" s="279"/>
      <c r="S108" s="279"/>
      <c r="T108" s="280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81" t="s">
        <v>487</v>
      </c>
      <c r="AU108" s="281" t="s">
        <v>82</v>
      </c>
      <c r="AV108" s="15" t="s">
        <v>482</v>
      </c>
      <c r="AW108" s="15" t="s">
        <v>35</v>
      </c>
      <c r="AX108" s="15" t="s">
        <v>78</v>
      </c>
      <c r="AY108" s="281" t="s">
        <v>475</v>
      </c>
    </row>
    <row r="109" s="2" customFormat="1" ht="44.25" customHeight="1">
      <c r="A109" s="41"/>
      <c r="B109" s="42"/>
      <c r="C109" s="231" t="s">
        <v>82</v>
      </c>
      <c r="D109" s="231" t="s">
        <v>477</v>
      </c>
      <c r="E109" s="232" t="s">
        <v>1454</v>
      </c>
      <c r="F109" s="233" t="s">
        <v>1455</v>
      </c>
      <c r="G109" s="234" t="s">
        <v>480</v>
      </c>
      <c r="H109" s="235">
        <v>1859.1389999999999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1456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1457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1458</v>
      </c>
      <c r="G111" s="250"/>
      <c r="H111" s="253">
        <v>1859.1389999999999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33" customHeight="1">
      <c r="A112" s="41"/>
      <c r="B112" s="42"/>
      <c r="C112" s="231" t="s">
        <v>90</v>
      </c>
      <c r="D112" s="231" t="s">
        <v>477</v>
      </c>
      <c r="E112" s="232" t="s">
        <v>1459</v>
      </c>
      <c r="F112" s="233" t="s">
        <v>1460</v>
      </c>
      <c r="G112" s="234" t="s">
        <v>480</v>
      </c>
      <c r="H112" s="235">
        <v>7302.8199999999997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0.0052737000000000001</v>
      </c>
      <c r="R112" s="240">
        <f>Q112*H112</f>
        <v>38.512881833999998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1461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1462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1452</v>
      </c>
      <c r="G114" s="250"/>
      <c r="H114" s="253">
        <v>7302.8199999999997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44.25" customHeight="1">
      <c r="A115" s="41"/>
      <c r="B115" s="42"/>
      <c r="C115" s="231" t="s">
        <v>482</v>
      </c>
      <c r="D115" s="231" t="s">
        <v>477</v>
      </c>
      <c r="E115" s="232" t="s">
        <v>1463</v>
      </c>
      <c r="F115" s="233" t="s">
        <v>1464</v>
      </c>
      <c r="G115" s="234" t="s">
        <v>480</v>
      </c>
      <c r="H115" s="235">
        <v>7302.8199999999997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0.002748</v>
      </c>
      <c r="R115" s="240">
        <f>Q115*H115</f>
        <v>20.06814936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1465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1466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 ht="33" customHeight="1">
      <c r="A117" s="41"/>
      <c r="B117" s="42"/>
      <c r="C117" s="231" t="s">
        <v>186</v>
      </c>
      <c r="D117" s="231" t="s">
        <v>477</v>
      </c>
      <c r="E117" s="232" t="s">
        <v>1467</v>
      </c>
      <c r="F117" s="233" t="s">
        <v>1468</v>
      </c>
      <c r="G117" s="234" t="s">
        <v>480</v>
      </c>
      <c r="H117" s="235">
        <v>3740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0.0062049000000000002</v>
      </c>
      <c r="R117" s="240">
        <f>Q117*H117</f>
        <v>23.206326000000001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1469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1470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1453</v>
      </c>
      <c r="G119" s="250"/>
      <c r="H119" s="253">
        <v>4445.6000000000004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74</v>
      </c>
      <c r="AY119" s="259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1471</v>
      </c>
      <c r="G120" s="250"/>
      <c r="H120" s="253">
        <v>-705.60000000000002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5" customFormat="1">
      <c r="A121" s="15"/>
      <c r="B121" s="271"/>
      <c r="C121" s="272"/>
      <c r="D121" s="244" t="s">
        <v>487</v>
      </c>
      <c r="E121" s="273" t="s">
        <v>28</v>
      </c>
      <c r="F121" s="274" t="s">
        <v>493</v>
      </c>
      <c r="G121" s="272"/>
      <c r="H121" s="275">
        <v>3740.0000000000005</v>
      </c>
      <c r="I121" s="276"/>
      <c r="J121" s="272"/>
      <c r="K121" s="272"/>
      <c r="L121" s="277"/>
      <c r="M121" s="278"/>
      <c r="N121" s="279"/>
      <c r="O121" s="279"/>
      <c r="P121" s="279"/>
      <c r="Q121" s="279"/>
      <c r="R121" s="279"/>
      <c r="S121" s="279"/>
      <c r="T121" s="280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81" t="s">
        <v>487</v>
      </c>
      <c r="AU121" s="281" t="s">
        <v>82</v>
      </c>
      <c r="AV121" s="15" t="s">
        <v>482</v>
      </c>
      <c r="AW121" s="15" t="s">
        <v>35</v>
      </c>
      <c r="AX121" s="15" t="s">
        <v>78</v>
      </c>
      <c r="AY121" s="281" t="s">
        <v>475</v>
      </c>
    </row>
    <row r="122" s="2" customFormat="1" ht="44.25" customHeight="1">
      <c r="A122" s="41"/>
      <c r="B122" s="42"/>
      <c r="C122" s="231" t="s">
        <v>204</v>
      </c>
      <c r="D122" s="231" t="s">
        <v>477</v>
      </c>
      <c r="E122" s="232" t="s">
        <v>1472</v>
      </c>
      <c r="F122" s="233" t="s">
        <v>1473</v>
      </c>
      <c r="G122" s="234" t="s">
        <v>480</v>
      </c>
      <c r="H122" s="235">
        <v>3740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0.0036640000000000002</v>
      </c>
      <c r="R122" s="240">
        <f>Q122*H122</f>
        <v>13.70336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1474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1475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2" customFormat="1" ht="44.25" customHeight="1">
      <c r="A124" s="41"/>
      <c r="B124" s="42"/>
      <c r="C124" s="231" t="s">
        <v>522</v>
      </c>
      <c r="D124" s="231" t="s">
        <v>477</v>
      </c>
      <c r="E124" s="232" t="s">
        <v>1476</v>
      </c>
      <c r="F124" s="233" t="s">
        <v>1477</v>
      </c>
      <c r="G124" s="234" t="s">
        <v>480</v>
      </c>
      <c r="H124" s="235">
        <v>3504.1300000000001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0.0011425000000000001</v>
      </c>
      <c r="R124" s="240">
        <f>Q124*H124</f>
        <v>4.0034685250000006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1478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1479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1451</v>
      </c>
      <c r="G126" s="250"/>
      <c r="H126" s="253">
        <v>3504.1300000000001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33" customHeight="1">
      <c r="A127" s="41"/>
      <c r="B127" s="42"/>
      <c r="C127" s="231" t="s">
        <v>519</v>
      </c>
      <c r="D127" s="231" t="s">
        <v>477</v>
      </c>
      <c r="E127" s="232" t="s">
        <v>1480</v>
      </c>
      <c r="F127" s="233" t="s">
        <v>1481</v>
      </c>
      <c r="G127" s="234" t="s">
        <v>480</v>
      </c>
      <c r="H127" s="235">
        <v>3504.1300000000001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0.00056999999999999998</v>
      </c>
      <c r="R127" s="240">
        <f>Q127*H127</f>
        <v>1.9973540999999999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1482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1483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2" customFormat="1" ht="33" customHeight="1">
      <c r="A129" s="41"/>
      <c r="B129" s="42"/>
      <c r="C129" s="231" t="s">
        <v>292</v>
      </c>
      <c r="D129" s="231" t="s">
        <v>477</v>
      </c>
      <c r="E129" s="232" t="s">
        <v>1484</v>
      </c>
      <c r="F129" s="233" t="s">
        <v>1485</v>
      </c>
      <c r="G129" s="234" t="s">
        <v>480</v>
      </c>
      <c r="H129" s="235">
        <v>2885.0999999999999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1486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1487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1449</v>
      </c>
      <c r="G131" s="250"/>
      <c r="H131" s="253">
        <v>2885.0999999999999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44.25" customHeight="1">
      <c r="A132" s="41"/>
      <c r="B132" s="42"/>
      <c r="C132" s="231" t="s">
        <v>332</v>
      </c>
      <c r="D132" s="231" t="s">
        <v>477</v>
      </c>
      <c r="E132" s="232" t="s">
        <v>1488</v>
      </c>
      <c r="F132" s="233" t="s">
        <v>1489</v>
      </c>
      <c r="G132" s="234" t="s">
        <v>480</v>
      </c>
      <c r="H132" s="235">
        <v>2885.0999999999999</v>
      </c>
      <c r="I132" s="236"/>
      <c r="J132" s="237">
        <f>ROUND(I132*H132,2)</f>
        <v>0</v>
      </c>
      <c r="K132" s="233" t="s">
        <v>481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482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1490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1491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2" customFormat="1" ht="33" customHeight="1">
      <c r="A134" s="41"/>
      <c r="B134" s="42"/>
      <c r="C134" s="231" t="s">
        <v>341</v>
      </c>
      <c r="D134" s="231" t="s">
        <v>477</v>
      </c>
      <c r="E134" s="232" t="s">
        <v>1492</v>
      </c>
      <c r="F134" s="233" t="s">
        <v>1493</v>
      </c>
      <c r="G134" s="234" t="s">
        <v>480</v>
      </c>
      <c r="H134" s="235">
        <v>4068.8200000000002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1494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1495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1496</v>
      </c>
      <c r="G136" s="250"/>
      <c r="H136" s="253">
        <v>4068.8200000000002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2" customFormat="1" ht="44.25" customHeight="1">
      <c r="A137" s="41"/>
      <c r="B137" s="42"/>
      <c r="C137" s="231" t="s">
        <v>350</v>
      </c>
      <c r="D137" s="231" t="s">
        <v>477</v>
      </c>
      <c r="E137" s="232" t="s">
        <v>1497</v>
      </c>
      <c r="F137" s="233" t="s">
        <v>1498</v>
      </c>
      <c r="G137" s="234" t="s">
        <v>480</v>
      </c>
      <c r="H137" s="235">
        <v>4068.8200000000002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1499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1500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2" customFormat="1" ht="55.5" customHeight="1">
      <c r="A139" s="41"/>
      <c r="B139" s="42"/>
      <c r="C139" s="231" t="s">
        <v>359</v>
      </c>
      <c r="D139" s="231" t="s">
        <v>477</v>
      </c>
      <c r="E139" s="232" t="s">
        <v>1501</v>
      </c>
      <c r="F139" s="233" t="s">
        <v>1502</v>
      </c>
      <c r="G139" s="234" t="s">
        <v>480</v>
      </c>
      <c r="H139" s="235">
        <v>705.60000000000002</v>
      </c>
      <c r="I139" s="236"/>
      <c r="J139" s="237">
        <f>ROUND(I139*H139,2)</f>
        <v>0</v>
      </c>
      <c r="K139" s="233" t="s">
        <v>481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1503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1502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1504</v>
      </c>
      <c r="G141" s="250"/>
      <c r="H141" s="253">
        <v>705.60000000000002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78</v>
      </c>
      <c r="AY141" s="259" t="s">
        <v>475</v>
      </c>
    </row>
    <row r="142" s="2" customFormat="1" ht="44.25" customHeight="1">
      <c r="A142" s="41"/>
      <c r="B142" s="42"/>
      <c r="C142" s="231" t="s">
        <v>557</v>
      </c>
      <c r="D142" s="231" t="s">
        <v>477</v>
      </c>
      <c r="E142" s="232" t="s">
        <v>1505</v>
      </c>
      <c r="F142" s="233" t="s">
        <v>1506</v>
      </c>
      <c r="G142" s="234" t="s">
        <v>480</v>
      </c>
      <c r="H142" s="235">
        <v>15536.540000000001</v>
      </c>
      <c r="I142" s="236"/>
      <c r="J142" s="237">
        <f>ROUND(I142*H142,2)</f>
        <v>0</v>
      </c>
      <c r="K142" s="233" t="s">
        <v>481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482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482</v>
      </c>
      <c r="BM142" s="242" t="s">
        <v>1507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1508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2" customFormat="1">
      <c r="A144" s="41"/>
      <c r="B144" s="42"/>
      <c r="C144" s="43"/>
      <c r="D144" s="244" t="s">
        <v>485</v>
      </c>
      <c r="E144" s="43"/>
      <c r="F144" s="248" t="s">
        <v>1509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485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1510</v>
      </c>
      <c r="G145" s="250"/>
      <c r="H145" s="253">
        <v>1975.9000000000001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1511</v>
      </c>
      <c r="G146" s="250"/>
      <c r="H146" s="253">
        <v>13560.639999999999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5" customFormat="1">
      <c r="A147" s="15"/>
      <c r="B147" s="271"/>
      <c r="C147" s="272"/>
      <c r="D147" s="244" t="s">
        <v>487</v>
      </c>
      <c r="E147" s="273" t="s">
        <v>28</v>
      </c>
      <c r="F147" s="274" t="s">
        <v>493</v>
      </c>
      <c r="G147" s="272"/>
      <c r="H147" s="275">
        <v>15536.539999999999</v>
      </c>
      <c r="I147" s="276"/>
      <c r="J147" s="272"/>
      <c r="K147" s="272"/>
      <c r="L147" s="277"/>
      <c r="M147" s="278"/>
      <c r="N147" s="279"/>
      <c r="O147" s="279"/>
      <c r="P147" s="279"/>
      <c r="Q147" s="279"/>
      <c r="R147" s="279"/>
      <c r="S147" s="279"/>
      <c r="T147" s="280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81" t="s">
        <v>487</v>
      </c>
      <c r="AU147" s="281" t="s">
        <v>82</v>
      </c>
      <c r="AV147" s="15" t="s">
        <v>482</v>
      </c>
      <c r="AW147" s="15" t="s">
        <v>35</v>
      </c>
      <c r="AX147" s="15" t="s">
        <v>78</v>
      </c>
      <c r="AY147" s="281" t="s">
        <v>475</v>
      </c>
    </row>
    <row r="148" s="2" customFormat="1" ht="44.25" customHeight="1">
      <c r="A148" s="41"/>
      <c r="B148" s="42"/>
      <c r="C148" s="231" t="s">
        <v>8</v>
      </c>
      <c r="D148" s="231" t="s">
        <v>477</v>
      </c>
      <c r="E148" s="232" t="s">
        <v>1512</v>
      </c>
      <c r="F148" s="233" t="s">
        <v>1513</v>
      </c>
      <c r="G148" s="234" t="s">
        <v>480</v>
      </c>
      <c r="H148" s="235">
        <v>20200.48</v>
      </c>
      <c r="I148" s="236"/>
      <c r="J148" s="237">
        <f>ROUND(I148*H148,2)</f>
        <v>0</v>
      </c>
      <c r="K148" s="233" t="s">
        <v>481</v>
      </c>
      <c r="L148" s="47"/>
      <c r="M148" s="238" t="s">
        <v>28</v>
      </c>
      <c r="N148" s="239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482</v>
      </c>
      <c r="AT148" s="242" t="s">
        <v>477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1514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1515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1516</v>
      </c>
      <c r="G150" s="250"/>
      <c r="H150" s="253">
        <v>20200.48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567</v>
      </c>
      <c r="D151" s="231" t="s">
        <v>477</v>
      </c>
      <c r="E151" s="232" t="s">
        <v>1517</v>
      </c>
      <c r="F151" s="233" t="s">
        <v>1518</v>
      </c>
      <c r="G151" s="234" t="s">
        <v>480</v>
      </c>
      <c r="H151" s="235">
        <v>1859.1389999999999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1519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1520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1521</v>
      </c>
      <c r="G153" s="250"/>
      <c r="H153" s="253">
        <v>1859.1389999999999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78</v>
      </c>
      <c r="AY153" s="259" t="s">
        <v>475</v>
      </c>
    </row>
    <row r="154" s="2" customFormat="1" ht="33" customHeight="1">
      <c r="A154" s="41"/>
      <c r="B154" s="42"/>
      <c r="C154" s="231" t="s">
        <v>571</v>
      </c>
      <c r="D154" s="231" t="s">
        <v>477</v>
      </c>
      <c r="E154" s="232" t="s">
        <v>1522</v>
      </c>
      <c r="F154" s="233" t="s">
        <v>1523</v>
      </c>
      <c r="G154" s="234" t="s">
        <v>480</v>
      </c>
      <c r="H154" s="235">
        <v>7768.2700000000004</v>
      </c>
      <c r="I154" s="236"/>
      <c r="J154" s="237">
        <f>ROUND(I154*H154,2)</f>
        <v>0</v>
      </c>
      <c r="K154" s="233" t="s">
        <v>481</v>
      </c>
      <c r="L154" s="47"/>
      <c r="M154" s="238" t="s">
        <v>28</v>
      </c>
      <c r="N154" s="239" t="s">
        <v>45</v>
      </c>
      <c r="O154" s="87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482</v>
      </c>
      <c r="AT154" s="242" t="s">
        <v>477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1524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1525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2" customFormat="1">
      <c r="A156" s="41"/>
      <c r="B156" s="42"/>
      <c r="C156" s="43"/>
      <c r="D156" s="244" t="s">
        <v>485</v>
      </c>
      <c r="E156" s="43"/>
      <c r="F156" s="248" t="s">
        <v>1509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485</v>
      </c>
      <c r="AU156" s="20" t="s">
        <v>82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1526</v>
      </c>
      <c r="G157" s="250"/>
      <c r="H157" s="253">
        <v>987.95000000000005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1527</v>
      </c>
      <c r="G158" s="250"/>
      <c r="H158" s="253">
        <v>6780.3199999999997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5" customFormat="1">
      <c r="A159" s="15"/>
      <c r="B159" s="271"/>
      <c r="C159" s="272"/>
      <c r="D159" s="244" t="s">
        <v>487</v>
      </c>
      <c r="E159" s="273" t="s">
        <v>28</v>
      </c>
      <c r="F159" s="274" t="s">
        <v>493</v>
      </c>
      <c r="G159" s="272"/>
      <c r="H159" s="275">
        <v>7768.2699999999995</v>
      </c>
      <c r="I159" s="276"/>
      <c r="J159" s="272"/>
      <c r="K159" s="272"/>
      <c r="L159" s="277"/>
      <c r="M159" s="278"/>
      <c r="N159" s="279"/>
      <c r="O159" s="279"/>
      <c r="P159" s="279"/>
      <c r="Q159" s="279"/>
      <c r="R159" s="279"/>
      <c r="S159" s="279"/>
      <c r="T159" s="280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81" t="s">
        <v>487</v>
      </c>
      <c r="AU159" s="281" t="s">
        <v>82</v>
      </c>
      <c r="AV159" s="15" t="s">
        <v>482</v>
      </c>
      <c r="AW159" s="15" t="s">
        <v>35</v>
      </c>
      <c r="AX159" s="15" t="s">
        <v>78</v>
      </c>
      <c r="AY159" s="281" t="s">
        <v>475</v>
      </c>
    </row>
    <row r="160" s="2" customFormat="1" ht="33" customHeight="1">
      <c r="A160" s="41"/>
      <c r="B160" s="42"/>
      <c r="C160" s="231" t="s">
        <v>575</v>
      </c>
      <c r="D160" s="231" t="s">
        <v>477</v>
      </c>
      <c r="E160" s="232" t="s">
        <v>1528</v>
      </c>
      <c r="F160" s="233" t="s">
        <v>1529</v>
      </c>
      <c r="G160" s="234" t="s">
        <v>480</v>
      </c>
      <c r="H160" s="235">
        <v>10100.24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1530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1531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1532</v>
      </c>
      <c r="G162" s="250"/>
      <c r="H162" s="253">
        <v>10100.24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55.5" customHeight="1">
      <c r="A163" s="41"/>
      <c r="B163" s="42"/>
      <c r="C163" s="231" t="s">
        <v>579</v>
      </c>
      <c r="D163" s="231" t="s">
        <v>477</v>
      </c>
      <c r="E163" s="232" t="s">
        <v>1533</v>
      </c>
      <c r="F163" s="233" t="s">
        <v>1534</v>
      </c>
      <c r="G163" s="234" t="s">
        <v>480</v>
      </c>
      <c r="H163" s="235">
        <v>6780.3199999999997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1535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1536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1537</v>
      </c>
      <c r="G165" s="250"/>
      <c r="H165" s="253">
        <v>6780.3199999999997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44.25" customHeight="1">
      <c r="A166" s="41"/>
      <c r="B166" s="42"/>
      <c r="C166" s="231" t="s">
        <v>583</v>
      </c>
      <c r="D166" s="231" t="s">
        <v>477</v>
      </c>
      <c r="E166" s="232" t="s">
        <v>1538</v>
      </c>
      <c r="F166" s="233" t="s">
        <v>1539</v>
      </c>
      <c r="G166" s="234" t="s">
        <v>480</v>
      </c>
      <c r="H166" s="235">
        <v>987.95000000000005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1540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1541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1542</v>
      </c>
      <c r="G168" s="250"/>
      <c r="H168" s="253">
        <v>987.95000000000005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2" customFormat="1" ht="33" customHeight="1">
      <c r="A169" s="41"/>
      <c r="B169" s="42"/>
      <c r="C169" s="231" t="s">
        <v>7</v>
      </c>
      <c r="D169" s="231" t="s">
        <v>477</v>
      </c>
      <c r="E169" s="232" t="s">
        <v>1543</v>
      </c>
      <c r="F169" s="233" t="s">
        <v>1544</v>
      </c>
      <c r="G169" s="234" t="s">
        <v>480</v>
      </c>
      <c r="H169" s="235">
        <v>10100.24</v>
      </c>
      <c r="I169" s="236"/>
      <c r="J169" s="237">
        <f>ROUND(I169*H169,2)</f>
        <v>0</v>
      </c>
      <c r="K169" s="233" t="s">
        <v>481</v>
      </c>
      <c r="L169" s="47"/>
      <c r="M169" s="238" t="s">
        <v>28</v>
      </c>
      <c r="N169" s="239" t="s">
        <v>45</v>
      </c>
      <c r="O169" s="87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482</v>
      </c>
      <c r="AT169" s="242" t="s">
        <v>477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482</v>
      </c>
      <c r="BM169" s="242" t="s">
        <v>1545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1546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1547</v>
      </c>
      <c r="G171" s="250"/>
      <c r="H171" s="253">
        <v>10100.24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78</v>
      </c>
      <c r="AY171" s="259" t="s">
        <v>475</v>
      </c>
    </row>
    <row r="172" s="2" customFormat="1" ht="21.75" customHeight="1">
      <c r="A172" s="41"/>
      <c r="B172" s="42"/>
      <c r="C172" s="231" t="s">
        <v>594</v>
      </c>
      <c r="D172" s="231" t="s">
        <v>477</v>
      </c>
      <c r="E172" s="232" t="s">
        <v>1548</v>
      </c>
      <c r="F172" s="233" t="s">
        <v>1549</v>
      </c>
      <c r="G172" s="234" t="s">
        <v>496</v>
      </c>
      <c r="H172" s="235">
        <v>1859.1389999999999</v>
      </c>
      <c r="I172" s="236"/>
      <c r="J172" s="237">
        <f>ROUND(I172*H172,2)</f>
        <v>0</v>
      </c>
      <c r="K172" s="233" t="s">
        <v>481</v>
      </c>
      <c r="L172" s="47"/>
      <c r="M172" s="238" t="s">
        <v>28</v>
      </c>
      <c r="N172" s="239" t="s">
        <v>45</v>
      </c>
      <c r="O172" s="87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482</v>
      </c>
      <c r="AT172" s="242" t="s">
        <v>477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482</v>
      </c>
      <c r="BM172" s="242" t="s">
        <v>1550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1551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1552</v>
      </c>
      <c r="G174" s="250"/>
      <c r="H174" s="253">
        <v>1859.1389999999999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78</v>
      </c>
      <c r="AY174" s="259" t="s">
        <v>475</v>
      </c>
    </row>
    <row r="175" s="2" customFormat="1" ht="21.75" customHeight="1">
      <c r="A175" s="41"/>
      <c r="B175" s="42"/>
      <c r="C175" s="231" t="s">
        <v>599</v>
      </c>
      <c r="D175" s="231" t="s">
        <v>477</v>
      </c>
      <c r="E175" s="232" t="s">
        <v>1553</v>
      </c>
      <c r="F175" s="233" t="s">
        <v>1554</v>
      </c>
      <c r="G175" s="234" t="s">
        <v>480</v>
      </c>
      <c r="H175" s="235">
        <v>3213.1599999999999</v>
      </c>
      <c r="I175" s="236"/>
      <c r="J175" s="237">
        <f>ROUND(I175*H175,2)</f>
        <v>0</v>
      </c>
      <c r="K175" s="233" t="s">
        <v>28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1555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1554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1449</v>
      </c>
      <c r="G177" s="250"/>
      <c r="H177" s="253">
        <v>2885.0999999999999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1450</v>
      </c>
      <c r="G178" s="250"/>
      <c r="H178" s="253">
        <v>4068.8200000000002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1451</v>
      </c>
      <c r="G179" s="250"/>
      <c r="H179" s="253">
        <v>3504.1300000000001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1452</v>
      </c>
      <c r="G180" s="250"/>
      <c r="H180" s="253">
        <v>7302.8199999999997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1453</v>
      </c>
      <c r="G181" s="250"/>
      <c r="H181" s="253">
        <v>4445.6000000000004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4" customFormat="1">
      <c r="A182" s="14"/>
      <c r="B182" s="260"/>
      <c r="C182" s="261"/>
      <c r="D182" s="244" t="s">
        <v>487</v>
      </c>
      <c r="E182" s="262" t="s">
        <v>28</v>
      </c>
      <c r="F182" s="263" t="s">
        <v>490</v>
      </c>
      <c r="G182" s="261"/>
      <c r="H182" s="264">
        <v>22206.470000000001</v>
      </c>
      <c r="I182" s="265"/>
      <c r="J182" s="261"/>
      <c r="K182" s="261"/>
      <c r="L182" s="266"/>
      <c r="M182" s="267"/>
      <c r="N182" s="268"/>
      <c r="O182" s="268"/>
      <c r="P182" s="268"/>
      <c r="Q182" s="268"/>
      <c r="R182" s="268"/>
      <c r="S182" s="268"/>
      <c r="T182" s="269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70" t="s">
        <v>487</v>
      </c>
      <c r="AU182" s="270" t="s">
        <v>82</v>
      </c>
      <c r="AV182" s="14" t="s">
        <v>90</v>
      </c>
      <c r="AW182" s="14" t="s">
        <v>35</v>
      </c>
      <c r="AX182" s="14" t="s">
        <v>74</v>
      </c>
      <c r="AY182" s="270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1556</v>
      </c>
      <c r="G183" s="250"/>
      <c r="H183" s="253">
        <v>-987.95000000000005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1557</v>
      </c>
      <c r="G184" s="250"/>
      <c r="H184" s="253">
        <v>-6780.3199999999997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74</v>
      </c>
      <c r="AY184" s="259" t="s">
        <v>475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1558</v>
      </c>
      <c r="G185" s="250"/>
      <c r="H185" s="253">
        <v>-10100.24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74</v>
      </c>
      <c r="AY185" s="259" t="s">
        <v>475</v>
      </c>
    </row>
    <row r="186" s="14" customFormat="1">
      <c r="A186" s="14"/>
      <c r="B186" s="260"/>
      <c r="C186" s="261"/>
      <c r="D186" s="244" t="s">
        <v>487</v>
      </c>
      <c r="E186" s="262" t="s">
        <v>28</v>
      </c>
      <c r="F186" s="263" t="s">
        <v>490</v>
      </c>
      <c r="G186" s="261"/>
      <c r="H186" s="264">
        <v>-17868.509999999998</v>
      </c>
      <c r="I186" s="265"/>
      <c r="J186" s="261"/>
      <c r="K186" s="261"/>
      <c r="L186" s="266"/>
      <c r="M186" s="267"/>
      <c r="N186" s="268"/>
      <c r="O186" s="268"/>
      <c r="P186" s="268"/>
      <c r="Q186" s="268"/>
      <c r="R186" s="268"/>
      <c r="S186" s="268"/>
      <c r="T186" s="269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70" t="s">
        <v>487</v>
      </c>
      <c r="AU186" s="270" t="s">
        <v>82</v>
      </c>
      <c r="AV186" s="14" t="s">
        <v>90</v>
      </c>
      <c r="AW186" s="14" t="s">
        <v>35</v>
      </c>
      <c r="AX186" s="14" t="s">
        <v>74</v>
      </c>
      <c r="AY186" s="270" t="s">
        <v>475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1559</v>
      </c>
      <c r="G187" s="250"/>
      <c r="H187" s="253">
        <v>-1124.8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5" customFormat="1">
      <c r="A188" s="15"/>
      <c r="B188" s="271"/>
      <c r="C188" s="272"/>
      <c r="D188" s="244" t="s">
        <v>487</v>
      </c>
      <c r="E188" s="273" t="s">
        <v>28</v>
      </c>
      <c r="F188" s="274" t="s">
        <v>493</v>
      </c>
      <c r="G188" s="272"/>
      <c r="H188" s="275">
        <v>3213.1600000000008</v>
      </c>
      <c r="I188" s="276"/>
      <c r="J188" s="272"/>
      <c r="K188" s="272"/>
      <c r="L188" s="277"/>
      <c r="M188" s="278"/>
      <c r="N188" s="279"/>
      <c r="O188" s="279"/>
      <c r="P188" s="279"/>
      <c r="Q188" s="279"/>
      <c r="R188" s="279"/>
      <c r="S188" s="279"/>
      <c r="T188" s="280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81" t="s">
        <v>487</v>
      </c>
      <c r="AU188" s="281" t="s">
        <v>82</v>
      </c>
      <c r="AV188" s="15" t="s">
        <v>482</v>
      </c>
      <c r="AW188" s="15" t="s">
        <v>35</v>
      </c>
      <c r="AX188" s="15" t="s">
        <v>78</v>
      </c>
      <c r="AY188" s="281" t="s">
        <v>475</v>
      </c>
    </row>
    <row r="189" s="12" customFormat="1" ht="22.8" customHeight="1">
      <c r="A189" s="12"/>
      <c r="B189" s="215"/>
      <c r="C189" s="216"/>
      <c r="D189" s="217" t="s">
        <v>73</v>
      </c>
      <c r="E189" s="229" t="s">
        <v>90</v>
      </c>
      <c r="F189" s="229" t="s">
        <v>476</v>
      </c>
      <c r="G189" s="216"/>
      <c r="H189" s="216"/>
      <c r="I189" s="219"/>
      <c r="J189" s="230">
        <f>BK189</f>
        <v>0</v>
      </c>
      <c r="K189" s="216"/>
      <c r="L189" s="221"/>
      <c r="M189" s="222"/>
      <c r="N189" s="223"/>
      <c r="O189" s="223"/>
      <c r="P189" s="224">
        <f>SUM(P190:P351)</f>
        <v>0</v>
      </c>
      <c r="Q189" s="223"/>
      <c r="R189" s="224">
        <f>SUM(R190:R351)</f>
        <v>160.50279949999998</v>
      </c>
      <c r="S189" s="223"/>
      <c r="T189" s="225">
        <f>SUM(T190:T351)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6" t="s">
        <v>78</v>
      </c>
      <c r="AT189" s="227" t="s">
        <v>73</v>
      </c>
      <c r="AU189" s="227" t="s">
        <v>78</v>
      </c>
      <c r="AY189" s="226" t="s">
        <v>475</v>
      </c>
      <c r="BK189" s="228">
        <f>SUM(BK190:BK351)</f>
        <v>0</v>
      </c>
    </row>
    <row r="190" s="2" customFormat="1" ht="21.75" customHeight="1">
      <c r="A190" s="41"/>
      <c r="B190" s="42"/>
      <c r="C190" s="231" t="s">
        <v>603</v>
      </c>
      <c r="D190" s="231" t="s">
        <v>477</v>
      </c>
      <c r="E190" s="232" t="s">
        <v>960</v>
      </c>
      <c r="F190" s="233" t="s">
        <v>961</v>
      </c>
      <c r="G190" s="234" t="s">
        <v>480</v>
      </c>
      <c r="H190" s="235">
        <v>172.506</v>
      </c>
      <c r="I190" s="236"/>
      <c r="J190" s="237">
        <f>ROUND(I190*H190,2)</f>
        <v>0</v>
      </c>
      <c r="K190" s="233" t="s">
        <v>481</v>
      </c>
      <c r="L190" s="47"/>
      <c r="M190" s="238" t="s">
        <v>28</v>
      </c>
      <c r="N190" s="239" t="s">
        <v>45</v>
      </c>
      <c r="O190" s="87"/>
      <c r="P190" s="240">
        <f>O190*H190</f>
        <v>0</v>
      </c>
      <c r="Q190" s="240">
        <v>0.079549999999999996</v>
      </c>
      <c r="R190" s="240">
        <f>Q190*H190</f>
        <v>13.7228523</v>
      </c>
      <c r="S190" s="240">
        <v>0</v>
      </c>
      <c r="T190" s="24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482</v>
      </c>
      <c r="AT190" s="242" t="s">
        <v>477</v>
      </c>
      <c r="AU190" s="242" t="s">
        <v>82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482</v>
      </c>
      <c r="BM190" s="242" t="s">
        <v>1560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961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82</v>
      </c>
    </row>
    <row r="192" s="2" customFormat="1">
      <c r="A192" s="41"/>
      <c r="B192" s="42"/>
      <c r="C192" s="43"/>
      <c r="D192" s="244" t="s">
        <v>485</v>
      </c>
      <c r="E192" s="43"/>
      <c r="F192" s="248" t="s">
        <v>963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485</v>
      </c>
      <c r="AU192" s="20" t="s">
        <v>82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1561</v>
      </c>
      <c r="G193" s="250"/>
      <c r="H193" s="253">
        <v>3.052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1562</v>
      </c>
      <c r="G194" s="250"/>
      <c r="H194" s="253">
        <v>4.5780000000000003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74</v>
      </c>
      <c r="AY194" s="259" t="s">
        <v>475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1563</v>
      </c>
      <c r="G195" s="250"/>
      <c r="H195" s="253">
        <v>13.734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74</v>
      </c>
      <c r="AY195" s="259" t="s">
        <v>475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1564</v>
      </c>
      <c r="G196" s="250"/>
      <c r="H196" s="253">
        <v>18.312000000000001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74</v>
      </c>
      <c r="AY196" s="259" t="s">
        <v>475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1565</v>
      </c>
      <c r="G197" s="250"/>
      <c r="H197" s="253">
        <v>21.364000000000001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74</v>
      </c>
      <c r="AY197" s="259" t="s">
        <v>475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1566</v>
      </c>
      <c r="G198" s="250"/>
      <c r="H198" s="253">
        <v>18.312000000000001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74</v>
      </c>
      <c r="AY198" s="259" t="s">
        <v>475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1567</v>
      </c>
      <c r="G199" s="250"/>
      <c r="H199" s="253">
        <v>4.5780000000000003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74</v>
      </c>
      <c r="AY199" s="259" t="s">
        <v>475</v>
      </c>
    </row>
    <row r="200" s="13" customFormat="1">
      <c r="A200" s="13"/>
      <c r="B200" s="249"/>
      <c r="C200" s="250"/>
      <c r="D200" s="244" t="s">
        <v>487</v>
      </c>
      <c r="E200" s="251" t="s">
        <v>28</v>
      </c>
      <c r="F200" s="252" t="s">
        <v>1568</v>
      </c>
      <c r="G200" s="250"/>
      <c r="H200" s="253">
        <v>16.786000000000001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9" t="s">
        <v>487</v>
      </c>
      <c r="AU200" s="259" t="s">
        <v>82</v>
      </c>
      <c r="AV200" s="13" t="s">
        <v>82</v>
      </c>
      <c r="AW200" s="13" t="s">
        <v>35</v>
      </c>
      <c r="AX200" s="13" t="s">
        <v>74</v>
      </c>
      <c r="AY200" s="259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1569</v>
      </c>
      <c r="G201" s="250"/>
      <c r="H201" s="253">
        <v>15.26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74</v>
      </c>
      <c r="AY201" s="259" t="s">
        <v>475</v>
      </c>
    </row>
    <row r="202" s="14" customFormat="1">
      <c r="A202" s="14"/>
      <c r="B202" s="260"/>
      <c r="C202" s="261"/>
      <c r="D202" s="244" t="s">
        <v>487</v>
      </c>
      <c r="E202" s="262" t="s">
        <v>28</v>
      </c>
      <c r="F202" s="263" t="s">
        <v>490</v>
      </c>
      <c r="G202" s="261"/>
      <c r="H202" s="264">
        <v>115.97600000000001</v>
      </c>
      <c r="I202" s="265"/>
      <c r="J202" s="261"/>
      <c r="K202" s="261"/>
      <c r="L202" s="266"/>
      <c r="M202" s="267"/>
      <c r="N202" s="268"/>
      <c r="O202" s="268"/>
      <c r="P202" s="268"/>
      <c r="Q202" s="268"/>
      <c r="R202" s="268"/>
      <c r="S202" s="268"/>
      <c r="T202" s="269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70" t="s">
        <v>487</v>
      </c>
      <c r="AU202" s="270" t="s">
        <v>82</v>
      </c>
      <c r="AV202" s="14" t="s">
        <v>90</v>
      </c>
      <c r="AW202" s="14" t="s">
        <v>35</v>
      </c>
      <c r="AX202" s="14" t="s">
        <v>74</v>
      </c>
      <c r="AY202" s="270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1570</v>
      </c>
      <c r="G203" s="250"/>
      <c r="H203" s="253">
        <v>1.74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1571</v>
      </c>
      <c r="G204" s="250"/>
      <c r="H204" s="253">
        <v>1.74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74</v>
      </c>
      <c r="AY204" s="259" t="s">
        <v>475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1572</v>
      </c>
      <c r="G205" s="250"/>
      <c r="H205" s="253">
        <v>1.74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74</v>
      </c>
      <c r="AY205" s="259" t="s">
        <v>475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1573</v>
      </c>
      <c r="G206" s="250"/>
      <c r="H206" s="253">
        <v>1.74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74</v>
      </c>
      <c r="AY206" s="259" t="s">
        <v>475</v>
      </c>
    </row>
    <row r="207" s="13" customFormat="1">
      <c r="A207" s="13"/>
      <c r="B207" s="249"/>
      <c r="C207" s="250"/>
      <c r="D207" s="244" t="s">
        <v>487</v>
      </c>
      <c r="E207" s="251" t="s">
        <v>28</v>
      </c>
      <c r="F207" s="252" t="s">
        <v>1574</v>
      </c>
      <c r="G207" s="250"/>
      <c r="H207" s="253">
        <v>1.74</v>
      </c>
      <c r="I207" s="254"/>
      <c r="J207" s="250"/>
      <c r="K207" s="250"/>
      <c r="L207" s="255"/>
      <c r="M207" s="256"/>
      <c r="N207" s="257"/>
      <c r="O207" s="257"/>
      <c r="P207" s="257"/>
      <c r="Q207" s="257"/>
      <c r="R207" s="257"/>
      <c r="S207" s="257"/>
      <c r="T207" s="258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9" t="s">
        <v>487</v>
      </c>
      <c r="AU207" s="259" t="s">
        <v>82</v>
      </c>
      <c r="AV207" s="13" t="s">
        <v>82</v>
      </c>
      <c r="AW207" s="13" t="s">
        <v>35</v>
      </c>
      <c r="AX207" s="13" t="s">
        <v>74</v>
      </c>
      <c r="AY207" s="259" t="s">
        <v>475</v>
      </c>
    </row>
    <row r="208" s="13" customFormat="1">
      <c r="A208" s="13"/>
      <c r="B208" s="249"/>
      <c r="C208" s="250"/>
      <c r="D208" s="244" t="s">
        <v>487</v>
      </c>
      <c r="E208" s="251" t="s">
        <v>28</v>
      </c>
      <c r="F208" s="252" t="s">
        <v>1575</v>
      </c>
      <c r="G208" s="250"/>
      <c r="H208" s="253">
        <v>0.87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9" t="s">
        <v>487</v>
      </c>
      <c r="AU208" s="259" t="s">
        <v>82</v>
      </c>
      <c r="AV208" s="13" t="s">
        <v>82</v>
      </c>
      <c r="AW208" s="13" t="s">
        <v>35</v>
      </c>
      <c r="AX208" s="13" t="s">
        <v>74</v>
      </c>
      <c r="AY208" s="259" t="s">
        <v>475</v>
      </c>
    </row>
    <row r="209" s="14" customFormat="1">
      <c r="A209" s="14"/>
      <c r="B209" s="260"/>
      <c r="C209" s="261"/>
      <c r="D209" s="244" t="s">
        <v>487</v>
      </c>
      <c r="E209" s="262" t="s">
        <v>28</v>
      </c>
      <c r="F209" s="263" t="s">
        <v>490</v>
      </c>
      <c r="G209" s="261"/>
      <c r="H209" s="264">
        <v>9.5699999999999985</v>
      </c>
      <c r="I209" s="265"/>
      <c r="J209" s="261"/>
      <c r="K209" s="261"/>
      <c r="L209" s="266"/>
      <c r="M209" s="267"/>
      <c r="N209" s="268"/>
      <c r="O209" s="268"/>
      <c r="P209" s="268"/>
      <c r="Q209" s="268"/>
      <c r="R209" s="268"/>
      <c r="S209" s="268"/>
      <c r="T209" s="269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70" t="s">
        <v>487</v>
      </c>
      <c r="AU209" s="270" t="s">
        <v>82</v>
      </c>
      <c r="AV209" s="14" t="s">
        <v>90</v>
      </c>
      <c r="AW209" s="14" t="s">
        <v>35</v>
      </c>
      <c r="AX209" s="14" t="s">
        <v>74</v>
      </c>
      <c r="AY209" s="270" t="s">
        <v>475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1576</v>
      </c>
      <c r="G210" s="250"/>
      <c r="H210" s="253">
        <v>3.48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74</v>
      </c>
      <c r="AY210" s="259" t="s">
        <v>475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1577</v>
      </c>
      <c r="G211" s="250"/>
      <c r="H211" s="253">
        <v>3.48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74</v>
      </c>
      <c r="AY211" s="259" t="s">
        <v>475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1578</v>
      </c>
      <c r="G212" s="250"/>
      <c r="H212" s="253">
        <v>5.2199999999999998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1579</v>
      </c>
      <c r="G213" s="250"/>
      <c r="H213" s="253">
        <v>3.48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74</v>
      </c>
      <c r="AY213" s="259" t="s">
        <v>475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1580</v>
      </c>
      <c r="G214" s="250"/>
      <c r="H214" s="253">
        <v>5.2199999999999998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1581</v>
      </c>
      <c r="G215" s="250"/>
      <c r="H215" s="253">
        <v>3.48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1582</v>
      </c>
      <c r="G216" s="250"/>
      <c r="H216" s="253">
        <v>3.48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74</v>
      </c>
      <c r="AY216" s="259" t="s">
        <v>475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1583</v>
      </c>
      <c r="G217" s="250"/>
      <c r="H217" s="253">
        <v>3.48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3" customFormat="1">
      <c r="A218" s="13"/>
      <c r="B218" s="249"/>
      <c r="C218" s="250"/>
      <c r="D218" s="244" t="s">
        <v>487</v>
      </c>
      <c r="E218" s="251" t="s">
        <v>28</v>
      </c>
      <c r="F218" s="252" t="s">
        <v>1584</v>
      </c>
      <c r="G218" s="250"/>
      <c r="H218" s="253">
        <v>3.48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9" t="s">
        <v>487</v>
      </c>
      <c r="AU218" s="259" t="s">
        <v>82</v>
      </c>
      <c r="AV218" s="13" t="s">
        <v>82</v>
      </c>
      <c r="AW218" s="13" t="s">
        <v>35</v>
      </c>
      <c r="AX218" s="13" t="s">
        <v>74</v>
      </c>
      <c r="AY218" s="259" t="s">
        <v>475</v>
      </c>
    </row>
    <row r="219" s="14" customFormat="1">
      <c r="A219" s="14"/>
      <c r="B219" s="260"/>
      <c r="C219" s="261"/>
      <c r="D219" s="244" t="s">
        <v>487</v>
      </c>
      <c r="E219" s="262" t="s">
        <v>28</v>
      </c>
      <c r="F219" s="263" t="s">
        <v>490</v>
      </c>
      <c r="G219" s="261"/>
      <c r="H219" s="264">
        <v>34.799999999999997</v>
      </c>
      <c r="I219" s="265"/>
      <c r="J219" s="261"/>
      <c r="K219" s="261"/>
      <c r="L219" s="266"/>
      <c r="M219" s="267"/>
      <c r="N219" s="268"/>
      <c r="O219" s="268"/>
      <c r="P219" s="268"/>
      <c r="Q219" s="268"/>
      <c r="R219" s="268"/>
      <c r="S219" s="268"/>
      <c r="T219" s="269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70" t="s">
        <v>487</v>
      </c>
      <c r="AU219" s="270" t="s">
        <v>82</v>
      </c>
      <c r="AV219" s="14" t="s">
        <v>90</v>
      </c>
      <c r="AW219" s="14" t="s">
        <v>35</v>
      </c>
      <c r="AX219" s="14" t="s">
        <v>74</v>
      </c>
      <c r="AY219" s="270" t="s">
        <v>475</v>
      </c>
    </row>
    <row r="220" s="13" customFormat="1">
      <c r="A220" s="13"/>
      <c r="B220" s="249"/>
      <c r="C220" s="250"/>
      <c r="D220" s="244" t="s">
        <v>487</v>
      </c>
      <c r="E220" s="251" t="s">
        <v>28</v>
      </c>
      <c r="F220" s="252" t="s">
        <v>1585</v>
      </c>
      <c r="G220" s="250"/>
      <c r="H220" s="253">
        <v>1.708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9" t="s">
        <v>487</v>
      </c>
      <c r="AU220" s="259" t="s">
        <v>82</v>
      </c>
      <c r="AV220" s="13" t="s">
        <v>82</v>
      </c>
      <c r="AW220" s="13" t="s">
        <v>35</v>
      </c>
      <c r="AX220" s="13" t="s">
        <v>74</v>
      </c>
      <c r="AY220" s="259" t="s">
        <v>475</v>
      </c>
    </row>
    <row r="221" s="13" customFormat="1">
      <c r="A221" s="13"/>
      <c r="B221" s="249"/>
      <c r="C221" s="250"/>
      <c r="D221" s="244" t="s">
        <v>487</v>
      </c>
      <c r="E221" s="251" t="s">
        <v>28</v>
      </c>
      <c r="F221" s="252" t="s">
        <v>1586</v>
      </c>
      <c r="G221" s="250"/>
      <c r="H221" s="253">
        <v>1.169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9" t="s">
        <v>487</v>
      </c>
      <c r="AU221" s="259" t="s">
        <v>82</v>
      </c>
      <c r="AV221" s="13" t="s">
        <v>82</v>
      </c>
      <c r="AW221" s="13" t="s">
        <v>35</v>
      </c>
      <c r="AX221" s="13" t="s">
        <v>74</v>
      </c>
      <c r="AY221" s="259" t="s">
        <v>475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1587</v>
      </c>
      <c r="G222" s="250"/>
      <c r="H222" s="253">
        <v>1.129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1588</v>
      </c>
      <c r="G223" s="250"/>
      <c r="H223" s="253">
        <v>1.089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74</v>
      </c>
      <c r="AY223" s="259" t="s">
        <v>475</v>
      </c>
    </row>
    <row r="224" s="13" customFormat="1">
      <c r="A224" s="13"/>
      <c r="B224" s="249"/>
      <c r="C224" s="250"/>
      <c r="D224" s="244" t="s">
        <v>487</v>
      </c>
      <c r="E224" s="251" t="s">
        <v>28</v>
      </c>
      <c r="F224" s="252" t="s">
        <v>1589</v>
      </c>
      <c r="G224" s="250"/>
      <c r="H224" s="253">
        <v>1.042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9" t="s">
        <v>487</v>
      </c>
      <c r="AU224" s="259" t="s">
        <v>82</v>
      </c>
      <c r="AV224" s="13" t="s">
        <v>82</v>
      </c>
      <c r="AW224" s="13" t="s">
        <v>35</v>
      </c>
      <c r="AX224" s="13" t="s">
        <v>74</v>
      </c>
      <c r="AY224" s="259" t="s">
        <v>475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1590</v>
      </c>
      <c r="G225" s="250"/>
      <c r="H225" s="253">
        <v>1.1040000000000001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74</v>
      </c>
      <c r="AY225" s="259" t="s">
        <v>475</v>
      </c>
    </row>
    <row r="226" s="13" customFormat="1">
      <c r="A226" s="13"/>
      <c r="B226" s="249"/>
      <c r="C226" s="250"/>
      <c r="D226" s="244" t="s">
        <v>487</v>
      </c>
      <c r="E226" s="251" t="s">
        <v>28</v>
      </c>
      <c r="F226" s="252" t="s">
        <v>1591</v>
      </c>
      <c r="G226" s="250"/>
      <c r="H226" s="253">
        <v>1.6399999999999999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9" t="s">
        <v>487</v>
      </c>
      <c r="AU226" s="259" t="s">
        <v>82</v>
      </c>
      <c r="AV226" s="13" t="s">
        <v>82</v>
      </c>
      <c r="AW226" s="13" t="s">
        <v>35</v>
      </c>
      <c r="AX226" s="13" t="s">
        <v>74</v>
      </c>
      <c r="AY226" s="259" t="s">
        <v>475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1592</v>
      </c>
      <c r="G227" s="250"/>
      <c r="H227" s="253">
        <v>3.2789999999999999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74</v>
      </c>
      <c r="AY227" s="259" t="s">
        <v>475</v>
      </c>
    </row>
    <row r="228" s="15" customFormat="1">
      <c r="A228" s="15"/>
      <c r="B228" s="271"/>
      <c r="C228" s="272"/>
      <c r="D228" s="244" t="s">
        <v>487</v>
      </c>
      <c r="E228" s="273" t="s">
        <v>28</v>
      </c>
      <c r="F228" s="274" t="s">
        <v>493</v>
      </c>
      <c r="G228" s="272"/>
      <c r="H228" s="275">
        <v>172.50599999999992</v>
      </c>
      <c r="I228" s="276"/>
      <c r="J228" s="272"/>
      <c r="K228" s="272"/>
      <c r="L228" s="277"/>
      <c r="M228" s="278"/>
      <c r="N228" s="279"/>
      <c r="O228" s="279"/>
      <c r="P228" s="279"/>
      <c r="Q228" s="279"/>
      <c r="R228" s="279"/>
      <c r="S228" s="279"/>
      <c r="T228" s="280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81" t="s">
        <v>487</v>
      </c>
      <c r="AU228" s="281" t="s">
        <v>82</v>
      </c>
      <c r="AV228" s="15" t="s">
        <v>482</v>
      </c>
      <c r="AW228" s="15" t="s">
        <v>35</v>
      </c>
      <c r="AX228" s="15" t="s">
        <v>78</v>
      </c>
      <c r="AY228" s="281" t="s">
        <v>475</v>
      </c>
    </row>
    <row r="229" s="2" customFormat="1" ht="21.75" customHeight="1">
      <c r="A229" s="41"/>
      <c r="B229" s="42"/>
      <c r="C229" s="282" t="s">
        <v>607</v>
      </c>
      <c r="D229" s="282" t="s">
        <v>516</v>
      </c>
      <c r="E229" s="283" t="s">
        <v>1593</v>
      </c>
      <c r="F229" s="284" t="s">
        <v>1594</v>
      </c>
      <c r="G229" s="285" t="s">
        <v>550</v>
      </c>
      <c r="H229" s="286">
        <v>76</v>
      </c>
      <c r="I229" s="287"/>
      <c r="J229" s="288">
        <f>ROUND(I229*H229,2)</f>
        <v>0</v>
      </c>
      <c r="K229" s="284" t="s">
        <v>28</v>
      </c>
      <c r="L229" s="289"/>
      <c r="M229" s="290" t="s">
        <v>28</v>
      </c>
      <c r="N229" s="291" t="s">
        <v>45</v>
      </c>
      <c r="O229" s="87"/>
      <c r="P229" s="240">
        <f>O229*H229</f>
        <v>0</v>
      </c>
      <c r="Q229" s="240">
        <v>0</v>
      </c>
      <c r="R229" s="240">
        <f>Q229*H229</f>
        <v>0</v>
      </c>
      <c r="S229" s="240">
        <v>0</v>
      </c>
      <c r="T229" s="241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42" t="s">
        <v>519</v>
      </c>
      <c r="AT229" s="242" t="s">
        <v>516</v>
      </c>
      <c r="AU229" s="242" t="s">
        <v>82</v>
      </c>
      <c r="AY229" s="20" t="s">
        <v>475</v>
      </c>
      <c r="BE229" s="243">
        <f>IF(N229="základní",J229,0)</f>
        <v>0</v>
      </c>
      <c r="BF229" s="243">
        <f>IF(N229="snížená",J229,0)</f>
        <v>0</v>
      </c>
      <c r="BG229" s="243">
        <f>IF(N229="zákl. přenesená",J229,0)</f>
        <v>0</v>
      </c>
      <c r="BH229" s="243">
        <f>IF(N229="sníž. přenesená",J229,0)</f>
        <v>0</v>
      </c>
      <c r="BI229" s="243">
        <f>IF(N229="nulová",J229,0)</f>
        <v>0</v>
      </c>
      <c r="BJ229" s="20" t="s">
        <v>78</v>
      </c>
      <c r="BK229" s="243">
        <f>ROUND(I229*H229,2)</f>
        <v>0</v>
      </c>
      <c r="BL229" s="20" t="s">
        <v>482</v>
      </c>
      <c r="BM229" s="242" t="s">
        <v>1595</v>
      </c>
    </row>
    <row r="230" s="2" customFormat="1">
      <c r="A230" s="41"/>
      <c r="B230" s="42"/>
      <c r="C230" s="43"/>
      <c r="D230" s="244" t="s">
        <v>484</v>
      </c>
      <c r="E230" s="43"/>
      <c r="F230" s="245" t="s">
        <v>1594</v>
      </c>
      <c r="G230" s="43"/>
      <c r="H230" s="43"/>
      <c r="I230" s="151"/>
      <c r="J230" s="43"/>
      <c r="K230" s="43"/>
      <c r="L230" s="47"/>
      <c r="M230" s="246"/>
      <c r="N230" s="24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484</v>
      </c>
      <c r="AU230" s="20" t="s">
        <v>82</v>
      </c>
    </row>
    <row r="231" s="2" customFormat="1">
      <c r="A231" s="41"/>
      <c r="B231" s="42"/>
      <c r="C231" s="43"/>
      <c r="D231" s="244" t="s">
        <v>485</v>
      </c>
      <c r="E231" s="43"/>
      <c r="F231" s="248" t="s">
        <v>1596</v>
      </c>
      <c r="G231" s="43"/>
      <c r="H231" s="43"/>
      <c r="I231" s="151"/>
      <c r="J231" s="43"/>
      <c r="K231" s="43"/>
      <c r="L231" s="47"/>
      <c r="M231" s="246"/>
      <c r="N231" s="24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485</v>
      </c>
      <c r="AU231" s="20" t="s">
        <v>82</v>
      </c>
    </row>
    <row r="232" s="13" customFormat="1">
      <c r="A232" s="13"/>
      <c r="B232" s="249"/>
      <c r="C232" s="250"/>
      <c r="D232" s="244" t="s">
        <v>487</v>
      </c>
      <c r="E232" s="251" t="s">
        <v>28</v>
      </c>
      <c r="F232" s="252" t="s">
        <v>1597</v>
      </c>
      <c r="G232" s="250"/>
      <c r="H232" s="253">
        <v>2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9" t="s">
        <v>487</v>
      </c>
      <c r="AU232" s="259" t="s">
        <v>82</v>
      </c>
      <c r="AV232" s="13" t="s">
        <v>82</v>
      </c>
      <c r="AW232" s="13" t="s">
        <v>35</v>
      </c>
      <c r="AX232" s="13" t="s">
        <v>74</v>
      </c>
      <c r="AY232" s="259" t="s">
        <v>475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1598</v>
      </c>
      <c r="G233" s="250"/>
      <c r="H233" s="253">
        <v>3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74</v>
      </c>
      <c r="AY233" s="259" t="s">
        <v>475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1599</v>
      </c>
      <c r="G234" s="250"/>
      <c r="H234" s="253">
        <v>9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74</v>
      </c>
      <c r="AY234" s="259" t="s">
        <v>475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1600</v>
      </c>
      <c r="G235" s="250"/>
      <c r="H235" s="253">
        <v>12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74</v>
      </c>
      <c r="AY235" s="259" t="s">
        <v>475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1601</v>
      </c>
      <c r="G236" s="250"/>
      <c r="H236" s="253">
        <v>14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1602</v>
      </c>
      <c r="G237" s="250"/>
      <c r="H237" s="253">
        <v>12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1603</v>
      </c>
      <c r="G238" s="250"/>
      <c r="H238" s="253">
        <v>3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74</v>
      </c>
      <c r="AY238" s="259" t="s">
        <v>475</v>
      </c>
    </row>
    <row r="239" s="13" customFormat="1">
      <c r="A239" s="13"/>
      <c r="B239" s="249"/>
      <c r="C239" s="250"/>
      <c r="D239" s="244" t="s">
        <v>487</v>
      </c>
      <c r="E239" s="251" t="s">
        <v>28</v>
      </c>
      <c r="F239" s="252" t="s">
        <v>1604</v>
      </c>
      <c r="G239" s="250"/>
      <c r="H239" s="253">
        <v>11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9" t="s">
        <v>487</v>
      </c>
      <c r="AU239" s="259" t="s">
        <v>82</v>
      </c>
      <c r="AV239" s="13" t="s">
        <v>82</v>
      </c>
      <c r="AW239" s="13" t="s">
        <v>35</v>
      </c>
      <c r="AX239" s="13" t="s">
        <v>74</v>
      </c>
      <c r="AY239" s="259" t="s">
        <v>475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1605</v>
      </c>
      <c r="G240" s="250"/>
      <c r="H240" s="253">
        <v>10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74</v>
      </c>
      <c r="AY240" s="259" t="s">
        <v>475</v>
      </c>
    </row>
    <row r="241" s="15" customFormat="1">
      <c r="A241" s="15"/>
      <c r="B241" s="271"/>
      <c r="C241" s="272"/>
      <c r="D241" s="244" t="s">
        <v>487</v>
      </c>
      <c r="E241" s="273" t="s">
        <v>28</v>
      </c>
      <c r="F241" s="274" t="s">
        <v>493</v>
      </c>
      <c r="G241" s="272"/>
      <c r="H241" s="275">
        <v>76</v>
      </c>
      <c r="I241" s="276"/>
      <c r="J241" s="272"/>
      <c r="K241" s="272"/>
      <c r="L241" s="277"/>
      <c r="M241" s="278"/>
      <c r="N241" s="279"/>
      <c r="O241" s="279"/>
      <c r="P241" s="279"/>
      <c r="Q241" s="279"/>
      <c r="R241" s="279"/>
      <c r="S241" s="279"/>
      <c r="T241" s="280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81" t="s">
        <v>487</v>
      </c>
      <c r="AU241" s="281" t="s">
        <v>82</v>
      </c>
      <c r="AV241" s="15" t="s">
        <v>482</v>
      </c>
      <c r="AW241" s="15" t="s">
        <v>35</v>
      </c>
      <c r="AX241" s="15" t="s">
        <v>78</v>
      </c>
      <c r="AY241" s="281" t="s">
        <v>475</v>
      </c>
    </row>
    <row r="242" s="2" customFormat="1" ht="21.75" customHeight="1">
      <c r="A242" s="41"/>
      <c r="B242" s="42"/>
      <c r="C242" s="282" t="s">
        <v>614</v>
      </c>
      <c r="D242" s="282" t="s">
        <v>516</v>
      </c>
      <c r="E242" s="283" t="s">
        <v>1606</v>
      </c>
      <c r="F242" s="284" t="s">
        <v>1607</v>
      </c>
      <c r="G242" s="285" t="s">
        <v>550</v>
      </c>
      <c r="H242" s="286">
        <v>11</v>
      </c>
      <c r="I242" s="287"/>
      <c r="J242" s="288">
        <f>ROUND(I242*H242,2)</f>
        <v>0</v>
      </c>
      <c r="K242" s="284" t="s">
        <v>28</v>
      </c>
      <c r="L242" s="289"/>
      <c r="M242" s="290" t="s">
        <v>28</v>
      </c>
      <c r="N242" s="291" t="s">
        <v>45</v>
      </c>
      <c r="O242" s="87"/>
      <c r="P242" s="240">
        <f>O242*H242</f>
        <v>0</v>
      </c>
      <c r="Q242" s="240">
        <v>0</v>
      </c>
      <c r="R242" s="240">
        <f>Q242*H242</f>
        <v>0</v>
      </c>
      <c r="S242" s="240">
        <v>0</v>
      </c>
      <c r="T242" s="241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42" t="s">
        <v>519</v>
      </c>
      <c r="AT242" s="242" t="s">
        <v>516</v>
      </c>
      <c r="AU242" s="242" t="s">
        <v>82</v>
      </c>
      <c r="AY242" s="20" t="s">
        <v>475</v>
      </c>
      <c r="BE242" s="243">
        <f>IF(N242="základní",J242,0)</f>
        <v>0</v>
      </c>
      <c r="BF242" s="243">
        <f>IF(N242="snížená",J242,0)</f>
        <v>0</v>
      </c>
      <c r="BG242" s="243">
        <f>IF(N242="zákl. přenesená",J242,0)</f>
        <v>0</v>
      </c>
      <c r="BH242" s="243">
        <f>IF(N242="sníž. přenesená",J242,0)</f>
        <v>0</v>
      </c>
      <c r="BI242" s="243">
        <f>IF(N242="nulová",J242,0)</f>
        <v>0</v>
      </c>
      <c r="BJ242" s="20" t="s">
        <v>78</v>
      </c>
      <c r="BK242" s="243">
        <f>ROUND(I242*H242,2)</f>
        <v>0</v>
      </c>
      <c r="BL242" s="20" t="s">
        <v>482</v>
      </c>
      <c r="BM242" s="242" t="s">
        <v>1608</v>
      </c>
    </row>
    <row r="243" s="2" customFormat="1">
      <c r="A243" s="41"/>
      <c r="B243" s="42"/>
      <c r="C243" s="43"/>
      <c r="D243" s="244" t="s">
        <v>484</v>
      </c>
      <c r="E243" s="43"/>
      <c r="F243" s="245" t="s">
        <v>1607</v>
      </c>
      <c r="G243" s="43"/>
      <c r="H243" s="43"/>
      <c r="I243" s="151"/>
      <c r="J243" s="43"/>
      <c r="K243" s="43"/>
      <c r="L243" s="47"/>
      <c r="M243" s="246"/>
      <c r="N243" s="24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484</v>
      </c>
      <c r="AU243" s="20" t="s">
        <v>82</v>
      </c>
    </row>
    <row r="244" s="2" customFormat="1">
      <c r="A244" s="41"/>
      <c r="B244" s="42"/>
      <c r="C244" s="43"/>
      <c r="D244" s="244" t="s">
        <v>485</v>
      </c>
      <c r="E244" s="43"/>
      <c r="F244" s="248" t="s">
        <v>1609</v>
      </c>
      <c r="G244" s="43"/>
      <c r="H244" s="43"/>
      <c r="I244" s="151"/>
      <c r="J244" s="43"/>
      <c r="K244" s="43"/>
      <c r="L244" s="47"/>
      <c r="M244" s="246"/>
      <c r="N244" s="24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485</v>
      </c>
      <c r="AU244" s="20" t="s">
        <v>82</v>
      </c>
    </row>
    <row r="245" s="13" customFormat="1">
      <c r="A245" s="13"/>
      <c r="B245" s="249"/>
      <c r="C245" s="250"/>
      <c r="D245" s="244" t="s">
        <v>487</v>
      </c>
      <c r="E245" s="251" t="s">
        <v>28</v>
      </c>
      <c r="F245" s="252" t="s">
        <v>1610</v>
      </c>
      <c r="G245" s="250"/>
      <c r="H245" s="253">
        <v>2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9" t="s">
        <v>487</v>
      </c>
      <c r="AU245" s="259" t="s">
        <v>82</v>
      </c>
      <c r="AV245" s="13" t="s">
        <v>82</v>
      </c>
      <c r="AW245" s="13" t="s">
        <v>35</v>
      </c>
      <c r="AX245" s="13" t="s">
        <v>74</v>
      </c>
      <c r="AY245" s="259" t="s">
        <v>475</v>
      </c>
    </row>
    <row r="246" s="13" customFormat="1">
      <c r="A246" s="13"/>
      <c r="B246" s="249"/>
      <c r="C246" s="250"/>
      <c r="D246" s="244" t="s">
        <v>487</v>
      </c>
      <c r="E246" s="251" t="s">
        <v>28</v>
      </c>
      <c r="F246" s="252" t="s">
        <v>1611</v>
      </c>
      <c r="G246" s="250"/>
      <c r="H246" s="253">
        <v>2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9" t="s">
        <v>487</v>
      </c>
      <c r="AU246" s="259" t="s">
        <v>82</v>
      </c>
      <c r="AV246" s="13" t="s">
        <v>82</v>
      </c>
      <c r="AW246" s="13" t="s">
        <v>35</v>
      </c>
      <c r="AX246" s="13" t="s">
        <v>74</v>
      </c>
      <c r="AY246" s="259" t="s">
        <v>475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1612</v>
      </c>
      <c r="G247" s="250"/>
      <c r="H247" s="253">
        <v>2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74</v>
      </c>
      <c r="AY247" s="259" t="s">
        <v>475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1613</v>
      </c>
      <c r="G248" s="250"/>
      <c r="H248" s="253">
        <v>2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74</v>
      </c>
      <c r="AY248" s="259" t="s">
        <v>475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1614</v>
      </c>
      <c r="G249" s="250"/>
      <c r="H249" s="253">
        <v>2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74</v>
      </c>
      <c r="AY249" s="259" t="s">
        <v>475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1615</v>
      </c>
      <c r="G250" s="250"/>
      <c r="H250" s="253">
        <v>1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74</v>
      </c>
      <c r="AY250" s="259" t="s">
        <v>475</v>
      </c>
    </row>
    <row r="251" s="15" customFormat="1">
      <c r="A251" s="15"/>
      <c r="B251" s="271"/>
      <c r="C251" s="272"/>
      <c r="D251" s="244" t="s">
        <v>487</v>
      </c>
      <c r="E251" s="273" t="s">
        <v>28</v>
      </c>
      <c r="F251" s="274" t="s">
        <v>493</v>
      </c>
      <c r="G251" s="272"/>
      <c r="H251" s="275">
        <v>11</v>
      </c>
      <c r="I251" s="276"/>
      <c r="J251" s="272"/>
      <c r="K251" s="272"/>
      <c r="L251" s="277"/>
      <c r="M251" s="278"/>
      <c r="N251" s="279"/>
      <c r="O251" s="279"/>
      <c r="P251" s="279"/>
      <c r="Q251" s="279"/>
      <c r="R251" s="279"/>
      <c r="S251" s="279"/>
      <c r="T251" s="280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81" t="s">
        <v>487</v>
      </c>
      <c r="AU251" s="281" t="s">
        <v>82</v>
      </c>
      <c r="AV251" s="15" t="s">
        <v>482</v>
      </c>
      <c r="AW251" s="15" t="s">
        <v>35</v>
      </c>
      <c r="AX251" s="15" t="s">
        <v>78</v>
      </c>
      <c r="AY251" s="281" t="s">
        <v>475</v>
      </c>
    </row>
    <row r="252" s="2" customFormat="1" ht="21.75" customHeight="1">
      <c r="A252" s="41"/>
      <c r="B252" s="42"/>
      <c r="C252" s="282" t="s">
        <v>620</v>
      </c>
      <c r="D252" s="282" t="s">
        <v>516</v>
      </c>
      <c r="E252" s="283" t="s">
        <v>1616</v>
      </c>
      <c r="F252" s="284" t="s">
        <v>1617</v>
      </c>
      <c r="G252" s="285" t="s">
        <v>550</v>
      </c>
      <c r="H252" s="286">
        <v>20</v>
      </c>
      <c r="I252" s="287"/>
      <c r="J252" s="288">
        <f>ROUND(I252*H252,2)</f>
        <v>0</v>
      </c>
      <c r="K252" s="284" t="s">
        <v>28</v>
      </c>
      <c r="L252" s="289"/>
      <c r="M252" s="290" t="s">
        <v>28</v>
      </c>
      <c r="N252" s="291" t="s">
        <v>45</v>
      </c>
      <c r="O252" s="87"/>
      <c r="P252" s="240">
        <f>O252*H252</f>
        <v>0</v>
      </c>
      <c r="Q252" s="240">
        <v>0</v>
      </c>
      <c r="R252" s="240">
        <f>Q252*H252</f>
        <v>0</v>
      </c>
      <c r="S252" s="240">
        <v>0</v>
      </c>
      <c r="T252" s="241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42" t="s">
        <v>519</v>
      </c>
      <c r="AT252" s="242" t="s">
        <v>516</v>
      </c>
      <c r="AU252" s="242" t="s">
        <v>82</v>
      </c>
      <c r="AY252" s="20" t="s">
        <v>475</v>
      </c>
      <c r="BE252" s="243">
        <f>IF(N252="základní",J252,0)</f>
        <v>0</v>
      </c>
      <c r="BF252" s="243">
        <f>IF(N252="snížená",J252,0)</f>
        <v>0</v>
      </c>
      <c r="BG252" s="243">
        <f>IF(N252="zákl. přenesená",J252,0)</f>
        <v>0</v>
      </c>
      <c r="BH252" s="243">
        <f>IF(N252="sníž. přenesená",J252,0)</f>
        <v>0</v>
      </c>
      <c r="BI252" s="243">
        <f>IF(N252="nulová",J252,0)</f>
        <v>0</v>
      </c>
      <c r="BJ252" s="20" t="s">
        <v>78</v>
      </c>
      <c r="BK252" s="243">
        <f>ROUND(I252*H252,2)</f>
        <v>0</v>
      </c>
      <c r="BL252" s="20" t="s">
        <v>482</v>
      </c>
      <c r="BM252" s="242" t="s">
        <v>1618</v>
      </c>
    </row>
    <row r="253" s="2" customFormat="1">
      <c r="A253" s="41"/>
      <c r="B253" s="42"/>
      <c r="C253" s="43"/>
      <c r="D253" s="244" t="s">
        <v>484</v>
      </c>
      <c r="E253" s="43"/>
      <c r="F253" s="245" t="s">
        <v>1617</v>
      </c>
      <c r="G253" s="43"/>
      <c r="H253" s="43"/>
      <c r="I253" s="151"/>
      <c r="J253" s="43"/>
      <c r="K253" s="43"/>
      <c r="L253" s="47"/>
      <c r="M253" s="246"/>
      <c r="N253" s="24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484</v>
      </c>
      <c r="AU253" s="20" t="s">
        <v>82</v>
      </c>
    </row>
    <row r="254" s="2" customFormat="1">
      <c r="A254" s="41"/>
      <c r="B254" s="42"/>
      <c r="C254" s="43"/>
      <c r="D254" s="244" t="s">
        <v>485</v>
      </c>
      <c r="E254" s="43"/>
      <c r="F254" s="248" t="s">
        <v>1609</v>
      </c>
      <c r="G254" s="43"/>
      <c r="H254" s="43"/>
      <c r="I254" s="151"/>
      <c r="J254" s="43"/>
      <c r="K254" s="43"/>
      <c r="L254" s="47"/>
      <c r="M254" s="246"/>
      <c r="N254" s="24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485</v>
      </c>
      <c r="AU254" s="20" t="s">
        <v>82</v>
      </c>
    </row>
    <row r="255" s="13" customFormat="1">
      <c r="A255" s="13"/>
      <c r="B255" s="249"/>
      <c r="C255" s="250"/>
      <c r="D255" s="244" t="s">
        <v>487</v>
      </c>
      <c r="E255" s="251" t="s">
        <v>28</v>
      </c>
      <c r="F255" s="252" t="s">
        <v>1597</v>
      </c>
      <c r="G255" s="250"/>
      <c r="H255" s="253">
        <v>2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9" t="s">
        <v>487</v>
      </c>
      <c r="AU255" s="259" t="s">
        <v>82</v>
      </c>
      <c r="AV255" s="13" t="s">
        <v>82</v>
      </c>
      <c r="AW255" s="13" t="s">
        <v>35</v>
      </c>
      <c r="AX255" s="13" t="s">
        <v>74</v>
      </c>
      <c r="AY255" s="259" t="s">
        <v>475</v>
      </c>
    </row>
    <row r="256" s="13" customFormat="1">
      <c r="A256" s="13"/>
      <c r="B256" s="249"/>
      <c r="C256" s="250"/>
      <c r="D256" s="244" t="s">
        <v>487</v>
      </c>
      <c r="E256" s="251" t="s">
        <v>28</v>
      </c>
      <c r="F256" s="252" t="s">
        <v>1610</v>
      </c>
      <c r="G256" s="250"/>
      <c r="H256" s="253">
        <v>2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9" t="s">
        <v>487</v>
      </c>
      <c r="AU256" s="259" t="s">
        <v>82</v>
      </c>
      <c r="AV256" s="13" t="s">
        <v>82</v>
      </c>
      <c r="AW256" s="13" t="s">
        <v>35</v>
      </c>
      <c r="AX256" s="13" t="s">
        <v>74</v>
      </c>
      <c r="AY256" s="259" t="s">
        <v>475</v>
      </c>
    </row>
    <row r="257" s="13" customFormat="1">
      <c r="A257" s="13"/>
      <c r="B257" s="249"/>
      <c r="C257" s="250"/>
      <c r="D257" s="244" t="s">
        <v>487</v>
      </c>
      <c r="E257" s="251" t="s">
        <v>28</v>
      </c>
      <c r="F257" s="252" t="s">
        <v>1619</v>
      </c>
      <c r="G257" s="250"/>
      <c r="H257" s="253">
        <v>3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9" t="s">
        <v>487</v>
      </c>
      <c r="AU257" s="259" t="s">
        <v>82</v>
      </c>
      <c r="AV257" s="13" t="s">
        <v>82</v>
      </c>
      <c r="AW257" s="13" t="s">
        <v>35</v>
      </c>
      <c r="AX257" s="13" t="s">
        <v>74</v>
      </c>
      <c r="AY257" s="259" t="s">
        <v>475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1611</v>
      </c>
      <c r="G258" s="250"/>
      <c r="H258" s="253">
        <v>2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74</v>
      </c>
      <c r="AY258" s="259" t="s">
        <v>475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1620</v>
      </c>
      <c r="G259" s="250"/>
      <c r="H259" s="253">
        <v>3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1612</v>
      </c>
      <c r="G260" s="250"/>
      <c r="H260" s="253">
        <v>2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74</v>
      </c>
      <c r="AY260" s="259" t="s">
        <v>475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1613</v>
      </c>
      <c r="G261" s="250"/>
      <c r="H261" s="253">
        <v>2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74</v>
      </c>
      <c r="AY261" s="259" t="s">
        <v>475</v>
      </c>
    </row>
    <row r="262" s="13" customFormat="1">
      <c r="A262" s="13"/>
      <c r="B262" s="249"/>
      <c r="C262" s="250"/>
      <c r="D262" s="244" t="s">
        <v>487</v>
      </c>
      <c r="E262" s="251" t="s">
        <v>28</v>
      </c>
      <c r="F262" s="252" t="s">
        <v>1614</v>
      </c>
      <c r="G262" s="250"/>
      <c r="H262" s="253">
        <v>2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9" t="s">
        <v>487</v>
      </c>
      <c r="AU262" s="259" t="s">
        <v>82</v>
      </c>
      <c r="AV262" s="13" t="s">
        <v>82</v>
      </c>
      <c r="AW262" s="13" t="s">
        <v>35</v>
      </c>
      <c r="AX262" s="13" t="s">
        <v>74</v>
      </c>
      <c r="AY262" s="259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1621</v>
      </c>
      <c r="G263" s="250"/>
      <c r="H263" s="253">
        <v>2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74</v>
      </c>
      <c r="AY263" s="259" t="s">
        <v>475</v>
      </c>
    </row>
    <row r="264" s="15" customFormat="1">
      <c r="A264" s="15"/>
      <c r="B264" s="271"/>
      <c r="C264" s="272"/>
      <c r="D264" s="244" t="s">
        <v>487</v>
      </c>
      <c r="E264" s="273" t="s">
        <v>28</v>
      </c>
      <c r="F264" s="274" t="s">
        <v>493</v>
      </c>
      <c r="G264" s="272"/>
      <c r="H264" s="275">
        <v>20</v>
      </c>
      <c r="I264" s="276"/>
      <c r="J264" s="272"/>
      <c r="K264" s="272"/>
      <c r="L264" s="277"/>
      <c r="M264" s="278"/>
      <c r="N264" s="279"/>
      <c r="O264" s="279"/>
      <c r="P264" s="279"/>
      <c r="Q264" s="279"/>
      <c r="R264" s="279"/>
      <c r="S264" s="279"/>
      <c r="T264" s="280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81" t="s">
        <v>487</v>
      </c>
      <c r="AU264" s="281" t="s">
        <v>82</v>
      </c>
      <c r="AV264" s="15" t="s">
        <v>482</v>
      </c>
      <c r="AW264" s="15" t="s">
        <v>35</v>
      </c>
      <c r="AX264" s="15" t="s">
        <v>78</v>
      </c>
      <c r="AY264" s="281" t="s">
        <v>475</v>
      </c>
    </row>
    <row r="265" s="2" customFormat="1" ht="21.75" customHeight="1">
      <c r="A265" s="41"/>
      <c r="B265" s="42"/>
      <c r="C265" s="282" t="s">
        <v>625</v>
      </c>
      <c r="D265" s="282" t="s">
        <v>516</v>
      </c>
      <c r="E265" s="283" t="s">
        <v>1622</v>
      </c>
      <c r="F265" s="284" t="s">
        <v>1623</v>
      </c>
      <c r="G265" s="285" t="s">
        <v>550</v>
      </c>
      <c r="H265" s="286">
        <v>1</v>
      </c>
      <c r="I265" s="287"/>
      <c r="J265" s="288">
        <f>ROUND(I265*H265,2)</f>
        <v>0</v>
      </c>
      <c r="K265" s="284" t="s">
        <v>28</v>
      </c>
      <c r="L265" s="289"/>
      <c r="M265" s="290" t="s">
        <v>28</v>
      </c>
      <c r="N265" s="291" t="s">
        <v>45</v>
      </c>
      <c r="O265" s="87"/>
      <c r="P265" s="240">
        <f>O265*H265</f>
        <v>0</v>
      </c>
      <c r="Q265" s="240">
        <v>5.088095</v>
      </c>
      <c r="R265" s="240">
        <f>Q265*H265</f>
        <v>5.088095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519</v>
      </c>
      <c r="AT265" s="242" t="s">
        <v>516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482</v>
      </c>
      <c r="BM265" s="242" t="s">
        <v>1624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1623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2" customFormat="1">
      <c r="A267" s="41"/>
      <c r="B267" s="42"/>
      <c r="C267" s="43"/>
      <c r="D267" s="244" t="s">
        <v>485</v>
      </c>
      <c r="E267" s="43"/>
      <c r="F267" s="248" t="s">
        <v>1596</v>
      </c>
      <c r="G267" s="43"/>
      <c r="H267" s="43"/>
      <c r="I267" s="151"/>
      <c r="J267" s="43"/>
      <c r="K267" s="43"/>
      <c r="L267" s="47"/>
      <c r="M267" s="246"/>
      <c r="N267" s="247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485</v>
      </c>
      <c r="AU267" s="20" t="s">
        <v>82</v>
      </c>
    </row>
    <row r="268" s="13" customFormat="1">
      <c r="A268" s="13"/>
      <c r="B268" s="249"/>
      <c r="C268" s="250"/>
      <c r="D268" s="244" t="s">
        <v>487</v>
      </c>
      <c r="E268" s="251" t="s">
        <v>28</v>
      </c>
      <c r="F268" s="252" t="s">
        <v>1625</v>
      </c>
      <c r="G268" s="250"/>
      <c r="H268" s="253">
        <v>1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9" t="s">
        <v>487</v>
      </c>
      <c r="AU268" s="259" t="s">
        <v>82</v>
      </c>
      <c r="AV268" s="13" t="s">
        <v>82</v>
      </c>
      <c r="AW268" s="13" t="s">
        <v>35</v>
      </c>
      <c r="AX268" s="13" t="s">
        <v>78</v>
      </c>
      <c r="AY268" s="259" t="s">
        <v>475</v>
      </c>
    </row>
    <row r="269" s="2" customFormat="1" ht="21.75" customHeight="1">
      <c r="A269" s="41"/>
      <c r="B269" s="42"/>
      <c r="C269" s="282" t="s">
        <v>630</v>
      </c>
      <c r="D269" s="282" t="s">
        <v>516</v>
      </c>
      <c r="E269" s="283" t="s">
        <v>1626</v>
      </c>
      <c r="F269" s="284" t="s">
        <v>1627</v>
      </c>
      <c r="G269" s="285" t="s">
        <v>550</v>
      </c>
      <c r="H269" s="286">
        <v>1</v>
      </c>
      <c r="I269" s="287"/>
      <c r="J269" s="288">
        <f>ROUND(I269*H269,2)</f>
        <v>0</v>
      </c>
      <c r="K269" s="284" t="s">
        <v>28</v>
      </c>
      <c r="L269" s="289"/>
      <c r="M269" s="290" t="s">
        <v>28</v>
      </c>
      <c r="N269" s="291" t="s">
        <v>45</v>
      </c>
      <c r="O269" s="87"/>
      <c r="P269" s="240">
        <f>O269*H269</f>
        <v>0</v>
      </c>
      <c r="Q269" s="240">
        <v>3.0747409999999999</v>
      </c>
      <c r="R269" s="240">
        <f>Q269*H269</f>
        <v>3.0747409999999999</v>
      </c>
      <c r="S269" s="240">
        <v>0</v>
      </c>
      <c r="T269" s="241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42" t="s">
        <v>519</v>
      </c>
      <c r="AT269" s="242" t="s">
        <v>516</v>
      </c>
      <c r="AU269" s="242" t="s">
        <v>82</v>
      </c>
      <c r="AY269" s="20" t="s">
        <v>475</v>
      </c>
      <c r="BE269" s="243">
        <f>IF(N269="základní",J269,0)</f>
        <v>0</v>
      </c>
      <c r="BF269" s="243">
        <f>IF(N269="snížená",J269,0)</f>
        <v>0</v>
      </c>
      <c r="BG269" s="243">
        <f>IF(N269="zákl. přenesená",J269,0)</f>
        <v>0</v>
      </c>
      <c r="BH269" s="243">
        <f>IF(N269="sníž. přenesená",J269,0)</f>
        <v>0</v>
      </c>
      <c r="BI269" s="243">
        <f>IF(N269="nulová",J269,0)</f>
        <v>0</v>
      </c>
      <c r="BJ269" s="20" t="s">
        <v>78</v>
      </c>
      <c r="BK269" s="243">
        <f>ROUND(I269*H269,2)</f>
        <v>0</v>
      </c>
      <c r="BL269" s="20" t="s">
        <v>482</v>
      </c>
      <c r="BM269" s="242" t="s">
        <v>1628</v>
      </c>
    </row>
    <row r="270" s="2" customFormat="1">
      <c r="A270" s="41"/>
      <c r="B270" s="42"/>
      <c r="C270" s="43"/>
      <c r="D270" s="244" t="s">
        <v>484</v>
      </c>
      <c r="E270" s="43"/>
      <c r="F270" s="245" t="s">
        <v>1627</v>
      </c>
      <c r="G270" s="43"/>
      <c r="H270" s="43"/>
      <c r="I270" s="151"/>
      <c r="J270" s="43"/>
      <c r="K270" s="43"/>
      <c r="L270" s="47"/>
      <c r="M270" s="246"/>
      <c r="N270" s="24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484</v>
      </c>
      <c r="AU270" s="20" t="s">
        <v>82</v>
      </c>
    </row>
    <row r="271" s="2" customFormat="1">
      <c r="A271" s="41"/>
      <c r="B271" s="42"/>
      <c r="C271" s="43"/>
      <c r="D271" s="244" t="s">
        <v>485</v>
      </c>
      <c r="E271" s="43"/>
      <c r="F271" s="248" t="s">
        <v>1596</v>
      </c>
      <c r="G271" s="43"/>
      <c r="H271" s="43"/>
      <c r="I271" s="151"/>
      <c r="J271" s="43"/>
      <c r="K271" s="43"/>
      <c r="L271" s="47"/>
      <c r="M271" s="246"/>
      <c r="N271" s="247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485</v>
      </c>
      <c r="AU271" s="20" t="s">
        <v>82</v>
      </c>
    </row>
    <row r="272" s="13" customFormat="1">
      <c r="A272" s="13"/>
      <c r="B272" s="249"/>
      <c r="C272" s="250"/>
      <c r="D272" s="244" t="s">
        <v>487</v>
      </c>
      <c r="E272" s="251" t="s">
        <v>28</v>
      </c>
      <c r="F272" s="252" t="s">
        <v>1629</v>
      </c>
      <c r="G272" s="250"/>
      <c r="H272" s="253">
        <v>1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9" t="s">
        <v>487</v>
      </c>
      <c r="AU272" s="259" t="s">
        <v>82</v>
      </c>
      <c r="AV272" s="13" t="s">
        <v>82</v>
      </c>
      <c r="AW272" s="13" t="s">
        <v>35</v>
      </c>
      <c r="AX272" s="13" t="s">
        <v>78</v>
      </c>
      <c r="AY272" s="259" t="s">
        <v>475</v>
      </c>
    </row>
    <row r="273" s="2" customFormat="1" ht="21.75" customHeight="1">
      <c r="A273" s="41"/>
      <c r="B273" s="42"/>
      <c r="C273" s="282" t="s">
        <v>636</v>
      </c>
      <c r="D273" s="282" t="s">
        <v>516</v>
      </c>
      <c r="E273" s="283" t="s">
        <v>1630</v>
      </c>
      <c r="F273" s="284" t="s">
        <v>1631</v>
      </c>
      <c r="G273" s="285" t="s">
        <v>550</v>
      </c>
      <c r="H273" s="286">
        <v>1</v>
      </c>
      <c r="I273" s="287"/>
      <c r="J273" s="288">
        <f>ROUND(I273*H273,2)</f>
        <v>0</v>
      </c>
      <c r="K273" s="284" t="s">
        <v>28</v>
      </c>
      <c r="L273" s="289"/>
      <c r="M273" s="290" t="s">
        <v>28</v>
      </c>
      <c r="N273" s="291" t="s">
        <v>45</v>
      </c>
      <c r="O273" s="87"/>
      <c r="P273" s="240">
        <f>O273*H273</f>
        <v>0</v>
      </c>
      <c r="Q273" s="240">
        <v>2.9326699999999999</v>
      </c>
      <c r="R273" s="240">
        <f>Q273*H273</f>
        <v>2.9326699999999999</v>
      </c>
      <c r="S273" s="240">
        <v>0</v>
      </c>
      <c r="T273" s="241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42" t="s">
        <v>519</v>
      </c>
      <c r="AT273" s="242" t="s">
        <v>516</v>
      </c>
      <c r="AU273" s="242" t="s">
        <v>82</v>
      </c>
      <c r="AY273" s="20" t="s">
        <v>475</v>
      </c>
      <c r="BE273" s="243">
        <f>IF(N273="základní",J273,0)</f>
        <v>0</v>
      </c>
      <c r="BF273" s="243">
        <f>IF(N273="snížená",J273,0)</f>
        <v>0</v>
      </c>
      <c r="BG273" s="243">
        <f>IF(N273="zákl. přenesená",J273,0)</f>
        <v>0</v>
      </c>
      <c r="BH273" s="243">
        <f>IF(N273="sníž. přenesená",J273,0)</f>
        <v>0</v>
      </c>
      <c r="BI273" s="243">
        <f>IF(N273="nulová",J273,0)</f>
        <v>0</v>
      </c>
      <c r="BJ273" s="20" t="s">
        <v>78</v>
      </c>
      <c r="BK273" s="243">
        <f>ROUND(I273*H273,2)</f>
        <v>0</v>
      </c>
      <c r="BL273" s="20" t="s">
        <v>482</v>
      </c>
      <c r="BM273" s="242" t="s">
        <v>1632</v>
      </c>
    </row>
    <row r="274" s="2" customFormat="1">
      <c r="A274" s="41"/>
      <c r="B274" s="42"/>
      <c r="C274" s="43"/>
      <c r="D274" s="244" t="s">
        <v>484</v>
      </c>
      <c r="E274" s="43"/>
      <c r="F274" s="245" t="s">
        <v>1631</v>
      </c>
      <c r="G274" s="43"/>
      <c r="H274" s="43"/>
      <c r="I274" s="151"/>
      <c r="J274" s="43"/>
      <c r="K274" s="43"/>
      <c r="L274" s="47"/>
      <c r="M274" s="246"/>
      <c r="N274" s="24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484</v>
      </c>
      <c r="AU274" s="20" t="s">
        <v>82</v>
      </c>
    </row>
    <row r="275" s="2" customFormat="1">
      <c r="A275" s="41"/>
      <c r="B275" s="42"/>
      <c r="C275" s="43"/>
      <c r="D275" s="244" t="s">
        <v>485</v>
      </c>
      <c r="E275" s="43"/>
      <c r="F275" s="248" t="s">
        <v>1596</v>
      </c>
      <c r="G275" s="43"/>
      <c r="H275" s="43"/>
      <c r="I275" s="151"/>
      <c r="J275" s="43"/>
      <c r="K275" s="43"/>
      <c r="L275" s="47"/>
      <c r="M275" s="246"/>
      <c r="N275" s="24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485</v>
      </c>
      <c r="AU275" s="20" t="s">
        <v>82</v>
      </c>
    </row>
    <row r="276" s="13" customFormat="1">
      <c r="A276" s="13"/>
      <c r="B276" s="249"/>
      <c r="C276" s="250"/>
      <c r="D276" s="244" t="s">
        <v>487</v>
      </c>
      <c r="E276" s="251" t="s">
        <v>28</v>
      </c>
      <c r="F276" s="252" t="s">
        <v>1633</v>
      </c>
      <c r="G276" s="250"/>
      <c r="H276" s="253">
        <v>1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9" t="s">
        <v>487</v>
      </c>
      <c r="AU276" s="259" t="s">
        <v>82</v>
      </c>
      <c r="AV276" s="13" t="s">
        <v>82</v>
      </c>
      <c r="AW276" s="13" t="s">
        <v>35</v>
      </c>
      <c r="AX276" s="13" t="s">
        <v>78</v>
      </c>
      <c r="AY276" s="259" t="s">
        <v>475</v>
      </c>
    </row>
    <row r="277" s="2" customFormat="1" ht="21.75" customHeight="1">
      <c r="A277" s="41"/>
      <c r="B277" s="42"/>
      <c r="C277" s="282" t="s">
        <v>644</v>
      </c>
      <c r="D277" s="282" t="s">
        <v>516</v>
      </c>
      <c r="E277" s="283" t="s">
        <v>1634</v>
      </c>
      <c r="F277" s="284" t="s">
        <v>1635</v>
      </c>
      <c r="G277" s="285" t="s">
        <v>550</v>
      </c>
      <c r="H277" s="286">
        <v>1</v>
      </c>
      <c r="I277" s="287"/>
      <c r="J277" s="288">
        <f>ROUND(I277*H277,2)</f>
        <v>0</v>
      </c>
      <c r="K277" s="284" t="s">
        <v>28</v>
      </c>
      <c r="L277" s="289"/>
      <c r="M277" s="290" t="s">
        <v>28</v>
      </c>
      <c r="N277" s="291" t="s">
        <v>45</v>
      </c>
      <c r="O277" s="87"/>
      <c r="P277" s="240">
        <f>O277*H277</f>
        <v>0</v>
      </c>
      <c r="Q277" s="240">
        <v>2.7905989999999998</v>
      </c>
      <c r="R277" s="240">
        <f>Q277*H277</f>
        <v>2.7905989999999998</v>
      </c>
      <c r="S277" s="240">
        <v>0</v>
      </c>
      <c r="T277" s="241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42" t="s">
        <v>519</v>
      </c>
      <c r="AT277" s="242" t="s">
        <v>516</v>
      </c>
      <c r="AU277" s="242" t="s">
        <v>82</v>
      </c>
      <c r="AY277" s="20" t="s">
        <v>475</v>
      </c>
      <c r="BE277" s="243">
        <f>IF(N277="základní",J277,0)</f>
        <v>0</v>
      </c>
      <c r="BF277" s="243">
        <f>IF(N277="snížená",J277,0)</f>
        <v>0</v>
      </c>
      <c r="BG277" s="243">
        <f>IF(N277="zákl. přenesená",J277,0)</f>
        <v>0</v>
      </c>
      <c r="BH277" s="243">
        <f>IF(N277="sníž. přenesená",J277,0)</f>
        <v>0</v>
      </c>
      <c r="BI277" s="243">
        <f>IF(N277="nulová",J277,0)</f>
        <v>0</v>
      </c>
      <c r="BJ277" s="20" t="s">
        <v>78</v>
      </c>
      <c r="BK277" s="243">
        <f>ROUND(I277*H277,2)</f>
        <v>0</v>
      </c>
      <c r="BL277" s="20" t="s">
        <v>482</v>
      </c>
      <c r="BM277" s="242" t="s">
        <v>1636</v>
      </c>
    </row>
    <row r="278" s="2" customFormat="1">
      <c r="A278" s="41"/>
      <c r="B278" s="42"/>
      <c r="C278" s="43"/>
      <c r="D278" s="244" t="s">
        <v>484</v>
      </c>
      <c r="E278" s="43"/>
      <c r="F278" s="245" t="s">
        <v>1635</v>
      </c>
      <c r="G278" s="43"/>
      <c r="H278" s="43"/>
      <c r="I278" s="151"/>
      <c r="J278" s="43"/>
      <c r="K278" s="43"/>
      <c r="L278" s="47"/>
      <c r="M278" s="246"/>
      <c r="N278" s="24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484</v>
      </c>
      <c r="AU278" s="20" t="s">
        <v>82</v>
      </c>
    </row>
    <row r="279" s="2" customFormat="1">
      <c r="A279" s="41"/>
      <c r="B279" s="42"/>
      <c r="C279" s="43"/>
      <c r="D279" s="244" t="s">
        <v>485</v>
      </c>
      <c r="E279" s="43"/>
      <c r="F279" s="248" t="s">
        <v>1596</v>
      </c>
      <c r="G279" s="43"/>
      <c r="H279" s="43"/>
      <c r="I279" s="151"/>
      <c r="J279" s="43"/>
      <c r="K279" s="43"/>
      <c r="L279" s="47"/>
      <c r="M279" s="246"/>
      <c r="N279" s="247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485</v>
      </c>
      <c r="AU279" s="20" t="s">
        <v>82</v>
      </c>
    </row>
    <row r="280" s="13" customFormat="1">
      <c r="A280" s="13"/>
      <c r="B280" s="249"/>
      <c r="C280" s="250"/>
      <c r="D280" s="244" t="s">
        <v>487</v>
      </c>
      <c r="E280" s="251" t="s">
        <v>28</v>
      </c>
      <c r="F280" s="252" t="s">
        <v>1637</v>
      </c>
      <c r="G280" s="250"/>
      <c r="H280" s="253">
        <v>1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9" t="s">
        <v>487</v>
      </c>
      <c r="AU280" s="259" t="s">
        <v>82</v>
      </c>
      <c r="AV280" s="13" t="s">
        <v>82</v>
      </c>
      <c r="AW280" s="13" t="s">
        <v>35</v>
      </c>
      <c r="AX280" s="13" t="s">
        <v>78</v>
      </c>
      <c r="AY280" s="259" t="s">
        <v>475</v>
      </c>
    </row>
    <row r="281" s="2" customFormat="1" ht="21.75" customHeight="1">
      <c r="A281" s="41"/>
      <c r="B281" s="42"/>
      <c r="C281" s="282" t="s">
        <v>649</v>
      </c>
      <c r="D281" s="282" t="s">
        <v>516</v>
      </c>
      <c r="E281" s="283" t="s">
        <v>1638</v>
      </c>
      <c r="F281" s="284" t="s">
        <v>1639</v>
      </c>
      <c r="G281" s="285" t="s">
        <v>550</v>
      </c>
      <c r="H281" s="286">
        <v>1</v>
      </c>
      <c r="I281" s="287"/>
      <c r="J281" s="288">
        <f>ROUND(I281*H281,2)</f>
        <v>0</v>
      </c>
      <c r="K281" s="284" t="s">
        <v>28</v>
      </c>
      <c r="L281" s="289"/>
      <c r="M281" s="290" t="s">
        <v>28</v>
      </c>
      <c r="N281" s="291" t="s">
        <v>45</v>
      </c>
      <c r="O281" s="87"/>
      <c r="P281" s="240">
        <f>O281*H281</f>
        <v>0</v>
      </c>
      <c r="Q281" s="240">
        <v>2.64934</v>
      </c>
      <c r="R281" s="240">
        <f>Q281*H281</f>
        <v>2.64934</v>
      </c>
      <c r="S281" s="240">
        <v>0</v>
      </c>
      <c r="T281" s="241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42" t="s">
        <v>519</v>
      </c>
      <c r="AT281" s="242" t="s">
        <v>516</v>
      </c>
      <c r="AU281" s="242" t="s">
        <v>82</v>
      </c>
      <c r="AY281" s="20" t="s">
        <v>475</v>
      </c>
      <c r="BE281" s="243">
        <f>IF(N281="základní",J281,0)</f>
        <v>0</v>
      </c>
      <c r="BF281" s="243">
        <f>IF(N281="snížená",J281,0)</f>
        <v>0</v>
      </c>
      <c r="BG281" s="243">
        <f>IF(N281="zákl. přenesená",J281,0)</f>
        <v>0</v>
      </c>
      <c r="BH281" s="243">
        <f>IF(N281="sníž. přenesená",J281,0)</f>
        <v>0</v>
      </c>
      <c r="BI281" s="243">
        <f>IF(N281="nulová",J281,0)</f>
        <v>0</v>
      </c>
      <c r="BJ281" s="20" t="s">
        <v>78</v>
      </c>
      <c r="BK281" s="243">
        <f>ROUND(I281*H281,2)</f>
        <v>0</v>
      </c>
      <c r="BL281" s="20" t="s">
        <v>482</v>
      </c>
      <c r="BM281" s="242" t="s">
        <v>1640</v>
      </c>
    </row>
    <row r="282" s="2" customFormat="1">
      <c r="A282" s="41"/>
      <c r="B282" s="42"/>
      <c r="C282" s="43"/>
      <c r="D282" s="244" t="s">
        <v>484</v>
      </c>
      <c r="E282" s="43"/>
      <c r="F282" s="245" t="s">
        <v>1639</v>
      </c>
      <c r="G282" s="43"/>
      <c r="H282" s="43"/>
      <c r="I282" s="151"/>
      <c r="J282" s="43"/>
      <c r="K282" s="43"/>
      <c r="L282" s="47"/>
      <c r="M282" s="246"/>
      <c r="N282" s="24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484</v>
      </c>
      <c r="AU282" s="20" t="s">
        <v>82</v>
      </c>
    </row>
    <row r="283" s="2" customFormat="1">
      <c r="A283" s="41"/>
      <c r="B283" s="42"/>
      <c r="C283" s="43"/>
      <c r="D283" s="244" t="s">
        <v>485</v>
      </c>
      <c r="E283" s="43"/>
      <c r="F283" s="248" t="s">
        <v>1596</v>
      </c>
      <c r="G283" s="43"/>
      <c r="H283" s="43"/>
      <c r="I283" s="151"/>
      <c r="J283" s="43"/>
      <c r="K283" s="43"/>
      <c r="L283" s="47"/>
      <c r="M283" s="246"/>
      <c r="N283" s="247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485</v>
      </c>
      <c r="AU283" s="20" t="s">
        <v>82</v>
      </c>
    </row>
    <row r="284" s="13" customFormat="1">
      <c r="A284" s="13"/>
      <c r="B284" s="249"/>
      <c r="C284" s="250"/>
      <c r="D284" s="244" t="s">
        <v>487</v>
      </c>
      <c r="E284" s="251" t="s">
        <v>28</v>
      </c>
      <c r="F284" s="252" t="s">
        <v>1641</v>
      </c>
      <c r="G284" s="250"/>
      <c r="H284" s="253">
        <v>1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9" t="s">
        <v>487</v>
      </c>
      <c r="AU284" s="259" t="s">
        <v>82</v>
      </c>
      <c r="AV284" s="13" t="s">
        <v>82</v>
      </c>
      <c r="AW284" s="13" t="s">
        <v>35</v>
      </c>
      <c r="AX284" s="13" t="s">
        <v>78</v>
      </c>
      <c r="AY284" s="259" t="s">
        <v>475</v>
      </c>
    </row>
    <row r="285" s="2" customFormat="1" ht="21.75" customHeight="1">
      <c r="A285" s="41"/>
      <c r="B285" s="42"/>
      <c r="C285" s="282" t="s">
        <v>655</v>
      </c>
      <c r="D285" s="282" t="s">
        <v>516</v>
      </c>
      <c r="E285" s="283" t="s">
        <v>1642</v>
      </c>
      <c r="F285" s="284" t="s">
        <v>1643</v>
      </c>
      <c r="G285" s="285" t="s">
        <v>550</v>
      </c>
      <c r="H285" s="286">
        <v>1</v>
      </c>
      <c r="I285" s="287"/>
      <c r="J285" s="288">
        <f>ROUND(I285*H285,2)</f>
        <v>0</v>
      </c>
      <c r="K285" s="284" t="s">
        <v>28</v>
      </c>
      <c r="L285" s="289"/>
      <c r="M285" s="290" t="s">
        <v>28</v>
      </c>
      <c r="N285" s="291" t="s">
        <v>45</v>
      </c>
      <c r="O285" s="87"/>
      <c r="P285" s="240">
        <f>O285*H285</f>
        <v>0</v>
      </c>
      <c r="Q285" s="240">
        <v>3.2992620000000001</v>
      </c>
      <c r="R285" s="240">
        <f>Q285*H285</f>
        <v>3.2992620000000001</v>
      </c>
      <c r="S285" s="240">
        <v>0</v>
      </c>
      <c r="T285" s="241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42" t="s">
        <v>519</v>
      </c>
      <c r="AT285" s="242" t="s">
        <v>516</v>
      </c>
      <c r="AU285" s="242" t="s">
        <v>82</v>
      </c>
      <c r="AY285" s="20" t="s">
        <v>475</v>
      </c>
      <c r="BE285" s="243">
        <f>IF(N285="základní",J285,0)</f>
        <v>0</v>
      </c>
      <c r="BF285" s="243">
        <f>IF(N285="snížená",J285,0)</f>
        <v>0</v>
      </c>
      <c r="BG285" s="243">
        <f>IF(N285="zákl. přenesená",J285,0)</f>
        <v>0</v>
      </c>
      <c r="BH285" s="243">
        <f>IF(N285="sníž. přenesená",J285,0)</f>
        <v>0</v>
      </c>
      <c r="BI285" s="243">
        <f>IF(N285="nulová",J285,0)</f>
        <v>0</v>
      </c>
      <c r="BJ285" s="20" t="s">
        <v>78</v>
      </c>
      <c r="BK285" s="243">
        <f>ROUND(I285*H285,2)</f>
        <v>0</v>
      </c>
      <c r="BL285" s="20" t="s">
        <v>482</v>
      </c>
      <c r="BM285" s="242" t="s">
        <v>1644</v>
      </c>
    </row>
    <row r="286" s="2" customFormat="1">
      <c r="A286" s="41"/>
      <c r="B286" s="42"/>
      <c r="C286" s="43"/>
      <c r="D286" s="244" t="s">
        <v>484</v>
      </c>
      <c r="E286" s="43"/>
      <c r="F286" s="245" t="s">
        <v>1643</v>
      </c>
      <c r="G286" s="43"/>
      <c r="H286" s="43"/>
      <c r="I286" s="151"/>
      <c r="J286" s="43"/>
      <c r="K286" s="43"/>
      <c r="L286" s="47"/>
      <c r="M286" s="246"/>
      <c r="N286" s="247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484</v>
      </c>
      <c r="AU286" s="20" t="s">
        <v>82</v>
      </c>
    </row>
    <row r="287" s="2" customFormat="1">
      <c r="A287" s="41"/>
      <c r="B287" s="42"/>
      <c r="C287" s="43"/>
      <c r="D287" s="244" t="s">
        <v>485</v>
      </c>
      <c r="E287" s="43"/>
      <c r="F287" s="248" t="s">
        <v>1596</v>
      </c>
      <c r="G287" s="43"/>
      <c r="H287" s="43"/>
      <c r="I287" s="151"/>
      <c r="J287" s="43"/>
      <c r="K287" s="43"/>
      <c r="L287" s="47"/>
      <c r="M287" s="246"/>
      <c r="N287" s="247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485</v>
      </c>
      <c r="AU287" s="20" t="s">
        <v>82</v>
      </c>
    </row>
    <row r="288" s="13" customFormat="1">
      <c r="A288" s="13"/>
      <c r="B288" s="249"/>
      <c r="C288" s="250"/>
      <c r="D288" s="244" t="s">
        <v>487</v>
      </c>
      <c r="E288" s="251" t="s">
        <v>28</v>
      </c>
      <c r="F288" s="252" t="s">
        <v>1645</v>
      </c>
      <c r="G288" s="250"/>
      <c r="H288" s="253">
        <v>1</v>
      </c>
      <c r="I288" s="254"/>
      <c r="J288" s="250"/>
      <c r="K288" s="250"/>
      <c r="L288" s="255"/>
      <c r="M288" s="256"/>
      <c r="N288" s="257"/>
      <c r="O288" s="257"/>
      <c r="P288" s="257"/>
      <c r="Q288" s="257"/>
      <c r="R288" s="257"/>
      <c r="S288" s="257"/>
      <c r="T288" s="258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9" t="s">
        <v>487</v>
      </c>
      <c r="AU288" s="259" t="s">
        <v>82</v>
      </c>
      <c r="AV288" s="13" t="s">
        <v>82</v>
      </c>
      <c r="AW288" s="13" t="s">
        <v>35</v>
      </c>
      <c r="AX288" s="13" t="s">
        <v>78</v>
      </c>
      <c r="AY288" s="259" t="s">
        <v>475</v>
      </c>
    </row>
    <row r="289" s="2" customFormat="1" ht="21.75" customHeight="1">
      <c r="A289" s="41"/>
      <c r="B289" s="42"/>
      <c r="C289" s="282" t="s">
        <v>662</v>
      </c>
      <c r="D289" s="282" t="s">
        <v>516</v>
      </c>
      <c r="E289" s="283" t="s">
        <v>1646</v>
      </c>
      <c r="F289" s="284" t="s">
        <v>1647</v>
      </c>
      <c r="G289" s="285" t="s">
        <v>550</v>
      </c>
      <c r="H289" s="286">
        <v>1</v>
      </c>
      <c r="I289" s="287"/>
      <c r="J289" s="288">
        <f>ROUND(I289*H289,2)</f>
        <v>0</v>
      </c>
      <c r="K289" s="284" t="s">
        <v>28</v>
      </c>
      <c r="L289" s="289"/>
      <c r="M289" s="290" t="s">
        <v>28</v>
      </c>
      <c r="N289" s="291" t="s">
        <v>45</v>
      </c>
      <c r="O289" s="87"/>
      <c r="P289" s="240">
        <f>O289*H289</f>
        <v>0</v>
      </c>
      <c r="Q289" s="240">
        <v>4.9167920000000001</v>
      </c>
      <c r="R289" s="240">
        <f>Q289*H289</f>
        <v>4.9167920000000001</v>
      </c>
      <c r="S289" s="240">
        <v>0</v>
      </c>
      <c r="T289" s="241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42" t="s">
        <v>519</v>
      </c>
      <c r="AT289" s="242" t="s">
        <v>516</v>
      </c>
      <c r="AU289" s="242" t="s">
        <v>82</v>
      </c>
      <c r="AY289" s="20" t="s">
        <v>475</v>
      </c>
      <c r="BE289" s="243">
        <f>IF(N289="základní",J289,0)</f>
        <v>0</v>
      </c>
      <c r="BF289" s="243">
        <f>IF(N289="snížená",J289,0)</f>
        <v>0</v>
      </c>
      <c r="BG289" s="243">
        <f>IF(N289="zákl. přenesená",J289,0)</f>
        <v>0</v>
      </c>
      <c r="BH289" s="243">
        <f>IF(N289="sníž. přenesená",J289,0)</f>
        <v>0</v>
      </c>
      <c r="BI289" s="243">
        <f>IF(N289="nulová",J289,0)</f>
        <v>0</v>
      </c>
      <c r="BJ289" s="20" t="s">
        <v>78</v>
      </c>
      <c r="BK289" s="243">
        <f>ROUND(I289*H289,2)</f>
        <v>0</v>
      </c>
      <c r="BL289" s="20" t="s">
        <v>482</v>
      </c>
      <c r="BM289" s="242" t="s">
        <v>1648</v>
      </c>
    </row>
    <row r="290" s="2" customFormat="1">
      <c r="A290" s="41"/>
      <c r="B290" s="42"/>
      <c r="C290" s="43"/>
      <c r="D290" s="244" t="s">
        <v>484</v>
      </c>
      <c r="E290" s="43"/>
      <c r="F290" s="245" t="s">
        <v>1647</v>
      </c>
      <c r="G290" s="43"/>
      <c r="H290" s="43"/>
      <c r="I290" s="151"/>
      <c r="J290" s="43"/>
      <c r="K290" s="43"/>
      <c r="L290" s="47"/>
      <c r="M290" s="246"/>
      <c r="N290" s="247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484</v>
      </c>
      <c r="AU290" s="20" t="s">
        <v>82</v>
      </c>
    </row>
    <row r="291" s="2" customFormat="1">
      <c r="A291" s="41"/>
      <c r="B291" s="42"/>
      <c r="C291" s="43"/>
      <c r="D291" s="244" t="s">
        <v>485</v>
      </c>
      <c r="E291" s="43"/>
      <c r="F291" s="248" t="s">
        <v>1596</v>
      </c>
      <c r="G291" s="43"/>
      <c r="H291" s="43"/>
      <c r="I291" s="151"/>
      <c r="J291" s="43"/>
      <c r="K291" s="43"/>
      <c r="L291" s="47"/>
      <c r="M291" s="246"/>
      <c r="N291" s="247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485</v>
      </c>
      <c r="AU291" s="20" t="s">
        <v>82</v>
      </c>
    </row>
    <row r="292" s="13" customFormat="1">
      <c r="A292" s="13"/>
      <c r="B292" s="249"/>
      <c r="C292" s="250"/>
      <c r="D292" s="244" t="s">
        <v>487</v>
      </c>
      <c r="E292" s="251" t="s">
        <v>28</v>
      </c>
      <c r="F292" s="252" t="s">
        <v>1649</v>
      </c>
      <c r="G292" s="250"/>
      <c r="H292" s="253">
        <v>1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9" t="s">
        <v>487</v>
      </c>
      <c r="AU292" s="259" t="s">
        <v>82</v>
      </c>
      <c r="AV292" s="13" t="s">
        <v>82</v>
      </c>
      <c r="AW292" s="13" t="s">
        <v>35</v>
      </c>
      <c r="AX292" s="13" t="s">
        <v>78</v>
      </c>
      <c r="AY292" s="259" t="s">
        <v>475</v>
      </c>
    </row>
    <row r="293" s="2" customFormat="1" ht="21.75" customHeight="1">
      <c r="A293" s="41"/>
      <c r="B293" s="42"/>
      <c r="C293" s="282" t="s">
        <v>668</v>
      </c>
      <c r="D293" s="282" t="s">
        <v>516</v>
      </c>
      <c r="E293" s="283" t="s">
        <v>1650</v>
      </c>
      <c r="F293" s="284" t="s">
        <v>1651</v>
      </c>
      <c r="G293" s="285" t="s">
        <v>550</v>
      </c>
      <c r="H293" s="286">
        <v>1</v>
      </c>
      <c r="I293" s="287"/>
      <c r="J293" s="288">
        <f>ROUND(I293*H293,2)</f>
        <v>0</v>
      </c>
      <c r="K293" s="284" t="s">
        <v>28</v>
      </c>
      <c r="L293" s="289"/>
      <c r="M293" s="290" t="s">
        <v>28</v>
      </c>
      <c r="N293" s="291" t="s">
        <v>45</v>
      </c>
      <c r="O293" s="87"/>
      <c r="P293" s="240">
        <f>O293*H293</f>
        <v>0</v>
      </c>
      <c r="Q293" s="240">
        <v>4.7747210000000004</v>
      </c>
      <c r="R293" s="240">
        <f>Q293*H293</f>
        <v>4.7747210000000004</v>
      </c>
      <c r="S293" s="240">
        <v>0</v>
      </c>
      <c r="T293" s="241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42" t="s">
        <v>519</v>
      </c>
      <c r="AT293" s="242" t="s">
        <v>516</v>
      </c>
      <c r="AU293" s="242" t="s">
        <v>82</v>
      </c>
      <c r="AY293" s="20" t="s">
        <v>475</v>
      </c>
      <c r="BE293" s="243">
        <f>IF(N293="základní",J293,0)</f>
        <v>0</v>
      </c>
      <c r="BF293" s="243">
        <f>IF(N293="snížená",J293,0)</f>
        <v>0</v>
      </c>
      <c r="BG293" s="243">
        <f>IF(N293="zákl. přenesená",J293,0)</f>
        <v>0</v>
      </c>
      <c r="BH293" s="243">
        <f>IF(N293="sníž. přenesená",J293,0)</f>
        <v>0</v>
      </c>
      <c r="BI293" s="243">
        <f>IF(N293="nulová",J293,0)</f>
        <v>0</v>
      </c>
      <c r="BJ293" s="20" t="s">
        <v>78</v>
      </c>
      <c r="BK293" s="243">
        <f>ROUND(I293*H293,2)</f>
        <v>0</v>
      </c>
      <c r="BL293" s="20" t="s">
        <v>482</v>
      </c>
      <c r="BM293" s="242" t="s">
        <v>1652</v>
      </c>
    </row>
    <row r="294" s="2" customFormat="1">
      <c r="A294" s="41"/>
      <c r="B294" s="42"/>
      <c r="C294" s="43"/>
      <c r="D294" s="244" t="s">
        <v>484</v>
      </c>
      <c r="E294" s="43"/>
      <c r="F294" s="245" t="s">
        <v>1651</v>
      </c>
      <c r="G294" s="43"/>
      <c r="H294" s="43"/>
      <c r="I294" s="151"/>
      <c r="J294" s="43"/>
      <c r="K294" s="43"/>
      <c r="L294" s="47"/>
      <c r="M294" s="246"/>
      <c r="N294" s="24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484</v>
      </c>
      <c r="AU294" s="20" t="s">
        <v>82</v>
      </c>
    </row>
    <row r="295" s="2" customFormat="1">
      <c r="A295" s="41"/>
      <c r="B295" s="42"/>
      <c r="C295" s="43"/>
      <c r="D295" s="244" t="s">
        <v>485</v>
      </c>
      <c r="E295" s="43"/>
      <c r="F295" s="248" t="s">
        <v>1596</v>
      </c>
      <c r="G295" s="43"/>
      <c r="H295" s="43"/>
      <c r="I295" s="151"/>
      <c r="J295" s="43"/>
      <c r="K295" s="43"/>
      <c r="L295" s="47"/>
      <c r="M295" s="246"/>
      <c r="N295" s="247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485</v>
      </c>
      <c r="AU295" s="20" t="s">
        <v>82</v>
      </c>
    </row>
    <row r="296" s="13" customFormat="1">
      <c r="A296" s="13"/>
      <c r="B296" s="249"/>
      <c r="C296" s="250"/>
      <c r="D296" s="244" t="s">
        <v>487</v>
      </c>
      <c r="E296" s="251" t="s">
        <v>28</v>
      </c>
      <c r="F296" s="252" t="s">
        <v>1653</v>
      </c>
      <c r="G296" s="250"/>
      <c r="H296" s="253">
        <v>1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9" t="s">
        <v>487</v>
      </c>
      <c r="AU296" s="259" t="s">
        <v>82</v>
      </c>
      <c r="AV296" s="13" t="s">
        <v>82</v>
      </c>
      <c r="AW296" s="13" t="s">
        <v>35</v>
      </c>
      <c r="AX296" s="13" t="s">
        <v>78</v>
      </c>
      <c r="AY296" s="259" t="s">
        <v>475</v>
      </c>
    </row>
    <row r="297" s="2" customFormat="1" ht="21.75" customHeight="1">
      <c r="A297" s="41"/>
      <c r="B297" s="42"/>
      <c r="C297" s="231" t="s">
        <v>672</v>
      </c>
      <c r="D297" s="231" t="s">
        <v>477</v>
      </c>
      <c r="E297" s="232" t="s">
        <v>1654</v>
      </c>
      <c r="F297" s="233" t="s">
        <v>1655</v>
      </c>
      <c r="G297" s="234" t="s">
        <v>480</v>
      </c>
      <c r="H297" s="235">
        <v>501.36000000000001</v>
      </c>
      <c r="I297" s="236"/>
      <c r="J297" s="237">
        <f>ROUND(I297*H297,2)</f>
        <v>0</v>
      </c>
      <c r="K297" s="233" t="s">
        <v>481</v>
      </c>
      <c r="L297" s="47"/>
      <c r="M297" s="238" t="s">
        <v>28</v>
      </c>
      <c r="N297" s="239" t="s">
        <v>45</v>
      </c>
      <c r="O297" s="87"/>
      <c r="P297" s="240">
        <f>O297*H297</f>
        <v>0</v>
      </c>
      <c r="Q297" s="240">
        <v>0.057000000000000002</v>
      </c>
      <c r="R297" s="240">
        <f>Q297*H297</f>
        <v>28.577520000000003</v>
      </c>
      <c r="S297" s="240">
        <v>0</v>
      </c>
      <c r="T297" s="241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42" t="s">
        <v>482</v>
      </c>
      <c r="AT297" s="242" t="s">
        <v>477</v>
      </c>
      <c r="AU297" s="242" t="s">
        <v>82</v>
      </c>
      <c r="AY297" s="20" t="s">
        <v>475</v>
      </c>
      <c r="BE297" s="243">
        <f>IF(N297="základní",J297,0)</f>
        <v>0</v>
      </c>
      <c r="BF297" s="243">
        <f>IF(N297="snížená",J297,0)</f>
        <v>0</v>
      </c>
      <c r="BG297" s="243">
        <f>IF(N297="zákl. přenesená",J297,0)</f>
        <v>0</v>
      </c>
      <c r="BH297" s="243">
        <f>IF(N297="sníž. přenesená",J297,0)</f>
        <v>0</v>
      </c>
      <c r="BI297" s="243">
        <f>IF(N297="nulová",J297,0)</f>
        <v>0</v>
      </c>
      <c r="BJ297" s="20" t="s">
        <v>78</v>
      </c>
      <c r="BK297" s="243">
        <f>ROUND(I297*H297,2)</f>
        <v>0</v>
      </c>
      <c r="BL297" s="20" t="s">
        <v>482</v>
      </c>
      <c r="BM297" s="242" t="s">
        <v>1656</v>
      </c>
    </row>
    <row r="298" s="2" customFormat="1">
      <c r="A298" s="41"/>
      <c r="B298" s="42"/>
      <c r="C298" s="43"/>
      <c r="D298" s="244" t="s">
        <v>484</v>
      </c>
      <c r="E298" s="43"/>
      <c r="F298" s="245" t="s">
        <v>1655</v>
      </c>
      <c r="G298" s="43"/>
      <c r="H298" s="43"/>
      <c r="I298" s="151"/>
      <c r="J298" s="43"/>
      <c r="K298" s="43"/>
      <c r="L298" s="47"/>
      <c r="M298" s="246"/>
      <c r="N298" s="247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484</v>
      </c>
      <c r="AU298" s="20" t="s">
        <v>82</v>
      </c>
    </row>
    <row r="299" s="2" customFormat="1">
      <c r="A299" s="41"/>
      <c r="B299" s="42"/>
      <c r="C299" s="43"/>
      <c r="D299" s="244" t="s">
        <v>485</v>
      </c>
      <c r="E299" s="43"/>
      <c r="F299" s="248" t="s">
        <v>1657</v>
      </c>
      <c r="G299" s="43"/>
      <c r="H299" s="43"/>
      <c r="I299" s="151"/>
      <c r="J299" s="43"/>
      <c r="K299" s="43"/>
      <c r="L299" s="47"/>
      <c r="M299" s="246"/>
      <c r="N299" s="247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485</v>
      </c>
      <c r="AU299" s="20" t="s">
        <v>82</v>
      </c>
    </row>
    <row r="300" s="13" customFormat="1">
      <c r="A300" s="13"/>
      <c r="B300" s="249"/>
      <c r="C300" s="250"/>
      <c r="D300" s="244" t="s">
        <v>487</v>
      </c>
      <c r="E300" s="251" t="s">
        <v>28</v>
      </c>
      <c r="F300" s="252" t="s">
        <v>1658</v>
      </c>
      <c r="G300" s="250"/>
      <c r="H300" s="253">
        <v>6.1040000000000001</v>
      </c>
      <c r="I300" s="254"/>
      <c r="J300" s="250"/>
      <c r="K300" s="250"/>
      <c r="L300" s="255"/>
      <c r="M300" s="256"/>
      <c r="N300" s="257"/>
      <c r="O300" s="257"/>
      <c r="P300" s="257"/>
      <c r="Q300" s="257"/>
      <c r="R300" s="257"/>
      <c r="S300" s="257"/>
      <c r="T300" s="258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9" t="s">
        <v>487</v>
      </c>
      <c r="AU300" s="259" t="s">
        <v>82</v>
      </c>
      <c r="AV300" s="13" t="s">
        <v>82</v>
      </c>
      <c r="AW300" s="13" t="s">
        <v>35</v>
      </c>
      <c r="AX300" s="13" t="s">
        <v>74</v>
      </c>
      <c r="AY300" s="259" t="s">
        <v>475</v>
      </c>
    </row>
    <row r="301" s="13" customFormat="1">
      <c r="A301" s="13"/>
      <c r="B301" s="249"/>
      <c r="C301" s="250"/>
      <c r="D301" s="244" t="s">
        <v>487</v>
      </c>
      <c r="E301" s="251" t="s">
        <v>28</v>
      </c>
      <c r="F301" s="252" t="s">
        <v>1659</v>
      </c>
      <c r="G301" s="250"/>
      <c r="H301" s="253">
        <v>24.416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9" t="s">
        <v>487</v>
      </c>
      <c r="AU301" s="259" t="s">
        <v>82</v>
      </c>
      <c r="AV301" s="13" t="s">
        <v>82</v>
      </c>
      <c r="AW301" s="13" t="s">
        <v>35</v>
      </c>
      <c r="AX301" s="13" t="s">
        <v>74</v>
      </c>
      <c r="AY301" s="259" t="s">
        <v>475</v>
      </c>
    </row>
    <row r="302" s="13" customFormat="1">
      <c r="A302" s="13"/>
      <c r="B302" s="249"/>
      <c r="C302" s="250"/>
      <c r="D302" s="244" t="s">
        <v>487</v>
      </c>
      <c r="E302" s="251" t="s">
        <v>28</v>
      </c>
      <c r="F302" s="252" t="s">
        <v>1660</v>
      </c>
      <c r="G302" s="250"/>
      <c r="H302" s="253">
        <v>64.091999999999999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9" t="s">
        <v>487</v>
      </c>
      <c r="AU302" s="259" t="s">
        <v>82</v>
      </c>
      <c r="AV302" s="13" t="s">
        <v>82</v>
      </c>
      <c r="AW302" s="13" t="s">
        <v>35</v>
      </c>
      <c r="AX302" s="13" t="s">
        <v>74</v>
      </c>
      <c r="AY302" s="259" t="s">
        <v>475</v>
      </c>
    </row>
    <row r="303" s="13" customFormat="1">
      <c r="A303" s="13"/>
      <c r="B303" s="249"/>
      <c r="C303" s="250"/>
      <c r="D303" s="244" t="s">
        <v>487</v>
      </c>
      <c r="E303" s="251" t="s">
        <v>28</v>
      </c>
      <c r="F303" s="252" t="s">
        <v>1661</v>
      </c>
      <c r="G303" s="250"/>
      <c r="H303" s="253">
        <v>97.664000000000001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9" t="s">
        <v>487</v>
      </c>
      <c r="AU303" s="259" t="s">
        <v>82</v>
      </c>
      <c r="AV303" s="13" t="s">
        <v>82</v>
      </c>
      <c r="AW303" s="13" t="s">
        <v>35</v>
      </c>
      <c r="AX303" s="13" t="s">
        <v>74</v>
      </c>
      <c r="AY303" s="259" t="s">
        <v>475</v>
      </c>
    </row>
    <row r="304" s="13" customFormat="1">
      <c r="A304" s="13"/>
      <c r="B304" s="249"/>
      <c r="C304" s="250"/>
      <c r="D304" s="244" t="s">
        <v>487</v>
      </c>
      <c r="E304" s="251" t="s">
        <v>28</v>
      </c>
      <c r="F304" s="252" t="s">
        <v>1662</v>
      </c>
      <c r="G304" s="250"/>
      <c r="H304" s="253">
        <v>97.664000000000001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9" t="s">
        <v>487</v>
      </c>
      <c r="AU304" s="259" t="s">
        <v>82</v>
      </c>
      <c r="AV304" s="13" t="s">
        <v>82</v>
      </c>
      <c r="AW304" s="13" t="s">
        <v>35</v>
      </c>
      <c r="AX304" s="13" t="s">
        <v>74</v>
      </c>
      <c r="AY304" s="259" t="s">
        <v>475</v>
      </c>
    </row>
    <row r="305" s="13" customFormat="1">
      <c r="A305" s="13"/>
      <c r="B305" s="249"/>
      <c r="C305" s="250"/>
      <c r="D305" s="244" t="s">
        <v>487</v>
      </c>
      <c r="E305" s="251" t="s">
        <v>28</v>
      </c>
      <c r="F305" s="252" t="s">
        <v>1663</v>
      </c>
      <c r="G305" s="250"/>
      <c r="H305" s="253">
        <v>70.195999999999998</v>
      </c>
      <c r="I305" s="254"/>
      <c r="J305" s="250"/>
      <c r="K305" s="250"/>
      <c r="L305" s="255"/>
      <c r="M305" s="256"/>
      <c r="N305" s="257"/>
      <c r="O305" s="257"/>
      <c r="P305" s="257"/>
      <c r="Q305" s="257"/>
      <c r="R305" s="257"/>
      <c r="S305" s="257"/>
      <c r="T305" s="258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9" t="s">
        <v>487</v>
      </c>
      <c r="AU305" s="259" t="s">
        <v>82</v>
      </c>
      <c r="AV305" s="13" t="s">
        <v>82</v>
      </c>
      <c r="AW305" s="13" t="s">
        <v>35</v>
      </c>
      <c r="AX305" s="13" t="s">
        <v>74</v>
      </c>
      <c r="AY305" s="259" t="s">
        <v>475</v>
      </c>
    </row>
    <row r="306" s="13" customFormat="1">
      <c r="A306" s="13"/>
      <c r="B306" s="249"/>
      <c r="C306" s="250"/>
      <c r="D306" s="244" t="s">
        <v>487</v>
      </c>
      <c r="E306" s="251" t="s">
        <v>28</v>
      </c>
      <c r="F306" s="252" t="s">
        <v>1664</v>
      </c>
      <c r="G306" s="250"/>
      <c r="H306" s="253">
        <v>18.312000000000001</v>
      </c>
      <c r="I306" s="254"/>
      <c r="J306" s="250"/>
      <c r="K306" s="250"/>
      <c r="L306" s="255"/>
      <c r="M306" s="256"/>
      <c r="N306" s="257"/>
      <c r="O306" s="257"/>
      <c r="P306" s="257"/>
      <c r="Q306" s="257"/>
      <c r="R306" s="257"/>
      <c r="S306" s="257"/>
      <c r="T306" s="258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9" t="s">
        <v>487</v>
      </c>
      <c r="AU306" s="259" t="s">
        <v>82</v>
      </c>
      <c r="AV306" s="13" t="s">
        <v>82</v>
      </c>
      <c r="AW306" s="13" t="s">
        <v>35</v>
      </c>
      <c r="AX306" s="13" t="s">
        <v>74</v>
      </c>
      <c r="AY306" s="259" t="s">
        <v>475</v>
      </c>
    </row>
    <row r="307" s="13" customFormat="1">
      <c r="A307" s="13"/>
      <c r="B307" s="249"/>
      <c r="C307" s="250"/>
      <c r="D307" s="244" t="s">
        <v>487</v>
      </c>
      <c r="E307" s="251" t="s">
        <v>28</v>
      </c>
      <c r="F307" s="252" t="s">
        <v>1665</v>
      </c>
      <c r="G307" s="250"/>
      <c r="H307" s="253">
        <v>88.507999999999996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9" t="s">
        <v>487</v>
      </c>
      <c r="AU307" s="259" t="s">
        <v>82</v>
      </c>
      <c r="AV307" s="13" t="s">
        <v>82</v>
      </c>
      <c r="AW307" s="13" t="s">
        <v>35</v>
      </c>
      <c r="AX307" s="13" t="s">
        <v>74</v>
      </c>
      <c r="AY307" s="259" t="s">
        <v>475</v>
      </c>
    </row>
    <row r="308" s="13" customFormat="1">
      <c r="A308" s="13"/>
      <c r="B308" s="249"/>
      <c r="C308" s="250"/>
      <c r="D308" s="244" t="s">
        <v>487</v>
      </c>
      <c r="E308" s="251" t="s">
        <v>28</v>
      </c>
      <c r="F308" s="252" t="s">
        <v>1666</v>
      </c>
      <c r="G308" s="250"/>
      <c r="H308" s="253">
        <v>24.416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9" t="s">
        <v>487</v>
      </c>
      <c r="AU308" s="259" t="s">
        <v>82</v>
      </c>
      <c r="AV308" s="13" t="s">
        <v>82</v>
      </c>
      <c r="AW308" s="13" t="s">
        <v>35</v>
      </c>
      <c r="AX308" s="13" t="s">
        <v>74</v>
      </c>
      <c r="AY308" s="259" t="s">
        <v>475</v>
      </c>
    </row>
    <row r="309" s="14" customFormat="1">
      <c r="A309" s="14"/>
      <c r="B309" s="260"/>
      <c r="C309" s="261"/>
      <c r="D309" s="244" t="s">
        <v>487</v>
      </c>
      <c r="E309" s="262" t="s">
        <v>28</v>
      </c>
      <c r="F309" s="263" t="s">
        <v>490</v>
      </c>
      <c r="G309" s="261"/>
      <c r="H309" s="264">
        <v>491.37199999999996</v>
      </c>
      <c r="I309" s="265"/>
      <c r="J309" s="261"/>
      <c r="K309" s="261"/>
      <c r="L309" s="266"/>
      <c r="M309" s="267"/>
      <c r="N309" s="268"/>
      <c r="O309" s="268"/>
      <c r="P309" s="268"/>
      <c r="Q309" s="268"/>
      <c r="R309" s="268"/>
      <c r="S309" s="268"/>
      <c r="T309" s="269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70" t="s">
        <v>487</v>
      </c>
      <c r="AU309" s="270" t="s">
        <v>82</v>
      </c>
      <c r="AV309" s="14" t="s">
        <v>90</v>
      </c>
      <c r="AW309" s="14" t="s">
        <v>35</v>
      </c>
      <c r="AX309" s="14" t="s">
        <v>74</v>
      </c>
      <c r="AY309" s="270" t="s">
        <v>475</v>
      </c>
    </row>
    <row r="310" s="13" customFormat="1">
      <c r="A310" s="13"/>
      <c r="B310" s="249"/>
      <c r="C310" s="250"/>
      <c r="D310" s="244" t="s">
        <v>487</v>
      </c>
      <c r="E310" s="251" t="s">
        <v>28</v>
      </c>
      <c r="F310" s="252" t="s">
        <v>1667</v>
      </c>
      <c r="G310" s="250"/>
      <c r="H310" s="253">
        <v>3.4159999999999999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9" t="s">
        <v>487</v>
      </c>
      <c r="AU310" s="259" t="s">
        <v>82</v>
      </c>
      <c r="AV310" s="13" t="s">
        <v>82</v>
      </c>
      <c r="AW310" s="13" t="s">
        <v>35</v>
      </c>
      <c r="AX310" s="13" t="s">
        <v>74</v>
      </c>
      <c r="AY310" s="259" t="s">
        <v>475</v>
      </c>
    </row>
    <row r="311" s="13" customFormat="1">
      <c r="A311" s="13"/>
      <c r="B311" s="249"/>
      <c r="C311" s="250"/>
      <c r="D311" s="244" t="s">
        <v>487</v>
      </c>
      <c r="E311" s="251" t="s">
        <v>28</v>
      </c>
      <c r="F311" s="252" t="s">
        <v>1668</v>
      </c>
      <c r="G311" s="250"/>
      <c r="H311" s="253">
        <v>3.327</v>
      </c>
      <c r="I311" s="254"/>
      <c r="J311" s="250"/>
      <c r="K311" s="250"/>
      <c r="L311" s="255"/>
      <c r="M311" s="256"/>
      <c r="N311" s="257"/>
      <c r="O311" s="257"/>
      <c r="P311" s="257"/>
      <c r="Q311" s="257"/>
      <c r="R311" s="257"/>
      <c r="S311" s="257"/>
      <c r="T311" s="258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9" t="s">
        <v>487</v>
      </c>
      <c r="AU311" s="259" t="s">
        <v>82</v>
      </c>
      <c r="AV311" s="13" t="s">
        <v>82</v>
      </c>
      <c r="AW311" s="13" t="s">
        <v>35</v>
      </c>
      <c r="AX311" s="13" t="s">
        <v>74</v>
      </c>
      <c r="AY311" s="259" t="s">
        <v>475</v>
      </c>
    </row>
    <row r="312" s="13" customFormat="1">
      <c r="A312" s="13"/>
      <c r="B312" s="249"/>
      <c r="C312" s="250"/>
      <c r="D312" s="244" t="s">
        <v>487</v>
      </c>
      <c r="E312" s="251" t="s">
        <v>28</v>
      </c>
      <c r="F312" s="252" t="s">
        <v>1669</v>
      </c>
      <c r="G312" s="250"/>
      <c r="H312" s="253">
        <v>3.2450000000000001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9" t="s">
        <v>487</v>
      </c>
      <c r="AU312" s="259" t="s">
        <v>82</v>
      </c>
      <c r="AV312" s="13" t="s">
        <v>82</v>
      </c>
      <c r="AW312" s="13" t="s">
        <v>35</v>
      </c>
      <c r="AX312" s="13" t="s">
        <v>74</v>
      </c>
      <c r="AY312" s="259" t="s">
        <v>475</v>
      </c>
    </row>
    <row r="313" s="15" customFormat="1">
      <c r="A313" s="15"/>
      <c r="B313" s="271"/>
      <c r="C313" s="272"/>
      <c r="D313" s="244" t="s">
        <v>487</v>
      </c>
      <c r="E313" s="273" t="s">
        <v>28</v>
      </c>
      <c r="F313" s="274" t="s">
        <v>493</v>
      </c>
      <c r="G313" s="272"/>
      <c r="H313" s="275">
        <v>501.35999999999996</v>
      </c>
      <c r="I313" s="276"/>
      <c r="J313" s="272"/>
      <c r="K313" s="272"/>
      <c r="L313" s="277"/>
      <c r="M313" s="278"/>
      <c r="N313" s="279"/>
      <c r="O313" s="279"/>
      <c r="P313" s="279"/>
      <c r="Q313" s="279"/>
      <c r="R313" s="279"/>
      <c r="S313" s="279"/>
      <c r="T313" s="280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81" t="s">
        <v>487</v>
      </c>
      <c r="AU313" s="281" t="s">
        <v>82</v>
      </c>
      <c r="AV313" s="15" t="s">
        <v>482</v>
      </c>
      <c r="AW313" s="15" t="s">
        <v>35</v>
      </c>
      <c r="AX313" s="15" t="s">
        <v>78</v>
      </c>
      <c r="AY313" s="281" t="s">
        <v>475</v>
      </c>
    </row>
    <row r="314" s="2" customFormat="1" ht="21.75" customHeight="1">
      <c r="A314" s="41"/>
      <c r="B314" s="42"/>
      <c r="C314" s="282" t="s">
        <v>677</v>
      </c>
      <c r="D314" s="282" t="s">
        <v>516</v>
      </c>
      <c r="E314" s="283" t="s">
        <v>1670</v>
      </c>
      <c r="F314" s="284" t="s">
        <v>1671</v>
      </c>
      <c r="G314" s="285" t="s">
        <v>550</v>
      </c>
      <c r="H314" s="286">
        <v>160</v>
      </c>
      <c r="I314" s="287"/>
      <c r="J314" s="288">
        <f>ROUND(I314*H314,2)</f>
        <v>0</v>
      </c>
      <c r="K314" s="284" t="s">
        <v>28</v>
      </c>
      <c r="L314" s="289"/>
      <c r="M314" s="290" t="s">
        <v>28</v>
      </c>
      <c r="N314" s="291" t="s">
        <v>45</v>
      </c>
      <c r="O314" s="87"/>
      <c r="P314" s="240">
        <f>O314*H314</f>
        <v>0</v>
      </c>
      <c r="Q314" s="240">
        <v>0</v>
      </c>
      <c r="R314" s="240">
        <f>Q314*H314</f>
        <v>0</v>
      </c>
      <c r="S314" s="240">
        <v>0</v>
      </c>
      <c r="T314" s="241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42" t="s">
        <v>519</v>
      </c>
      <c r="AT314" s="242" t="s">
        <v>516</v>
      </c>
      <c r="AU314" s="242" t="s">
        <v>82</v>
      </c>
      <c r="AY314" s="20" t="s">
        <v>475</v>
      </c>
      <c r="BE314" s="243">
        <f>IF(N314="základní",J314,0)</f>
        <v>0</v>
      </c>
      <c r="BF314" s="243">
        <f>IF(N314="snížená",J314,0)</f>
        <v>0</v>
      </c>
      <c r="BG314" s="243">
        <f>IF(N314="zákl. přenesená",J314,0)</f>
        <v>0</v>
      </c>
      <c r="BH314" s="243">
        <f>IF(N314="sníž. přenesená",J314,0)</f>
        <v>0</v>
      </c>
      <c r="BI314" s="243">
        <f>IF(N314="nulová",J314,0)</f>
        <v>0</v>
      </c>
      <c r="BJ314" s="20" t="s">
        <v>78</v>
      </c>
      <c r="BK314" s="243">
        <f>ROUND(I314*H314,2)</f>
        <v>0</v>
      </c>
      <c r="BL314" s="20" t="s">
        <v>482</v>
      </c>
      <c r="BM314" s="242" t="s">
        <v>1672</v>
      </c>
    </row>
    <row r="315" s="2" customFormat="1">
      <c r="A315" s="41"/>
      <c r="B315" s="42"/>
      <c r="C315" s="43"/>
      <c r="D315" s="244" t="s">
        <v>484</v>
      </c>
      <c r="E315" s="43"/>
      <c r="F315" s="245" t="s">
        <v>1671</v>
      </c>
      <c r="G315" s="43"/>
      <c r="H315" s="43"/>
      <c r="I315" s="151"/>
      <c r="J315" s="43"/>
      <c r="K315" s="43"/>
      <c r="L315" s="47"/>
      <c r="M315" s="246"/>
      <c r="N315" s="24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484</v>
      </c>
      <c r="AU315" s="20" t="s">
        <v>82</v>
      </c>
    </row>
    <row r="316" s="2" customFormat="1">
      <c r="A316" s="41"/>
      <c r="B316" s="42"/>
      <c r="C316" s="43"/>
      <c r="D316" s="244" t="s">
        <v>485</v>
      </c>
      <c r="E316" s="43"/>
      <c r="F316" s="248" t="s">
        <v>1596</v>
      </c>
      <c r="G316" s="43"/>
      <c r="H316" s="43"/>
      <c r="I316" s="151"/>
      <c r="J316" s="43"/>
      <c r="K316" s="43"/>
      <c r="L316" s="47"/>
      <c r="M316" s="246"/>
      <c r="N316" s="247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485</v>
      </c>
      <c r="AU316" s="20" t="s">
        <v>82</v>
      </c>
    </row>
    <row r="317" s="13" customFormat="1">
      <c r="A317" s="13"/>
      <c r="B317" s="249"/>
      <c r="C317" s="250"/>
      <c r="D317" s="244" t="s">
        <v>487</v>
      </c>
      <c r="E317" s="251" t="s">
        <v>28</v>
      </c>
      <c r="F317" s="252" t="s">
        <v>1673</v>
      </c>
      <c r="G317" s="250"/>
      <c r="H317" s="253">
        <v>1</v>
      </c>
      <c r="I317" s="254"/>
      <c r="J317" s="250"/>
      <c r="K317" s="250"/>
      <c r="L317" s="255"/>
      <c r="M317" s="256"/>
      <c r="N317" s="257"/>
      <c r="O317" s="257"/>
      <c r="P317" s="257"/>
      <c r="Q317" s="257"/>
      <c r="R317" s="257"/>
      <c r="S317" s="257"/>
      <c r="T317" s="258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9" t="s">
        <v>487</v>
      </c>
      <c r="AU317" s="259" t="s">
        <v>82</v>
      </c>
      <c r="AV317" s="13" t="s">
        <v>82</v>
      </c>
      <c r="AW317" s="13" t="s">
        <v>35</v>
      </c>
      <c r="AX317" s="13" t="s">
        <v>74</v>
      </c>
      <c r="AY317" s="259" t="s">
        <v>475</v>
      </c>
    </row>
    <row r="318" s="13" customFormat="1">
      <c r="A318" s="13"/>
      <c r="B318" s="249"/>
      <c r="C318" s="250"/>
      <c r="D318" s="244" t="s">
        <v>487</v>
      </c>
      <c r="E318" s="251" t="s">
        <v>28</v>
      </c>
      <c r="F318" s="252" t="s">
        <v>1674</v>
      </c>
      <c r="G318" s="250"/>
      <c r="H318" s="253">
        <v>8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9" t="s">
        <v>487</v>
      </c>
      <c r="AU318" s="259" t="s">
        <v>82</v>
      </c>
      <c r="AV318" s="13" t="s">
        <v>82</v>
      </c>
      <c r="AW318" s="13" t="s">
        <v>35</v>
      </c>
      <c r="AX318" s="13" t="s">
        <v>74</v>
      </c>
      <c r="AY318" s="259" t="s">
        <v>475</v>
      </c>
    </row>
    <row r="319" s="13" customFormat="1">
      <c r="A319" s="13"/>
      <c r="B319" s="249"/>
      <c r="C319" s="250"/>
      <c r="D319" s="244" t="s">
        <v>487</v>
      </c>
      <c r="E319" s="251" t="s">
        <v>28</v>
      </c>
      <c r="F319" s="252" t="s">
        <v>1675</v>
      </c>
      <c r="G319" s="250"/>
      <c r="H319" s="253">
        <v>21</v>
      </c>
      <c r="I319" s="254"/>
      <c r="J319" s="250"/>
      <c r="K319" s="250"/>
      <c r="L319" s="255"/>
      <c r="M319" s="256"/>
      <c r="N319" s="257"/>
      <c r="O319" s="257"/>
      <c r="P319" s="257"/>
      <c r="Q319" s="257"/>
      <c r="R319" s="257"/>
      <c r="S319" s="257"/>
      <c r="T319" s="258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9" t="s">
        <v>487</v>
      </c>
      <c r="AU319" s="259" t="s">
        <v>82</v>
      </c>
      <c r="AV319" s="13" t="s">
        <v>82</v>
      </c>
      <c r="AW319" s="13" t="s">
        <v>35</v>
      </c>
      <c r="AX319" s="13" t="s">
        <v>74</v>
      </c>
      <c r="AY319" s="259" t="s">
        <v>475</v>
      </c>
    </row>
    <row r="320" s="13" customFormat="1">
      <c r="A320" s="13"/>
      <c r="B320" s="249"/>
      <c r="C320" s="250"/>
      <c r="D320" s="244" t="s">
        <v>487</v>
      </c>
      <c r="E320" s="251" t="s">
        <v>28</v>
      </c>
      <c r="F320" s="252" t="s">
        <v>1676</v>
      </c>
      <c r="G320" s="250"/>
      <c r="H320" s="253">
        <v>32</v>
      </c>
      <c r="I320" s="254"/>
      <c r="J320" s="250"/>
      <c r="K320" s="250"/>
      <c r="L320" s="255"/>
      <c r="M320" s="256"/>
      <c r="N320" s="257"/>
      <c r="O320" s="257"/>
      <c r="P320" s="257"/>
      <c r="Q320" s="257"/>
      <c r="R320" s="257"/>
      <c r="S320" s="257"/>
      <c r="T320" s="258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9" t="s">
        <v>487</v>
      </c>
      <c r="AU320" s="259" t="s">
        <v>82</v>
      </c>
      <c r="AV320" s="13" t="s">
        <v>82</v>
      </c>
      <c r="AW320" s="13" t="s">
        <v>35</v>
      </c>
      <c r="AX320" s="13" t="s">
        <v>74</v>
      </c>
      <c r="AY320" s="259" t="s">
        <v>475</v>
      </c>
    </row>
    <row r="321" s="13" customFormat="1">
      <c r="A321" s="13"/>
      <c r="B321" s="249"/>
      <c r="C321" s="250"/>
      <c r="D321" s="244" t="s">
        <v>487</v>
      </c>
      <c r="E321" s="251" t="s">
        <v>28</v>
      </c>
      <c r="F321" s="252" t="s">
        <v>1677</v>
      </c>
      <c r="G321" s="250"/>
      <c r="H321" s="253">
        <v>32</v>
      </c>
      <c r="I321" s="254"/>
      <c r="J321" s="250"/>
      <c r="K321" s="250"/>
      <c r="L321" s="255"/>
      <c r="M321" s="256"/>
      <c r="N321" s="257"/>
      <c r="O321" s="257"/>
      <c r="P321" s="257"/>
      <c r="Q321" s="257"/>
      <c r="R321" s="257"/>
      <c r="S321" s="257"/>
      <c r="T321" s="258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9" t="s">
        <v>487</v>
      </c>
      <c r="AU321" s="259" t="s">
        <v>82</v>
      </c>
      <c r="AV321" s="13" t="s">
        <v>82</v>
      </c>
      <c r="AW321" s="13" t="s">
        <v>35</v>
      </c>
      <c r="AX321" s="13" t="s">
        <v>74</v>
      </c>
      <c r="AY321" s="259" t="s">
        <v>475</v>
      </c>
    </row>
    <row r="322" s="13" customFormat="1">
      <c r="A322" s="13"/>
      <c r="B322" s="249"/>
      <c r="C322" s="250"/>
      <c r="D322" s="244" t="s">
        <v>487</v>
      </c>
      <c r="E322" s="251" t="s">
        <v>28</v>
      </c>
      <c r="F322" s="252" t="s">
        <v>1678</v>
      </c>
      <c r="G322" s="250"/>
      <c r="H322" s="253">
        <v>23</v>
      </c>
      <c r="I322" s="254"/>
      <c r="J322" s="250"/>
      <c r="K322" s="250"/>
      <c r="L322" s="255"/>
      <c r="M322" s="256"/>
      <c r="N322" s="257"/>
      <c r="O322" s="257"/>
      <c r="P322" s="257"/>
      <c r="Q322" s="257"/>
      <c r="R322" s="257"/>
      <c r="S322" s="257"/>
      <c r="T322" s="258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9" t="s">
        <v>487</v>
      </c>
      <c r="AU322" s="259" t="s">
        <v>82</v>
      </c>
      <c r="AV322" s="13" t="s">
        <v>82</v>
      </c>
      <c r="AW322" s="13" t="s">
        <v>35</v>
      </c>
      <c r="AX322" s="13" t="s">
        <v>74</v>
      </c>
      <c r="AY322" s="259" t="s">
        <v>475</v>
      </c>
    </row>
    <row r="323" s="13" customFormat="1">
      <c r="A323" s="13"/>
      <c r="B323" s="249"/>
      <c r="C323" s="250"/>
      <c r="D323" s="244" t="s">
        <v>487</v>
      </c>
      <c r="E323" s="251" t="s">
        <v>28</v>
      </c>
      <c r="F323" s="252" t="s">
        <v>1679</v>
      </c>
      <c r="G323" s="250"/>
      <c r="H323" s="253">
        <v>6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9" t="s">
        <v>487</v>
      </c>
      <c r="AU323" s="259" t="s">
        <v>82</v>
      </c>
      <c r="AV323" s="13" t="s">
        <v>82</v>
      </c>
      <c r="AW323" s="13" t="s">
        <v>35</v>
      </c>
      <c r="AX323" s="13" t="s">
        <v>74</v>
      </c>
      <c r="AY323" s="259" t="s">
        <v>475</v>
      </c>
    </row>
    <row r="324" s="13" customFormat="1">
      <c r="A324" s="13"/>
      <c r="B324" s="249"/>
      <c r="C324" s="250"/>
      <c r="D324" s="244" t="s">
        <v>487</v>
      </c>
      <c r="E324" s="251" t="s">
        <v>28</v>
      </c>
      <c r="F324" s="252" t="s">
        <v>1680</v>
      </c>
      <c r="G324" s="250"/>
      <c r="H324" s="253">
        <v>29</v>
      </c>
      <c r="I324" s="254"/>
      <c r="J324" s="250"/>
      <c r="K324" s="250"/>
      <c r="L324" s="255"/>
      <c r="M324" s="256"/>
      <c r="N324" s="257"/>
      <c r="O324" s="257"/>
      <c r="P324" s="257"/>
      <c r="Q324" s="257"/>
      <c r="R324" s="257"/>
      <c r="S324" s="257"/>
      <c r="T324" s="258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9" t="s">
        <v>487</v>
      </c>
      <c r="AU324" s="259" t="s">
        <v>82</v>
      </c>
      <c r="AV324" s="13" t="s">
        <v>82</v>
      </c>
      <c r="AW324" s="13" t="s">
        <v>35</v>
      </c>
      <c r="AX324" s="13" t="s">
        <v>74</v>
      </c>
      <c r="AY324" s="259" t="s">
        <v>475</v>
      </c>
    </row>
    <row r="325" s="13" customFormat="1">
      <c r="A325" s="13"/>
      <c r="B325" s="249"/>
      <c r="C325" s="250"/>
      <c r="D325" s="244" t="s">
        <v>487</v>
      </c>
      <c r="E325" s="251" t="s">
        <v>28</v>
      </c>
      <c r="F325" s="252" t="s">
        <v>1681</v>
      </c>
      <c r="G325" s="250"/>
      <c r="H325" s="253">
        <v>8</v>
      </c>
      <c r="I325" s="254"/>
      <c r="J325" s="250"/>
      <c r="K325" s="250"/>
      <c r="L325" s="255"/>
      <c r="M325" s="256"/>
      <c r="N325" s="257"/>
      <c r="O325" s="257"/>
      <c r="P325" s="257"/>
      <c r="Q325" s="257"/>
      <c r="R325" s="257"/>
      <c r="S325" s="257"/>
      <c r="T325" s="258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9" t="s">
        <v>487</v>
      </c>
      <c r="AU325" s="259" t="s">
        <v>82</v>
      </c>
      <c r="AV325" s="13" t="s">
        <v>82</v>
      </c>
      <c r="AW325" s="13" t="s">
        <v>35</v>
      </c>
      <c r="AX325" s="13" t="s">
        <v>74</v>
      </c>
      <c r="AY325" s="259" t="s">
        <v>475</v>
      </c>
    </row>
    <row r="326" s="15" customFormat="1">
      <c r="A326" s="15"/>
      <c r="B326" s="271"/>
      <c r="C326" s="272"/>
      <c r="D326" s="244" t="s">
        <v>487</v>
      </c>
      <c r="E326" s="273" t="s">
        <v>28</v>
      </c>
      <c r="F326" s="274" t="s">
        <v>493</v>
      </c>
      <c r="G326" s="272"/>
      <c r="H326" s="275">
        <v>160</v>
      </c>
      <c r="I326" s="276"/>
      <c r="J326" s="272"/>
      <c r="K326" s="272"/>
      <c r="L326" s="277"/>
      <c r="M326" s="278"/>
      <c r="N326" s="279"/>
      <c r="O326" s="279"/>
      <c r="P326" s="279"/>
      <c r="Q326" s="279"/>
      <c r="R326" s="279"/>
      <c r="S326" s="279"/>
      <c r="T326" s="280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81" t="s">
        <v>487</v>
      </c>
      <c r="AU326" s="281" t="s">
        <v>82</v>
      </c>
      <c r="AV326" s="15" t="s">
        <v>482</v>
      </c>
      <c r="AW326" s="15" t="s">
        <v>35</v>
      </c>
      <c r="AX326" s="15" t="s">
        <v>78</v>
      </c>
      <c r="AY326" s="281" t="s">
        <v>475</v>
      </c>
    </row>
    <row r="327" s="2" customFormat="1" ht="21.75" customHeight="1">
      <c r="A327" s="41"/>
      <c r="B327" s="42"/>
      <c r="C327" s="282" t="s">
        <v>683</v>
      </c>
      <c r="D327" s="282" t="s">
        <v>516</v>
      </c>
      <c r="E327" s="283" t="s">
        <v>1682</v>
      </c>
      <c r="F327" s="284" t="s">
        <v>1683</v>
      </c>
      <c r="G327" s="285" t="s">
        <v>550</v>
      </c>
      <c r="H327" s="286">
        <v>1</v>
      </c>
      <c r="I327" s="287"/>
      <c r="J327" s="288">
        <f>ROUND(I327*H327,2)</f>
        <v>0</v>
      </c>
      <c r="K327" s="284" t="s">
        <v>28</v>
      </c>
      <c r="L327" s="289"/>
      <c r="M327" s="290" t="s">
        <v>28</v>
      </c>
      <c r="N327" s="291" t="s">
        <v>45</v>
      </c>
      <c r="O327" s="87"/>
      <c r="P327" s="240">
        <f>O327*H327</f>
        <v>0</v>
      </c>
      <c r="Q327" s="240">
        <v>5.2159040000000001</v>
      </c>
      <c r="R327" s="240">
        <f>Q327*H327</f>
        <v>5.2159040000000001</v>
      </c>
      <c r="S327" s="240">
        <v>0</v>
      </c>
      <c r="T327" s="241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42" t="s">
        <v>519</v>
      </c>
      <c r="AT327" s="242" t="s">
        <v>516</v>
      </c>
      <c r="AU327" s="242" t="s">
        <v>82</v>
      </c>
      <c r="AY327" s="20" t="s">
        <v>475</v>
      </c>
      <c r="BE327" s="243">
        <f>IF(N327="základní",J327,0)</f>
        <v>0</v>
      </c>
      <c r="BF327" s="243">
        <f>IF(N327="snížená",J327,0)</f>
        <v>0</v>
      </c>
      <c r="BG327" s="243">
        <f>IF(N327="zákl. přenesená",J327,0)</f>
        <v>0</v>
      </c>
      <c r="BH327" s="243">
        <f>IF(N327="sníž. přenesená",J327,0)</f>
        <v>0</v>
      </c>
      <c r="BI327" s="243">
        <f>IF(N327="nulová",J327,0)</f>
        <v>0</v>
      </c>
      <c r="BJ327" s="20" t="s">
        <v>78</v>
      </c>
      <c r="BK327" s="243">
        <f>ROUND(I327*H327,2)</f>
        <v>0</v>
      </c>
      <c r="BL327" s="20" t="s">
        <v>482</v>
      </c>
      <c r="BM327" s="242" t="s">
        <v>1684</v>
      </c>
    </row>
    <row r="328" s="2" customFormat="1">
      <c r="A328" s="41"/>
      <c r="B328" s="42"/>
      <c r="C328" s="43"/>
      <c r="D328" s="244" t="s">
        <v>484</v>
      </c>
      <c r="E328" s="43"/>
      <c r="F328" s="245" t="s">
        <v>1683</v>
      </c>
      <c r="G328" s="43"/>
      <c r="H328" s="43"/>
      <c r="I328" s="151"/>
      <c r="J328" s="43"/>
      <c r="K328" s="43"/>
      <c r="L328" s="47"/>
      <c r="M328" s="246"/>
      <c r="N328" s="247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484</v>
      </c>
      <c r="AU328" s="20" t="s">
        <v>82</v>
      </c>
    </row>
    <row r="329" s="2" customFormat="1">
      <c r="A329" s="41"/>
      <c r="B329" s="42"/>
      <c r="C329" s="43"/>
      <c r="D329" s="244" t="s">
        <v>485</v>
      </c>
      <c r="E329" s="43"/>
      <c r="F329" s="248" t="s">
        <v>1596</v>
      </c>
      <c r="G329" s="43"/>
      <c r="H329" s="43"/>
      <c r="I329" s="151"/>
      <c r="J329" s="43"/>
      <c r="K329" s="43"/>
      <c r="L329" s="47"/>
      <c r="M329" s="246"/>
      <c r="N329" s="247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485</v>
      </c>
      <c r="AU329" s="20" t="s">
        <v>82</v>
      </c>
    </row>
    <row r="330" s="13" customFormat="1">
      <c r="A330" s="13"/>
      <c r="B330" s="249"/>
      <c r="C330" s="250"/>
      <c r="D330" s="244" t="s">
        <v>487</v>
      </c>
      <c r="E330" s="251" t="s">
        <v>28</v>
      </c>
      <c r="F330" s="252" t="s">
        <v>1685</v>
      </c>
      <c r="G330" s="250"/>
      <c r="H330" s="253">
        <v>1</v>
      </c>
      <c r="I330" s="254"/>
      <c r="J330" s="250"/>
      <c r="K330" s="250"/>
      <c r="L330" s="255"/>
      <c r="M330" s="256"/>
      <c r="N330" s="257"/>
      <c r="O330" s="257"/>
      <c r="P330" s="257"/>
      <c r="Q330" s="257"/>
      <c r="R330" s="257"/>
      <c r="S330" s="257"/>
      <c r="T330" s="258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9" t="s">
        <v>487</v>
      </c>
      <c r="AU330" s="259" t="s">
        <v>82</v>
      </c>
      <c r="AV330" s="13" t="s">
        <v>82</v>
      </c>
      <c r="AW330" s="13" t="s">
        <v>35</v>
      </c>
      <c r="AX330" s="13" t="s">
        <v>78</v>
      </c>
      <c r="AY330" s="259" t="s">
        <v>475</v>
      </c>
    </row>
    <row r="331" s="2" customFormat="1" ht="21.75" customHeight="1">
      <c r="A331" s="41"/>
      <c r="B331" s="42"/>
      <c r="C331" s="282" t="s">
        <v>689</v>
      </c>
      <c r="D331" s="282" t="s">
        <v>516</v>
      </c>
      <c r="E331" s="283" t="s">
        <v>1686</v>
      </c>
      <c r="F331" s="284" t="s">
        <v>1687</v>
      </c>
      <c r="G331" s="285" t="s">
        <v>550</v>
      </c>
      <c r="H331" s="286">
        <v>1</v>
      </c>
      <c r="I331" s="287"/>
      <c r="J331" s="288">
        <f>ROUND(I331*H331,2)</f>
        <v>0</v>
      </c>
      <c r="K331" s="284" t="s">
        <v>28</v>
      </c>
      <c r="L331" s="289"/>
      <c r="M331" s="290" t="s">
        <v>28</v>
      </c>
      <c r="N331" s="291" t="s">
        <v>45</v>
      </c>
      <c r="O331" s="87"/>
      <c r="P331" s="240">
        <f>O331*H331</f>
        <v>0</v>
      </c>
      <c r="Q331" s="240">
        <v>4.9309500000000002</v>
      </c>
      <c r="R331" s="240">
        <f>Q331*H331</f>
        <v>4.9309500000000002</v>
      </c>
      <c r="S331" s="240">
        <v>0</v>
      </c>
      <c r="T331" s="241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42" t="s">
        <v>519</v>
      </c>
      <c r="AT331" s="242" t="s">
        <v>516</v>
      </c>
      <c r="AU331" s="242" t="s">
        <v>82</v>
      </c>
      <c r="AY331" s="20" t="s">
        <v>475</v>
      </c>
      <c r="BE331" s="243">
        <f>IF(N331="základní",J331,0)</f>
        <v>0</v>
      </c>
      <c r="BF331" s="243">
        <f>IF(N331="snížená",J331,0)</f>
        <v>0</v>
      </c>
      <c r="BG331" s="243">
        <f>IF(N331="zákl. přenesená",J331,0)</f>
        <v>0</v>
      </c>
      <c r="BH331" s="243">
        <f>IF(N331="sníž. přenesená",J331,0)</f>
        <v>0</v>
      </c>
      <c r="BI331" s="243">
        <f>IF(N331="nulová",J331,0)</f>
        <v>0</v>
      </c>
      <c r="BJ331" s="20" t="s">
        <v>78</v>
      </c>
      <c r="BK331" s="243">
        <f>ROUND(I331*H331,2)</f>
        <v>0</v>
      </c>
      <c r="BL331" s="20" t="s">
        <v>482</v>
      </c>
      <c r="BM331" s="242" t="s">
        <v>1688</v>
      </c>
    </row>
    <row r="332" s="2" customFormat="1">
      <c r="A332" s="41"/>
      <c r="B332" s="42"/>
      <c r="C332" s="43"/>
      <c r="D332" s="244" t="s">
        <v>484</v>
      </c>
      <c r="E332" s="43"/>
      <c r="F332" s="245" t="s">
        <v>1687</v>
      </c>
      <c r="G332" s="43"/>
      <c r="H332" s="43"/>
      <c r="I332" s="151"/>
      <c r="J332" s="43"/>
      <c r="K332" s="43"/>
      <c r="L332" s="47"/>
      <c r="M332" s="246"/>
      <c r="N332" s="247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484</v>
      </c>
      <c r="AU332" s="20" t="s">
        <v>82</v>
      </c>
    </row>
    <row r="333" s="2" customFormat="1">
      <c r="A333" s="41"/>
      <c r="B333" s="42"/>
      <c r="C333" s="43"/>
      <c r="D333" s="244" t="s">
        <v>485</v>
      </c>
      <c r="E333" s="43"/>
      <c r="F333" s="248" t="s">
        <v>1596</v>
      </c>
      <c r="G333" s="43"/>
      <c r="H333" s="43"/>
      <c r="I333" s="151"/>
      <c r="J333" s="43"/>
      <c r="K333" s="43"/>
      <c r="L333" s="47"/>
      <c r="M333" s="246"/>
      <c r="N333" s="247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485</v>
      </c>
      <c r="AU333" s="20" t="s">
        <v>82</v>
      </c>
    </row>
    <row r="334" s="13" customFormat="1">
      <c r="A334" s="13"/>
      <c r="B334" s="249"/>
      <c r="C334" s="250"/>
      <c r="D334" s="244" t="s">
        <v>487</v>
      </c>
      <c r="E334" s="251" t="s">
        <v>28</v>
      </c>
      <c r="F334" s="252" t="s">
        <v>1689</v>
      </c>
      <c r="G334" s="250"/>
      <c r="H334" s="253">
        <v>1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9" t="s">
        <v>487</v>
      </c>
      <c r="AU334" s="259" t="s">
        <v>82</v>
      </c>
      <c r="AV334" s="13" t="s">
        <v>82</v>
      </c>
      <c r="AW334" s="13" t="s">
        <v>35</v>
      </c>
      <c r="AX334" s="13" t="s">
        <v>78</v>
      </c>
      <c r="AY334" s="259" t="s">
        <v>475</v>
      </c>
    </row>
    <row r="335" s="2" customFormat="1" ht="21.75" customHeight="1">
      <c r="A335" s="41"/>
      <c r="B335" s="42"/>
      <c r="C335" s="282" t="s">
        <v>703</v>
      </c>
      <c r="D335" s="282" t="s">
        <v>516</v>
      </c>
      <c r="E335" s="283" t="s">
        <v>1690</v>
      </c>
      <c r="F335" s="284" t="s">
        <v>1691</v>
      </c>
      <c r="G335" s="285" t="s">
        <v>550</v>
      </c>
      <c r="H335" s="286">
        <v>1</v>
      </c>
      <c r="I335" s="287"/>
      <c r="J335" s="288">
        <f>ROUND(I335*H335,2)</f>
        <v>0</v>
      </c>
      <c r="K335" s="284" t="s">
        <v>28</v>
      </c>
      <c r="L335" s="289"/>
      <c r="M335" s="290" t="s">
        <v>28</v>
      </c>
      <c r="N335" s="291" t="s">
        <v>45</v>
      </c>
      <c r="O335" s="87"/>
      <c r="P335" s="240">
        <f>O335*H335</f>
        <v>0</v>
      </c>
      <c r="Q335" s="240">
        <v>4.7864430000000002</v>
      </c>
      <c r="R335" s="240">
        <f>Q335*H335</f>
        <v>4.7864430000000002</v>
      </c>
      <c r="S335" s="240">
        <v>0</v>
      </c>
      <c r="T335" s="241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42" t="s">
        <v>519</v>
      </c>
      <c r="AT335" s="242" t="s">
        <v>516</v>
      </c>
      <c r="AU335" s="242" t="s">
        <v>82</v>
      </c>
      <c r="AY335" s="20" t="s">
        <v>475</v>
      </c>
      <c r="BE335" s="243">
        <f>IF(N335="základní",J335,0)</f>
        <v>0</v>
      </c>
      <c r="BF335" s="243">
        <f>IF(N335="snížená",J335,0)</f>
        <v>0</v>
      </c>
      <c r="BG335" s="243">
        <f>IF(N335="zákl. přenesená",J335,0)</f>
        <v>0</v>
      </c>
      <c r="BH335" s="243">
        <f>IF(N335="sníž. přenesená",J335,0)</f>
        <v>0</v>
      </c>
      <c r="BI335" s="243">
        <f>IF(N335="nulová",J335,0)</f>
        <v>0</v>
      </c>
      <c r="BJ335" s="20" t="s">
        <v>78</v>
      </c>
      <c r="BK335" s="243">
        <f>ROUND(I335*H335,2)</f>
        <v>0</v>
      </c>
      <c r="BL335" s="20" t="s">
        <v>482</v>
      </c>
      <c r="BM335" s="242" t="s">
        <v>1692</v>
      </c>
    </row>
    <row r="336" s="2" customFormat="1">
      <c r="A336" s="41"/>
      <c r="B336" s="42"/>
      <c r="C336" s="43"/>
      <c r="D336" s="244" t="s">
        <v>484</v>
      </c>
      <c r="E336" s="43"/>
      <c r="F336" s="245" t="s">
        <v>1691</v>
      </c>
      <c r="G336" s="43"/>
      <c r="H336" s="43"/>
      <c r="I336" s="151"/>
      <c r="J336" s="43"/>
      <c r="K336" s="43"/>
      <c r="L336" s="47"/>
      <c r="M336" s="246"/>
      <c r="N336" s="247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484</v>
      </c>
      <c r="AU336" s="20" t="s">
        <v>82</v>
      </c>
    </row>
    <row r="337" s="2" customFormat="1">
      <c r="A337" s="41"/>
      <c r="B337" s="42"/>
      <c r="C337" s="43"/>
      <c r="D337" s="244" t="s">
        <v>485</v>
      </c>
      <c r="E337" s="43"/>
      <c r="F337" s="248" t="s">
        <v>1596</v>
      </c>
      <c r="G337" s="43"/>
      <c r="H337" s="43"/>
      <c r="I337" s="151"/>
      <c r="J337" s="43"/>
      <c r="K337" s="43"/>
      <c r="L337" s="47"/>
      <c r="M337" s="246"/>
      <c r="N337" s="247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485</v>
      </c>
      <c r="AU337" s="20" t="s">
        <v>82</v>
      </c>
    </row>
    <row r="338" s="13" customFormat="1">
      <c r="A338" s="13"/>
      <c r="B338" s="249"/>
      <c r="C338" s="250"/>
      <c r="D338" s="244" t="s">
        <v>487</v>
      </c>
      <c r="E338" s="251" t="s">
        <v>28</v>
      </c>
      <c r="F338" s="252" t="s">
        <v>1693</v>
      </c>
      <c r="G338" s="250"/>
      <c r="H338" s="253">
        <v>1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9" t="s">
        <v>487</v>
      </c>
      <c r="AU338" s="259" t="s">
        <v>82</v>
      </c>
      <c r="AV338" s="13" t="s">
        <v>82</v>
      </c>
      <c r="AW338" s="13" t="s">
        <v>35</v>
      </c>
      <c r="AX338" s="13" t="s">
        <v>78</v>
      </c>
      <c r="AY338" s="259" t="s">
        <v>475</v>
      </c>
    </row>
    <row r="339" s="2" customFormat="1" ht="55.5" customHeight="1">
      <c r="A339" s="41"/>
      <c r="B339" s="42"/>
      <c r="C339" s="231" t="s">
        <v>712</v>
      </c>
      <c r="D339" s="231" t="s">
        <v>477</v>
      </c>
      <c r="E339" s="232" t="s">
        <v>1694</v>
      </c>
      <c r="F339" s="233" t="s">
        <v>1695</v>
      </c>
      <c r="G339" s="234" t="s">
        <v>480</v>
      </c>
      <c r="H339" s="235">
        <v>765.78999999999996</v>
      </c>
      <c r="I339" s="236"/>
      <c r="J339" s="237">
        <f>ROUND(I339*H339,2)</f>
        <v>0</v>
      </c>
      <c r="K339" s="233" t="s">
        <v>481</v>
      </c>
      <c r="L339" s="47"/>
      <c r="M339" s="238" t="s">
        <v>28</v>
      </c>
      <c r="N339" s="239" t="s">
        <v>45</v>
      </c>
      <c r="O339" s="87"/>
      <c r="P339" s="240">
        <f>O339*H339</f>
        <v>0</v>
      </c>
      <c r="Q339" s="240">
        <v>0</v>
      </c>
      <c r="R339" s="240">
        <f>Q339*H339</f>
        <v>0</v>
      </c>
      <c r="S339" s="240">
        <v>0</v>
      </c>
      <c r="T339" s="241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42" t="s">
        <v>482</v>
      </c>
      <c r="AT339" s="242" t="s">
        <v>477</v>
      </c>
      <c r="AU339" s="242" t="s">
        <v>82</v>
      </c>
      <c r="AY339" s="20" t="s">
        <v>475</v>
      </c>
      <c r="BE339" s="243">
        <f>IF(N339="základní",J339,0)</f>
        <v>0</v>
      </c>
      <c r="BF339" s="243">
        <f>IF(N339="snížená",J339,0)</f>
        <v>0</v>
      </c>
      <c r="BG339" s="243">
        <f>IF(N339="zákl. přenesená",J339,0)</f>
        <v>0</v>
      </c>
      <c r="BH339" s="243">
        <f>IF(N339="sníž. přenesená",J339,0)</f>
        <v>0</v>
      </c>
      <c r="BI339" s="243">
        <f>IF(N339="nulová",J339,0)</f>
        <v>0</v>
      </c>
      <c r="BJ339" s="20" t="s">
        <v>78</v>
      </c>
      <c r="BK339" s="243">
        <f>ROUND(I339*H339,2)</f>
        <v>0</v>
      </c>
      <c r="BL339" s="20" t="s">
        <v>482</v>
      </c>
      <c r="BM339" s="242" t="s">
        <v>1696</v>
      </c>
    </row>
    <row r="340" s="2" customFormat="1">
      <c r="A340" s="41"/>
      <c r="B340" s="42"/>
      <c r="C340" s="43"/>
      <c r="D340" s="244" t="s">
        <v>484</v>
      </c>
      <c r="E340" s="43"/>
      <c r="F340" s="245" t="s">
        <v>1697</v>
      </c>
      <c r="G340" s="43"/>
      <c r="H340" s="43"/>
      <c r="I340" s="151"/>
      <c r="J340" s="43"/>
      <c r="K340" s="43"/>
      <c r="L340" s="47"/>
      <c r="M340" s="246"/>
      <c r="N340" s="247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484</v>
      </c>
      <c r="AU340" s="20" t="s">
        <v>82</v>
      </c>
    </row>
    <row r="341" s="2" customFormat="1">
      <c r="A341" s="41"/>
      <c r="B341" s="42"/>
      <c r="C341" s="43"/>
      <c r="D341" s="244" t="s">
        <v>485</v>
      </c>
      <c r="E341" s="43"/>
      <c r="F341" s="248" t="s">
        <v>1698</v>
      </c>
      <c r="G341" s="43"/>
      <c r="H341" s="43"/>
      <c r="I341" s="151"/>
      <c r="J341" s="43"/>
      <c r="K341" s="43"/>
      <c r="L341" s="47"/>
      <c r="M341" s="246"/>
      <c r="N341" s="247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485</v>
      </c>
      <c r="AU341" s="20" t="s">
        <v>82</v>
      </c>
    </row>
    <row r="342" s="13" customFormat="1">
      <c r="A342" s="13"/>
      <c r="B342" s="249"/>
      <c r="C342" s="250"/>
      <c r="D342" s="244" t="s">
        <v>487</v>
      </c>
      <c r="E342" s="251" t="s">
        <v>28</v>
      </c>
      <c r="F342" s="252" t="s">
        <v>1699</v>
      </c>
      <c r="G342" s="250"/>
      <c r="H342" s="253">
        <v>765.78999999999996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9" t="s">
        <v>487</v>
      </c>
      <c r="AU342" s="259" t="s">
        <v>82</v>
      </c>
      <c r="AV342" s="13" t="s">
        <v>82</v>
      </c>
      <c r="AW342" s="13" t="s">
        <v>35</v>
      </c>
      <c r="AX342" s="13" t="s">
        <v>78</v>
      </c>
      <c r="AY342" s="259" t="s">
        <v>475</v>
      </c>
    </row>
    <row r="343" s="2" customFormat="1" ht="55.5" customHeight="1">
      <c r="A343" s="41"/>
      <c r="B343" s="42"/>
      <c r="C343" s="231" t="s">
        <v>717</v>
      </c>
      <c r="D343" s="231" t="s">
        <v>477</v>
      </c>
      <c r="E343" s="232" t="s">
        <v>1700</v>
      </c>
      <c r="F343" s="233" t="s">
        <v>1701</v>
      </c>
      <c r="G343" s="234" t="s">
        <v>496</v>
      </c>
      <c r="H343" s="235">
        <v>180.87000000000001</v>
      </c>
      <c r="I343" s="236"/>
      <c r="J343" s="237">
        <f>ROUND(I343*H343,2)</f>
        <v>0</v>
      </c>
      <c r="K343" s="233" t="s">
        <v>481</v>
      </c>
      <c r="L343" s="47"/>
      <c r="M343" s="238" t="s">
        <v>28</v>
      </c>
      <c r="N343" s="239" t="s">
        <v>45</v>
      </c>
      <c r="O343" s="87"/>
      <c r="P343" s="240">
        <f>O343*H343</f>
        <v>0</v>
      </c>
      <c r="Q343" s="240">
        <v>0.00726</v>
      </c>
      <c r="R343" s="240">
        <f>Q343*H343</f>
        <v>1.3131162000000001</v>
      </c>
      <c r="S343" s="240">
        <v>0</v>
      </c>
      <c r="T343" s="241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42" t="s">
        <v>482</v>
      </c>
      <c r="AT343" s="242" t="s">
        <v>477</v>
      </c>
      <c r="AU343" s="242" t="s">
        <v>82</v>
      </c>
      <c r="AY343" s="20" t="s">
        <v>475</v>
      </c>
      <c r="BE343" s="243">
        <f>IF(N343="základní",J343,0)</f>
        <v>0</v>
      </c>
      <c r="BF343" s="243">
        <f>IF(N343="snížená",J343,0)</f>
        <v>0</v>
      </c>
      <c r="BG343" s="243">
        <f>IF(N343="zákl. přenesená",J343,0)</f>
        <v>0</v>
      </c>
      <c r="BH343" s="243">
        <f>IF(N343="sníž. přenesená",J343,0)</f>
        <v>0</v>
      </c>
      <c r="BI343" s="243">
        <f>IF(N343="nulová",J343,0)</f>
        <v>0</v>
      </c>
      <c r="BJ343" s="20" t="s">
        <v>78</v>
      </c>
      <c r="BK343" s="243">
        <f>ROUND(I343*H343,2)</f>
        <v>0</v>
      </c>
      <c r="BL343" s="20" t="s">
        <v>482</v>
      </c>
      <c r="BM343" s="242" t="s">
        <v>1702</v>
      </c>
    </row>
    <row r="344" s="2" customFormat="1">
      <c r="A344" s="41"/>
      <c r="B344" s="42"/>
      <c r="C344" s="43"/>
      <c r="D344" s="244" t="s">
        <v>484</v>
      </c>
      <c r="E344" s="43"/>
      <c r="F344" s="245" t="s">
        <v>1703</v>
      </c>
      <c r="G344" s="43"/>
      <c r="H344" s="43"/>
      <c r="I344" s="151"/>
      <c r="J344" s="43"/>
      <c r="K344" s="43"/>
      <c r="L344" s="47"/>
      <c r="M344" s="246"/>
      <c r="N344" s="247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484</v>
      </c>
      <c r="AU344" s="20" t="s">
        <v>82</v>
      </c>
    </row>
    <row r="345" s="13" customFormat="1">
      <c r="A345" s="13"/>
      <c r="B345" s="249"/>
      <c r="C345" s="250"/>
      <c r="D345" s="244" t="s">
        <v>487</v>
      </c>
      <c r="E345" s="251" t="s">
        <v>28</v>
      </c>
      <c r="F345" s="252" t="s">
        <v>1704</v>
      </c>
      <c r="G345" s="250"/>
      <c r="H345" s="253">
        <v>180.87000000000001</v>
      </c>
      <c r="I345" s="254"/>
      <c r="J345" s="250"/>
      <c r="K345" s="250"/>
      <c r="L345" s="255"/>
      <c r="M345" s="256"/>
      <c r="N345" s="257"/>
      <c r="O345" s="257"/>
      <c r="P345" s="257"/>
      <c r="Q345" s="257"/>
      <c r="R345" s="257"/>
      <c r="S345" s="257"/>
      <c r="T345" s="258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9" t="s">
        <v>487</v>
      </c>
      <c r="AU345" s="259" t="s">
        <v>82</v>
      </c>
      <c r="AV345" s="13" t="s">
        <v>82</v>
      </c>
      <c r="AW345" s="13" t="s">
        <v>35</v>
      </c>
      <c r="AX345" s="13" t="s">
        <v>78</v>
      </c>
      <c r="AY345" s="259" t="s">
        <v>475</v>
      </c>
    </row>
    <row r="346" s="2" customFormat="1" ht="55.5" customHeight="1">
      <c r="A346" s="41"/>
      <c r="B346" s="42"/>
      <c r="C346" s="231" t="s">
        <v>723</v>
      </c>
      <c r="D346" s="231" t="s">
        <v>477</v>
      </c>
      <c r="E346" s="232" t="s">
        <v>1705</v>
      </c>
      <c r="F346" s="233" t="s">
        <v>1706</v>
      </c>
      <c r="G346" s="234" t="s">
        <v>496</v>
      </c>
      <c r="H346" s="235">
        <v>180.87000000000001</v>
      </c>
      <c r="I346" s="236"/>
      <c r="J346" s="237">
        <f>ROUND(I346*H346,2)</f>
        <v>0</v>
      </c>
      <c r="K346" s="233" t="s">
        <v>481</v>
      </c>
      <c r="L346" s="47"/>
      <c r="M346" s="238" t="s">
        <v>28</v>
      </c>
      <c r="N346" s="239" t="s">
        <v>45</v>
      </c>
      <c r="O346" s="87"/>
      <c r="P346" s="240">
        <f>O346*H346</f>
        <v>0</v>
      </c>
      <c r="Q346" s="240">
        <v>0.00085999999999999998</v>
      </c>
      <c r="R346" s="240">
        <f>Q346*H346</f>
        <v>0.1555482</v>
      </c>
      <c r="S346" s="240">
        <v>0</v>
      </c>
      <c r="T346" s="241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42" t="s">
        <v>482</v>
      </c>
      <c r="AT346" s="242" t="s">
        <v>477</v>
      </c>
      <c r="AU346" s="242" t="s">
        <v>82</v>
      </c>
      <c r="AY346" s="20" t="s">
        <v>475</v>
      </c>
      <c r="BE346" s="243">
        <f>IF(N346="základní",J346,0)</f>
        <v>0</v>
      </c>
      <c r="BF346" s="243">
        <f>IF(N346="snížená",J346,0)</f>
        <v>0</v>
      </c>
      <c r="BG346" s="243">
        <f>IF(N346="zákl. přenesená",J346,0)</f>
        <v>0</v>
      </c>
      <c r="BH346" s="243">
        <f>IF(N346="sníž. přenesená",J346,0)</f>
        <v>0</v>
      </c>
      <c r="BI346" s="243">
        <f>IF(N346="nulová",J346,0)</f>
        <v>0</v>
      </c>
      <c r="BJ346" s="20" t="s">
        <v>78</v>
      </c>
      <c r="BK346" s="243">
        <f>ROUND(I346*H346,2)</f>
        <v>0</v>
      </c>
      <c r="BL346" s="20" t="s">
        <v>482</v>
      </c>
      <c r="BM346" s="242" t="s">
        <v>1707</v>
      </c>
    </row>
    <row r="347" s="2" customFormat="1">
      <c r="A347" s="41"/>
      <c r="B347" s="42"/>
      <c r="C347" s="43"/>
      <c r="D347" s="244" t="s">
        <v>484</v>
      </c>
      <c r="E347" s="43"/>
      <c r="F347" s="245" t="s">
        <v>1708</v>
      </c>
      <c r="G347" s="43"/>
      <c r="H347" s="43"/>
      <c r="I347" s="151"/>
      <c r="J347" s="43"/>
      <c r="K347" s="43"/>
      <c r="L347" s="47"/>
      <c r="M347" s="246"/>
      <c r="N347" s="247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484</v>
      </c>
      <c r="AU347" s="20" t="s">
        <v>82</v>
      </c>
    </row>
    <row r="348" s="2" customFormat="1" ht="55.5" customHeight="1">
      <c r="A348" s="41"/>
      <c r="B348" s="42"/>
      <c r="C348" s="231" t="s">
        <v>730</v>
      </c>
      <c r="D348" s="231" t="s">
        <v>477</v>
      </c>
      <c r="E348" s="232" t="s">
        <v>1709</v>
      </c>
      <c r="F348" s="233" t="s">
        <v>1710</v>
      </c>
      <c r="G348" s="234" t="s">
        <v>496</v>
      </c>
      <c r="H348" s="235">
        <v>708.71000000000004</v>
      </c>
      <c r="I348" s="236"/>
      <c r="J348" s="237">
        <f>ROUND(I348*H348,2)</f>
        <v>0</v>
      </c>
      <c r="K348" s="233" t="s">
        <v>28</v>
      </c>
      <c r="L348" s="47"/>
      <c r="M348" s="238" t="s">
        <v>28</v>
      </c>
      <c r="N348" s="239" t="s">
        <v>45</v>
      </c>
      <c r="O348" s="87"/>
      <c r="P348" s="240">
        <f>O348*H348</f>
        <v>0</v>
      </c>
      <c r="Q348" s="240">
        <v>0.10198</v>
      </c>
      <c r="R348" s="240">
        <f>Q348*H348</f>
        <v>72.274245800000003</v>
      </c>
      <c r="S348" s="240">
        <v>0</v>
      </c>
      <c r="T348" s="241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42" t="s">
        <v>482</v>
      </c>
      <c r="AT348" s="242" t="s">
        <v>477</v>
      </c>
      <c r="AU348" s="242" t="s">
        <v>82</v>
      </c>
      <c r="AY348" s="20" t="s">
        <v>475</v>
      </c>
      <c r="BE348" s="243">
        <f>IF(N348="základní",J348,0)</f>
        <v>0</v>
      </c>
      <c r="BF348" s="243">
        <f>IF(N348="snížená",J348,0)</f>
        <v>0</v>
      </c>
      <c r="BG348" s="243">
        <f>IF(N348="zákl. přenesená",J348,0)</f>
        <v>0</v>
      </c>
      <c r="BH348" s="243">
        <f>IF(N348="sníž. přenesená",J348,0)</f>
        <v>0</v>
      </c>
      <c r="BI348" s="243">
        <f>IF(N348="nulová",J348,0)</f>
        <v>0</v>
      </c>
      <c r="BJ348" s="20" t="s">
        <v>78</v>
      </c>
      <c r="BK348" s="243">
        <f>ROUND(I348*H348,2)</f>
        <v>0</v>
      </c>
      <c r="BL348" s="20" t="s">
        <v>482</v>
      </c>
      <c r="BM348" s="242" t="s">
        <v>1711</v>
      </c>
    </row>
    <row r="349" s="2" customFormat="1">
      <c r="A349" s="41"/>
      <c r="B349" s="42"/>
      <c r="C349" s="43"/>
      <c r="D349" s="244" t="s">
        <v>484</v>
      </c>
      <c r="E349" s="43"/>
      <c r="F349" s="245" t="s">
        <v>1710</v>
      </c>
      <c r="G349" s="43"/>
      <c r="H349" s="43"/>
      <c r="I349" s="151"/>
      <c r="J349" s="43"/>
      <c r="K349" s="43"/>
      <c r="L349" s="47"/>
      <c r="M349" s="246"/>
      <c r="N349" s="247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484</v>
      </c>
      <c r="AU349" s="20" t="s">
        <v>82</v>
      </c>
    </row>
    <row r="350" s="2" customFormat="1">
      <c r="A350" s="41"/>
      <c r="B350" s="42"/>
      <c r="C350" s="43"/>
      <c r="D350" s="244" t="s">
        <v>485</v>
      </c>
      <c r="E350" s="43"/>
      <c r="F350" s="248" t="s">
        <v>1712</v>
      </c>
      <c r="G350" s="43"/>
      <c r="H350" s="43"/>
      <c r="I350" s="151"/>
      <c r="J350" s="43"/>
      <c r="K350" s="43"/>
      <c r="L350" s="47"/>
      <c r="M350" s="246"/>
      <c r="N350" s="247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485</v>
      </c>
      <c r="AU350" s="20" t="s">
        <v>82</v>
      </c>
    </row>
    <row r="351" s="13" customFormat="1">
      <c r="A351" s="13"/>
      <c r="B351" s="249"/>
      <c r="C351" s="250"/>
      <c r="D351" s="244" t="s">
        <v>487</v>
      </c>
      <c r="E351" s="251" t="s">
        <v>28</v>
      </c>
      <c r="F351" s="252" t="s">
        <v>1713</v>
      </c>
      <c r="G351" s="250"/>
      <c r="H351" s="253">
        <v>708.71000000000004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9" t="s">
        <v>487</v>
      </c>
      <c r="AU351" s="259" t="s">
        <v>82</v>
      </c>
      <c r="AV351" s="13" t="s">
        <v>82</v>
      </c>
      <c r="AW351" s="13" t="s">
        <v>35</v>
      </c>
      <c r="AX351" s="13" t="s">
        <v>78</v>
      </c>
      <c r="AY351" s="259" t="s">
        <v>475</v>
      </c>
    </row>
    <row r="352" s="12" customFormat="1" ht="22.8" customHeight="1">
      <c r="A352" s="12"/>
      <c r="B352" s="215"/>
      <c r="C352" s="216"/>
      <c r="D352" s="217" t="s">
        <v>73</v>
      </c>
      <c r="E352" s="229" t="s">
        <v>482</v>
      </c>
      <c r="F352" s="229" t="s">
        <v>547</v>
      </c>
      <c r="G352" s="216"/>
      <c r="H352" s="216"/>
      <c r="I352" s="219"/>
      <c r="J352" s="230">
        <f>BK352</f>
        <v>0</v>
      </c>
      <c r="K352" s="216"/>
      <c r="L352" s="221"/>
      <c r="M352" s="222"/>
      <c r="N352" s="223"/>
      <c r="O352" s="223"/>
      <c r="P352" s="224">
        <f>SUM(P353:P413)</f>
        <v>0</v>
      </c>
      <c r="Q352" s="223"/>
      <c r="R352" s="224">
        <f>SUM(R353:R413)</f>
        <v>264.09300000000002</v>
      </c>
      <c r="S352" s="223"/>
      <c r="T352" s="225">
        <f>SUM(T353:T413)</f>
        <v>0</v>
      </c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R352" s="226" t="s">
        <v>78</v>
      </c>
      <c r="AT352" s="227" t="s">
        <v>73</v>
      </c>
      <c r="AU352" s="227" t="s">
        <v>78</v>
      </c>
      <c r="AY352" s="226" t="s">
        <v>475</v>
      </c>
      <c r="BK352" s="228">
        <f>SUM(BK353:BK413)</f>
        <v>0</v>
      </c>
    </row>
    <row r="353" s="2" customFormat="1" ht="21.75" customHeight="1">
      <c r="A353" s="41"/>
      <c r="B353" s="42"/>
      <c r="C353" s="231" t="s">
        <v>737</v>
      </c>
      <c r="D353" s="231" t="s">
        <v>477</v>
      </c>
      <c r="E353" s="232" t="s">
        <v>1714</v>
      </c>
      <c r="F353" s="233" t="s">
        <v>1715</v>
      </c>
      <c r="G353" s="234" t="s">
        <v>496</v>
      </c>
      <c r="H353" s="235">
        <v>1410</v>
      </c>
      <c r="I353" s="236"/>
      <c r="J353" s="237">
        <f>ROUND(I353*H353,2)</f>
        <v>0</v>
      </c>
      <c r="K353" s="233" t="s">
        <v>481</v>
      </c>
      <c r="L353" s="47"/>
      <c r="M353" s="238" t="s">
        <v>28</v>
      </c>
      <c r="N353" s="239" t="s">
        <v>45</v>
      </c>
      <c r="O353" s="87"/>
      <c r="P353" s="240">
        <f>O353*H353</f>
        <v>0</v>
      </c>
      <c r="Q353" s="240">
        <v>0.18729999999999999</v>
      </c>
      <c r="R353" s="240">
        <f>Q353*H353</f>
        <v>264.09300000000002</v>
      </c>
      <c r="S353" s="240">
        <v>0</v>
      </c>
      <c r="T353" s="241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42" t="s">
        <v>482</v>
      </c>
      <c r="AT353" s="242" t="s">
        <v>477</v>
      </c>
      <c r="AU353" s="242" t="s">
        <v>82</v>
      </c>
      <c r="AY353" s="20" t="s">
        <v>475</v>
      </c>
      <c r="BE353" s="243">
        <f>IF(N353="základní",J353,0)</f>
        <v>0</v>
      </c>
      <c r="BF353" s="243">
        <f>IF(N353="snížená",J353,0)</f>
        <v>0</v>
      </c>
      <c r="BG353" s="243">
        <f>IF(N353="zákl. přenesená",J353,0)</f>
        <v>0</v>
      </c>
      <c r="BH353" s="243">
        <f>IF(N353="sníž. přenesená",J353,0)</f>
        <v>0</v>
      </c>
      <c r="BI353" s="243">
        <f>IF(N353="nulová",J353,0)</f>
        <v>0</v>
      </c>
      <c r="BJ353" s="20" t="s">
        <v>78</v>
      </c>
      <c r="BK353" s="243">
        <f>ROUND(I353*H353,2)</f>
        <v>0</v>
      </c>
      <c r="BL353" s="20" t="s">
        <v>482</v>
      </c>
      <c r="BM353" s="242" t="s">
        <v>1716</v>
      </c>
    </row>
    <row r="354" s="2" customFormat="1">
      <c r="A354" s="41"/>
      <c r="B354" s="42"/>
      <c r="C354" s="43"/>
      <c r="D354" s="244" t="s">
        <v>484</v>
      </c>
      <c r="E354" s="43"/>
      <c r="F354" s="245" t="s">
        <v>1717</v>
      </c>
      <c r="G354" s="43"/>
      <c r="H354" s="43"/>
      <c r="I354" s="151"/>
      <c r="J354" s="43"/>
      <c r="K354" s="43"/>
      <c r="L354" s="47"/>
      <c r="M354" s="246"/>
      <c r="N354" s="247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484</v>
      </c>
      <c r="AU354" s="20" t="s">
        <v>82</v>
      </c>
    </row>
    <row r="355" s="2" customFormat="1">
      <c r="A355" s="41"/>
      <c r="B355" s="42"/>
      <c r="C355" s="43"/>
      <c r="D355" s="244" t="s">
        <v>485</v>
      </c>
      <c r="E355" s="43"/>
      <c r="F355" s="248" t="s">
        <v>1698</v>
      </c>
      <c r="G355" s="43"/>
      <c r="H355" s="43"/>
      <c r="I355" s="151"/>
      <c r="J355" s="43"/>
      <c r="K355" s="43"/>
      <c r="L355" s="47"/>
      <c r="M355" s="246"/>
      <c r="N355" s="247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485</v>
      </c>
      <c r="AU355" s="20" t="s">
        <v>82</v>
      </c>
    </row>
    <row r="356" s="13" customFormat="1">
      <c r="A356" s="13"/>
      <c r="B356" s="249"/>
      <c r="C356" s="250"/>
      <c r="D356" s="244" t="s">
        <v>487</v>
      </c>
      <c r="E356" s="251" t="s">
        <v>28</v>
      </c>
      <c r="F356" s="252" t="s">
        <v>1718</v>
      </c>
      <c r="G356" s="250"/>
      <c r="H356" s="253">
        <v>6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9" t="s">
        <v>487</v>
      </c>
      <c r="AU356" s="259" t="s">
        <v>82</v>
      </c>
      <c r="AV356" s="13" t="s">
        <v>82</v>
      </c>
      <c r="AW356" s="13" t="s">
        <v>35</v>
      </c>
      <c r="AX356" s="13" t="s">
        <v>74</v>
      </c>
      <c r="AY356" s="259" t="s">
        <v>475</v>
      </c>
    </row>
    <row r="357" s="13" customFormat="1">
      <c r="A357" s="13"/>
      <c r="B357" s="249"/>
      <c r="C357" s="250"/>
      <c r="D357" s="244" t="s">
        <v>487</v>
      </c>
      <c r="E357" s="251" t="s">
        <v>28</v>
      </c>
      <c r="F357" s="252" t="s">
        <v>1719</v>
      </c>
      <c r="G357" s="250"/>
      <c r="H357" s="253">
        <v>9</v>
      </c>
      <c r="I357" s="254"/>
      <c r="J357" s="250"/>
      <c r="K357" s="250"/>
      <c r="L357" s="255"/>
      <c r="M357" s="256"/>
      <c r="N357" s="257"/>
      <c r="O357" s="257"/>
      <c r="P357" s="257"/>
      <c r="Q357" s="257"/>
      <c r="R357" s="257"/>
      <c r="S357" s="257"/>
      <c r="T357" s="258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9" t="s">
        <v>487</v>
      </c>
      <c r="AU357" s="259" t="s">
        <v>82</v>
      </c>
      <c r="AV357" s="13" t="s">
        <v>82</v>
      </c>
      <c r="AW357" s="13" t="s">
        <v>35</v>
      </c>
      <c r="AX357" s="13" t="s">
        <v>74</v>
      </c>
      <c r="AY357" s="259" t="s">
        <v>475</v>
      </c>
    </row>
    <row r="358" s="13" customFormat="1">
      <c r="A358" s="13"/>
      <c r="B358" s="249"/>
      <c r="C358" s="250"/>
      <c r="D358" s="244" t="s">
        <v>487</v>
      </c>
      <c r="E358" s="251" t="s">
        <v>28</v>
      </c>
      <c r="F358" s="252" t="s">
        <v>1720</v>
      </c>
      <c r="G358" s="250"/>
      <c r="H358" s="253">
        <v>27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9" t="s">
        <v>487</v>
      </c>
      <c r="AU358" s="259" t="s">
        <v>82</v>
      </c>
      <c r="AV358" s="13" t="s">
        <v>82</v>
      </c>
      <c r="AW358" s="13" t="s">
        <v>35</v>
      </c>
      <c r="AX358" s="13" t="s">
        <v>74</v>
      </c>
      <c r="AY358" s="259" t="s">
        <v>475</v>
      </c>
    </row>
    <row r="359" s="13" customFormat="1">
      <c r="A359" s="13"/>
      <c r="B359" s="249"/>
      <c r="C359" s="250"/>
      <c r="D359" s="244" t="s">
        <v>487</v>
      </c>
      <c r="E359" s="251" t="s">
        <v>28</v>
      </c>
      <c r="F359" s="252" t="s">
        <v>1721</v>
      </c>
      <c r="G359" s="250"/>
      <c r="H359" s="253">
        <v>36</v>
      </c>
      <c r="I359" s="254"/>
      <c r="J359" s="250"/>
      <c r="K359" s="250"/>
      <c r="L359" s="255"/>
      <c r="M359" s="256"/>
      <c r="N359" s="257"/>
      <c r="O359" s="257"/>
      <c r="P359" s="257"/>
      <c r="Q359" s="257"/>
      <c r="R359" s="257"/>
      <c r="S359" s="257"/>
      <c r="T359" s="258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9" t="s">
        <v>487</v>
      </c>
      <c r="AU359" s="259" t="s">
        <v>82</v>
      </c>
      <c r="AV359" s="13" t="s">
        <v>82</v>
      </c>
      <c r="AW359" s="13" t="s">
        <v>35</v>
      </c>
      <c r="AX359" s="13" t="s">
        <v>74</v>
      </c>
      <c r="AY359" s="259" t="s">
        <v>475</v>
      </c>
    </row>
    <row r="360" s="13" customFormat="1">
      <c r="A360" s="13"/>
      <c r="B360" s="249"/>
      <c r="C360" s="250"/>
      <c r="D360" s="244" t="s">
        <v>487</v>
      </c>
      <c r="E360" s="251" t="s">
        <v>28</v>
      </c>
      <c r="F360" s="252" t="s">
        <v>1722</v>
      </c>
      <c r="G360" s="250"/>
      <c r="H360" s="253">
        <v>42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9" t="s">
        <v>487</v>
      </c>
      <c r="AU360" s="259" t="s">
        <v>82</v>
      </c>
      <c r="AV360" s="13" t="s">
        <v>82</v>
      </c>
      <c r="AW360" s="13" t="s">
        <v>35</v>
      </c>
      <c r="AX360" s="13" t="s">
        <v>74</v>
      </c>
      <c r="AY360" s="259" t="s">
        <v>475</v>
      </c>
    </row>
    <row r="361" s="13" customFormat="1">
      <c r="A361" s="13"/>
      <c r="B361" s="249"/>
      <c r="C361" s="250"/>
      <c r="D361" s="244" t="s">
        <v>487</v>
      </c>
      <c r="E361" s="251" t="s">
        <v>28</v>
      </c>
      <c r="F361" s="252" t="s">
        <v>1723</v>
      </c>
      <c r="G361" s="250"/>
      <c r="H361" s="253">
        <v>36</v>
      </c>
      <c r="I361" s="254"/>
      <c r="J361" s="250"/>
      <c r="K361" s="250"/>
      <c r="L361" s="255"/>
      <c r="M361" s="256"/>
      <c r="N361" s="257"/>
      <c r="O361" s="257"/>
      <c r="P361" s="257"/>
      <c r="Q361" s="257"/>
      <c r="R361" s="257"/>
      <c r="S361" s="257"/>
      <c r="T361" s="258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9" t="s">
        <v>487</v>
      </c>
      <c r="AU361" s="259" t="s">
        <v>82</v>
      </c>
      <c r="AV361" s="13" t="s">
        <v>82</v>
      </c>
      <c r="AW361" s="13" t="s">
        <v>35</v>
      </c>
      <c r="AX361" s="13" t="s">
        <v>74</v>
      </c>
      <c r="AY361" s="259" t="s">
        <v>475</v>
      </c>
    </row>
    <row r="362" s="13" customFormat="1">
      <c r="A362" s="13"/>
      <c r="B362" s="249"/>
      <c r="C362" s="250"/>
      <c r="D362" s="244" t="s">
        <v>487</v>
      </c>
      <c r="E362" s="251" t="s">
        <v>28</v>
      </c>
      <c r="F362" s="252" t="s">
        <v>1724</v>
      </c>
      <c r="G362" s="250"/>
      <c r="H362" s="253">
        <v>18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9" t="s">
        <v>487</v>
      </c>
      <c r="AU362" s="259" t="s">
        <v>82</v>
      </c>
      <c r="AV362" s="13" t="s">
        <v>82</v>
      </c>
      <c r="AW362" s="13" t="s">
        <v>35</v>
      </c>
      <c r="AX362" s="13" t="s">
        <v>74</v>
      </c>
      <c r="AY362" s="259" t="s">
        <v>475</v>
      </c>
    </row>
    <row r="363" s="13" customFormat="1">
      <c r="A363" s="13"/>
      <c r="B363" s="249"/>
      <c r="C363" s="250"/>
      <c r="D363" s="244" t="s">
        <v>487</v>
      </c>
      <c r="E363" s="251" t="s">
        <v>28</v>
      </c>
      <c r="F363" s="252" t="s">
        <v>1725</v>
      </c>
      <c r="G363" s="250"/>
      <c r="H363" s="253">
        <v>33</v>
      </c>
      <c r="I363" s="254"/>
      <c r="J363" s="250"/>
      <c r="K363" s="250"/>
      <c r="L363" s="255"/>
      <c r="M363" s="256"/>
      <c r="N363" s="257"/>
      <c r="O363" s="257"/>
      <c r="P363" s="257"/>
      <c r="Q363" s="257"/>
      <c r="R363" s="257"/>
      <c r="S363" s="257"/>
      <c r="T363" s="258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9" t="s">
        <v>487</v>
      </c>
      <c r="AU363" s="259" t="s">
        <v>82</v>
      </c>
      <c r="AV363" s="13" t="s">
        <v>82</v>
      </c>
      <c r="AW363" s="13" t="s">
        <v>35</v>
      </c>
      <c r="AX363" s="13" t="s">
        <v>74</v>
      </c>
      <c r="AY363" s="259" t="s">
        <v>475</v>
      </c>
    </row>
    <row r="364" s="13" customFormat="1">
      <c r="A364" s="13"/>
      <c r="B364" s="249"/>
      <c r="C364" s="250"/>
      <c r="D364" s="244" t="s">
        <v>487</v>
      </c>
      <c r="E364" s="251" t="s">
        <v>28</v>
      </c>
      <c r="F364" s="252" t="s">
        <v>1726</v>
      </c>
      <c r="G364" s="250"/>
      <c r="H364" s="253">
        <v>30</v>
      </c>
      <c r="I364" s="254"/>
      <c r="J364" s="250"/>
      <c r="K364" s="250"/>
      <c r="L364" s="255"/>
      <c r="M364" s="256"/>
      <c r="N364" s="257"/>
      <c r="O364" s="257"/>
      <c r="P364" s="257"/>
      <c r="Q364" s="257"/>
      <c r="R364" s="257"/>
      <c r="S364" s="257"/>
      <c r="T364" s="258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9" t="s">
        <v>487</v>
      </c>
      <c r="AU364" s="259" t="s">
        <v>82</v>
      </c>
      <c r="AV364" s="13" t="s">
        <v>82</v>
      </c>
      <c r="AW364" s="13" t="s">
        <v>35</v>
      </c>
      <c r="AX364" s="13" t="s">
        <v>74</v>
      </c>
      <c r="AY364" s="259" t="s">
        <v>475</v>
      </c>
    </row>
    <row r="365" s="14" customFormat="1">
      <c r="A365" s="14"/>
      <c r="B365" s="260"/>
      <c r="C365" s="261"/>
      <c r="D365" s="244" t="s">
        <v>487</v>
      </c>
      <c r="E365" s="262" t="s">
        <v>28</v>
      </c>
      <c r="F365" s="263" t="s">
        <v>490</v>
      </c>
      <c r="G365" s="261"/>
      <c r="H365" s="264">
        <v>237</v>
      </c>
      <c r="I365" s="265"/>
      <c r="J365" s="261"/>
      <c r="K365" s="261"/>
      <c r="L365" s="266"/>
      <c r="M365" s="267"/>
      <c r="N365" s="268"/>
      <c r="O365" s="268"/>
      <c r="P365" s="268"/>
      <c r="Q365" s="268"/>
      <c r="R365" s="268"/>
      <c r="S365" s="268"/>
      <c r="T365" s="269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70" t="s">
        <v>487</v>
      </c>
      <c r="AU365" s="270" t="s">
        <v>82</v>
      </c>
      <c r="AV365" s="14" t="s">
        <v>90</v>
      </c>
      <c r="AW365" s="14" t="s">
        <v>35</v>
      </c>
      <c r="AX365" s="14" t="s">
        <v>74</v>
      </c>
      <c r="AY365" s="270" t="s">
        <v>475</v>
      </c>
    </row>
    <row r="366" s="13" customFormat="1">
      <c r="A366" s="13"/>
      <c r="B366" s="249"/>
      <c r="C366" s="250"/>
      <c r="D366" s="244" t="s">
        <v>487</v>
      </c>
      <c r="E366" s="251" t="s">
        <v>28</v>
      </c>
      <c r="F366" s="252" t="s">
        <v>1727</v>
      </c>
      <c r="G366" s="250"/>
      <c r="H366" s="253">
        <v>6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9" t="s">
        <v>487</v>
      </c>
      <c r="AU366" s="259" t="s">
        <v>82</v>
      </c>
      <c r="AV366" s="13" t="s">
        <v>82</v>
      </c>
      <c r="AW366" s="13" t="s">
        <v>35</v>
      </c>
      <c r="AX366" s="13" t="s">
        <v>74</v>
      </c>
      <c r="AY366" s="259" t="s">
        <v>475</v>
      </c>
    </row>
    <row r="367" s="13" customFormat="1">
      <c r="A367" s="13"/>
      <c r="B367" s="249"/>
      <c r="C367" s="250"/>
      <c r="D367" s="244" t="s">
        <v>487</v>
      </c>
      <c r="E367" s="251" t="s">
        <v>28</v>
      </c>
      <c r="F367" s="252" t="s">
        <v>1728</v>
      </c>
      <c r="G367" s="250"/>
      <c r="H367" s="253">
        <v>6</v>
      </c>
      <c r="I367" s="254"/>
      <c r="J367" s="250"/>
      <c r="K367" s="250"/>
      <c r="L367" s="255"/>
      <c r="M367" s="256"/>
      <c r="N367" s="257"/>
      <c r="O367" s="257"/>
      <c r="P367" s="257"/>
      <c r="Q367" s="257"/>
      <c r="R367" s="257"/>
      <c r="S367" s="257"/>
      <c r="T367" s="258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9" t="s">
        <v>487</v>
      </c>
      <c r="AU367" s="259" t="s">
        <v>82</v>
      </c>
      <c r="AV367" s="13" t="s">
        <v>82</v>
      </c>
      <c r="AW367" s="13" t="s">
        <v>35</v>
      </c>
      <c r="AX367" s="13" t="s">
        <v>74</v>
      </c>
      <c r="AY367" s="259" t="s">
        <v>475</v>
      </c>
    </row>
    <row r="368" s="13" customFormat="1">
      <c r="A368" s="13"/>
      <c r="B368" s="249"/>
      <c r="C368" s="250"/>
      <c r="D368" s="244" t="s">
        <v>487</v>
      </c>
      <c r="E368" s="251" t="s">
        <v>28</v>
      </c>
      <c r="F368" s="252" t="s">
        <v>1729</v>
      </c>
      <c r="G368" s="250"/>
      <c r="H368" s="253">
        <v>6</v>
      </c>
      <c r="I368" s="254"/>
      <c r="J368" s="250"/>
      <c r="K368" s="250"/>
      <c r="L368" s="255"/>
      <c r="M368" s="256"/>
      <c r="N368" s="257"/>
      <c r="O368" s="257"/>
      <c r="P368" s="257"/>
      <c r="Q368" s="257"/>
      <c r="R368" s="257"/>
      <c r="S368" s="257"/>
      <c r="T368" s="258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9" t="s">
        <v>487</v>
      </c>
      <c r="AU368" s="259" t="s">
        <v>82</v>
      </c>
      <c r="AV368" s="13" t="s">
        <v>82</v>
      </c>
      <c r="AW368" s="13" t="s">
        <v>35</v>
      </c>
      <c r="AX368" s="13" t="s">
        <v>74</v>
      </c>
      <c r="AY368" s="259" t="s">
        <v>475</v>
      </c>
    </row>
    <row r="369" s="13" customFormat="1">
      <c r="A369" s="13"/>
      <c r="B369" s="249"/>
      <c r="C369" s="250"/>
      <c r="D369" s="244" t="s">
        <v>487</v>
      </c>
      <c r="E369" s="251" t="s">
        <v>28</v>
      </c>
      <c r="F369" s="252" t="s">
        <v>1730</v>
      </c>
      <c r="G369" s="250"/>
      <c r="H369" s="253">
        <v>6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9" t="s">
        <v>487</v>
      </c>
      <c r="AU369" s="259" t="s">
        <v>82</v>
      </c>
      <c r="AV369" s="13" t="s">
        <v>82</v>
      </c>
      <c r="AW369" s="13" t="s">
        <v>35</v>
      </c>
      <c r="AX369" s="13" t="s">
        <v>74</v>
      </c>
      <c r="AY369" s="259" t="s">
        <v>475</v>
      </c>
    </row>
    <row r="370" s="13" customFormat="1">
      <c r="A370" s="13"/>
      <c r="B370" s="249"/>
      <c r="C370" s="250"/>
      <c r="D370" s="244" t="s">
        <v>487</v>
      </c>
      <c r="E370" s="251" t="s">
        <v>28</v>
      </c>
      <c r="F370" s="252" t="s">
        <v>1731</v>
      </c>
      <c r="G370" s="250"/>
      <c r="H370" s="253">
        <v>6</v>
      </c>
      <c r="I370" s="254"/>
      <c r="J370" s="250"/>
      <c r="K370" s="250"/>
      <c r="L370" s="255"/>
      <c r="M370" s="256"/>
      <c r="N370" s="257"/>
      <c r="O370" s="257"/>
      <c r="P370" s="257"/>
      <c r="Q370" s="257"/>
      <c r="R370" s="257"/>
      <c r="S370" s="257"/>
      <c r="T370" s="258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9" t="s">
        <v>487</v>
      </c>
      <c r="AU370" s="259" t="s">
        <v>82</v>
      </c>
      <c r="AV370" s="13" t="s">
        <v>82</v>
      </c>
      <c r="AW370" s="13" t="s">
        <v>35</v>
      </c>
      <c r="AX370" s="13" t="s">
        <v>74</v>
      </c>
      <c r="AY370" s="259" t="s">
        <v>475</v>
      </c>
    </row>
    <row r="371" s="13" customFormat="1">
      <c r="A371" s="13"/>
      <c r="B371" s="249"/>
      <c r="C371" s="250"/>
      <c r="D371" s="244" t="s">
        <v>487</v>
      </c>
      <c r="E371" s="251" t="s">
        <v>28</v>
      </c>
      <c r="F371" s="252" t="s">
        <v>1732</v>
      </c>
      <c r="G371" s="250"/>
      <c r="H371" s="253">
        <v>3</v>
      </c>
      <c r="I371" s="254"/>
      <c r="J371" s="250"/>
      <c r="K371" s="250"/>
      <c r="L371" s="255"/>
      <c r="M371" s="256"/>
      <c r="N371" s="257"/>
      <c r="O371" s="257"/>
      <c r="P371" s="257"/>
      <c r="Q371" s="257"/>
      <c r="R371" s="257"/>
      <c r="S371" s="257"/>
      <c r="T371" s="258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9" t="s">
        <v>487</v>
      </c>
      <c r="AU371" s="259" t="s">
        <v>82</v>
      </c>
      <c r="AV371" s="13" t="s">
        <v>82</v>
      </c>
      <c r="AW371" s="13" t="s">
        <v>35</v>
      </c>
      <c r="AX371" s="13" t="s">
        <v>74</v>
      </c>
      <c r="AY371" s="259" t="s">
        <v>475</v>
      </c>
    </row>
    <row r="372" s="14" customFormat="1">
      <c r="A372" s="14"/>
      <c r="B372" s="260"/>
      <c r="C372" s="261"/>
      <c r="D372" s="244" t="s">
        <v>487</v>
      </c>
      <c r="E372" s="262" t="s">
        <v>28</v>
      </c>
      <c r="F372" s="263" t="s">
        <v>490</v>
      </c>
      <c r="G372" s="261"/>
      <c r="H372" s="264">
        <v>33</v>
      </c>
      <c r="I372" s="265"/>
      <c r="J372" s="261"/>
      <c r="K372" s="261"/>
      <c r="L372" s="266"/>
      <c r="M372" s="267"/>
      <c r="N372" s="268"/>
      <c r="O372" s="268"/>
      <c r="P372" s="268"/>
      <c r="Q372" s="268"/>
      <c r="R372" s="268"/>
      <c r="S372" s="268"/>
      <c r="T372" s="269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70" t="s">
        <v>487</v>
      </c>
      <c r="AU372" s="270" t="s">
        <v>82</v>
      </c>
      <c r="AV372" s="14" t="s">
        <v>90</v>
      </c>
      <c r="AW372" s="14" t="s">
        <v>35</v>
      </c>
      <c r="AX372" s="14" t="s">
        <v>74</v>
      </c>
      <c r="AY372" s="270" t="s">
        <v>475</v>
      </c>
    </row>
    <row r="373" s="13" customFormat="1">
      <c r="A373" s="13"/>
      <c r="B373" s="249"/>
      <c r="C373" s="250"/>
      <c r="D373" s="244" t="s">
        <v>487</v>
      </c>
      <c r="E373" s="251" t="s">
        <v>28</v>
      </c>
      <c r="F373" s="252" t="s">
        <v>1733</v>
      </c>
      <c r="G373" s="250"/>
      <c r="H373" s="253">
        <v>12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9" t="s">
        <v>487</v>
      </c>
      <c r="AU373" s="259" t="s">
        <v>82</v>
      </c>
      <c r="AV373" s="13" t="s">
        <v>82</v>
      </c>
      <c r="AW373" s="13" t="s">
        <v>35</v>
      </c>
      <c r="AX373" s="13" t="s">
        <v>74</v>
      </c>
      <c r="AY373" s="259" t="s">
        <v>475</v>
      </c>
    </row>
    <row r="374" s="13" customFormat="1">
      <c r="A374" s="13"/>
      <c r="B374" s="249"/>
      <c r="C374" s="250"/>
      <c r="D374" s="244" t="s">
        <v>487</v>
      </c>
      <c r="E374" s="251" t="s">
        <v>28</v>
      </c>
      <c r="F374" s="252" t="s">
        <v>1734</v>
      </c>
      <c r="G374" s="250"/>
      <c r="H374" s="253">
        <v>12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9" t="s">
        <v>487</v>
      </c>
      <c r="AU374" s="259" t="s">
        <v>82</v>
      </c>
      <c r="AV374" s="13" t="s">
        <v>82</v>
      </c>
      <c r="AW374" s="13" t="s">
        <v>35</v>
      </c>
      <c r="AX374" s="13" t="s">
        <v>74</v>
      </c>
      <c r="AY374" s="259" t="s">
        <v>475</v>
      </c>
    </row>
    <row r="375" s="13" customFormat="1">
      <c r="A375" s="13"/>
      <c r="B375" s="249"/>
      <c r="C375" s="250"/>
      <c r="D375" s="244" t="s">
        <v>487</v>
      </c>
      <c r="E375" s="251" t="s">
        <v>28</v>
      </c>
      <c r="F375" s="252" t="s">
        <v>1735</v>
      </c>
      <c r="G375" s="250"/>
      <c r="H375" s="253">
        <v>18</v>
      </c>
      <c r="I375" s="254"/>
      <c r="J375" s="250"/>
      <c r="K375" s="250"/>
      <c r="L375" s="255"/>
      <c r="M375" s="256"/>
      <c r="N375" s="257"/>
      <c r="O375" s="257"/>
      <c r="P375" s="257"/>
      <c r="Q375" s="257"/>
      <c r="R375" s="257"/>
      <c r="S375" s="257"/>
      <c r="T375" s="258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9" t="s">
        <v>487</v>
      </c>
      <c r="AU375" s="259" t="s">
        <v>82</v>
      </c>
      <c r="AV375" s="13" t="s">
        <v>82</v>
      </c>
      <c r="AW375" s="13" t="s">
        <v>35</v>
      </c>
      <c r="AX375" s="13" t="s">
        <v>74</v>
      </c>
      <c r="AY375" s="259" t="s">
        <v>475</v>
      </c>
    </row>
    <row r="376" s="13" customFormat="1">
      <c r="A376" s="13"/>
      <c r="B376" s="249"/>
      <c r="C376" s="250"/>
      <c r="D376" s="244" t="s">
        <v>487</v>
      </c>
      <c r="E376" s="251" t="s">
        <v>28</v>
      </c>
      <c r="F376" s="252" t="s">
        <v>1736</v>
      </c>
      <c r="G376" s="250"/>
      <c r="H376" s="253">
        <v>12</v>
      </c>
      <c r="I376" s="254"/>
      <c r="J376" s="250"/>
      <c r="K376" s="250"/>
      <c r="L376" s="255"/>
      <c r="M376" s="256"/>
      <c r="N376" s="257"/>
      <c r="O376" s="257"/>
      <c r="P376" s="257"/>
      <c r="Q376" s="257"/>
      <c r="R376" s="257"/>
      <c r="S376" s="257"/>
      <c r="T376" s="258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9" t="s">
        <v>487</v>
      </c>
      <c r="AU376" s="259" t="s">
        <v>82</v>
      </c>
      <c r="AV376" s="13" t="s">
        <v>82</v>
      </c>
      <c r="AW376" s="13" t="s">
        <v>35</v>
      </c>
      <c r="AX376" s="13" t="s">
        <v>74</v>
      </c>
      <c r="AY376" s="259" t="s">
        <v>475</v>
      </c>
    </row>
    <row r="377" s="13" customFormat="1">
      <c r="A377" s="13"/>
      <c r="B377" s="249"/>
      <c r="C377" s="250"/>
      <c r="D377" s="244" t="s">
        <v>487</v>
      </c>
      <c r="E377" s="251" t="s">
        <v>28</v>
      </c>
      <c r="F377" s="252" t="s">
        <v>1737</v>
      </c>
      <c r="G377" s="250"/>
      <c r="H377" s="253">
        <v>18</v>
      </c>
      <c r="I377" s="254"/>
      <c r="J377" s="250"/>
      <c r="K377" s="250"/>
      <c r="L377" s="255"/>
      <c r="M377" s="256"/>
      <c r="N377" s="257"/>
      <c r="O377" s="257"/>
      <c r="P377" s="257"/>
      <c r="Q377" s="257"/>
      <c r="R377" s="257"/>
      <c r="S377" s="257"/>
      <c r="T377" s="258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9" t="s">
        <v>487</v>
      </c>
      <c r="AU377" s="259" t="s">
        <v>82</v>
      </c>
      <c r="AV377" s="13" t="s">
        <v>82</v>
      </c>
      <c r="AW377" s="13" t="s">
        <v>35</v>
      </c>
      <c r="AX377" s="13" t="s">
        <v>74</v>
      </c>
      <c r="AY377" s="259" t="s">
        <v>475</v>
      </c>
    </row>
    <row r="378" s="13" customFormat="1">
      <c r="A378" s="13"/>
      <c r="B378" s="249"/>
      <c r="C378" s="250"/>
      <c r="D378" s="244" t="s">
        <v>487</v>
      </c>
      <c r="E378" s="251" t="s">
        <v>28</v>
      </c>
      <c r="F378" s="252" t="s">
        <v>1738</v>
      </c>
      <c r="G378" s="250"/>
      <c r="H378" s="253">
        <v>12</v>
      </c>
      <c r="I378" s="254"/>
      <c r="J378" s="250"/>
      <c r="K378" s="250"/>
      <c r="L378" s="255"/>
      <c r="M378" s="256"/>
      <c r="N378" s="257"/>
      <c r="O378" s="257"/>
      <c r="P378" s="257"/>
      <c r="Q378" s="257"/>
      <c r="R378" s="257"/>
      <c r="S378" s="257"/>
      <c r="T378" s="258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59" t="s">
        <v>487</v>
      </c>
      <c r="AU378" s="259" t="s">
        <v>82</v>
      </c>
      <c r="AV378" s="13" t="s">
        <v>82</v>
      </c>
      <c r="AW378" s="13" t="s">
        <v>35</v>
      </c>
      <c r="AX378" s="13" t="s">
        <v>74</v>
      </c>
      <c r="AY378" s="259" t="s">
        <v>475</v>
      </c>
    </row>
    <row r="379" s="13" customFormat="1">
      <c r="A379" s="13"/>
      <c r="B379" s="249"/>
      <c r="C379" s="250"/>
      <c r="D379" s="244" t="s">
        <v>487</v>
      </c>
      <c r="E379" s="251" t="s">
        <v>28</v>
      </c>
      <c r="F379" s="252" t="s">
        <v>1739</v>
      </c>
      <c r="G379" s="250"/>
      <c r="H379" s="253">
        <v>12</v>
      </c>
      <c r="I379" s="254"/>
      <c r="J379" s="250"/>
      <c r="K379" s="250"/>
      <c r="L379" s="255"/>
      <c r="M379" s="256"/>
      <c r="N379" s="257"/>
      <c r="O379" s="257"/>
      <c r="P379" s="257"/>
      <c r="Q379" s="257"/>
      <c r="R379" s="257"/>
      <c r="S379" s="257"/>
      <c r="T379" s="258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9" t="s">
        <v>487</v>
      </c>
      <c r="AU379" s="259" t="s">
        <v>82</v>
      </c>
      <c r="AV379" s="13" t="s">
        <v>82</v>
      </c>
      <c r="AW379" s="13" t="s">
        <v>35</v>
      </c>
      <c r="AX379" s="13" t="s">
        <v>74</v>
      </c>
      <c r="AY379" s="259" t="s">
        <v>475</v>
      </c>
    </row>
    <row r="380" s="13" customFormat="1">
      <c r="A380" s="13"/>
      <c r="B380" s="249"/>
      <c r="C380" s="250"/>
      <c r="D380" s="244" t="s">
        <v>487</v>
      </c>
      <c r="E380" s="251" t="s">
        <v>28</v>
      </c>
      <c r="F380" s="252" t="s">
        <v>1740</v>
      </c>
      <c r="G380" s="250"/>
      <c r="H380" s="253">
        <v>12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9" t="s">
        <v>487</v>
      </c>
      <c r="AU380" s="259" t="s">
        <v>82</v>
      </c>
      <c r="AV380" s="13" t="s">
        <v>82</v>
      </c>
      <c r="AW380" s="13" t="s">
        <v>35</v>
      </c>
      <c r="AX380" s="13" t="s">
        <v>74</v>
      </c>
      <c r="AY380" s="259" t="s">
        <v>475</v>
      </c>
    </row>
    <row r="381" s="13" customFormat="1">
      <c r="A381" s="13"/>
      <c r="B381" s="249"/>
      <c r="C381" s="250"/>
      <c r="D381" s="244" t="s">
        <v>487</v>
      </c>
      <c r="E381" s="251" t="s">
        <v>28</v>
      </c>
      <c r="F381" s="252" t="s">
        <v>1741</v>
      </c>
      <c r="G381" s="250"/>
      <c r="H381" s="253">
        <v>12</v>
      </c>
      <c r="I381" s="254"/>
      <c r="J381" s="250"/>
      <c r="K381" s="250"/>
      <c r="L381" s="255"/>
      <c r="M381" s="256"/>
      <c r="N381" s="257"/>
      <c r="O381" s="257"/>
      <c r="P381" s="257"/>
      <c r="Q381" s="257"/>
      <c r="R381" s="257"/>
      <c r="S381" s="257"/>
      <c r="T381" s="258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9" t="s">
        <v>487</v>
      </c>
      <c r="AU381" s="259" t="s">
        <v>82</v>
      </c>
      <c r="AV381" s="13" t="s">
        <v>82</v>
      </c>
      <c r="AW381" s="13" t="s">
        <v>35</v>
      </c>
      <c r="AX381" s="13" t="s">
        <v>74</v>
      </c>
      <c r="AY381" s="259" t="s">
        <v>475</v>
      </c>
    </row>
    <row r="382" s="14" customFormat="1">
      <c r="A382" s="14"/>
      <c r="B382" s="260"/>
      <c r="C382" s="261"/>
      <c r="D382" s="244" t="s">
        <v>487</v>
      </c>
      <c r="E382" s="262" t="s">
        <v>28</v>
      </c>
      <c r="F382" s="263" t="s">
        <v>490</v>
      </c>
      <c r="G382" s="261"/>
      <c r="H382" s="264">
        <v>120</v>
      </c>
      <c r="I382" s="265"/>
      <c r="J382" s="261"/>
      <c r="K382" s="261"/>
      <c r="L382" s="266"/>
      <c r="M382" s="267"/>
      <c r="N382" s="268"/>
      <c r="O382" s="268"/>
      <c r="P382" s="268"/>
      <c r="Q382" s="268"/>
      <c r="R382" s="268"/>
      <c r="S382" s="268"/>
      <c r="T382" s="269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70" t="s">
        <v>487</v>
      </c>
      <c r="AU382" s="270" t="s">
        <v>82</v>
      </c>
      <c r="AV382" s="14" t="s">
        <v>90</v>
      </c>
      <c r="AW382" s="14" t="s">
        <v>35</v>
      </c>
      <c r="AX382" s="14" t="s">
        <v>74</v>
      </c>
      <c r="AY382" s="270" t="s">
        <v>475</v>
      </c>
    </row>
    <row r="383" s="13" customFormat="1">
      <c r="A383" s="13"/>
      <c r="B383" s="249"/>
      <c r="C383" s="250"/>
      <c r="D383" s="244" t="s">
        <v>487</v>
      </c>
      <c r="E383" s="251" t="s">
        <v>28</v>
      </c>
      <c r="F383" s="252" t="s">
        <v>1742</v>
      </c>
      <c r="G383" s="250"/>
      <c r="H383" s="253">
        <v>12</v>
      </c>
      <c r="I383" s="254"/>
      <c r="J383" s="250"/>
      <c r="K383" s="250"/>
      <c r="L383" s="255"/>
      <c r="M383" s="256"/>
      <c r="N383" s="257"/>
      <c r="O383" s="257"/>
      <c r="P383" s="257"/>
      <c r="Q383" s="257"/>
      <c r="R383" s="257"/>
      <c r="S383" s="257"/>
      <c r="T383" s="258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9" t="s">
        <v>487</v>
      </c>
      <c r="AU383" s="259" t="s">
        <v>82</v>
      </c>
      <c r="AV383" s="13" t="s">
        <v>82</v>
      </c>
      <c r="AW383" s="13" t="s">
        <v>35</v>
      </c>
      <c r="AX383" s="13" t="s">
        <v>74</v>
      </c>
      <c r="AY383" s="259" t="s">
        <v>475</v>
      </c>
    </row>
    <row r="384" s="13" customFormat="1">
      <c r="A384" s="13"/>
      <c r="B384" s="249"/>
      <c r="C384" s="250"/>
      <c r="D384" s="244" t="s">
        <v>487</v>
      </c>
      <c r="E384" s="251" t="s">
        <v>28</v>
      </c>
      <c r="F384" s="252" t="s">
        <v>1743</v>
      </c>
      <c r="G384" s="250"/>
      <c r="H384" s="253">
        <v>48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9" t="s">
        <v>487</v>
      </c>
      <c r="AU384" s="259" t="s">
        <v>82</v>
      </c>
      <c r="AV384" s="13" t="s">
        <v>82</v>
      </c>
      <c r="AW384" s="13" t="s">
        <v>35</v>
      </c>
      <c r="AX384" s="13" t="s">
        <v>74</v>
      </c>
      <c r="AY384" s="259" t="s">
        <v>475</v>
      </c>
    </row>
    <row r="385" s="13" customFormat="1">
      <c r="A385" s="13"/>
      <c r="B385" s="249"/>
      <c r="C385" s="250"/>
      <c r="D385" s="244" t="s">
        <v>487</v>
      </c>
      <c r="E385" s="251" t="s">
        <v>28</v>
      </c>
      <c r="F385" s="252" t="s">
        <v>1744</v>
      </c>
      <c r="G385" s="250"/>
      <c r="H385" s="253">
        <v>126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9" t="s">
        <v>487</v>
      </c>
      <c r="AU385" s="259" t="s">
        <v>82</v>
      </c>
      <c r="AV385" s="13" t="s">
        <v>82</v>
      </c>
      <c r="AW385" s="13" t="s">
        <v>35</v>
      </c>
      <c r="AX385" s="13" t="s">
        <v>74</v>
      </c>
      <c r="AY385" s="259" t="s">
        <v>475</v>
      </c>
    </row>
    <row r="386" s="13" customFormat="1">
      <c r="A386" s="13"/>
      <c r="B386" s="249"/>
      <c r="C386" s="250"/>
      <c r="D386" s="244" t="s">
        <v>487</v>
      </c>
      <c r="E386" s="251" t="s">
        <v>28</v>
      </c>
      <c r="F386" s="252" t="s">
        <v>1745</v>
      </c>
      <c r="G386" s="250"/>
      <c r="H386" s="253">
        <v>192</v>
      </c>
      <c r="I386" s="254"/>
      <c r="J386" s="250"/>
      <c r="K386" s="250"/>
      <c r="L386" s="255"/>
      <c r="M386" s="256"/>
      <c r="N386" s="257"/>
      <c r="O386" s="257"/>
      <c r="P386" s="257"/>
      <c r="Q386" s="257"/>
      <c r="R386" s="257"/>
      <c r="S386" s="257"/>
      <c r="T386" s="258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9" t="s">
        <v>487</v>
      </c>
      <c r="AU386" s="259" t="s">
        <v>82</v>
      </c>
      <c r="AV386" s="13" t="s">
        <v>82</v>
      </c>
      <c r="AW386" s="13" t="s">
        <v>35</v>
      </c>
      <c r="AX386" s="13" t="s">
        <v>74</v>
      </c>
      <c r="AY386" s="259" t="s">
        <v>475</v>
      </c>
    </row>
    <row r="387" s="13" customFormat="1">
      <c r="A387" s="13"/>
      <c r="B387" s="249"/>
      <c r="C387" s="250"/>
      <c r="D387" s="244" t="s">
        <v>487</v>
      </c>
      <c r="E387" s="251" t="s">
        <v>28</v>
      </c>
      <c r="F387" s="252" t="s">
        <v>1746</v>
      </c>
      <c r="G387" s="250"/>
      <c r="H387" s="253">
        <v>192</v>
      </c>
      <c r="I387" s="254"/>
      <c r="J387" s="250"/>
      <c r="K387" s="250"/>
      <c r="L387" s="255"/>
      <c r="M387" s="256"/>
      <c r="N387" s="257"/>
      <c r="O387" s="257"/>
      <c r="P387" s="257"/>
      <c r="Q387" s="257"/>
      <c r="R387" s="257"/>
      <c r="S387" s="257"/>
      <c r="T387" s="258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9" t="s">
        <v>487</v>
      </c>
      <c r="AU387" s="259" t="s">
        <v>82</v>
      </c>
      <c r="AV387" s="13" t="s">
        <v>82</v>
      </c>
      <c r="AW387" s="13" t="s">
        <v>35</v>
      </c>
      <c r="AX387" s="13" t="s">
        <v>74</v>
      </c>
      <c r="AY387" s="259" t="s">
        <v>475</v>
      </c>
    </row>
    <row r="388" s="13" customFormat="1">
      <c r="A388" s="13"/>
      <c r="B388" s="249"/>
      <c r="C388" s="250"/>
      <c r="D388" s="244" t="s">
        <v>487</v>
      </c>
      <c r="E388" s="251" t="s">
        <v>28</v>
      </c>
      <c r="F388" s="252" t="s">
        <v>1747</v>
      </c>
      <c r="G388" s="250"/>
      <c r="H388" s="253">
        <v>138</v>
      </c>
      <c r="I388" s="254"/>
      <c r="J388" s="250"/>
      <c r="K388" s="250"/>
      <c r="L388" s="255"/>
      <c r="M388" s="256"/>
      <c r="N388" s="257"/>
      <c r="O388" s="257"/>
      <c r="P388" s="257"/>
      <c r="Q388" s="257"/>
      <c r="R388" s="257"/>
      <c r="S388" s="257"/>
      <c r="T388" s="258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9" t="s">
        <v>487</v>
      </c>
      <c r="AU388" s="259" t="s">
        <v>82</v>
      </c>
      <c r="AV388" s="13" t="s">
        <v>82</v>
      </c>
      <c r="AW388" s="13" t="s">
        <v>35</v>
      </c>
      <c r="AX388" s="13" t="s">
        <v>74</v>
      </c>
      <c r="AY388" s="259" t="s">
        <v>475</v>
      </c>
    </row>
    <row r="389" s="13" customFormat="1">
      <c r="A389" s="13"/>
      <c r="B389" s="249"/>
      <c r="C389" s="250"/>
      <c r="D389" s="244" t="s">
        <v>487</v>
      </c>
      <c r="E389" s="251" t="s">
        <v>28</v>
      </c>
      <c r="F389" s="252" t="s">
        <v>1748</v>
      </c>
      <c r="G389" s="250"/>
      <c r="H389" s="253">
        <v>90</v>
      </c>
      <c r="I389" s="254"/>
      <c r="J389" s="250"/>
      <c r="K389" s="250"/>
      <c r="L389" s="255"/>
      <c r="M389" s="256"/>
      <c r="N389" s="257"/>
      <c r="O389" s="257"/>
      <c r="P389" s="257"/>
      <c r="Q389" s="257"/>
      <c r="R389" s="257"/>
      <c r="S389" s="257"/>
      <c r="T389" s="258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9" t="s">
        <v>487</v>
      </c>
      <c r="AU389" s="259" t="s">
        <v>82</v>
      </c>
      <c r="AV389" s="13" t="s">
        <v>82</v>
      </c>
      <c r="AW389" s="13" t="s">
        <v>35</v>
      </c>
      <c r="AX389" s="13" t="s">
        <v>74</v>
      </c>
      <c r="AY389" s="259" t="s">
        <v>475</v>
      </c>
    </row>
    <row r="390" s="13" customFormat="1">
      <c r="A390" s="13"/>
      <c r="B390" s="249"/>
      <c r="C390" s="250"/>
      <c r="D390" s="244" t="s">
        <v>487</v>
      </c>
      <c r="E390" s="251" t="s">
        <v>28</v>
      </c>
      <c r="F390" s="252" t="s">
        <v>1749</v>
      </c>
      <c r="G390" s="250"/>
      <c r="H390" s="253">
        <v>174</v>
      </c>
      <c r="I390" s="254"/>
      <c r="J390" s="250"/>
      <c r="K390" s="250"/>
      <c r="L390" s="255"/>
      <c r="M390" s="256"/>
      <c r="N390" s="257"/>
      <c r="O390" s="257"/>
      <c r="P390" s="257"/>
      <c r="Q390" s="257"/>
      <c r="R390" s="257"/>
      <c r="S390" s="257"/>
      <c r="T390" s="258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9" t="s">
        <v>487</v>
      </c>
      <c r="AU390" s="259" t="s">
        <v>82</v>
      </c>
      <c r="AV390" s="13" t="s">
        <v>82</v>
      </c>
      <c r="AW390" s="13" t="s">
        <v>35</v>
      </c>
      <c r="AX390" s="13" t="s">
        <v>74</v>
      </c>
      <c r="AY390" s="259" t="s">
        <v>475</v>
      </c>
    </row>
    <row r="391" s="13" customFormat="1">
      <c r="A391" s="13"/>
      <c r="B391" s="249"/>
      <c r="C391" s="250"/>
      <c r="D391" s="244" t="s">
        <v>487</v>
      </c>
      <c r="E391" s="251" t="s">
        <v>28</v>
      </c>
      <c r="F391" s="252" t="s">
        <v>1750</v>
      </c>
      <c r="G391" s="250"/>
      <c r="H391" s="253">
        <v>48</v>
      </c>
      <c r="I391" s="254"/>
      <c r="J391" s="250"/>
      <c r="K391" s="250"/>
      <c r="L391" s="255"/>
      <c r="M391" s="256"/>
      <c r="N391" s="257"/>
      <c r="O391" s="257"/>
      <c r="P391" s="257"/>
      <c r="Q391" s="257"/>
      <c r="R391" s="257"/>
      <c r="S391" s="257"/>
      <c r="T391" s="258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9" t="s">
        <v>487</v>
      </c>
      <c r="AU391" s="259" t="s">
        <v>82</v>
      </c>
      <c r="AV391" s="13" t="s">
        <v>82</v>
      </c>
      <c r="AW391" s="13" t="s">
        <v>35</v>
      </c>
      <c r="AX391" s="13" t="s">
        <v>74</v>
      </c>
      <c r="AY391" s="259" t="s">
        <v>475</v>
      </c>
    </row>
    <row r="392" s="15" customFormat="1">
      <c r="A392" s="15"/>
      <c r="B392" s="271"/>
      <c r="C392" s="272"/>
      <c r="D392" s="244" t="s">
        <v>487</v>
      </c>
      <c r="E392" s="273" t="s">
        <v>28</v>
      </c>
      <c r="F392" s="274" t="s">
        <v>493</v>
      </c>
      <c r="G392" s="272"/>
      <c r="H392" s="275">
        <v>1410</v>
      </c>
      <c r="I392" s="276"/>
      <c r="J392" s="272"/>
      <c r="K392" s="272"/>
      <c r="L392" s="277"/>
      <c r="M392" s="278"/>
      <c r="N392" s="279"/>
      <c r="O392" s="279"/>
      <c r="P392" s="279"/>
      <c r="Q392" s="279"/>
      <c r="R392" s="279"/>
      <c r="S392" s="279"/>
      <c r="T392" s="280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81" t="s">
        <v>487</v>
      </c>
      <c r="AU392" s="281" t="s">
        <v>82</v>
      </c>
      <c r="AV392" s="15" t="s">
        <v>482</v>
      </c>
      <c r="AW392" s="15" t="s">
        <v>35</v>
      </c>
      <c r="AX392" s="15" t="s">
        <v>78</v>
      </c>
      <c r="AY392" s="281" t="s">
        <v>475</v>
      </c>
    </row>
    <row r="393" s="2" customFormat="1" ht="21.75" customHeight="1">
      <c r="A393" s="41"/>
      <c r="B393" s="42"/>
      <c r="C393" s="231" t="s">
        <v>742</v>
      </c>
      <c r="D393" s="231" t="s">
        <v>477</v>
      </c>
      <c r="E393" s="232" t="s">
        <v>1289</v>
      </c>
      <c r="F393" s="233" t="s">
        <v>1290</v>
      </c>
      <c r="G393" s="234" t="s">
        <v>480</v>
      </c>
      <c r="H393" s="235">
        <v>161.52000000000001</v>
      </c>
      <c r="I393" s="236"/>
      <c r="J393" s="237">
        <f>ROUND(I393*H393,2)</f>
        <v>0</v>
      </c>
      <c r="K393" s="233" t="s">
        <v>481</v>
      </c>
      <c r="L393" s="47"/>
      <c r="M393" s="238" t="s">
        <v>28</v>
      </c>
      <c r="N393" s="239" t="s">
        <v>45</v>
      </c>
      <c r="O393" s="87"/>
      <c r="P393" s="240">
        <f>O393*H393</f>
        <v>0</v>
      </c>
      <c r="Q393" s="240">
        <v>0</v>
      </c>
      <c r="R393" s="240">
        <f>Q393*H393</f>
        <v>0</v>
      </c>
      <c r="S393" s="240">
        <v>0</v>
      </c>
      <c r="T393" s="241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42" t="s">
        <v>482</v>
      </c>
      <c r="AT393" s="242" t="s">
        <v>477</v>
      </c>
      <c r="AU393" s="242" t="s">
        <v>82</v>
      </c>
      <c r="AY393" s="20" t="s">
        <v>475</v>
      </c>
      <c r="BE393" s="243">
        <f>IF(N393="základní",J393,0)</f>
        <v>0</v>
      </c>
      <c r="BF393" s="243">
        <f>IF(N393="snížená",J393,0)</f>
        <v>0</v>
      </c>
      <c r="BG393" s="243">
        <f>IF(N393="zákl. přenesená",J393,0)</f>
        <v>0</v>
      </c>
      <c r="BH393" s="243">
        <f>IF(N393="sníž. přenesená",J393,0)</f>
        <v>0</v>
      </c>
      <c r="BI393" s="243">
        <f>IF(N393="nulová",J393,0)</f>
        <v>0</v>
      </c>
      <c r="BJ393" s="20" t="s">
        <v>78</v>
      </c>
      <c r="BK393" s="243">
        <f>ROUND(I393*H393,2)</f>
        <v>0</v>
      </c>
      <c r="BL393" s="20" t="s">
        <v>482</v>
      </c>
      <c r="BM393" s="242" t="s">
        <v>1751</v>
      </c>
    </row>
    <row r="394" s="2" customFormat="1">
      <c r="A394" s="41"/>
      <c r="B394" s="42"/>
      <c r="C394" s="43"/>
      <c r="D394" s="244" t="s">
        <v>484</v>
      </c>
      <c r="E394" s="43"/>
      <c r="F394" s="245" t="s">
        <v>1292</v>
      </c>
      <c r="G394" s="43"/>
      <c r="H394" s="43"/>
      <c r="I394" s="151"/>
      <c r="J394" s="43"/>
      <c r="K394" s="43"/>
      <c r="L394" s="47"/>
      <c r="M394" s="246"/>
      <c r="N394" s="247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484</v>
      </c>
      <c r="AU394" s="20" t="s">
        <v>82</v>
      </c>
    </row>
    <row r="395" s="2" customFormat="1">
      <c r="A395" s="41"/>
      <c r="B395" s="42"/>
      <c r="C395" s="43"/>
      <c r="D395" s="244" t="s">
        <v>485</v>
      </c>
      <c r="E395" s="43"/>
      <c r="F395" s="248" t="s">
        <v>1293</v>
      </c>
      <c r="G395" s="43"/>
      <c r="H395" s="43"/>
      <c r="I395" s="151"/>
      <c r="J395" s="43"/>
      <c r="K395" s="43"/>
      <c r="L395" s="47"/>
      <c r="M395" s="246"/>
      <c r="N395" s="247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485</v>
      </c>
      <c r="AU395" s="20" t="s">
        <v>82</v>
      </c>
    </row>
    <row r="396" s="13" customFormat="1">
      <c r="A396" s="13"/>
      <c r="B396" s="249"/>
      <c r="C396" s="250"/>
      <c r="D396" s="244" t="s">
        <v>487</v>
      </c>
      <c r="E396" s="251" t="s">
        <v>28</v>
      </c>
      <c r="F396" s="252" t="s">
        <v>1752</v>
      </c>
      <c r="G396" s="250"/>
      <c r="H396" s="253">
        <v>97.290000000000006</v>
      </c>
      <c r="I396" s="254"/>
      <c r="J396" s="250"/>
      <c r="K396" s="250"/>
      <c r="L396" s="255"/>
      <c r="M396" s="256"/>
      <c r="N396" s="257"/>
      <c r="O396" s="257"/>
      <c r="P396" s="257"/>
      <c r="Q396" s="257"/>
      <c r="R396" s="257"/>
      <c r="S396" s="257"/>
      <c r="T396" s="258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9" t="s">
        <v>487</v>
      </c>
      <c r="AU396" s="259" t="s">
        <v>82</v>
      </c>
      <c r="AV396" s="13" t="s">
        <v>82</v>
      </c>
      <c r="AW396" s="13" t="s">
        <v>35</v>
      </c>
      <c r="AX396" s="13" t="s">
        <v>74</v>
      </c>
      <c r="AY396" s="259" t="s">
        <v>475</v>
      </c>
    </row>
    <row r="397" s="13" customFormat="1">
      <c r="A397" s="13"/>
      <c r="B397" s="249"/>
      <c r="C397" s="250"/>
      <c r="D397" s="244" t="s">
        <v>487</v>
      </c>
      <c r="E397" s="251" t="s">
        <v>28</v>
      </c>
      <c r="F397" s="252" t="s">
        <v>1753</v>
      </c>
      <c r="G397" s="250"/>
      <c r="H397" s="253">
        <v>23.52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9" t="s">
        <v>487</v>
      </c>
      <c r="AU397" s="259" t="s">
        <v>82</v>
      </c>
      <c r="AV397" s="13" t="s">
        <v>82</v>
      </c>
      <c r="AW397" s="13" t="s">
        <v>35</v>
      </c>
      <c r="AX397" s="13" t="s">
        <v>74</v>
      </c>
      <c r="AY397" s="259" t="s">
        <v>475</v>
      </c>
    </row>
    <row r="398" s="13" customFormat="1">
      <c r="A398" s="13"/>
      <c r="B398" s="249"/>
      <c r="C398" s="250"/>
      <c r="D398" s="244" t="s">
        <v>487</v>
      </c>
      <c r="E398" s="251" t="s">
        <v>28</v>
      </c>
      <c r="F398" s="252" t="s">
        <v>1754</v>
      </c>
      <c r="G398" s="250"/>
      <c r="H398" s="253">
        <v>40.710000000000001</v>
      </c>
      <c r="I398" s="254"/>
      <c r="J398" s="250"/>
      <c r="K398" s="250"/>
      <c r="L398" s="255"/>
      <c r="M398" s="256"/>
      <c r="N398" s="257"/>
      <c r="O398" s="257"/>
      <c r="P398" s="257"/>
      <c r="Q398" s="257"/>
      <c r="R398" s="257"/>
      <c r="S398" s="257"/>
      <c r="T398" s="258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9" t="s">
        <v>487</v>
      </c>
      <c r="AU398" s="259" t="s">
        <v>82</v>
      </c>
      <c r="AV398" s="13" t="s">
        <v>82</v>
      </c>
      <c r="AW398" s="13" t="s">
        <v>35</v>
      </c>
      <c r="AX398" s="13" t="s">
        <v>74</v>
      </c>
      <c r="AY398" s="259" t="s">
        <v>475</v>
      </c>
    </row>
    <row r="399" s="15" customFormat="1">
      <c r="A399" s="15"/>
      <c r="B399" s="271"/>
      <c r="C399" s="272"/>
      <c r="D399" s="244" t="s">
        <v>487</v>
      </c>
      <c r="E399" s="273" t="s">
        <v>28</v>
      </c>
      <c r="F399" s="274" t="s">
        <v>493</v>
      </c>
      <c r="G399" s="272"/>
      <c r="H399" s="275">
        <v>161.52000000000001</v>
      </c>
      <c r="I399" s="276"/>
      <c r="J399" s="272"/>
      <c r="K399" s="272"/>
      <c r="L399" s="277"/>
      <c r="M399" s="278"/>
      <c r="N399" s="279"/>
      <c r="O399" s="279"/>
      <c r="P399" s="279"/>
      <c r="Q399" s="279"/>
      <c r="R399" s="279"/>
      <c r="S399" s="279"/>
      <c r="T399" s="280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81" t="s">
        <v>487</v>
      </c>
      <c r="AU399" s="281" t="s">
        <v>82</v>
      </c>
      <c r="AV399" s="15" t="s">
        <v>482</v>
      </c>
      <c r="AW399" s="15" t="s">
        <v>35</v>
      </c>
      <c r="AX399" s="15" t="s">
        <v>78</v>
      </c>
      <c r="AY399" s="281" t="s">
        <v>475</v>
      </c>
    </row>
    <row r="400" s="2" customFormat="1" ht="21.75" customHeight="1">
      <c r="A400" s="41"/>
      <c r="B400" s="42"/>
      <c r="C400" s="231" t="s">
        <v>747</v>
      </c>
      <c r="D400" s="231" t="s">
        <v>477</v>
      </c>
      <c r="E400" s="232" t="s">
        <v>1755</v>
      </c>
      <c r="F400" s="233" t="s">
        <v>1756</v>
      </c>
      <c r="G400" s="234" t="s">
        <v>480</v>
      </c>
      <c r="H400" s="235">
        <v>631.58000000000004</v>
      </c>
      <c r="I400" s="236"/>
      <c r="J400" s="237">
        <f>ROUND(I400*H400,2)</f>
        <v>0</v>
      </c>
      <c r="K400" s="233" t="s">
        <v>28</v>
      </c>
      <c r="L400" s="47"/>
      <c r="M400" s="238" t="s">
        <v>28</v>
      </c>
      <c r="N400" s="239" t="s">
        <v>45</v>
      </c>
      <c r="O400" s="87"/>
      <c r="P400" s="240">
        <f>O400*H400</f>
        <v>0</v>
      </c>
      <c r="Q400" s="240">
        <v>0</v>
      </c>
      <c r="R400" s="240">
        <f>Q400*H400</f>
        <v>0</v>
      </c>
      <c r="S400" s="240">
        <v>0</v>
      </c>
      <c r="T400" s="241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42" t="s">
        <v>482</v>
      </c>
      <c r="AT400" s="242" t="s">
        <v>477</v>
      </c>
      <c r="AU400" s="242" t="s">
        <v>82</v>
      </c>
      <c r="AY400" s="20" t="s">
        <v>475</v>
      </c>
      <c r="BE400" s="243">
        <f>IF(N400="základní",J400,0)</f>
        <v>0</v>
      </c>
      <c r="BF400" s="243">
        <f>IF(N400="snížená",J400,0)</f>
        <v>0</v>
      </c>
      <c r="BG400" s="243">
        <f>IF(N400="zákl. přenesená",J400,0)</f>
        <v>0</v>
      </c>
      <c r="BH400" s="243">
        <f>IF(N400="sníž. přenesená",J400,0)</f>
        <v>0</v>
      </c>
      <c r="BI400" s="243">
        <f>IF(N400="nulová",J400,0)</f>
        <v>0</v>
      </c>
      <c r="BJ400" s="20" t="s">
        <v>78</v>
      </c>
      <c r="BK400" s="243">
        <f>ROUND(I400*H400,2)</f>
        <v>0</v>
      </c>
      <c r="BL400" s="20" t="s">
        <v>482</v>
      </c>
      <c r="BM400" s="242" t="s">
        <v>1757</v>
      </c>
    </row>
    <row r="401" s="2" customFormat="1">
      <c r="A401" s="41"/>
      <c r="B401" s="42"/>
      <c r="C401" s="43"/>
      <c r="D401" s="244" t="s">
        <v>484</v>
      </c>
      <c r="E401" s="43"/>
      <c r="F401" s="245" t="s">
        <v>1756</v>
      </c>
      <c r="G401" s="43"/>
      <c r="H401" s="43"/>
      <c r="I401" s="151"/>
      <c r="J401" s="43"/>
      <c r="K401" s="43"/>
      <c r="L401" s="47"/>
      <c r="M401" s="246"/>
      <c r="N401" s="247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484</v>
      </c>
      <c r="AU401" s="20" t="s">
        <v>82</v>
      </c>
    </row>
    <row r="402" s="2" customFormat="1">
      <c r="A402" s="41"/>
      <c r="B402" s="42"/>
      <c r="C402" s="43"/>
      <c r="D402" s="244" t="s">
        <v>485</v>
      </c>
      <c r="E402" s="43"/>
      <c r="F402" s="248" t="s">
        <v>1698</v>
      </c>
      <c r="G402" s="43"/>
      <c r="H402" s="43"/>
      <c r="I402" s="151"/>
      <c r="J402" s="43"/>
      <c r="K402" s="43"/>
      <c r="L402" s="47"/>
      <c r="M402" s="246"/>
      <c r="N402" s="247"/>
      <c r="O402" s="87"/>
      <c r="P402" s="87"/>
      <c r="Q402" s="87"/>
      <c r="R402" s="87"/>
      <c r="S402" s="87"/>
      <c r="T402" s="88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T402" s="20" t="s">
        <v>485</v>
      </c>
      <c r="AU402" s="20" t="s">
        <v>82</v>
      </c>
    </row>
    <row r="403" s="13" customFormat="1">
      <c r="A403" s="13"/>
      <c r="B403" s="249"/>
      <c r="C403" s="250"/>
      <c r="D403" s="244" t="s">
        <v>487</v>
      </c>
      <c r="E403" s="251" t="s">
        <v>28</v>
      </c>
      <c r="F403" s="252" t="s">
        <v>1758</v>
      </c>
      <c r="G403" s="250"/>
      <c r="H403" s="253">
        <v>631.58000000000004</v>
      </c>
      <c r="I403" s="254"/>
      <c r="J403" s="250"/>
      <c r="K403" s="250"/>
      <c r="L403" s="255"/>
      <c r="M403" s="256"/>
      <c r="N403" s="257"/>
      <c r="O403" s="257"/>
      <c r="P403" s="257"/>
      <c r="Q403" s="257"/>
      <c r="R403" s="257"/>
      <c r="S403" s="257"/>
      <c r="T403" s="258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9" t="s">
        <v>487</v>
      </c>
      <c r="AU403" s="259" t="s">
        <v>82</v>
      </c>
      <c r="AV403" s="13" t="s">
        <v>82</v>
      </c>
      <c r="AW403" s="13" t="s">
        <v>35</v>
      </c>
      <c r="AX403" s="13" t="s">
        <v>78</v>
      </c>
      <c r="AY403" s="259" t="s">
        <v>475</v>
      </c>
    </row>
    <row r="404" s="2" customFormat="1" ht="21.75" customHeight="1">
      <c r="A404" s="41"/>
      <c r="B404" s="42"/>
      <c r="C404" s="231" t="s">
        <v>752</v>
      </c>
      <c r="D404" s="231" t="s">
        <v>477</v>
      </c>
      <c r="E404" s="232" t="s">
        <v>1759</v>
      </c>
      <c r="F404" s="233" t="s">
        <v>1760</v>
      </c>
      <c r="G404" s="234" t="s">
        <v>480</v>
      </c>
      <c r="H404" s="235">
        <v>5247.0900000000001</v>
      </c>
      <c r="I404" s="236"/>
      <c r="J404" s="237">
        <f>ROUND(I404*H404,2)</f>
        <v>0</v>
      </c>
      <c r="K404" s="233" t="s">
        <v>28</v>
      </c>
      <c r="L404" s="47"/>
      <c r="M404" s="238" t="s">
        <v>28</v>
      </c>
      <c r="N404" s="239" t="s">
        <v>45</v>
      </c>
      <c r="O404" s="87"/>
      <c r="P404" s="240">
        <f>O404*H404</f>
        <v>0</v>
      </c>
      <c r="Q404" s="240">
        <v>0</v>
      </c>
      <c r="R404" s="240">
        <f>Q404*H404</f>
        <v>0</v>
      </c>
      <c r="S404" s="240">
        <v>0</v>
      </c>
      <c r="T404" s="241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42" t="s">
        <v>482</v>
      </c>
      <c r="AT404" s="242" t="s">
        <v>477</v>
      </c>
      <c r="AU404" s="242" t="s">
        <v>82</v>
      </c>
      <c r="AY404" s="20" t="s">
        <v>475</v>
      </c>
      <c r="BE404" s="243">
        <f>IF(N404="základní",J404,0)</f>
        <v>0</v>
      </c>
      <c r="BF404" s="243">
        <f>IF(N404="snížená",J404,0)</f>
        <v>0</v>
      </c>
      <c r="BG404" s="243">
        <f>IF(N404="zákl. přenesená",J404,0)</f>
        <v>0</v>
      </c>
      <c r="BH404" s="243">
        <f>IF(N404="sníž. přenesená",J404,0)</f>
        <v>0</v>
      </c>
      <c r="BI404" s="243">
        <f>IF(N404="nulová",J404,0)</f>
        <v>0</v>
      </c>
      <c r="BJ404" s="20" t="s">
        <v>78</v>
      </c>
      <c r="BK404" s="243">
        <f>ROUND(I404*H404,2)</f>
        <v>0</v>
      </c>
      <c r="BL404" s="20" t="s">
        <v>482</v>
      </c>
      <c r="BM404" s="242" t="s">
        <v>1761</v>
      </c>
    </row>
    <row r="405" s="2" customFormat="1">
      <c r="A405" s="41"/>
      <c r="B405" s="42"/>
      <c r="C405" s="43"/>
      <c r="D405" s="244" t="s">
        <v>484</v>
      </c>
      <c r="E405" s="43"/>
      <c r="F405" s="245" t="s">
        <v>1760</v>
      </c>
      <c r="G405" s="43"/>
      <c r="H405" s="43"/>
      <c r="I405" s="151"/>
      <c r="J405" s="43"/>
      <c r="K405" s="43"/>
      <c r="L405" s="47"/>
      <c r="M405" s="246"/>
      <c r="N405" s="247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484</v>
      </c>
      <c r="AU405" s="20" t="s">
        <v>82</v>
      </c>
    </row>
    <row r="406" s="2" customFormat="1">
      <c r="A406" s="41"/>
      <c r="B406" s="42"/>
      <c r="C406" s="43"/>
      <c r="D406" s="244" t="s">
        <v>485</v>
      </c>
      <c r="E406" s="43"/>
      <c r="F406" s="248" t="s">
        <v>1762</v>
      </c>
      <c r="G406" s="43"/>
      <c r="H406" s="43"/>
      <c r="I406" s="151"/>
      <c r="J406" s="43"/>
      <c r="K406" s="43"/>
      <c r="L406" s="47"/>
      <c r="M406" s="246"/>
      <c r="N406" s="247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485</v>
      </c>
      <c r="AU406" s="20" t="s">
        <v>82</v>
      </c>
    </row>
    <row r="407" s="13" customFormat="1">
      <c r="A407" s="13"/>
      <c r="B407" s="249"/>
      <c r="C407" s="250"/>
      <c r="D407" s="244" t="s">
        <v>487</v>
      </c>
      <c r="E407" s="251" t="s">
        <v>28</v>
      </c>
      <c r="F407" s="252" t="s">
        <v>1763</v>
      </c>
      <c r="G407" s="250"/>
      <c r="H407" s="253">
        <v>1538.4000000000001</v>
      </c>
      <c r="I407" s="254"/>
      <c r="J407" s="250"/>
      <c r="K407" s="250"/>
      <c r="L407" s="255"/>
      <c r="M407" s="256"/>
      <c r="N407" s="257"/>
      <c r="O407" s="257"/>
      <c r="P407" s="257"/>
      <c r="Q407" s="257"/>
      <c r="R407" s="257"/>
      <c r="S407" s="257"/>
      <c r="T407" s="258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9" t="s">
        <v>487</v>
      </c>
      <c r="AU407" s="259" t="s">
        <v>82</v>
      </c>
      <c r="AV407" s="13" t="s">
        <v>82</v>
      </c>
      <c r="AW407" s="13" t="s">
        <v>35</v>
      </c>
      <c r="AX407" s="13" t="s">
        <v>74</v>
      </c>
      <c r="AY407" s="259" t="s">
        <v>475</v>
      </c>
    </row>
    <row r="408" s="13" customFormat="1">
      <c r="A408" s="13"/>
      <c r="B408" s="249"/>
      <c r="C408" s="250"/>
      <c r="D408" s="244" t="s">
        <v>487</v>
      </c>
      <c r="E408" s="251" t="s">
        <v>28</v>
      </c>
      <c r="F408" s="252" t="s">
        <v>1764</v>
      </c>
      <c r="G408" s="250"/>
      <c r="H408" s="253">
        <v>3708.6900000000001</v>
      </c>
      <c r="I408" s="254"/>
      <c r="J408" s="250"/>
      <c r="K408" s="250"/>
      <c r="L408" s="255"/>
      <c r="M408" s="256"/>
      <c r="N408" s="257"/>
      <c r="O408" s="257"/>
      <c r="P408" s="257"/>
      <c r="Q408" s="257"/>
      <c r="R408" s="257"/>
      <c r="S408" s="257"/>
      <c r="T408" s="258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9" t="s">
        <v>487</v>
      </c>
      <c r="AU408" s="259" t="s">
        <v>82</v>
      </c>
      <c r="AV408" s="13" t="s">
        <v>82</v>
      </c>
      <c r="AW408" s="13" t="s">
        <v>35</v>
      </c>
      <c r="AX408" s="13" t="s">
        <v>74</v>
      </c>
      <c r="AY408" s="259" t="s">
        <v>475</v>
      </c>
    </row>
    <row r="409" s="15" customFormat="1">
      <c r="A409" s="15"/>
      <c r="B409" s="271"/>
      <c r="C409" s="272"/>
      <c r="D409" s="244" t="s">
        <v>487</v>
      </c>
      <c r="E409" s="273" t="s">
        <v>28</v>
      </c>
      <c r="F409" s="274" t="s">
        <v>493</v>
      </c>
      <c r="G409" s="272"/>
      <c r="H409" s="275">
        <v>5247.0900000000001</v>
      </c>
      <c r="I409" s="276"/>
      <c r="J409" s="272"/>
      <c r="K409" s="272"/>
      <c r="L409" s="277"/>
      <c r="M409" s="278"/>
      <c r="N409" s="279"/>
      <c r="O409" s="279"/>
      <c r="P409" s="279"/>
      <c r="Q409" s="279"/>
      <c r="R409" s="279"/>
      <c r="S409" s="279"/>
      <c r="T409" s="280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81" t="s">
        <v>487</v>
      </c>
      <c r="AU409" s="281" t="s">
        <v>82</v>
      </c>
      <c r="AV409" s="15" t="s">
        <v>482</v>
      </c>
      <c r="AW409" s="15" t="s">
        <v>35</v>
      </c>
      <c r="AX409" s="15" t="s">
        <v>78</v>
      </c>
      <c r="AY409" s="281" t="s">
        <v>475</v>
      </c>
    </row>
    <row r="410" s="2" customFormat="1" ht="21.75" customHeight="1">
      <c r="A410" s="41"/>
      <c r="B410" s="42"/>
      <c r="C410" s="231" t="s">
        <v>758</v>
      </c>
      <c r="D410" s="231" t="s">
        <v>477</v>
      </c>
      <c r="E410" s="232" t="s">
        <v>1765</v>
      </c>
      <c r="F410" s="233" t="s">
        <v>1766</v>
      </c>
      <c r="G410" s="234" t="s">
        <v>480</v>
      </c>
      <c r="H410" s="235">
        <v>11041.48</v>
      </c>
      <c r="I410" s="236"/>
      <c r="J410" s="237">
        <f>ROUND(I410*H410,2)</f>
        <v>0</v>
      </c>
      <c r="K410" s="233" t="s">
        <v>28</v>
      </c>
      <c r="L410" s="47"/>
      <c r="M410" s="238" t="s">
        <v>28</v>
      </c>
      <c r="N410" s="239" t="s">
        <v>45</v>
      </c>
      <c r="O410" s="87"/>
      <c r="P410" s="240">
        <f>O410*H410</f>
        <v>0</v>
      </c>
      <c r="Q410" s="240">
        <v>0</v>
      </c>
      <c r="R410" s="240">
        <f>Q410*H410</f>
        <v>0</v>
      </c>
      <c r="S410" s="240">
        <v>0</v>
      </c>
      <c r="T410" s="241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42" t="s">
        <v>482</v>
      </c>
      <c r="AT410" s="242" t="s">
        <v>477</v>
      </c>
      <c r="AU410" s="242" t="s">
        <v>82</v>
      </c>
      <c r="AY410" s="20" t="s">
        <v>475</v>
      </c>
      <c r="BE410" s="243">
        <f>IF(N410="základní",J410,0)</f>
        <v>0</v>
      </c>
      <c r="BF410" s="243">
        <f>IF(N410="snížená",J410,0)</f>
        <v>0</v>
      </c>
      <c r="BG410" s="243">
        <f>IF(N410="zákl. přenesená",J410,0)</f>
        <v>0</v>
      </c>
      <c r="BH410" s="243">
        <f>IF(N410="sníž. přenesená",J410,0)</f>
        <v>0</v>
      </c>
      <c r="BI410" s="243">
        <f>IF(N410="nulová",J410,0)</f>
        <v>0</v>
      </c>
      <c r="BJ410" s="20" t="s">
        <v>78</v>
      </c>
      <c r="BK410" s="243">
        <f>ROUND(I410*H410,2)</f>
        <v>0</v>
      </c>
      <c r="BL410" s="20" t="s">
        <v>482</v>
      </c>
      <c r="BM410" s="242" t="s">
        <v>1767</v>
      </c>
    </row>
    <row r="411" s="2" customFormat="1">
      <c r="A411" s="41"/>
      <c r="B411" s="42"/>
      <c r="C411" s="43"/>
      <c r="D411" s="244" t="s">
        <v>484</v>
      </c>
      <c r="E411" s="43"/>
      <c r="F411" s="245" t="s">
        <v>1766</v>
      </c>
      <c r="G411" s="43"/>
      <c r="H411" s="43"/>
      <c r="I411" s="151"/>
      <c r="J411" s="43"/>
      <c r="K411" s="43"/>
      <c r="L411" s="47"/>
      <c r="M411" s="246"/>
      <c r="N411" s="247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484</v>
      </c>
      <c r="AU411" s="20" t="s">
        <v>82</v>
      </c>
    </row>
    <row r="412" s="2" customFormat="1">
      <c r="A412" s="41"/>
      <c r="B412" s="42"/>
      <c r="C412" s="43"/>
      <c r="D412" s="244" t="s">
        <v>485</v>
      </c>
      <c r="E412" s="43"/>
      <c r="F412" s="248" t="s">
        <v>1762</v>
      </c>
      <c r="G412" s="43"/>
      <c r="H412" s="43"/>
      <c r="I412" s="151"/>
      <c r="J412" s="43"/>
      <c r="K412" s="43"/>
      <c r="L412" s="47"/>
      <c r="M412" s="246"/>
      <c r="N412" s="247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485</v>
      </c>
      <c r="AU412" s="20" t="s">
        <v>82</v>
      </c>
    </row>
    <row r="413" s="13" customFormat="1">
      <c r="A413" s="13"/>
      <c r="B413" s="249"/>
      <c r="C413" s="250"/>
      <c r="D413" s="244" t="s">
        <v>487</v>
      </c>
      <c r="E413" s="251" t="s">
        <v>28</v>
      </c>
      <c r="F413" s="252" t="s">
        <v>1768</v>
      </c>
      <c r="G413" s="250"/>
      <c r="H413" s="253">
        <v>11041.48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9" t="s">
        <v>487</v>
      </c>
      <c r="AU413" s="259" t="s">
        <v>82</v>
      </c>
      <c r="AV413" s="13" t="s">
        <v>82</v>
      </c>
      <c r="AW413" s="13" t="s">
        <v>35</v>
      </c>
      <c r="AX413" s="13" t="s">
        <v>78</v>
      </c>
      <c r="AY413" s="259" t="s">
        <v>475</v>
      </c>
    </row>
    <row r="414" s="12" customFormat="1" ht="22.8" customHeight="1">
      <c r="A414" s="12"/>
      <c r="B414" s="215"/>
      <c r="C414" s="216"/>
      <c r="D414" s="217" t="s">
        <v>73</v>
      </c>
      <c r="E414" s="229" t="s">
        <v>204</v>
      </c>
      <c r="F414" s="229" t="s">
        <v>613</v>
      </c>
      <c r="G414" s="216"/>
      <c r="H414" s="216"/>
      <c r="I414" s="219"/>
      <c r="J414" s="230">
        <f>BK414</f>
        <v>0</v>
      </c>
      <c r="K414" s="216"/>
      <c r="L414" s="221"/>
      <c r="M414" s="222"/>
      <c r="N414" s="223"/>
      <c r="O414" s="223"/>
      <c r="P414" s="224">
        <f>SUM(P415:P439)</f>
        <v>0</v>
      </c>
      <c r="Q414" s="223"/>
      <c r="R414" s="224">
        <f>SUM(R415:R439)</f>
        <v>0.74354399999999987</v>
      </c>
      <c r="S414" s="223"/>
      <c r="T414" s="225">
        <f>SUM(T415:T439)</f>
        <v>0</v>
      </c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R414" s="226" t="s">
        <v>78</v>
      </c>
      <c r="AT414" s="227" t="s">
        <v>73</v>
      </c>
      <c r="AU414" s="227" t="s">
        <v>78</v>
      </c>
      <c r="AY414" s="226" t="s">
        <v>475</v>
      </c>
      <c r="BK414" s="228">
        <f>SUM(BK415:BK439)</f>
        <v>0</v>
      </c>
    </row>
    <row r="415" s="2" customFormat="1" ht="44.25" customHeight="1">
      <c r="A415" s="41"/>
      <c r="B415" s="42"/>
      <c r="C415" s="231" t="s">
        <v>763</v>
      </c>
      <c r="D415" s="231" t="s">
        <v>477</v>
      </c>
      <c r="E415" s="232" t="s">
        <v>1769</v>
      </c>
      <c r="F415" s="233" t="s">
        <v>1770</v>
      </c>
      <c r="G415" s="234" t="s">
        <v>639</v>
      </c>
      <c r="H415" s="235">
        <v>269.39999999999998</v>
      </c>
      <c r="I415" s="236"/>
      <c r="J415" s="237">
        <f>ROUND(I415*H415,2)</f>
        <v>0</v>
      </c>
      <c r="K415" s="233" t="s">
        <v>481</v>
      </c>
      <c r="L415" s="47"/>
      <c r="M415" s="238" t="s">
        <v>28</v>
      </c>
      <c r="N415" s="239" t="s">
        <v>45</v>
      </c>
      <c r="O415" s="87"/>
      <c r="P415" s="240">
        <f>O415*H415</f>
        <v>0</v>
      </c>
      <c r="Q415" s="240">
        <v>0.00068000000000000005</v>
      </c>
      <c r="R415" s="240">
        <f>Q415*H415</f>
        <v>0.18319199999999999</v>
      </c>
      <c r="S415" s="240">
        <v>0</v>
      </c>
      <c r="T415" s="241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42" t="s">
        <v>482</v>
      </c>
      <c r="AT415" s="242" t="s">
        <v>477</v>
      </c>
      <c r="AU415" s="242" t="s">
        <v>82</v>
      </c>
      <c r="AY415" s="20" t="s">
        <v>475</v>
      </c>
      <c r="BE415" s="243">
        <f>IF(N415="základní",J415,0)</f>
        <v>0</v>
      </c>
      <c r="BF415" s="243">
        <f>IF(N415="snížená",J415,0)</f>
        <v>0</v>
      </c>
      <c r="BG415" s="243">
        <f>IF(N415="zákl. přenesená",J415,0)</f>
        <v>0</v>
      </c>
      <c r="BH415" s="243">
        <f>IF(N415="sníž. přenesená",J415,0)</f>
        <v>0</v>
      </c>
      <c r="BI415" s="243">
        <f>IF(N415="nulová",J415,0)</f>
        <v>0</v>
      </c>
      <c r="BJ415" s="20" t="s">
        <v>78</v>
      </c>
      <c r="BK415" s="243">
        <f>ROUND(I415*H415,2)</f>
        <v>0</v>
      </c>
      <c r="BL415" s="20" t="s">
        <v>482</v>
      </c>
      <c r="BM415" s="242" t="s">
        <v>1771</v>
      </c>
    </row>
    <row r="416" s="2" customFormat="1">
      <c r="A416" s="41"/>
      <c r="B416" s="42"/>
      <c r="C416" s="43"/>
      <c r="D416" s="244" t="s">
        <v>484</v>
      </c>
      <c r="E416" s="43"/>
      <c r="F416" s="245" t="s">
        <v>1770</v>
      </c>
      <c r="G416" s="43"/>
      <c r="H416" s="43"/>
      <c r="I416" s="151"/>
      <c r="J416" s="43"/>
      <c r="K416" s="43"/>
      <c r="L416" s="47"/>
      <c r="M416" s="246"/>
      <c r="N416" s="247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484</v>
      </c>
      <c r="AU416" s="20" t="s">
        <v>82</v>
      </c>
    </row>
    <row r="417" s="2" customFormat="1">
      <c r="A417" s="41"/>
      <c r="B417" s="42"/>
      <c r="C417" s="43"/>
      <c r="D417" s="244" t="s">
        <v>485</v>
      </c>
      <c r="E417" s="43"/>
      <c r="F417" s="248" t="s">
        <v>1772</v>
      </c>
      <c r="G417" s="43"/>
      <c r="H417" s="43"/>
      <c r="I417" s="151"/>
      <c r="J417" s="43"/>
      <c r="K417" s="43"/>
      <c r="L417" s="47"/>
      <c r="M417" s="246"/>
      <c r="N417" s="247"/>
      <c r="O417" s="87"/>
      <c r="P417" s="87"/>
      <c r="Q417" s="87"/>
      <c r="R417" s="87"/>
      <c r="S417" s="87"/>
      <c r="T417" s="88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T417" s="20" t="s">
        <v>485</v>
      </c>
      <c r="AU417" s="20" t="s">
        <v>82</v>
      </c>
    </row>
    <row r="418" s="13" customFormat="1">
      <c r="A418" s="13"/>
      <c r="B418" s="249"/>
      <c r="C418" s="250"/>
      <c r="D418" s="244" t="s">
        <v>487</v>
      </c>
      <c r="E418" s="251" t="s">
        <v>28</v>
      </c>
      <c r="F418" s="252" t="s">
        <v>1773</v>
      </c>
      <c r="G418" s="250"/>
      <c r="H418" s="253">
        <v>17.600000000000001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9" t="s">
        <v>487</v>
      </c>
      <c r="AU418" s="259" t="s">
        <v>82</v>
      </c>
      <c r="AV418" s="13" t="s">
        <v>82</v>
      </c>
      <c r="AW418" s="13" t="s">
        <v>35</v>
      </c>
      <c r="AX418" s="13" t="s">
        <v>74</v>
      </c>
      <c r="AY418" s="259" t="s">
        <v>475</v>
      </c>
    </row>
    <row r="419" s="13" customFormat="1">
      <c r="A419" s="13"/>
      <c r="B419" s="249"/>
      <c r="C419" s="250"/>
      <c r="D419" s="244" t="s">
        <v>487</v>
      </c>
      <c r="E419" s="251" t="s">
        <v>28</v>
      </c>
      <c r="F419" s="252" t="s">
        <v>1774</v>
      </c>
      <c r="G419" s="250"/>
      <c r="H419" s="253">
        <v>28.199999999999999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9" t="s">
        <v>487</v>
      </c>
      <c r="AU419" s="259" t="s">
        <v>82</v>
      </c>
      <c r="AV419" s="13" t="s">
        <v>82</v>
      </c>
      <c r="AW419" s="13" t="s">
        <v>35</v>
      </c>
      <c r="AX419" s="13" t="s">
        <v>74</v>
      </c>
      <c r="AY419" s="259" t="s">
        <v>475</v>
      </c>
    </row>
    <row r="420" s="13" customFormat="1">
      <c r="A420" s="13"/>
      <c r="B420" s="249"/>
      <c r="C420" s="250"/>
      <c r="D420" s="244" t="s">
        <v>487</v>
      </c>
      <c r="E420" s="251" t="s">
        <v>28</v>
      </c>
      <c r="F420" s="252" t="s">
        <v>1775</v>
      </c>
      <c r="G420" s="250"/>
      <c r="H420" s="253">
        <v>35.5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9" t="s">
        <v>487</v>
      </c>
      <c r="AU420" s="259" t="s">
        <v>82</v>
      </c>
      <c r="AV420" s="13" t="s">
        <v>82</v>
      </c>
      <c r="AW420" s="13" t="s">
        <v>35</v>
      </c>
      <c r="AX420" s="13" t="s">
        <v>74</v>
      </c>
      <c r="AY420" s="259" t="s">
        <v>475</v>
      </c>
    </row>
    <row r="421" s="13" customFormat="1">
      <c r="A421" s="13"/>
      <c r="B421" s="249"/>
      <c r="C421" s="250"/>
      <c r="D421" s="244" t="s">
        <v>487</v>
      </c>
      <c r="E421" s="251" t="s">
        <v>28</v>
      </c>
      <c r="F421" s="252" t="s">
        <v>1776</v>
      </c>
      <c r="G421" s="250"/>
      <c r="H421" s="253">
        <v>36.200000000000003</v>
      </c>
      <c r="I421" s="254"/>
      <c r="J421" s="250"/>
      <c r="K421" s="250"/>
      <c r="L421" s="255"/>
      <c r="M421" s="256"/>
      <c r="N421" s="257"/>
      <c r="O421" s="257"/>
      <c r="P421" s="257"/>
      <c r="Q421" s="257"/>
      <c r="R421" s="257"/>
      <c r="S421" s="257"/>
      <c r="T421" s="258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9" t="s">
        <v>487</v>
      </c>
      <c r="AU421" s="259" t="s">
        <v>82</v>
      </c>
      <c r="AV421" s="13" t="s">
        <v>82</v>
      </c>
      <c r="AW421" s="13" t="s">
        <v>35</v>
      </c>
      <c r="AX421" s="13" t="s">
        <v>74</v>
      </c>
      <c r="AY421" s="259" t="s">
        <v>475</v>
      </c>
    </row>
    <row r="422" s="13" customFormat="1">
      <c r="A422" s="13"/>
      <c r="B422" s="249"/>
      <c r="C422" s="250"/>
      <c r="D422" s="244" t="s">
        <v>487</v>
      </c>
      <c r="E422" s="251" t="s">
        <v>28</v>
      </c>
      <c r="F422" s="252" t="s">
        <v>1777</v>
      </c>
      <c r="G422" s="250"/>
      <c r="H422" s="253">
        <v>36.200000000000003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9" t="s">
        <v>487</v>
      </c>
      <c r="AU422" s="259" t="s">
        <v>82</v>
      </c>
      <c r="AV422" s="13" t="s">
        <v>82</v>
      </c>
      <c r="AW422" s="13" t="s">
        <v>35</v>
      </c>
      <c r="AX422" s="13" t="s">
        <v>74</v>
      </c>
      <c r="AY422" s="259" t="s">
        <v>475</v>
      </c>
    </row>
    <row r="423" s="13" customFormat="1">
      <c r="A423" s="13"/>
      <c r="B423" s="249"/>
      <c r="C423" s="250"/>
      <c r="D423" s="244" t="s">
        <v>487</v>
      </c>
      <c r="E423" s="251" t="s">
        <v>28</v>
      </c>
      <c r="F423" s="252" t="s">
        <v>1778</v>
      </c>
      <c r="G423" s="250"/>
      <c r="H423" s="253">
        <v>36.200000000000003</v>
      </c>
      <c r="I423" s="254"/>
      <c r="J423" s="250"/>
      <c r="K423" s="250"/>
      <c r="L423" s="255"/>
      <c r="M423" s="256"/>
      <c r="N423" s="257"/>
      <c r="O423" s="257"/>
      <c r="P423" s="257"/>
      <c r="Q423" s="257"/>
      <c r="R423" s="257"/>
      <c r="S423" s="257"/>
      <c r="T423" s="258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9" t="s">
        <v>487</v>
      </c>
      <c r="AU423" s="259" t="s">
        <v>82</v>
      </c>
      <c r="AV423" s="13" t="s">
        <v>82</v>
      </c>
      <c r="AW423" s="13" t="s">
        <v>35</v>
      </c>
      <c r="AX423" s="13" t="s">
        <v>74</v>
      </c>
      <c r="AY423" s="259" t="s">
        <v>475</v>
      </c>
    </row>
    <row r="424" s="13" customFormat="1">
      <c r="A424" s="13"/>
      <c r="B424" s="249"/>
      <c r="C424" s="250"/>
      <c r="D424" s="244" t="s">
        <v>487</v>
      </c>
      <c r="E424" s="251" t="s">
        <v>28</v>
      </c>
      <c r="F424" s="252" t="s">
        <v>1779</v>
      </c>
      <c r="G424" s="250"/>
      <c r="H424" s="253">
        <v>36.200000000000003</v>
      </c>
      <c r="I424" s="254"/>
      <c r="J424" s="250"/>
      <c r="K424" s="250"/>
      <c r="L424" s="255"/>
      <c r="M424" s="256"/>
      <c r="N424" s="257"/>
      <c r="O424" s="257"/>
      <c r="P424" s="257"/>
      <c r="Q424" s="257"/>
      <c r="R424" s="257"/>
      <c r="S424" s="257"/>
      <c r="T424" s="258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9" t="s">
        <v>487</v>
      </c>
      <c r="AU424" s="259" t="s">
        <v>82</v>
      </c>
      <c r="AV424" s="13" t="s">
        <v>82</v>
      </c>
      <c r="AW424" s="13" t="s">
        <v>35</v>
      </c>
      <c r="AX424" s="13" t="s">
        <v>74</v>
      </c>
      <c r="AY424" s="259" t="s">
        <v>475</v>
      </c>
    </row>
    <row r="425" s="13" customFormat="1">
      <c r="A425" s="13"/>
      <c r="B425" s="249"/>
      <c r="C425" s="250"/>
      <c r="D425" s="244" t="s">
        <v>487</v>
      </c>
      <c r="E425" s="251" t="s">
        <v>28</v>
      </c>
      <c r="F425" s="252" t="s">
        <v>1780</v>
      </c>
      <c r="G425" s="250"/>
      <c r="H425" s="253">
        <v>27.399999999999999</v>
      </c>
      <c r="I425" s="254"/>
      <c r="J425" s="250"/>
      <c r="K425" s="250"/>
      <c r="L425" s="255"/>
      <c r="M425" s="256"/>
      <c r="N425" s="257"/>
      <c r="O425" s="257"/>
      <c r="P425" s="257"/>
      <c r="Q425" s="257"/>
      <c r="R425" s="257"/>
      <c r="S425" s="257"/>
      <c r="T425" s="258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9" t="s">
        <v>487</v>
      </c>
      <c r="AU425" s="259" t="s">
        <v>82</v>
      </c>
      <c r="AV425" s="13" t="s">
        <v>82</v>
      </c>
      <c r="AW425" s="13" t="s">
        <v>35</v>
      </c>
      <c r="AX425" s="13" t="s">
        <v>74</v>
      </c>
      <c r="AY425" s="259" t="s">
        <v>475</v>
      </c>
    </row>
    <row r="426" s="13" customFormat="1">
      <c r="A426" s="13"/>
      <c r="B426" s="249"/>
      <c r="C426" s="250"/>
      <c r="D426" s="244" t="s">
        <v>487</v>
      </c>
      <c r="E426" s="251" t="s">
        <v>28</v>
      </c>
      <c r="F426" s="252" t="s">
        <v>1781</v>
      </c>
      <c r="G426" s="250"/>
      <c r="H426" s="253">
        <v>15.9</v>
      </c>
      <c r="I426" s="254"/>
      <c r="J426" s="250"/>
      <c r="K426" s="250"/>
      <c r="L426" s="255"/>
      <c r="M426" s="256"/>
      <c r="N426" s="257"/>
      <c r="O426" s="257"/>
      <c r="P426" s="257"/>
      <c r="Q426" s="257"/>
      <c r="R426" s="257"/>
      <c r="S426" s="257"/>
      <c r="T426" s="258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9" t="s">
        <v>487</v>
      </c>
      <c r="AU426" s="259" t="s">
        <v>82</v>
      </c>
      <c r="AV426" s="13" t="s">
        <v>82</v>
      </c>
      <c r="AW426" s="13" t="s">
        <v>35</v>
      </c>
      <c r="AX426" s="13" t="s">
        <v>74</v>
      </c>
      <c r="AY426" s="259" t="s">
        <v>475</v>
      </c>
    </row>
    <row r="427" s="15" customFormat="1">
      <c r="A427" s="15"/>
      <c r="B427" s="271"/>
      <c r="C427" s="272"/>
      <c r="D427" s="244" t="s">
        <v>487</v>
      </c>
      <c r="E427" s="273" t="s">
        <v>28</v>
      </c>
      <c r="F427" s="274" t="s">
        <v>493</v>
      </c>
      <c r="G427" s="272"/>
      <c r="H427" s="275">
        <v>269.39999999999998</v>
      </c>
      <c r="I427" s="276"/>
      <c r="J427" s="272"/>
      <c r="K427" s="272"/>
      <c r="L427" s="277"/>
      <c r="M427" s="278"/>
      <c r="N427" s="279"/>
      <c r="O427" s="279"/>
      <c r="P427" s="279"/>
      <c r="Q427" s="279"/>
      <c r="R427" s="279"/>
      <c r="S427" s="279"/>
      <c r="T427" s="280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81" t="s">
        <v>487</v>
      </c>
      <c r="AU427" s="281" t="s">
        <v>82</v>
      </c>
      <c r="AV427" s="15" t="s">
        <v>482</v>
      </c>
      <c r="AW427" s="15" t="s">
        <v>35</v>
      </c>
      <c r="AX427" s="15" t="s">
        <v>78</v>
      </c>
      <c r="AY427" s="281" t="s">
        <v>475</v>
      </c>
    </row>
    <row r="428" s="2" customFormat="1" ht="44.25" customHeight="1">
      <c r="A428" s="41"/>
      <c r="B428" s="42"/>
      <c r="C428" s="231" t="s">
        <v>769</v>
      </c>
      <c r="D428" s="231" t="s">
        <v>477</v>
      </c>
      <c r="E428" s="232" t="s">
        <v>1782</v>
      </c>
      <c r="F428" s="233" t="s">
        <v>1783</v>
      </c>
      <c r="G428" s="234" t="s">
        <v>639</v>
      </c>
      <c r="H428" s="235">
        <v>269.39999999999998</v>
      </c>
      <c r="I428" s="236"/>
      <c r="J428" s="237">
        <f>ROUND(I428*H428,2)</f>
        <v>0</v>
      </c>
      <c r="K428" s="233" t="s">
        <v>481</v>
      </c>
      <c r="L428" s="47"/>
      <c r="M428" s="238" t="s">
        <v>28</v>
      </c>
      <c r="N428" s="239" t="s">
        <v>45</v>
      </c>
      <c r="O428" s="87"/>
      <c r="P428" s="240">
        <f>O428*H428</f>
        <v>0</v>
      </c>
      <c r="Q428" s="240">
        <v>0.0020799999999999998</v>
      </c>
      <c r="R428" s="240">
        <f>Q428*H428</f>
        <v>0.56035199999999985</v>
      </c>
      <c r="S428" s="240">
        <v>0</v>
      </c>
      <c r="T428" s="241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42" t="s">
        <v>482</v>
      </c>
      <c r="AT428" s="242" t="s">
        <v>477</v>
      </c>
      <c r="AU428" s="242" t="s">
        <v>82</v>
      </c>
      <c r="AY428" s="20" t="s">
        <v>475</v>
      </c>
      <c r="BE428" s="243">
        <f>IF(N428="základní",J428,0)</f>
        <v>0</v>
      </c>
      <c r="BF428" s="243">
        <f>IF(N428="snížená",J428,0)</f>
        <v>0</v>
      </c>
      <c r="BG428" s="243">
        <f>IF(N428="zákl. přenesená",J428,0)</f>
        <v>0</v>
      </c>
      <c r="BH428" s="243">
        <f>IF(N428="sníž. přenesená",J428,0)</f>
        <v>0</v>
      </c>
      <c r="BI428" s="243">
        <f>IF(N428="nulová",J428,0)</f>
        <v>0</v>
      </c>
      <c r="BJ428" s="20" t="s">
        <v>78</v>
      </c>
      <c r="BK428" s="243">
        <f>ROUND(I428*H428,2)</f>
        <v>0</v>
      </c>
      <c r="BL428" s="20" t="s">
        <v>482</v>
      </c>
      <c r="BM428" s="242" t="s">
        <v>1784</v>
      </c>
    </row>
    <row r="429" s="2" customFormat="1">
      <c r="A429" s="41"/>
      <c r="B429" s="42"/>
      <c r="C429" s="43"/>
      <c r="D429" s="244" t="s">
        <v>484</v>
      </c>
      <c r="E429" s="43"/>
      <c r="F429" s="245" t="s">
        <v>1783</v>
      </c>
      <c r="G429" s="43"/>
      <c r="H429" s="43"/>
      <c r="I429" s="151"/>
      <c r="J429" s="43"/>
      <c r="K429" s="43"/>
      <c r="L429" s="47"/>
      <c r="M429" s="246"/>
      <c r="N429" s="247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484</v>
      </c>
      <c r="AU429" s="20" t="s">
        <v>82</v>
      </c>
    </row>
    <row r="430" s="13" customFormat="1">
      <c r="A430" s="13"/>
      <c r="B430" s="249"/>
      <c r="C430" s="250"/>
      <c r="D430" s="244" t="s">
        <v>487</v>
      </c>
      <c r="E430" s="251" t="s">
        <v>28</v>
      </c>
      <c r="F430" s="252" t="s">
        <v>1785</v>
      </c>
      <c r="G430" s="250"/>
      <c r="H430" s="253">
        <v>17.600000000000001</v>
      </c>
      <c r="I430" s="254"/>
      <c r="J430" s="250"/>
      <c r="K430" s="250"/>
      <c r="L430" s="255"/>
      <c r="M430" s="256"/>
      <c r="N430" s="257"/>
      <c r="O430" s="257"/>
      <c r="P430" s="257"/>
      <c r="Q430" s="257"/>
      <c r="R430" s="257"/>
      <c r="S430" s="257"/>
      <c r="T430" s="258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9" t="s">
        <v>487</v>
      </c>
      <c r="AU430" s="259" t="s">
        <v>82</v>
      </c>
      <c r="AV430" s="13" t="s">
        <v>82</v>
      </c>
      <c r="AW430" s="13" t="s">
        <v>35</v>
      </c>
      <c r="AX430" s="13" t="s">
        <v>74</v>
      </c>
      <c r="AY430" s="259" t="s">
        <v>475</v>
      </c>
    </row>
    <row r="431" s="13" customFormat="1">
      <c r="A431" s="13"/>
      <c r="B431" s="249"/>
      <c r="C431" s="250"/>
      <c r="D431" s="244" t="s">
        <v>487</v>
      </c>
      <c r="E431" s="251" t="s">
        <v>28</v>
      </c>
      <c r="F431" s="252" t="s">
        <v>1786</v>
      </c>
      <c r="G431" s="250"/>
      <c r="H431" s="253">
        <v>28.199999999999999</v>
      </c>
      <c r="I431" s="254"/>
      <c r="J431" s="250"/>
      <c r="K431" s="250"/>
      <c r="L431" s="255"/>
      <c r="M431" s="256"/>
      <c r="N431" s="257"/>
      <c r="O431" s="257"/>
      <c r="P431" s="257"/>
      <c r="Q431" s="257"/>
      <c r="R431" s="257"/>
      <c r="S431" s="257"/>
      <c r="T431" s="258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9" t="s">
        <v>487</v>
      </c>
      <c r="AU431" s="259" t="s">
        <v>82</v>
      </c>
      <c r="AV431" s="13" t="s">
        <v>82</v>
      </c>
      <c r="AW431" s="13" t="s">
        <v>35</v>
      </c>
      <c r="AX431" s="13" t="s">
        <v>74</v>
      </c>
      <c r="AY431" s="259" t="s">
        <v>475</v>
      </c>
    </row>
    <row r="432" s="13" customFormat="1">
      <c r="A432" s="13"/>
      <c r="B432" s="249"/>
      <c r="C432" s="250"/>
      <c r="D432" s="244" t="s">
        <v>487</v>
      </c>
      <c r="E432" s="251" t="s">
        <v>28</v>
      </c>
      <c r="F432" s="252" t="s">
        <v>1787</v>
      </c>
      <c r="G432" s="250"/>
      <c r="H432" s="253">
        <v>35.5</v>
      </c>
      <c r="I432" s="254"/>
      <c r="J432" s="250"/>
      <c r="K432" s="250"/>
      <c r="L432" s="255"/>
      <c r="M432" s="256"/>
      <c r="N432" s="257"/>
      <c r="O432" s="257"/>
      <c r="P432" s="257"/>
      <c r="Q432" s="257"/>
      <c r="R432" s="257"/>
      <c r="S432" s="257"/>
      <c r="T432" s="258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9" t="s">
        <v>487</v>
      </c>
      <c r="AU432" s="259" t="s">
        <v>82</v>
      </c>
      <c r="AV432" s="13" t="s">
        <v>82</v>
      </c>
      <c r="AW432" s="13" t="s">
        <v>35</v>
      </c>
      <c r="AX432" s="13" t="s">
        <v>74</v>
      </c>
      <c r="AY432" s="259" t="s">
        <v>475</v>
      </c>
    </row>
    <row r="433" s="13" customFormat="1">
      <c r="A433" s="13"/>
      <c r="B433" s="249"/>
      <c r="C433" s="250"/>
      <c r="D433" s="244" t="s">
        <v>487</v>
      </c>
      <c r="E433" s="251" t="s">
        <v>28</v>
      </c>
      <c r="F433" s="252" t="s">
        <v>1788</v>
      </c>
      <c r="G433" s="250"/>
      <c r="H433" s="253">
        <v>36.200000000000003</v>
      </c>
      <c r="I433" s="254"/>
      <c r="J433" s="250"/>
      <c r="K433" s="250"/>
      <c r="L433" s="255"/>
      <c r="M433" s="256"/>
      <c r="N433" s="257"/>
      <c r="O433" s="257"/>
      <c r="P433" s="257"/>
      <c r="Q433" s="257"/>
      <c r="R433" s="257"/>
      <c r="S433" s="257"/>
      <c r="T433" s="258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9" t="s">
        <v>487</v>
      </c>
      <c r="AU433" s="259" t="s">
        <v>82</v>
      </c>
      <c r="AV433" s="13" t="s">
        <v>82</v>
      </c>
      <c r="AW433" s="13" t="s">
        <v>35</v>
      </c>
      <c r="AX433" s="13" t="s">
        <v>74</v>
      </c>
      <c r="AY433" s="259" t="s">
        <v>475</v>
      </c>
    </row>
    <row r="434" s="13" customFormat="1">
      <c r="A434" s="13"/>
      <c r="B434" s="249"/>
      <c r="C434" s="250"/>
      <c r="D434" s="244" t="s">
        <v>487</v>
      </c>
      <c r="E434" s="251" t="s">
        <v>28</v>
      </c>
      <c r="F434" s="252" t="s">
        <v>1789</v>
      </c>
      <c r="G434" s="250"/>
      <c r="H434" s="253">
        <v>36.200000000000003</v>
      </c>
      <c r="I434" s="254"/>
      <c r="J434" s="250"/>
      <c r="K434" s="250"/>
      <c r="L434" s="255"/>
      <c r="M434" s="256"/>
      <c r="N434" s="257"/>
      <c r="O434" s="257"/>
      <c r="P434" s="257"/>
      <c r="Q434" s="257"/>
      <c r="R434" s="257"/>
      <c r="S434" s="257"/>
      <c r="T434" s="258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9" t="s">
        <v>487</v>
      </c>
      <c r="AU434" s="259" t="s">
        <v>82</v>
      </c>
      <c r="AV434" s="13" t="s">
        <v>82</v>
      </c>
      <c r="AW434" s="13" t="s">
        <v>35</v>
      </c>
      <c r="AX434" s="13" t="s">
        <v>74</v>
      </c>
      <c r="AY434" s="259" t="s">
        <v>475</v>
      </c>
    </row>
    <row r="435" s="13" customFormat="1">
      <c r="A435" s="13"/>
      <c r="B435" s="249"/>
      <c r="C435" s="250"/>
      <c r="D435" s="244" t="s">
        <v>487</v>
      </c>
      <c r="E435" s="251" t="s">
        <v>28</v>
      </c>
      <c r="F435" s="252" t="s">
        <v>1790</v>
      </c>
      <c r="G435" s="250"/>
      <c r="H435" s="253">
        <v>36.200000000000003</v>
      </c>
      <c r="I435" s="254"/>
      <c r="J435" s="250"/>
      <c r="K435" s="250"/>
      <c r="L435" s="255"/>
      <c r="M435" s="256"/>
      <c r="N435" s="257"/>
      <c r="O435" s="257"/>
      <c r="P435" s="257"/>
      <c r="Q435" s="257"/>
      <c r="R435" s="257"/>
      <c r="S435" s="257"/>
      <c r="T435" s="258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9" t="s">
        <v>487</v>
      </c>
      <c r="AU435" s="259" t="s">
        <v>82</v>
      </c>
      <c r="AV435" s="13" t="s">
        <v>82</v>
      </c>
      <c r="AW435" s="13" t="s">
        <v>35</v>
      </c>
      <c r="AX435" s="13" t="s">
        <v>74</v>
      </c>
      <c r="AY435" s="259" t="s">
        <v>475</v>
      </c>
    </row>
    <row r="436" s="13" customFormat="1">
      <c r="A436" s="13"/>
      <c r="B436" s="249"/>
      <c r="C436" s="250"/>
      <c r="D436" s="244" t="s">
        <v>487</v>
      </c>
      <c r="E436" s="251" t="s">
        <v>28</v>
      </c>
      <c r="F436" s="252" t="s">
        <v>1791</v>
      </c>
      <c r="G436" s="250"/>
      <c r="H436" s="253">
        <v>36.200000000000003</v>
      </c>
      <c r="I436" s="254"/>
      <c r="J436" s="250"/>
      <c r="K436" s="250"/>
      <c r="L436" s="255"/>
      <c r="M436" s="256"/>
      <c r="N436" s="257"/>
      <c r="O436" s="257"/>
      <c r="P436" s="257"/>
      <c r="Q436" s="257"/>
      <c r="R436" s="257"/>
      <c r="S436" s="257"/>
      <c r="T436" s="258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9" t="s">
        <v>487</v>
      </c>
      <c r="AU436" s="259" t="s">
        <v>82</v>
      </c>
      <c r="AV436" s="13" t="s">
        <v>82</v>
      </c>
      <c r="AW436" s="13" t="s">
        <v>35</v>
      </c>
      <c r="AX436" s="13" t="s">
        <v>74</v>
      </c>
      <c r="AY436" s="259" t="s">
        <v>475</v>
      </c>
    </row>
    <row r="437" s="13" customFormat="1">
      <c r="A437" s="13"/>
      <c r="B437" s="249"/>
      <c r="C437" s="250"/>
      <c r="D437" s="244" t="s">
        <v>487</v>
      </c>
      <c r="E437" s="251" t="s">
        <v>28</v>
      </c>
      <c r="F437" s="252" t="s">
        <v>1792</v>
      </c>
      <c r="G437" s="250"/>
      <c r="H437" s="253">
        <v>27.399999999999999</v>
      </c>
      <c r="I437" s="254"/>
      <c r="J437" s="250"/>
      <c r="K437" s="250"/>
      <c r="L437" s="255"/>
      <c r="M437" s="256"/>
      <c r="N437" s="257"/>
      <c r="O437" s="257"/>
      <c r="P437" s="257"/>
      <c r="Q437" s="257"/>
      <c r="R437" s="257"/>
      <c r="S437" s="257"/>
      <c r="T437" s="258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9" t="s">
        <v>487</v>
      </c>
      <c r="AU437" s="259" t="s">
        <v>82</v>
      </c>
      <c r="AV437" s="13" t="s">
        <v>82</v>
      </c>
      <c r="AW437" s="13" t="s">
        <v>35</v>
      </c>
      <c r="AX437" s="13" t="s">
        <v>74</v>
      </c>
      <c r="AY437" s="259" t="s">
        <v>475</v>
      </c>
    </row>
    <row r="438" s="13" customFormat="1">
      <c r="A438" s="13"/>
      <c r="B438" s="249"/>
      <c r="C438" s="250"/>
      <c r="D438" s="244" t="s">
        <v>487</v>
      </c>
      <c r="E438" s="251" t="s">
        <v>28</v>
      </c>
      <c r="F438" s="252" t="s">
        <v>1793</v>
      </c>
      <c r="G438" s="250"/>
      <c r="H438" s="253">
        <v>15.9</v>
      </c>
      <c r="I438" s="254"/>
      <c r="J438" s="250"/>
      <c r="K438" s="250"/>
      <c r="L438" s="255"/>
      <c r="M438" s="256"/>
      <c r="N438" s="257"/>
      <c r="O438" s="257"/>
      <c r="P438" s="257"/>
      <c r="Q438" s="257"/>
      <c r="R438" s="257"/>
      <c r="S438" s="257"/>
      <c r="T438" s="258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9" t="s">
        <v>487</v>
      </c>
      <c r="AU438" s="259" t="s">
        <v>82</v>
      </c>
      <c r="AV438" s="13" t="s">
        <v>82</v>
      </c>
      <c r="AW438" s="13" t="s">
        <v>35</v>
      </c>
      <c r="AX438" s="13" t="s">
        <v>74</v>
      </c>
      <c r="AY438" s="259" t="s">
        <v>475</v>
      </c>
    </row>
    <row r="439" s="15" customFormat="1">
      <c r="A439" s="15"/>
      <c r="B439" s="271"/>
      <c r="C439" s="272"/>
      <c r="D439" s="244" t="s">
        <v>487</v>
      </c>
      <c r="E439" s="273" t="s">
        <v>28</v>
      </c>
      <c r="F439" s="274" t="s">
        <v>493</v>
      </c>
      <c r="G439" s="272"/>
      <c r="H439" s="275">
        <v>269.39999999999998</v>
      </c>
      <c r="I439" s="276"/>
      <c r="J439" s="272"/>
      <c r="K439" s="272"/>
      <c r="L439" s="277"/>
      <c r="M439" s="278"/>
      <c r="N439" s="279"/>
      <c r="O439" s="279"/>
      <c r="P439" s="279"/>
      <c r="Q439" s="279"/>
      <c r="R439" s="279"/>
      <c r="S439" s="279"/>
      <c r="T439" s="280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81" t="s">
        <v>487</v>
      </c>
      <c r="AU439" s="281" t="s">
        <v>82</v>
      </c>
      <c r="AV439" s="15" t="s">
        <v>482</v>
      </c>
      <c r="AW439" s="15" t="s">
        <v>35</v>
      </c>
      <c r="AX439" s="15" t="s">
        <v>78</v>
      </c>
      <c r="AY439" s="281" t="s">
        <v>475</v>
      </c>
    </row>
    <row r="440" s="12" customFormat="1" ht="22.8" customHeight="1">
      <c r="A440" s="12"/>
      <c r="B440" s="215"/>
      <c r="C440" s="216"/>
      <c r="D440" s="217" t="s">
        <v>73</v>
      </c>
      <c r="E440" s="229" t="s">
        <v>292</v>
      </c>
      <c r="F440" s="229" t="s">
        <v>648</v>
      </c>
      <c r="G440" s="216"/>
      <c r="H440" s="216"/>
      <c r="I440" s="219"/>
      <c r="J440" s="230">
        <f>BK440</f>
        <v>0</v>
      </c>
      <c r="K440" s="216"/>
      <c r="L440" s="221"/>
      <c r="M440" s="222"/>
      <c r="N440" s="223"/>
      <c r="O440" s="223"/>
      <c r="P440" s="224">
        <f>SUM(P441:P555)</f>
        <v>0</v>
      </c>
      <c r="Q440" s="223"/>
      <c r="R440" s="224">
        <f>SUM(R441:R555)</f>
        <v>21.028915390000002</v>
      </c>
      <c r="S440" s="223"/>
      <c r="T440" s="225">
        <f>SUM(T441:T555)</f>
        <v>0</v>
      </c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R440" s="226" t="s">
        <v>78</v>
      </c>
      <c r="AT440" s="227" t="s">
        <v>73</v>
      </c>
      <c r="AU440" s="227" t="s">
        <v>78</v>
      </c>
      <c r="AY440" s="226" t="s">
        <v>475</v>
      </c>
      <c r="BK440" s="228">
        <f>SUM(BK441:BK555)</f>
        <v>0</v>
      </c>
    </row>
    <row r="441" s="2" customFormat="1" ht="21.75" customHeight="1">
      <c r="A441" s="41"/>
      <c r="B441" s="42"/>
      <c r="C441" s="231" t="s">
        <v>775</v>
      </c>
      <c r="D441" s="231" t="s">
        <v>477</v>
      </c>
      <c r="E441" s="232" t="s">
        <v>1794</v>
      </c>
      <c r="F441" s="233" t="s">
        <v>1795</v>
      </c>
      <c r="G441" s="234" t="s">
        <v>496</v>
      </c>
      <c r="H441" s="235">
        <v>1616.9000000000001</v>
      </c>
      <c r="I441" s="236"/>
      <c r="J441" s="237">
        <f>ROUND(I441*H441,2)</f>
        <v>0</v>
      </c>
      <c r="K441" s="233" t="s">
        <v>481</v>
      </c>
      <c r="L441" s="47"/>
      <c r="M441" s="238" t="s">
        <v>28</v>
      </c>
      <c r="N441" s="239" t="s">
        <v>45</v>
      </c>
      <c r="O441" s="87"/>
      <c r="P441" s="240">
        <f>O441*H441</f>
        <v>0</v>
      </c>
      <c r="Q441" s="240">
        <v>0.00038000000000000002</v>
      </c>
      <c r="R441" s="240">
        <f>Q441*H441</f>
        <v>0.61442200000000002</v>
      </c>
      <c r="S441" s="240">
        <v>0</v>
      </c>
      <c r="T441" s="241">
        <f>S441*H441</f>
        <v>0</v>
      </c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R441" s="242" t="s">
        <v>482</v>
      </c>
      <c r="AT441" s="242" t="s">
        <v>477</v>
      </c>
      <c r="AU441" s="242" t="s">
        <v>82</v>
      </c>
      <c r="AY441" s="20" t="s">
        <v>475</v>
      </c>
      <c r="BE441" s="243">
        <f>IF(N441="základní",J441,0)</f>
        <v>0</v>
      </c>
      <c r="BF441" s="243">
        <f>IF(N441="snížená",J441,0)</f>
        <v>0</v>
      </c>
      <c r="BG441" s="243">
        <f>IF(N441="zákl. přenesená",J441,0)</f>
        <v>0</v>
      </c>
      <c r="BH441" s="243">
        <f>IF(N441="sníž. přenesená",J441,0)</f>
        <v>0</v>
      </c>
      <c r="BI441" s="243">
        <f>IF(N441="nulová",J441,0)</f>
        <v>0</v>
      </c>
      <c r="BJ441" s="20" t="s">
        <v>78</v>
      </c>
      <c r="BK441" s="243">
        <f>ROUND(I441*H441,2)</f>
        <v>0</v>
      </c>
      <c r="BL441" s="20" t="s">
        <v>482</v>
      </c>
      <c r="BM441" s="242" t="s">
        <v>1796</v>
      </c>
    </row>
    <row r="442" s="2" customFormat="1">
      <c r="A442" s="41"/>
      <c r="B442" s="42"/>
      <c r="C442" s="43"/>
      <c r="D442" s="244" t="s">
        <v>484</v>
      </c>
      <c r="E442" s="43"/>
      <c r="F442" s="245" t="s">
        <v>1795</v>
      </c>
      <c r="G442" s="43"/>
      <c r="H442" s="43"/>
      <c r="I442" s="151"/>
      <c r="J442" s="43"/>
      <c r="K442" s="43"/>
      <c r="L442" s="47"/>
      <c r="M442" s="246"/>
      <c r="N442" s="247"/>
      <c r="O442" s="87"/>
      <c r="P442" s="87"/>
      <c r="Q442" s="87"/>
      <c r="R442" s="87"/>
      <c r="S442" s="87"/>
      <c r="T442" s="88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T442" s="20" t="s">
        <v>484</v>
      </c>
      <c r="AU442" s="20" t="s">
        <v>82</v>
      </c>
    </row>
    <row r="443" s="13" customFormat="1">
      <c r="A443" s="13"/>
      <c r="B443" s="249"/>
      <c r="C443" s="250"/>
      <c r="D443" s="244" t="s">
        <v>487</v>
      </c>
      <c r="E443" s="251" t="s">
        <v>28</v>
      </c>
      <c r="F443" s="252" t="s">
        <v>1797</v>
      </c>
      <c r="G443" s="250"/>
      <c r="H443" s="253">
        <v>1616.9000000000001</v>
      </c>
      <c r="I443" s="254"/>
      <c r="J443" s="250"/>
      <c r="K443" s="250"/>
      <c r="L443" s="255"/>
      <c r="M443" s="256"/>
      <c r="N443" s="257"/>
      <c r="O443" s="257"/>
      <c r="P443" s="257"/>
      <c r="Q443" s="257"/>
      <c r="R443" s="257"/>
      <c r="S443" s="257"/>
      <c r="T443" s="258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9" t="s">
        <v>487</v>
      </c>
      <c r="AU443" s="259" t="s">
        <v>82</v>
      </c>
      <c r="AV443" s="13" t="s">
        <v>82</v>
      </c>
      <c r="AW443" s="13" t="s">
        <v>35</v>
      </c>
      <c r="AX443" s="13" t="s">
        <v>78</v>
      </c>
      <c r="AY443" s="259" t="s">
        <v>475</v>
      </c>
    </row>
    <row r="444" s="2" customFormat="1" ht="21.75" customHeight="1">
      <c r="A444" s="41"/>
      <c r="B444" s="42"/>
      <c r="C444" s="231" t="s">
        <v>780</v>
      </c>
      <c r="D444" s="231" t="s">
        <v>477</v>
      </c>
      <c r="E444" s="232" t="s">
        <v>1798</v>
      </c>
      <c r="F444" s="233" t="s">
        <v>1799</v>
      </c>
      <c r="G444" s="234" t="s">
        <v>496</v>
      </c>
      <c r="H444" s="235">
        <v>2560.5</v>
      </c>
      <c r="I444" s="236"/>
      <c r="J444" s="237">
        <f>ROUND(I444*H444,2)</f>
        <v>0</v>
      </c>
      <c r="K444" s="233" t="s">
        <v>481</v>
      </c>
      <c r="L444" s="47"/>
      <c r="M444" s="238" t="s">
        <v>28</v>
      </c>
      <c r="N444" s="239" t="s">
        <v>45</v>
      </c>
      <c r="O444" s="87"/>
      <c r="P444" s="240">
        <f>O444*H444</f>
        <v>0</v>
      </c>
      <c r="Q444" s="240">
        <v>0.00059999999999999995</v>
      </c>
      <c r="R444" s="240">
        <f>Q444*H444</f>
        <v>1.5362999999999998</v>
      </c>
      <c r="S444" s="240">
        <v>0</v>
      </c>
      <c r="T444" s="241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42" t="s">
        <v>482</v>
      </c>
      <c r="AT444" s="242" t="s">
        <v>477</v>
      </c>
      <c r="AU444" s="242" t="s">
        <v>82</v>
      </c>
      <c r="AY444" s="20" t="s">
        <v>475</v>
      </c>
      <c r="BE444" s="243">
        <f>IF(N444="základní",J444,0)</f>
        <v>0</v>
      </c>
      <c r="BF444" s="243">
        <f>IF(N444="snížená",J444,0)</f>
        <v>0</v>
      </c>
      <c r="BG444" s="243">
        <f>IF(N444="zákl. přenesená",J444,0)</f>
        <v>0</v>
      </c>
      <c r="BH444" s="243">
        <f>IF(N444="sníž. přenesená",J444,0)</f>
        <v>0</v>
      </c>
      <c r="BI444" s="243">
        <f>IF(N444="nulová",J444,0)</f>
        <v>0</v>
      </c>
      <c r="BJ444" s="20" t="s">
        <v>78</v>
      </c>
      <c r="BK444" s="243">
        <f>ROUND(I444*H444,2)</f>
        <v>0</v>
      </c>
      <c r="BL444" s="20" t="s">
        <v>482</v>
      </c>
      <c r="BM444" s="242" t="s">
        <v>1800</v>
      </c>
    </row>
    <row r="445" s="2" customFormat="1">
      <c r="A445" s="41"/>
      <c r="B445" s="42"/>
      <c r="C445" s="43"/>
      <c r="D445" s="244" t="s">
        <v>484</v>
      </c>
      <c r="E445" s="43"/>
      <c r="F445" s="245" t="s">
        <v>1799</v>
      </c>
      <c r="G445" s="43"/>
      <c r="H445" s="43"/>
      <c r="I445" s="151"/>
      <c r="J445" s="43"/>
      <c r="K445" s="43"/>
      <c r="L445" s="47"/>
      <c r="M445" s="246"/>
      <c r="N445" s="247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484</v>
      </c>
      <c r="AU445" s="20" t="s">
        <v>82</v>
      </c>
    </row>
    <row r="446" s="2" customFormat="1">
      <c r="A446" s="41"/>
      <c r="B446" s="42"/>
      <c r="C446" s="43"/>
      <c r="D446" s="244" t="s">
        <v>485</v>
      </c>
      <c r="E446" s="43"/>
      <c r="F446" s="248" t="s">
        <v>1801</v>
      </c>
      <c r="G446" s="43"/>
      <c r="H446" s="43"/>
      <c r="I446" s="151"/>
      <c r="J446" s="43"/>
      <c r="K446" s="43"/>
      <c r="L446" s="47"/>
      <c r="M446" s="246"/>
      <c r="N446" s="247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485</v>
      </c>
      <c r="AU446" s="20" t="s">
        <v>82</v>
      </c>
    </row>
    <row r="447" s="13" customFormat="1">
      <c r="A447" s="13"/>
      <c r="B447" s="249"/>
      <c r="C447" s="250"/>
      <c r="D447" s="244" t="s">
        <v>487</v>
      </c>
      <c r="E447" s="251" t="s">
        <v>28</v>
      </c>
      <c r="F447" s="252" t="s">
        <v>1802</v>
      </c>
      <c r="G447" s="250"/>
      <c r="H447" s="253">
        <v>2560.5</v>
      </c>
      <c r="I447" s="254"/>
      <c r="J447" s="250"/>
      <c r="K447" s="250"/>
      <c r="L447" s="255"/>
      <c r="M447" s="256"/>
      <c r="N447" s="257"/>
      <c r="O447" s="257"/>
      <c r="P447" s="257"/>
      <c r="Q447" s="257"/>
      <c r="R447" s="257"/>
      <c r="S447" s="257"/>
      <c r="T447" s="258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9" t="s">
        <v>487</v>
      </c>
      <c r="AU447" s="259" t="s">
        <v>82</v>
      </c>
      <c r="AV447" s="13" t="s">
        <v>82</v>
      </c>
      <c r="AW447" s="13" t="s">
        <v>35</v>
      </c>
      <c r="AX447" s="13" t="s">
        <v>78</v>
      </c>
      <c r="AY447" s="259" t="s">
        <v>475</v>
      </c>
    </row>
    <row r="448" s="2" customFormat="1" ht="21.75" customHeight="1">
      <c r="A448" s="41"/>
      <c r="B448" s="42"/>
      <c r="C448" s="231" t="s">
        <v>786</v>
      </c>
      <c r="D448" s="231" t="s">
        <v>477</v>
      </c>
      <c r="E448" s="232" t="s">
        <v>1803</v>
      </c>
      <c r="F448" s="233" t="s">
        <v>1804</v>
      </c>
      <c r="G448" s="234" t="s">
        <v>639</v>
      </c>
      <c r="H448" s="235">
        <v>269.39999999999998</v>
      </c>
      <c r="I448" s="236"/>
      <c r="J448" s="237">
        <f>ROUND(I448*H448,2)</f>
        <v>0</v>
      </c>
      <c r="K448" s="233" t="s">
        <v>481</v>
      </c>
      <c r="L448" s="47"/>
      <c r="M448" s="238" t="s">
        <v>28</v>
      </c>
      <c r="N448" s="239" t="s">
        <v>45</v>
      </c>
      <c r="O448" s="87"/>
      <c r="P448" s="240">
        <f>O448*H448</f>
        <v>0</v>
      </c>
      <c r="Q448" s="240">
        <v>0.0020799999999999998</v>
      </c>
      <c r="R448" s="240">
        <f>Q448*H448</f>
        <v>0.56035199999999985</v>
      </c>
      <c r="S448" s="240">
        <v>0</v>
      </c>
      <c r="T448" s="241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42" t="s">
        <v>482</v>
      </c>
      <c r="AT448" s="242" t="s">
        <v>477</v>
      </c>
      <c r="AU448" s="242" t="s">
        <v>82</v>
      </c>
      <c r="AY448" s="20" t="s">
        <v>475</v>
      </c>
      <c r="BE448" s="243">
        <f>IF(N448="základní",J448,0)</f>
        <v>0</v>
      </c>
      <c r="BF448" s="243">
        <f>IF(N448="snížená",J448,0)</f>
        <v>0</v>
      </c>
      <c r="BG448" s="243">
        <f>IF(N448="zákl. přenesená",J448,0)</f>
        <v>0</v>
      </c>
      <c r="BH448" s="243">
        <f>IF(N448="sníž. přenesená",J448,0)</f>
        <v>0</v>
      </c>
      <c r="BI448" s="243">
        <f>IF(N448="nulová",J448,0)</f>
        <v>0</v>
      </c>
      <c r="BJ448" s="20" t="s">
        <v>78</v>
      </c>
      <c r="BK448" s="243">
        <f>ROUND(I448*H448,2)</f>
        <v>0</v>
      </c>
      <c r="BL448" s="20" t="s">
        <v>482</v>
      </c>
      <c r="BM448" s="242" t="s">
        <v>1805</v>
      </c>
    </row>
    <row r="449" s="2" customFormat="1">
      <c r="A449" s="41"/>
      <c r="B449" s="42"/>
      <c r="C449" s="43"/>
      <c r="D449" s="244" t="s">
        <v>484</v>
      </c>
      <c r="E449" s="43"/>
      <c r="F449" s="245" t="s">
        <v>1806</v>
      </c>
      <c r="G449" s="43"/>
      <c r="H449" s="43"/>
      <c r="I449" s="151"/>
      <c r="J449" s="43"/>
      <c r="K449" s="43"/>
      <c r="L449" s="47"/>
      <c r="M449" s="246"/>
      <c r="N449" s="247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484</v>
      </c>
      <c r="AU449" s="20" t="s">
        <v>82</v>
      </c>
    </row>
    <row r="450" s="2" customFormat="1">
      <c r="A450" s="41"/>
      <c r="B450" s="42"/>
      <c r="C450" s="43"/>
      <c r="D450" s="244" t="s">
        <v>485</v>
      </c>
      <c r="E450" s="43"/>
      <c r="F450" s="248" t="s">
        <v>1807</v>
      </c>
      <c r="G450" s="43"/>
      <c r="H450" s="43"/>
      <c r="I450" s="151"/>
      <c r="J450" s="43"/>
      <c r="K450" s="43"/>
      <c r="L450" s="47"/>
      <c r="M450" s="246"/>
      <c r="N450" s="247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485</v>
      </c>
      <c r="AU450" s="20" t="s">
        <v>82</v>
      </c>
    </row>
    <row r="451" s="13" customFormat="1">
      <c r="A451" s="13"/>
      <c r="B451" s="249"/>
      <c r="C451" s="250"/>
      <c r="D451" s="244" t="s">
        <v>487</v>
      </c>
      <c r="E451" s="251" t="s">
        <v>28</v>
      </c>
      <c r="F451" s="252" t="s">
        <v>1808</v>
      </c>
      <c r="G451" s="250"/>
      <c r="H451" s="253">
        <v>17.600000000000001</v>
      </c>
      <c r="I451" s="254"/>
      <c r="J451" s="250"/>
      <c r="K451" s="250"/>
      <c r="L451" s="255"/>
      <c r="M451" s="256"/>
      <c r="N451" s="257"/>
      <c r="O451" s="257"/>
      <c r="P451" s="257"/>
      <c r="Q451" s="257"/>
      <c r="R451" s="257"/>
      <c r="S451" s="257"/>
      <c r="T451" s="258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9" t="s">
        <v>487</v>
      </c>
      <c r="AU451" s="259" t="s">
        <v>82</v>
      </c>
      <c r="AV451" s="13" t="s">
        <v>82</v>
      </c>
      <c r="AW451" s="13" t="s">
        <v>35</v>
      </c>
      <c r="AX451" s="13" t="s">
        <v>74</v>
      </c>
      <c r="AY451" s="259" t="s">
        <v>475</v>
      </c>
    </row>
    <row r="452" s="13" customFormat="1">
      <c r="A452" s="13"/>
      <c r="B452" s="249"/>
      <c r="C452" s="250"/>
      <c r="D452" s="244" t="s">
        <v>487</v>
      </c>
      <c r="E452" s="251" t="s">
        <v>28</v>
      </c>
      <c r="F452" s="252" t="s">
        <v>1809</v>
      </c>
      <c r="G452" s="250"/>
      <c r="H452" s="253">
        <v>28.199999999999999</v>
      </c>
      <c r="I452" s="254"/>
      <c r="J452" s="250"/>
      <c r="K452" s="250"/>
      <c r="L452" s="255"/>
      <c r="M452" s="256"/>
      <c r="N452" s="257"/>
      <c r="O452" s="257"/>
      <c r="P452" s="257"/>
      <c r="Q452" s="257"/>
      <c r="R452" s="257"/>
      <c r="S452" s="257"/>
      <c r="T452" s="258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9" t="s">
        <v>487</v>
      </c>
      <c r="AU452" s="259" t="s">
        <v>82</v>
      </c>
      <c r="AV452" s="13" t="s">
        <v>82</v>
      </c>
      <c r="AW452" s="13" t="s">
        <v>35</v>
      </c>
      <c r="AX452" s="13" t="s">
        <v>74</v>
      </c>
      <c r="AY452" s="259" t="s">
        <v>475</v>
      </c>
    </row>
    <row r="453" s="13" customFormat="1">
      <c r="A453" s="13"/>
      <c r="B453" s="249"/>
      <c r="C453" s="250"/>
      <c r="D453" s="244" t="s">
        <v>487</v>
      </c>
      <c r="E453" s="251" t="s">
        <v>28</v>
      </c>
      <c r="F453" s="252" t="s">
        <v>1810</v>
      </c>
      <c r="G453" s="250"/>
      <c r="H453" s="253">
        <v>35.5</v>
      </c>
      <c r="I453" s="254"/>
      <c r="J453" s="250"/>
      <c r="K453" s="250"/>
      <c r="L453" s="255"/>
      <c r="M453" s="256"/>
      <c r="N453" s="257"/>
      <c r="O453" s="257"/>
      <c r="P453" s="257"/>
      <c r="Q453" s="257"/>
      <c r="R453" s="257"/>
      <c r="S453" s="257"/>
      <c r="T453" s="258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9" t="s">
        <v>487</v>
      </c>
      <c r="AU453" s="259" t="s">
        <v>82</v>
      </c>
      <c r="AV453" s="13" t="s">
        <v>82</v>
      </c>
      <c r="AW453" s="13" t="s">
        <v>35</v>
      </c>
      <c r="AX453" s="13" t="s">
        <v>74</v>
      </c>
      <c r="AY453" s="259" t="s">
        <v>475</v>
      </c>
    </row>
    <row r="454" s="13" customFormat="1">
      <c r="A454" s="13"/>
      <c r="B454" s="249"/>
      <c r="C454" s="250"/>
      <c r="D454" s="244" t="s">
        <v>487</v>
      </c>
      <c r="E454" s="251" t="s">
        <v>28</v>
      </c>
      <c r="F454" s="252" t="s">
        <v>1811</v>
      </c>
      <c r="G454" s="250"/>
      <c r="H454" s="253">
        <v>36.200000000000003</v>
      </c>
      <c r="I454" s="254"/>
      <c r="J454" s="250"/>
      <c r="K454" s="250"/>
      <c r="L454" s="255"/>
      <c r="M454" s="256"/>
      <c r="N454" s="257"/>
      <c r="O454" s="257"/>
      <c r="P454" s="257"/>
      <c r="Q454" s="257"/>
      <c r="R454" s="257"/>
      <c r="S454" s="257"/>
      <c r="T454" s="258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9" t="s">
        <v>487</v>
      </c>
      <c r="AU454" s="259" t="s">
        <v>82</v>
      </c>
      <c r="AV454" s="13" t="s">
        <v>82</v>
      </c>
      <c r="AW454" s="13" t="s">
        <v>35</v>
      </c>
      <c r="AX454" s="13" t="s">
        <v>74</v>
      </c>
      <c r="AY454" s="259" t="s">
        <v>475</v>
      </c>
    </row>
    <row r="455" s="13" customFormat="1">
      <c r="A455" s="13"/>
      <c r="B455" s="249"/>
      <c r="C455" s="250"/>
      <c r="D455" s="244" t="s">
        <v>487</v>
      </c>
      <c r="E455" s="251" t="s">
        <v>28</v>
      </c>
      <c r="F455" s="252" t="s">
        <v>1812</v>
      </c>
      <c r="G455" s="250"/>
      <c r="H455" s="253">
        <v>36.200000000000003</v>
      </c>
      <c r="I455" s="254"/>
      <c r="J455" s="250"/>
      <c r="K455" s="250"/>
      <c r="L455" s="255"/>
      <c r="M455" s="256"/>
      <c r="N455" s="257"/>
      <c r="O455" s="257"/>
      <c r="P455" s="257"/>
      <c r="Q455" s="257"/>
      <c r="R455" s="257"/>
      <c r="S455" s="257"/>
      <c r="T455" s="258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9" t="s">
        <v>487</v>
      </c>
      <c r="AU455" s="259" t="s">
        <v>82</v>
      </c>
      <c r="AV455" s="13" t="s">
        <v>82</v>
      </c>
      <c r="AW455" s="13" t="s">
        <v>35</v>
      </c>
      <c r="AX455" s="13" t="s">
        <v>74</v>
      </c>
      <c r="AY455" s="259" t="s">
        <v>475</v>
      </c>
    </row>
    <row r="456" s="13" customFormat="1">
      <c r="A456" s="13"/>
      <c r="B456" s="249"/>
      <c r="C456" s="250"/>
      <c r="D456" s="244" t="s">
        <v>487</v>
      </c>
      <c r="E456" s="251" t="s">
        <v>28</v>
      </c>
      <c r="F456" s="252" t="s">
        <v>1813</v>
      </c>
      <c r="G456" s="250"/>
      <c r="H456" s="253">
        <v>36.200000000000003</v>
      </c>
      <c r="I456" s="254"/>
      <c r="J456" s="250"/>
      <c r="K456" s="250"/>
      <c r="L456" s="255"/>
      <c r="M456" s="256"/>
      <c r="N456" s="257"/>
      <c r="O456" s="257"/>
      <c r="P456" s="257"/>
      <c r="Q456" s="257"/>
      <c r="R456" s="257"/>
      <c r="S456" s="257"/>
      <c r="T456" s="258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9" t="s">
        <v>487</v>
      </c>
      <c r="AU456" s="259" t="s">
        <v>82</v>
      </c>
      <c r="AV456" s="13" t="s">
        <v>82</v>
      </c>
      <c r="AW456" s="13" t="s">
        <v>35</v>
      </c>
      <c r="AX456" s="13" t="s">
        <v>74</v>
      </c>
      <c r="AY456" s="259" t="s">
        <v>475</v>
      </c>
    </row>
    <row r="457" s="13" customFormat="1">
      <c r="A457" s="13"/>
      <c r="B457" s="249"/>
      <c r="C457" s="250"/>
      <c r="D457" s="244" t="s">
        <v>487</v>
      </c>
      <c r="E457" s="251" t="s">
        <v>28</v>
      </c>
      <c r="F457" s="252" t="s">
        <v>1814</v>
      </c>
      <c r="G457" s="250"/>
      <c r="H457" s="253">
        <v>36.200000000000003</v>
      </c>
      <c r="I457" s="254"/>
      <c r="J457" s="250"/>
      <c r="K457" s="250"/>
      <c r="L457" s="255"/>
      <c r="M457" s="256"/>
      <c r="N457" s="257"/>
      <c r="O457" s="257"/>
      <c r="P457" s="257"/>
      <c r="Q457" s="257"/>
      <c r="R457" s="257"/>
      <c r="S457" s="257"/>
      <c r="T457" s="258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9" t="s">
        <v>487</v>
      </c>
      <c r="AU457" s="259" t="s">
        <v>82</v>
      </c>
      <c r="AV457" s="13" t="s">
        <v>82</v>
      </c>
      <c r="AW457" s="13" t="s">
        <v>35</v>
      </c>
      <c r="AX457" s="13" t="s">
        <v>74</v>
      </c>
      <c r="AY457" s="259" t="s">
        <v>475</v>
      </c>
    </row>
    <row r="458" s="13" customFormat="1">
      <c r="A458" s="13"/>
      <c r="B458" s="249"/>
      <c r="C458" s="250"/>
      <c r="D458" s="244" t="s">
        <v>487</v>
      </c>
      <c r="E458" s="251" t="s">
        <v>28</v>
      </c>
      <c r="F458" s="252" t="s">
        <v>1815</v>
      </c>
      <c r="G458" s="250"/>
      <c r="H458" s="253">
        <v>27.399999999999999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9" t="s">
        <v>487</v>
      </c>
      <c r="AU458" s="259" t="s">
        <v>82</v>
      </c>
      <c r="AV458" s="13" t="s">
        <v>82</v>
      </c>
      <c r="AW458" s="13" t="s">
        <v>35</v>
      </c>
      <c r="AX458" s="13" t="s">
        <v>74</v>
      </c>
      <c r="AY458" s="259" t="s">
        <v>475</v>
      </c>
    </row>
    <row r="459" s="13" customFormat="1">
      <c r="A459" s="13"/>
      <c r="B459" s="249"/>
      <c r="C459" s="250"/>
      <c r="D459" s="244" t="s">
        <v>487</v>
      </c>
      <c r="E459" s="251" t="s">
        <v>28</v>
      </c>
      <c r="F459" s="252" t="s">
        <v>1816</v>
      </c>
      <c r="G459" s="250"/>
      <c r="H459" s="253">
        <v>15.9</v>
      </c>
      <c r="I459" s="254"/>
      <c r="J459" s="250"/>
      <c r="K459" s="250"/>
      <c r="L459" s="255"/>
      <c r="M459" s="256"/>
      <c r="N459" s="257"/>
      <c r="O459" s="257"/>
      <c r="P459" s="257"/>
      <c r="Q459" s="257"/>
      <c r="R459" s="257"/>
      <c r="S459" s="257"/>
      <c r="T459" s="258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9" t="s">
        <v>487</v>
      </c>
      <c r="AU459" s="259" t="s">
        <v>82</v>
      </c>
      <c r="AV459" s="13" t="s">
        <v>82</v>
      </c>
      <c r="AW459" s="13" t="s">
        <v>35</v>
      </c>
      <c r="AX459" s="13" t="s">
        <v>74</v>
      </c>
      <c r="AY459" s="259" t="s">
        <v>475</v>
      </c>
    </row>
    <row r="460" s="15" customFormat="1">
      <c r="A460" s="15"/>
      <c r="B460" s="271"/>
      <c r="C460" s="272"/>
      <c r="D460" s="244" t="s">
        <v>487</v>
      </c>
      <c r="E460" s="273" t="s">
        <v>28</v>
      </c>
      <c r="F460" s="274" t="s">
        <v>493</v>
      </c>
      <c r="G460" s="272"/>
      <c r="H460" s="275">
        <v>269.39999999999998</v>
      </c>
      <c r="I460" s="276"/>
      <c r="J460" s="272"/>
      <c r="K460" s="272"/>
      <c r="L460" s="277"/>
      <c r="M460" s="278"/>
      <c r="N460" s="279"/>
      <c r="O460" s="279"/>
      <c r="P460" s="279"/>
      <c r="Q460" s="279"/>
      <c r="R460" s="279"/>
      <c r="S460" s="279"/>
      <c r="T460" s="280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81" t="s">
        <v>487</v>
      </c>
      <c r="AU460" s="281" t="s">
        <v>82</v>
      </c>
      <c r="AV460" s="15" t="s">
        <v>482</v>
      </c>
      <c r="AW460" s="15" t="s">
        <v>35</v>
      </c>
      <c r="AX460" s="15" t="s">
        <v>78</v>
      </c>
      <c r="AY460" s="281" t="s">
        <v>475</v>
      </c>
    </row>
    <row r="461" s="2" customFormat="1" ht="33" customHeight="1">
      <c r="A461" s="41"/>
      <c r="B461" s="42"/>
      <c r="C461" s="231" t="s">
        <v>791</v>
      </c>
      <c r="D461" s="231" t="s">
        <v>477</v>
      </c>
      <c r="E461" s="232" t="s">
        <v>1817</v>
      </c>
      <c r="F461" s="233" t="s">
        <v>1818</v>
      </c>
      <c r="G461" s="234" t="s">
        <v>480</v>
      </c>
      <c r="H461" s="235">
        <v>1.9410000000000001</v>
      </c>
      <c r="I461" s="236"/>
      <c r="J461" s="237">
        <f>ROUND(I461*H461,2)</f>
        <v>0</v>
      </c>
      <c r="K461" s="233" t="s">
        <v>481</v>
      </c>
      <c r="L461" s="47"/>
      <c r="M461" s="238" t="s">
        <v>28</v>
      </c>
      <c r="N461" s="239" t="s">
        <v>45</v>
      </c>
      <c r="O461" s="87"/>
      <c r="P461" s="240">
        <f>O461*H461</f>
        <v>0</v>
      </c>
      <c r="Q461" s="240">
        <v>2.45329</v>
      </c>
      <c r="R461" s="240">
        <f>Q461*H461</f>
        <v>4.7618358900000004</v>
      </c>
      <c r="S461" s="240">
        <v>0</v>
      </c>
      <c r="T461" s="241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42" t="s">
        <v>482</v>
      </c>
      <c r="AT461" s="242" t="s">
        <v>477</v>
      </c>
      <c r="AU461" s="242" t="s">
        <v>82</v>
      </c>
      <c r="AY461" s="20" t="s">
        <v>475</v>
      </c>
      <c r="BE461" s="243">
        <f>IF(N461="základní",J461,0)</f>
        <v>0</v>
      </c>
      <c r="BF461" s="243">
        <f>IF(N461="snížená",J461,0)</f>
        <v>0</v>
      </c>
      <c r="BG461" s="243">
        <f>IF(N461="zákl. přenesená",J461,0)</f>
        <v>0</v>
      </c>
      <c r="BH461" s="243">
        <f>IF(N461="sníž. přenesená",J461,0)</f>
        <v>0</v>
      </c>
      <c r="BI461" s="243">
        <f>IF(N461="nulová",J461,0)</f>
        <v>0</v>
      </c>
      <c r="BJ461" s="20" t="s">
        <v>78</v>
      </c>
      <c r="BK461" s="243">
        <f>ROUND(I461*H461,2)</f>
        <v>0</v>
      </c>
      <c r="BL461" s="20" t="s">
        <v>482</v>
      </c>
      <c r="BM461" s="242" t="s">
        <v>1819</v>
      </c>
    </row>
    <row r="462" s="2" customFormat="1">
      <c r="A462" s="41"/>
      <c r="B462" s="42"/>
      <c r="C462" s="43"/>
      <c r="D462" s="244" t="s">
        <v>484</v>
      </c>
      <c r="E462" s="43"/>
      <c r="F462" s="245" t="s">
        <v>1818</v>
      </c>
      <c r="G462" s="43"/>
      <c r="H462" s="43"/>
      <c r="I462" s="151"/>
      <c r="J462" s="43"/>
      <c r="K462" s="43"/>
      <c r="L462" s="47"/>
      <c r="M462" s="246"/>
      <c r="N462" s="247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484</v>
      </c>
      <c r="AU462" s="20" t="s">
        <v>82</v>
      </c>
    </row>
    <row r="463" s="13" customFormat="1">
      <c r="A463" s="13"/>
      <c r="B463" s="249"/>
      <c r="C463" s="250"/>
      <c r="D463" s="244" t="s">
        <v>487</v>
      </c>
      <c r="E463" s="251" t="s">
        <v>28</v>
      </c>
      <c r="F463" s="252" t="s">
        <v>1820</v>
      </c>
      <c r="G463" s="250"/>
      <c r="H463" s="253">
        <v>0.127</v>
      </c>
      <c r="I463" s="254"/>
      <c r="J463" s="250"/>
      <c r="K463" s="250"/>
      <c r="L463" s="255"/>
      <c r="M463" s="256"/>
      <c r="N463" s="257"/>
      <c r="O463" s="257"/>
      <c r="P463" s="257"/>
      <c r="Q463" s="257"/>
      <c r="R463" s="257"/>
      <c r="S463" s="257"/>
      <c r="T463" s="258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9" t="s">
        <v>487</v>
      </c>
      <c r="AU463" s="259" t="s">
        <v>82</v>
      </c>
      <c r="AV463" s="13" t="s">
        <v>82</v>
      </c>
      <c r="AW463" s="13" t="s">
        <v>35</v>
      </c>
      <c r="AX463" s="13" t="s">
        <v>74</v>
      </c>
      <c r="AY463" s="259" t="s">
        <v>475</v>
      </c>
    </row>
    <row r="464" s="13" customFormat="1">
      <c r="A464" s="13"/>
      <c r="B464" s="249"/>
      <c r="C464" s="250"/>
      <c r="D464" s="244" t="s">
        <v>487</v>
      </c>
      <c r="E464" s="251" t="s">
        <v>28</v>
      </c>
      <c r="F464" s="252" t="s">
        <v>1821</v>
      </c>
      <c r="G464" s="250"/>
      <c r="H464" s="253">
        <v>0.20300000000000001</v>
      </c>
      <c r="I464" s="254"/>
      <c r="J464" s="250"/>
      <c r="K464" s="250"/>
      <c r="L464" s="255"/>
      <c r="M464" s="256"/>
      <c r="N464" s="257"/>
      <c r="O464" s="257"/>
      <c r="P464" s="257"/>
      <c r="Q464" s="257"/>
      <c r="R464" s="257"/>
      <c r="S464" s="257"/>
      <c r="T464" s="258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9" t="s">
        <v>487</v>
      </c>
      <c r="AU464" s="259" t="s">
        <v>82</v>
      </c>
      <c r="AV464" s="13" t="s">
        <v>82</v>
      </c>
      <c r="AW464" s="13" t="s">
        <v>35</v>
      </c>
      <c r="AX464" s="13" t="s">
        <v>74</v>
      </c>
      <c r="AY464" s="259" t="s">
        <v>475</v>
      </c>
    </row>
    <row r="465" s="13" customFormat="1">
      <c r="A465" s="13"/>
      <c r="B465" s="249"/>
      <c r="C465" s="250"/>
      <c r="D465" s="244" t="s">
        <v>487</v>
      </c>
      <c r="E465" s="251" t="s">
        <v>28</v>
      </c>
      <c r="F465" s="252" t="s">
        <v>1822</v>
      </c>
      <c r="G465" s="250"/>
      <c r="H465" s="253">
        <v>0.25600000000000001</v>
      </c>
      <c r="I465" s="254"/>
      <c r="J465" s="250"/>
      <c r="K465" s="250"/>
      <c r="L465" s="255"/>
      <c r="M465" s="256"/>
      <c r="N465" s="257"/>
      <c r="O465" s="257"/>
      <c r="P465" s="257"/>
      <c r="Q465" s="257"/>
      <c r="R465" s="257"/>
      <c r="S465" s="257"/>
      <c r="T465" s="258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9" t="s">
        <v>487</v>
      </c>
      <c r="AU465" s="259" t="s">
        <v>82</v>
      </c>
      <c r="AV465" s="13" t="s">
        <v>82</v>
      </c>
      <c r="AW465" s="13" t="s">
        <v>35</v>
      </c>
      <c r="AX465" s="13" t="s">
        <v>74</v>
      </c>
      <c r="AY465" s="259" t="s">
        <v>475</v>
      </c>
    </row>
    <row r="466" s="13" customFormat="1">
      <c r="A466" s="13"/>
      <c r="B466" s="249"/>
      <c r="C466" s="250"/>
      <c r="D466" s="244" t="s">
        <v>487</v>
      </c>
      <c r="E466" s="251" t="s">
        <v>28</v>
      </c>
      <c r="F466" s="252" t="s">
        <v>1823</v>
      </c>
      <c r="G466" s="250"/>
      <c r="H466" s="253">
        <v>0.26100000000000001</v>
      </c>
      <c r="I466" s="254"/>
      <c r="J466" s="250"/>
      <c r="K466" s="250"/>
      <c r="L466" s="255"/>
      <c r="M466" s="256"/>
      <c r="N466" s="257"/>
      <c r="O466" s="257"/>
      <c r="P466" s="257"/>
      <c r="Q466" s="257"/>
      <c r="R466" s="257"/>
      <c r="S466" s="257"/>
      <c r="T466" s="258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9" t="s">
        <v>487</v>
      </c>
      <c r="AU466" s="259" t="s">
        <v>82</v>
      </c>
      <c r="AV466" s="13" t="s">
        <v>82</v>
      </c>
      <c r="AW466" s="13" t="s">
        <v>35</v>
      </c>
      <c r="AX466" s="13" t="s">
        <v>74</v>
      </c>
      <c r="AY466" s="259" t="s">
        <v>475</v>
      </c>
    </row>
    <row r="467" s="13" customFormat="1">
      <c r="A467" s="13"/>
      <c r="B467" s="249"/>
      <c r="C467" s="250"/>
      <c r="D467" s="244" t="s">
        <v>487</v>
      </c>
      <c r="E467" s="251" t="s">
        <v>28</v>
      </c>
      <c r="F467" s="252" t="s">
        <v>1824</v>
      </c>
      <c r="G467" s="250"/>
      <c r="H467" s="253">
        <v>0.26100000000000001</v>
      </c>
      <c r="I467" s="254"/>
      <c r="J467" s="250"/>
      <c r="K467" s="250"/>
      <c r="L467" s="255"/>
      <c r="M467" s="256"/>
      <c r="N467" s="257"/>
      <c r="O467" s="257"/>
      <c r="P467" s="257"/>
      <c r="Q467" s="257"/>
      <c r="R467" s="257"/>
      <c r="S467" s="257"/>
      <c r="T467" s="258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9" t="s">
        <v>487</v>
      </c>
      <c r="AU467" s="259" t="s">
        <v>82</v>
      </c>
      <c r="AV467" s="13" t="s">
        <v>82</v>
      </c>
      <c r="AW467" s="13" t="s">
        <v>35</v>
      </c>
      <c r="AX467" s="13" t="s">
        <v>74</v>
      </c>
      <c r="AY467" s="259" t="s">
        <v>475</v>
      </c>
    </row>
    <row r="468" s="13" customFormat="1">
      <c r="A468" s="13"/>
      <c r="B468" s="249"/>
      <c r="C468" s="250"/>
      <c r="D468" s="244" t="s">
        <v>487</v>
      </c>
      <c r="E468" s="251" t="s">
        <v>28</v>
      </c>
      <c r="F468" s="252" t="s">
        <v>1825</v>
      </c>
      <c r="G468" s="250"/>
      <c r="H468" s="253">
        <v>0.26100000000000001</v>
      </c>
      <c r="I468" s="254"/>
      <c r="J468" s="250"/>
      <c r="K468" s="250"/>
      <c r="L468" s="255"/>
      <c r="M468" s="256"/>
      <c r="N468" s="257"/>
      <c r="O468" s="257"/>
      <c r="P468" s="257"/>
      <c r="Q468" s="257"/>
      <c r="R468" s="257"/>
      <c r="S468" s="257"/>
      <c r="T468" s="258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9" t="s">
        <v>487</v>
      </c>
      <c r="AU468" s="259" t="s">
        <v>82</v>
      </c>
      <c r="AV468" s="13" t="s">
        <v>82</v>
      </c>
      <c r="AW468" s="13" t="s">
        <v>35</v>
      </c>
      <c r="AX468" s="13" t="s">
        <v>74</v>
      </c>
      <c r="AY468" s="259" t="s">
        <v>475</v>
      </c>
    </row>
    <row r="469" s="13" customFormat="1">
      <c r="A469" s="13"/>
      <c r="B469" s="249"/>
      <c r="C469" s="250"/>
      <c r="D469" s="244" t="s">
        <v>487</v>
      </c>
      <c r="E469" s="251" t="s">
        <v>28</v>
      </c>
      <c r="F469" s="252" t="s">
        <v>1826</v>
      </c>
      <c r="G469" s="250"/>
      <c r="H469" s="253">
        <v>0.26100000000000001</v>
      </c>
      <c r="I469" s="254"/>
      <c r="J469" s="250"/>
      <c r="K469" s="250"/>
      <c r="L469" s="255"/>
      <c r="M469" s="256"/>
      <c r="N469" s="257"/>
      <c r="O469" s="257"/>
      <c r="P469" s="257"/>
      <c r="Q469" s="257"/>
      <c r="R469" s="257"/>
      <c r="S469" s="257"/>
      <c r="T469" s="258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9" t="s">
        <v>487</v>
      </c>
      <c r="AU469" s="259" t="s">
        <v>82</v>
      </c>
      <c r="AV469" s="13" t="s">
        <v>82</v>
      </c>
      <c r="AW469" s="13" t="s">
        <v>35</v>
      </c>
      <c r="AX469" s="13" t="s">
        <v>74</v>
      </c>
      <c r="AY469" s="259" t="s">
        <v>475</v>
      </c>
    </row>
    <row r="470" s="13" customFormat="1">
      <c r="A470" s="13"/>
      <c r="B470" s="249"/>
      <c r="C470" s="250"/>
      <c r="D470" s="244" t="s">
        <v>487</v>
      </c>
      <c r="E470" s="251" t="s">
        <v>28</v>
      </c>
      <c r="F470" s="252" t="s">
        <v>1827</v>
      </c>
      <c r="G470" s="250"/>
      <c r="H470" s="253">
        <v>0.19700000000000001</v>
      </c>
      <c r="I470" s="254"/>
      <c r="J470" s="250"/>
      <c r="K470" s="250"/>
      <c r="L470" s="255"/>
      <c r="M470" s="256"/>
      <c r="N470" s="257"/>
      <c r="O470" s="257"/>
      <c r="P470" s="257"/>
      <c r="Q470" s="257"/>
      <c r="R470" s="257"/>
      <c r="S470" s="257"/>
      <c r="T470" s="258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9" t="s">
        <v>487</v>
      </c>
      <c r="AU470" s="259" t="s">
        <v>82</v>
      </c>
      <c r="AV470" s="13" t="s">
        <v>82</v>
      </c>
      <c r="AW470" s="13" t="s">
        <v>35</v>
      </c>
      <c r="AX470" s="13" t="s">
        <v>74</v>
      </c>
      <c r="AY470" s="259" t="s">
        <v>475</v>
      </c>
    </row>
    <row r="471" s="13" customFormat="1">
      <c r="A471" s="13"/>
      <c r="B471" s="249"/>
      <c r="C471" s="250"/>
      <c r="D471" s="244" t="s">
        <v>487</v>
      </c>
      <c r="E471" s="251" t="s">
        <v>28</v>
      </c>
      <c r="F471" s="252" t="s">
        <v>1828</v>
      </c>
      <c r="G471" s="250"/>
      <c r="H471" s="253">
        <v>0.114</v>
      </c>
      <c r="I471" s="254"/>
      <c r="J471" s="250"/>
      <c r="K471" s="250"/>
      <c r="L471" s="255"/>
      <c r="M471" s="256"/>
      <c r="N471" s="257"/>
      <c r="O471" s="257"/>
      <c r="P471" s="257"/>
      <c r="Q471" s="257"/>
      <c r="R471" s="257"/>
      <c r="S471" s="257"/>
      <c r="T471" s="258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9" t="s">
        <v>487</v>
      </c>
      <c r="AU471" s="259" t="s">
        <v>82</v>
      </c>
      <c r="AV471" s="13" t="s">
        <v>82</v>
      </c>
      <c r="AW471" s="13" t="s">
        <v>35</v>
      </c>
      <c r="AX471" s="13" t="s">
        <v>74</v>
      </c>
      <c r="AY471" s="259" t="s">
        <v>475</v>
      </c>
    </row>
    <row r="472" s="15" customFormat="1">
      <c r="A472" s="15"/>
      <c r="B472" s="271"/>
      <c r="C472" s="272"/>
      <c r="D472" s="244" t="s">
        <v>487</v>
      </c>
      <c r="E472" s="273" t="s">
        <v>28</v>
      </c>
      <c r="F472" s="274" t="s">
        <v>493</v>
      </c>
      <c r="G472" s="272"/>
      <c r="H472" s="275">
        <v>1.9410000000000005</v>
      </c>
      <c r="I472" s="276"/>
      <c r="J472" s="272"/>
      <c r="K472" s="272"/>
      <c r="L472" s="277"/>
      <c r="M472" s="278"/>
      <c r="N472" s="279"/>
      <c r="O472" s="279"/>
      <c r="P472" s="279"/>
      <c r="Q472" s="279"/>
      <c r="R472" s="279"/>
      <c r="S472" s="279"/>
      <c r="T472" s="280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81" t="s">
        <v>487</v>
      </c>
      <c r="AU472" s="281" t="s">
        <v>82</v>
      </c>
      <c r="AV472" s="15" t="s">
        <v>482</v>
      </c>
      <c r="AW472" s="15" t="s">
        <v>35</v>
      </c>
      <c r="AX472" s="15" t="s">
        <v>78</v>
      </c>
      <c r="AY472" s="281" t="s">
        <v>475</v>
      </c>
    </row>
    <row r="473" s="2" customFormat="1" ht="21.75" customHeight="1">
      <c r="A473" s="41"/>
      <c r="B473" s="42"/>
      <c r="C473" s="231" t="s">
        <v>797</v>
      </c>
      <c r="D473" s="231" t="s">
        <v>477</v>
      </c>
      <c r="E473" s="232" t="s">
        <v>1829</v>
      </c>
      <c r="F473" s="233" t="s">
        <v>1830</v>
      </c>
      <c r="G473" s="234" t="s">
        <v>639</v>
      </c>
      <c r="H473" s="235">
        <v>1040</v>
      </c>
      <c r="I473" s="236"/>
      <c r="J473" s="237">
        <f>ROUND(I473*H473,2)</f>
        <v>0</v>
      </c>
      <c r="K473" s="233" t="s">
        <v>28</v>
      </c>
      <c r="L473" s="47"/>
      <c r="M473" s="238" t="s">
        <v>28</v>
      </c>
      <c r="N473" s="239" t="s">
        <v>45</v>
      </c>
      <c r="O473" s="87"/>
      <c r="P473" s="240">
        <f>O473*H473</f>
        <v>0</v>
      </c>
      <c r="Q473" s="240">
        <v>0.0013649999999999999</v>
      </c>
      <c r="R473" s="240">
        <f>Q473*H473</f>
        <v>1.4196</v>
      </c>
      <c r="S473" s="240">
        <v>0</v>
      </c>
      <c r="T473" s="241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42" t="s">
        <v>482</v>
      </c>
      <c r="AT473" s="242" t="s">
        <v>477</v>
      </c>
      <c r="AU473" s="242" t="s">
        <v>82</v>
      </c>
      <c r="AY473" s="20" t="s">
        <v>475</v>
      </c>
      <c r="BE473" s="243">
        <f>IF(N473="základní",J473,0)</f>
        <v>0</v>
      </c>
      <c r="BF473" s="243">
        <f>IF(N473="snížená",J473,0)</f>
        <v>0</v>
      </c>
      <c r="BG473" s="243">
        <f>IF(N473="zákl. přenesená",J473,0)</f>
        <v>0</v>
      </c>
      <c r="BH473" s="243">
        <f>IF(N473="sníž. přenesená",J473,0)</f>
        <v>0</v>
      </c>
      <c r="BI473" s="243">
        <f>IF(N473="nulová",J473,0)</f>
        <v>0</v>
      </c>
      <c r="BJ473" s="20" t="s">
        <v>78</v>
      </c>
      <c r="BK473" s="243">
        <f>ROUND(I473*H473,2)</f>
        <v>0</v>
      </c>
      <c r="BL473" s="20" t="s">
        <v>482</v>
      </c>
      <c r="BM473" s="242" t="s">
        <v>1831</v>
      </c>
    </row>
    <row r="474" s="2" customFormat="1">
      <c r="A474" s="41"/>
      <c r="B474" s="42"/>
      <c r="C474" s="43"/>
      <c r="D474" s="244" t="s">
        <v>484</v>
      </c>
      <c r="E474" s="43"/>
      <c r="F474" s="245" t="s">
        <v>1830</v>
      </c>
      <c r="G474" s="43"/>
      <c r="H474" s="43"/>
      <c r="I474" s="151"/>
      <c r="J474" s="43"/>
      <c r="K474" s="43"/>
      <c r="L474" s="47"/>
      <c r="M474" s="246"/>
      <c r="N474" s="247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484</v>
      </c>
      <c r="AU474" s="20" t="s">
        <v>82</v>
      </c>
    </row>
    <row r="475" s="13" customFormat="1">
      <c r="A475" s="13"/>
      <c r="B475" s="249"/>
      <c r="C475" s="250"/>
      <c r="D475" s="244" t="s">
        <v>487</v>
      </c>
      <c r="E475" s="251" t="s">
        <v>28</v>
      </c>
      <c r="F475" s="252" t="s">
        <v>1832</v>
      </c>
      <c r="G475" s="250"/>
      <c r="H475" s="253">
        <v>5</v>
      </c>
      <c r="I475" s="254"/>
      <c r="J475" s="250"/>
      <c r="K475" s="250"/>
      <c r="L475" s="255"/>
      <c r="M475" s="256"/>
      <c r="N475" s="257"/>
      <c r="O475" s="257"/>
      <c r="P475" s="257"/>
      <c r="Q475" s="257"/>
      <c r="R475" s="257"/>
      <c r="S475" s="257"/>
      <c r="T475" s="258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9" t="s">
        <v>487</v>
      </c>
      <c r="AU475" s="259" t="s">
        <v>82</v>
      </c>
      <c r="AV475" s="13" t="s">
        <v>82</v>
      </c>
      <c r="AW475" s="13" t="s">
        <v>35</v>
      </c>
      <c r="AX475" s="13" t="s">
        <v>74</v>
      </c>
      <c r="AY475" s="259" t="s">
        <v>475</v>
      </c>
    </row>
    <row r="476" s="13" customFormat="1">
      <c r="A476" s="13"/>
      <c r="B476" s="249"/>
      <c r="C476" s="250"/>
      <c r="D476" s="244" t="s">
        <v>487</v>
      </c>
      <c r="E476" s="251" t="s">
        <v>28</v>
      </c>
      <c r="F476" s="252" t="s">
        <v>1833</v>
      </c>
      <c r="G476" s="250"/>
      <c r="H476" s="253">
        <v>7.5</v>
      </c>
      <c r="I476" s="254"/>
      <c r="J476" s="250"/>
      <c r="K476" s="250"/>
      <c r="L476" s="255"/>
      <c r="M476" s="256"/>
      <c r="N476" s="257"/>
      <c r="O476" s="257"/>
      <c r="P476" s="257"/>
      <c r="Q476" s="257"/>
      <c r="R476" s="257"/>
      <c r="S476" s="257"/>
      <c r="T476" s="258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9" t="s">
        <v>487</v>
      </c>
      <c r="AU476" s="259" t="s">
        <v>82</v>
      </c>
      <c r="AV476" s="13" t="s">
        <v>82</v>
      </c>
      <c r="AW476" s="13" t="s">
        <v>35</v>
      </c>
      <c r="AX476" s="13" t="s">
        <v>74</v>
      </c>
      <c r="AY476" s="259" t="s">
        <v>475</v>
      </c>
    </row>
    <row r="477" s="13" customFormat="1">
      <c r="A477" s="13"/>
      <c r="B477" s="249"/>
      <c r="C477" s="250"/>
      <c r="D477" s="244" t="s">
        <v>487</v>
      </c>
      <c r="E477" s="251" t="s">
        <v>28</v>
      </c>
      <c r="F477" s="252" t="s">
        <v>1834</v>
      </c>
      <c r="G477" s="250"/>
      <c r="H477" s="253">
        <v>22.5</v>
      </c>
      <c r="I477" s="254"/>
      <c r="J477" s="250"/>
      <c r="K477" s="250"/>
      <c r="L477" s="255"/>
      <c r="M477" s="256"/>
      <c r="N477" s="257"/>
      <c r="O477" s="257"/>
      <c r="P477" s="257"/>
      <c r="Q477" s="257"/>
      <c r="R477" s="257"/>
      <c r="S477" s="257"/>
      <c r="T477" s="258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9" t="s">
        <v>487</v>
      </c>
      <c r="AU477" s="259" t="s">
        <v>82</v>
      </c>
      <c r="AV477" s="13" t="s">
        <v>82</v>
      </c>
      <c r="AW477" s="13" t="s">
        <v>35</v>
      </c>
      <c r="AX477" s="13" t="s">
        <v>74</v>
      </c>
      <c r="AY477" s="259" t="s">
        <v>475</v>
      </c>
    </row>
    <row r="478" s="13" customFormat="1">
      <c r="A478" s="13"/>
      <c r="B478" s="249"/>
      <c r="C478" s="250"/>
      <c r="D478" s="244" t="s">
        <v>487</v>
      </c>
      <c r="E478" s="251" t="s">
        <v>28</v>
      </c>
      <c r="F478" s="252" t="s">
        <v>1835</v>
      </c>
      <c r="G478" s="250"/>
      <c r="H478" s="253">
        <v>30</v>
      </c>
      <c r="I478" s="254"/>
      <c r="J478" s="250"/>
      <c r="K478" s="250"/>
      <c r="L478" s="255"/>
      <c r="M478" s="256"/>
      <c r="N478" s="257"/>
      <c r="O478" s="257"/>
      <c r="P478" s="257"/>
      <c r="Q478" s="257"/>
      <c r="R478" s="257"/>
      <c r="S478" s="257"/>
      <c r="T478" s="258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9" t="s">
        <v>487</v>
      </c>
      <c r="AU478" s="259" t="s">
        <v>82</v>
      </c>
      <c r="AV478" s="13" t="s">
        <v>82</v>
      </c>
      <c r="AW478" s="13" t="s">
        <v>35</v>
      </c>
      <c r="AX478" s="13" t="s">
        <v>74</v>
      </c>
      <c r="AY478" s="259" t="s">
        <v>475</v>
      </c>
    </row>
    <row r="479" s="13" customFormat="1">
      <c r="A479" s="13"/>
      <c r="B479" s="249"/>
      <c r="C479" s="250"/>
      <c r="D479" s="244" t="s">
        <v>487</v>
      </c>
      <c r="E479" s="251" t="s">
        <v>28</v>
      </c>
      <c r="F479" s="252" t="s">
        <v>1836</v>
      </c>
      <c r="G479" s="250"/>
      <c r="H479" s="253">
        <v>35</v>
      </c>
      <c r="I479" s="254"/>
      <c r="J479" s="250"/>
      <c r="K479" s="250"/>
      <c r="L479" s="255"/>
      <c r="M479" s="256"/>
      <c r="N479" s="257"/>
      <c r="O479" s="257"/>
      <c r="P479" s="257"/>
      <c r="Q479" s="257"/>
      <c r="R479" s="257"/>
      <c r="S479" s="257"/>
      <c r="T479" s="258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9" t="s">
        <v>487</v>
      </c>
      <c r="AU479" s="259" t="s">
        <v>82</v>
      </c>
      <c r="AV479" s="13" t="s">
        <v>82</v>
      </c>
      <c r="AW479" s="13" t="s">
        <v>35</v>
      </c>
      <c r="AX479" s="13" t="s">
        <v>74</v>
      </c>
      <c r="AY479" s="259" t="s">
        <v>475</v>
      </c>
    </row>
    <row r="480" s="13" customFormat="1">
      <c r="A480" s="13"/>
      <c r="B480" s="249"/>
      <c r="C480" s="250"/>
      <c r="D480" s="244" t="s">
        <v>487</v>
      </c>
      <c r="E480" s="251" t="s">
        <v>28</v>
      </c>
      <c r="F480" s="252" t="s">
        <v>1837</v>
      </c>
      <c r="G480" s="250"/>
      <c r="H480" s="253">
        <v>30</v>
      </c>
      <c r="I480" s="254"/>
      <c r="J480" s="250"/>
      <c r="K480" s="250"/>
      <c r="L480" s="255"/>
      <c r="M480" s="256"/>
      <c r="N480" s="257"/>
      <c r="O480" s="257"/>
      <c r="P480" s="257"/>
      <c r="Q480" s="257"/>
      <c r="R480" s="257"/>
      <c r="S480" s="257"/>
      <c r="T480" s="258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9" t="s">
        <v>487</v>
      </c>
      <c r="AU480" s="259" t="s">
        <v>82</v>
      </c>
      <c r="AV480" s="13" t="s">
        <v>82</v>
      </c>
      <c r="AW480" s="13" t="s">
        <v>35</v>
      </c>
      <c r="AX480" s="13" t="s">
        <v>74</v>
      </c>
      <c r="AY480" s="259" t="s">
        <v>475</v>
      </c>
    </row>
    <row r="481" s="13" customFormat="1">
      <c r="A481" s="13"/>
      <c r="B481" s="249"/>
      <c r="C481" s="250"/>
      <c r="D481" s="244" t="s">
        <v>487</v>
      </c>
      <c r="E481" s="251" t="s">
        <v>28</v>
      </c>
      <c r="F481" s="252" t="s">
        <v>1838</v>
      </c>
      <c r="G481" s="250"/>
      <c r="H481" s="253">
        <v>7.5</v>
      </c>
      <c r="I481" s="254"/>
      <c r="J481" s="250"/>
      <c r="K481" s="250"/>
      <c r="L481" s="255"/>
      <c r="M481" s="256"/>
      <c r="N481" s="257"/>
      <c r="O481" s="257"/>
      <c r="P481" s="257"/>
      <c r="Q481" s="257"/>
      <c r="R481" s="257"/>
      <c r="S481" s="257"/>
      <c r="T481" s="258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9" t="s">
        <v>487</v>
      </c>
      <c r="AU481" s="259" t="s">
        <v>82</v>
      </c>
      <c r="AV481" s="13" t="s">
        <v>82</v>
      </c>
      <c r="AW481" s="13" t="s">
        <v>35</v>
      </c>
      <c r="AX481" s="13" t="s">
        <v>74</v>
      </c>
      <c r="AY481" s="259" t="s">
        <v>475</v>
      </c>
    </row>
    <row r="482" s="13" customFormat="1">
      <c r="A482" s="13"/>
      <c r="B482" s="249"/>
      <c r="C482" s="250"/>
      <c r="D482" s="244" t="s">
        <v>487</v>
      </c>
      <c r="E482" s="251" t="s">
        <v>28</v>
      </c>
      <c r="F482" s="252" t="s">
        <v>1839</v>
      </c>
      <c r="G482" s="250"/>
      <c r="H482" s="253">
        <v>27.5</v>
      </c>
      <c r="I482" s="254"/>
      <c r="J482" s="250"/>
      <c r="K482" s="250"/>
      <c r="L482" s="255"/>
      <c r="M482" s="256"/>
      <c r="N482" s="257"/>
      <c r="O482" s="257"/>
      <c r="P482" s="257"/>
      <c r="Q482" s="257"/>
      <c r="R482" s="257"/>
      <c r="S482" s="257"/>
      <c r="T482" s="258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9" t="s">
        <v>487</v>
      </c>
      <c r="AU482" s="259" t="s">
        <v>82</v>
      </c>
      <c r="AV482" s="13" t="s">
        <v>82</v>
      </c>
      <c r="AW482" s="13" t="s">
        <v>35</v>
      </c>
      <c r="AX482" s="13" t="s">
        <v>74</v>
      </c>
      <c r="AY482" s="259" t="s">
        <v>475</v>
      </c>
    </row>
    <row r="483" s="13" customFormat="1">
      <c r="A483" s="13"/>
      <c r="B483" s="249"/>
      <c r="C483" s="250"/>
      <c r="D483" s="244" t="s">
        <v>487</v>
      </c>
      <c r="E483" s="251" t="s">
        <v>28</v>
      </c>
      <c r="F483" s="252" t="s">
        <v>1840</v>
      </c>
      <c r="G483" s="250"/>
      <c r="H483" s="253">
        <v>25</v>
      </c>
      <c r="I483" s="254"/>
      <c r="J483" s="250"/>
      <c r="K483" s="250"/>
      <c r="L483" s="255"/>
      <c r="M483" s="256"/>
      <c r="N483" s="257"/>
      <c r="O483" s="257"/>
      <c r="P483" s="257"/>
      <c r="Q483" s="257"/>
      <c r="R483" s="257"/>
      <c r="S483" s="257"/>
      <c r="T483" s="258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9" t="s">
        <v>487</v>
      </c>
      <c r="AU483" s="259" t="s">
        <v>82</v>
      </c>
      <c r="AV483" s="13" t="s">
        <v>82</v>
      </c>
      <c r="AW483" s="13" t="s">
        <v>35</v>
      </c>
      <c r="AX483" s="13" t="s">
        <v>74</v>
      </c>
      <c r="AY483" s="259" t="s">
        <v>475</v>
      </c>
    </row>
    <row r="484" s="14" customFormat="1">
      <c r="A484" s="14"/>
      <c r="B484" s="260"/>
      <c r="C484" s="261"/>
      <c r="D484" s="244" t="s">
        <v>487</v>
      </c>
      <c r="E484" s="262" t="s">
        <v>28</v>
      </c>
      <c r="F484" s="263" t="s">
        <v>490</v>
      </c>
      <c r="G484" s="261"/>
      <c r="H484" s="264">
        <v>190</v>
      </c>
      <c r="I484" s="265"/>
      <c r="J484" s="261"/>
      <c r="K484" s="261"/>
      <c r="L484" s="266"/>
      <c r="M484" s="267"/>
      <c r="N484" s="268"/>
      <c r="O484" s="268"/>
      <c r="P484" s="268"/>
      <c r="Q484" s="268"/>
      <c r="R484" s="268"/>
      <c r="S484" s="268"/>
      <c r="T484" s="269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70" t="s">
        <v>487</v>
      </c>
      <c r="AU484" s="270" t="s">
        <v>82</v>
      </c>
      <c r="AV484" s="14" t="s">
        <v>90</v>
      </c>
      <c r="AW484" s="14" t="s">
        <v>35</v>
      </c>
      <c r="AX484" s="14" t="s">
        <v>74</v>
      </c>
      <c r="AY484" s="270" t="s">
        <v>475</v>
      </c>
    </row>
    <row r="485" s="13" customFormat="1">
      <c r="A485" s="13"/>
      <c r="B485" s="249"/>
      <c r="C485" s="250"/>
      <c r="D485" s="244" t="s">
        <v>487</v>
      </c>
      <c r="E485" s="251" t="s">
        <v>28</v>
      </c>
      <c r="F485" s="252" t="s">
        <v>1841</v>
      </c>
      <c r="G485" s="250"/>
      <c r="H485" s="253">
        <v>17.5</v>
      </c>
      <c r="I485" s="254"/>
      <c r="J485" s="250"/>
      <c r="K485" s="250"/>
      <c r="L485" s="255"/>
      <c r="M485" s="256"/>
      <c r="N485" s="257"/>
      <c r="O485" s="257"/>
      <c r="P485" s="257"/>
      <c r="Q485" s="257"/>
      <c r="R485" s="257"/>
      <c r="S485" s="257"/>
      <c r="T485" s="258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9" t="s">
        <v>487</v>
      </c>
      <c r="AU485" s="259" t="s">
        <v>82</v>
      </c>
      <c r="AV485" s="13" t="s">
        <v>82</v>
      </c>
      <c r="AW485" s="13" t="s">
        <v>35</v>
      </c>
      <c r="AX485" s="13" t="s">
        <v>74</v>
      </c>
      <c r="AY485" s="259" t="s">
        <v>475</v>
      </c>
    </row>
    <row r="486" s="13" customFormat="1">
      <c r="A486" s="13"/>
      <c r="B486" s="249"/>
      <c r="C486" s="250"/>
      <c r="D486" s="244" t="s">
        <v>487</v>
      </c>
      <c r="E486" s="251" t="s">
        <v>28</v>
      </c>
      <c r="F486" s="252" t="s">
        <v>1842</v>
      </c>
      <c r="G486" s="250"/>
      <c r="H486" s="253">
        <v>12.5</v>
      </c>
      <c r="I486" s="254"/>
      <c r="J486" s="250"/>
      <c r="K486" s="250"/>
      <c r="L486" s="255"/>
      <c r="M486" s="256"/>
      <c r="N486" s="257"/>
      <c r="O486" s="257"/>
      <c r="P486" s="257"/>
      <c r="Q486" s="257"/>
      <c r="R486" s="257"/>
      <c r="S486" s="257"/>
      <c r="T486" s="258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9" t="s">
        <v>487</v>
      </c>
      <c r="AU486" s="259" t="s">
        <v>82</v>
      </c>
      <c r="AV486" s="13" t="s">
        <v>82</v>
      </c>
      <c r="AW486" s="13" t="s">
        <v>35</v>
      </c>
      <c r="AX486" s="13" t="s">
        <v>74</v>
      </c>
      <c r="AY486" s="259" t="s">
        <v>475</v>
      </c>
    </row>
    <row r="487" s="14" customFormat="1">
      <c r="A487" s="14"/>
      <c r="B487" s="260"/>
      <c r="C487" s="261"/>
      <c r="D487" s="244" t="s">
        <v>487</v>
      </c>
      <c r="E487" s="262" t="s">
        <v>28</v>
      </c>
      <c r="F487" s="263" t="s">
        <v>490</v>
      </c>
      <c r="G487" s="261"/>
      <c r="H487" s="264">
        <v>30</v>
      </c>
      <c r="I487" s="265"/>
      <c r="J487" s="261"/>
      <c r="K487" s="261"/>
      <c r="L487" s="266"/>
      <c r="M487" s="267"/>
      <c r="N487" s="268"/>
      <c r="O487" s="268"/>
      <c r="P487" s="268"/>
      <c r="Q487" s="268"/>
      <c r="R487" s="268"/>
      <c r="S487" s="268"/>
      <c r="T487" s="269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70" t="s">
        <v>487</v>
      </c>
      <c r="AU487" s="270" t="s">
        <v>82</v>
      </c>
      <c r="AV487" s="14" t="s">
        <v>90</v>
      </c>
      <c r="AW487" s="14" t="s">
        <v>35</v>
      </c>
      <c r="AX487" s="14" t="s">
        <v>74</v>
      </c>
      <c r="AY487" s="270" t="s">
        <v>475</v>
      </c>
    </row>
    <row r="488" s="13" customFormat="1">
      <c r="A488" s="13"/>
      <c r="B488" s="249"/>
      <c r="C488" s="250"/>
      <c r="D488" s="244" t="s">
        <v>487</v>
      </c>
      <c r="E488" s="251" t="s">
        <v>28</v>
      </c>
      <c r="F488" s="252" t="s">
        <v>1843</v>
      </c>
      <c r="G488" s="250"/>
      <c r="H488" s="253">
        <v>10</v>
      </c>
      <c r="I488" s="254"/>
      <c r="J488" s="250"/>
      <c r="K488" s="250"/>
      <c r="L488" s="255"/>
      <c r="M488" s="256"/>
      <c r="N488" s="257"/>
      <c r="O488" s="257"/>
      <c r="P488" s="257"/>
      <c r="Q488" s="257"/>
      <c r="R488" s="257"/>
      <c r="S488" s="257"/>
      <c r="T488" s="258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9" t="s">
        <v>487</v>
      </c>
      <c r="AU488" s="259" t="s">
        <v>82</v>
      </c>
      <c r="AV488" s="13" t="s">
        <v>82</v>
      </c>
      <c r="AW488" s="13" t="s">
        <v>35</v>
      </c>
      <c r="AX488" s="13" t="s">
        <v>74</v>
      </c>
      <c r="AY488" s="259" t="s">
        <v>475</v>
      </c>
    </row>
    <row r="489" s="13" customFormat="1">
      <c r="A489" s="13"/>
      <c r="B489" s="249"/>
      <c r="C489" s="250"/>
      <c r="D489" s="244" t="s">
        <v>487</v>
      </c>
      <c r="E489" s="251" t="s">
        <v>28</v>
      </c>
      <c r="F489" s="252" t="s">
        <v>1844</v>
      </c>
      <c r="G489" s="250"/>
      <c r="H489" s="253">
        <v>40</v>
      </c>
      <c r="I489" s="254"/>
      <c r="J489" s="250"/>
      <c r="K489" s="250"/>
      <c r="L489" s="255"/>
      <c r="M489" s="256"/>
      <c r="N489" s="257"/>
      <c r="O489" s="257"/>
      <c r="P489" s="257"/>
      <c r="Q489" s="257"/>
      <c r="R489" s="257"/>
      <c r="S489" s="257"/>
      <c r="T489" s="258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9" t="s">
        <v>487</v>
      </c>
      <c r="AU489" s="259" t="s">
        <v>82</v>
      </c>
      <c r="AV489" s="13" t="s">
        <v>82</v>
      </c>
      <c r="AW489" s="13" t="s">
        <v>35</v>
      </c>
      <c r="AX489" s="13" t="s">
        <v>74</v>
      </c>
      <c r="AY489" s="259" t="s">
        <v>475</v>
      </c>
    </row>
    <row r="490" s="13" customFormat="1">
      <c r="A490" s="13"/>
      <c r="B490" s="249"/>
      <c r="C490" s="250"/>
      <c r="D490" s="244" t="s">
        <v>487</v>
      </c>
      <c r="E490" s="251" t="s">
        <v>28</v>
      </c>
      <c r="F490" s="252" t="s">
        <v>1845</v>
      </c>
      <c r="G490" s="250"/>
      <c r="H490" s="253">
        <v>105</v>
      </c>
      <c r="I490" s="254"/>
      <c r="J490" s="250"/>
      <c r="K490" s="250"/>
      <c r="L490" s="255"/>
      <c r="M490" s="256"/>
      <c r="N490" s="257"/>
      <c r="O490" s="257"/>
      <c r="P490" s="257"/>
      <c r="Q490" s="257"/>
      <c r="R490" s="257"/>
      <c r="S490" s="257"/>
      <c r="T490" s="258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9" t="s">
        <v>487</v>
      </c>
      <c r="AU490" s="259" t="s">
        <v>82</v>
      </c>
      <c r="AV490" s="13" t="s">
        <v>82</v>
      </c>
      <c r="AW490" s="13" t="s">
        <v>35</v>
      </c>
      <c r="AX490" s="13" t="s">
        <v>74</v>
      </c>
      <c r="AY490" s="259" t="s">
        <v>475</v>
      </c>
    </row>
    <row r="491" s="13" customFormat="1">
      <c r="A491" s="13"/>
      <c r="B491" s="249"/>
      <c r="C491" s="250"/>
      <c r="D491" s="244" t="s">
        <v>487</v>
      </c>
      <c r="E491" s="251" t="s">
        <v>28</v>
      </c>
      <c r="F491" s="252" t="s">
        <v>1846</v>
      </c>
      <c r="G491" s="250"/>
      <c r="H491" s="253">
        <v>160</v>
      </c>
      <c r="I491" s="254"/>
      <c r="J491" s="250"/>
      <c r="K491" s="250"/>
      <c r="L491" s="255"/>
      <c r="M491" s="256"/>
      <c r="N491" s="257"/>
      <c r="O491" s="257"/>
      <c r="P491" s="257"/>
      <c r="Q491" s="257"/>
      <c r="R491" s="257"/>
      <c r="S491" s="257"/>
      <c r="T491" s="258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9" t="s">
        <v>487</v>
      </c>
      <c r="AU491" s="259" t="s">
        <v>82</v>
      </c>
      <c r="AV491" s="13" t="s">
        <v>82</v>
      </c>
      <c r="AW491" s="13" t="s">
        <v>35</v>
      </c>
      <c r="AX491" s="13" t="s">
        <v>74</v>
      </c>
      <c r="AY491" s="259" t="s">
        <v>475</v>
      </c>
    </row>
    <row r="492" s="13" customFormat="1">
      <c r="A492" s="13"/>
      <c r="B492" s="249"/>
      <c r="C492" s="250"/>
      <c r="D492" s="244" t="s">
        <v>487</v>
      </c>
      <c r="E492" s="251" t="s">
        <v>28</v>
      </c>
      <c r="F492" s="252" t="s">
        <v>1847</v>
      </c>
      <c r="G492" s="250"/>
      <c r="H492" s="253">
        <v>160</v>
      </c>
      <c r="I492" s="254"/>
      <c r="J492" s="250"/>
      <c r="K492" s="250"/>
      <c r="L492" s="255"/>
      <c r="M492" s="256"/>
      <c r="N492" s="257"/>
      <c r="O492" s="257"/>
      <c r="P492" s="257"/>
      <c r="Q492" s="257"/>
      <c r="R492" s="257"/>
      <c r="S492" s="257"/>
      <c r="T492" s="258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9" t="s">
        <v>487</v>
      </c>
      <c r="AU492" s="259" t="s">
        <v>82</v>
      </c>
      <c r="AV492" s="13" t="s">
        <v>82</v>
      </c>
      <c r="AW492" s="13" t="s">
        <v>35</v>
      </c>
      <c r="AX492" s="13" t="s">
        <v>74</v>
      </c>
      <c r="AY492" s="259" t="s">
        <v>475</v>
      </c>
    </row>
    <row r="493" s="13" customFormat="1">
      <c r="A493" s="13"/>
      <c r="B493" s="249"/>
      <c r="C493" s="250"/>
      <c r="D493" s="244" t="s">
        <v>487</v>
      </c>
      <c r="E493" s="251" t="s">
        <v>28</v>
      </c>
      <c r="F493" s="252" t="s">
        <v>1848</v>
      </c>
      <c r="G493" s="250"/>
      <c r="H493" s="253">
        <v>115</v>
      </c>
      <c r="I493" s="254"/>
      <c r="J493" s="250"/>
      <c r="K493" s="250"/>
      <c r="L493" s="255"/>
      <c r="M493" s="256"/>
      <c r="N493" s="257"/>
      <c r="O493" s="257"/>
      <c r="P493" s="257"/>
      <c r="Q493" s="257"/>
      <c r="R493" s="257"/>
      <c r="S493" s="257"/>
      <c r="T493" s="258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9" t="s">
        <v>487</v>
      </c>
      <c r="AU493" s="259" t="s">
        <v>82</v>
      </c>
      <c r="AV493" s="13" t="s">
        <v>82</v>
      </c>
      <c r="AW493" s="13" t="s">
        <v>35</v>
      </c>
      <c r="AX493" s="13" t="s">
        <v>74</v>
      </c>
      <c r="AY493" s="259" t="s">
        <v>475</v>
      </c>
    </row>
    <row r="494" s="13" customFormat="1">
      <c r="A494" s="13"/>
      <c r="B494" s="249"/>
      <c r="C494" s="250"/>
      <c r="D494" s="244" t="s">
        <v>487</v>
      </c>
      <c r="E494" s="251" t="s">
        <v>28</v>
      </c>
      <c r="F494" s="252" t="s">
        <v>1849</v>
      </c>
      <c r="G494" s="250"/>
      <c r="H494" s="253">
        <v>30</v>
      </c>
      <c r="I494" s="254"/>
      <c r="J494" s="250"/>
      <c r="K494" s="250"/>
      <c r="L494" s="255"/>
      <c r="M494" s="256"/>
      <c r="N494" s="257"/>
      <c r="O494" s="257"/>
      <c r="P494" s="257"/>
      <c r="Q494" s="257"/>
      <c r="R494" s="257"/>
      <c r="S494" s="257"/>
      <c r="T494" s="258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9" t="s">
        <v>487</v>
      </c>
      <c r="AU494" s="259" t="s">
        <v>82</v>
      </c>
      <c r="AV494" s="13" t="s">
        <v>82</v>
      </c>
      <c r="AW494" s="13" t="s">
        <v>35</v>
      </c>
      <c r="AX494" s="13" t="s">
        <v>74</v>
      </c>
      <c r="AY494" s="259" t="s">
        <v>475</v>
      </c>
    </row>
    <row r="495" s="13" customFormat="1">
      <c r="A495" s="13"/>
      <c r="B495" s="249"/>
      <c r="C495" s="250"/>
      <c r="D495" s="244" t="s">
        <v>487</v>
      </c>
      <c r="E495" s="251" t="s">
        <v>28</v>
      </c>
      <c r="F495" s="252" t="s">
        <v>1850</v>
      </c>
      <c r="G495" s="250"/>
      <c r="H495" s="253">
        <v>145</v>
      </c>
      <c r="I495" s="254"/>
      <c r="J495" s="250"/>
      <c r="K495" s="250"/>
      <c r="L495" s="255"/>
      <c r="M495" s="256"/>
      <c r="N495" s="257"/>
      <c r="O495" s="257"/>
      <c r="P495" s="257"/>
      <c r="Q495" s="257"/>
      <c r="R495" s="257"/>
      <c r="S495" s="257"/>
      <c r="T495" s="258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9" t="s">
        <v>487</v>
      </c>
      <c r="AU495" s="259" t="s">
        <v>82</v>
      </c>
      <c r="AV495" s="13" t="s">
        <v>82</v>
      </c>
      <c r="AW495" s="13" t="s">
        <v>35</v>
      </c>
      <c r="AX495" s="13" t="s">
        <v>74</v>
      </c>
      <c r="AY495" s="259" t="s">
        <v>475</v>
      </c>
    </row>
    <row r="496" s="13" customFormat="1">
      <c r="A496" s="13"/>
      <c r="B496" s="249"/>
      <c r="C496" s="250"/>
      <c r="D496" s="244" t="s">
        <v>487</v>
      </c>
      <c r="E496" s="251" t="s">
        <v>28</v>
      </c>
      <c r="F496" s="252" t="s">
        <v>1851</v>
      </c>
      <c r="G496" s="250"/>
      <c r="H496" s="253">
        <v>40</v>
      </c>
      <c r="I496" s="254"/>
      <c r="J496" s="250"/>
      <c r="K496" s="250"/>
      <c r="L496" s="255"/>
      <c r="M496" s="256"/>
      <c r="N496" s="257"/>
      <c r="O496" s="257"/>
      <c r="P496" s="257"/>
      <c r="Q496" s="257"/>
      <c r="R496" s="257"/>
      <c r="S496" s="257"/>
      <c r="T496" s="258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9" t="s">
        <v>487</v>
      </c>
      <c r="AU496" s="259" t="s">
        <v>82</v>
      </c>
      <c r="AV496" s="13" t="s">
        <v>82</v>
      </c>
      <c r="AW496" s="13" t="s">
        <v>35</v>
      </c>
      <c r="AX496" s="13" t="s">
        <v>74</v>
      </c>
      <c r="AY496" s="259" t="s">
        <v>475</v>
      </c>
    </row>
    <row r="497" s="14" customFormat="1">
      <c r="A497" s="14"/>
      <c r="B497" s="260"/>
      <c r="C497" s="261"/>
      <c r="D497" s="244" t="s">
        <v>487</v>
      </c>
      <c r="E497" s="262" t="s">
        <v>28</v>
      </c>
      <c r="F497" s="263" t="s">
        <v>490</v>
      </c>
      <c r="G497" s="261"/>
      <c r="H497" s="264">
        <v>805</v>
      </c>
      <c r="I497" s="265"/>
      <c r="J497" s="261"/>
      <c r="K497" s="261"/>
      <c r="L497" s="266"/>
      <c r="M497" s="267"/>
      <c r="N497" s="268"/>
      <c r="O497" s="268"/>
      <c r="P497" s="268"/>
      <c r="Q497" s="268"/>
      <c r="R497" s="268"/>
      <c r="S497" s="268"/>
      <c r="T497" s="269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70" t="s">
        <v>487</v>
      </c>
      <c r="AU497" s="270" t="s">
        <v>82</v>
      </c>
      <c r="AV497" s="14" t="s">
        <v>90</v>
      </c>
      <c r="AW497" s="14" t="s">
        <v>35</v>
      </c>
      <c r="AX497" s="14" t="s">
        <v>74</v>
      </c>
      <c r="AY497" s="270" t="s">
        <v>475</v>
      </c>
    </row>
    <row r="498" s="13" customFormat="1">
      <c r="A498" s="13"/>
      <c r="B498" s="249"/>
      <c r="C498" s="250"/>
      <c r="D498" s="244" t="s">
        <v>487</v>
      </c>
      <c r="E498" s="251" t="s">
        <v>28</v>
      </c>
      <c r="F498" s="252" t="s">
        <v>1852</v>
      </c>
      <c r="G498" s="250"/>
      <c r="H498" s="253">
        <v>15</v>
      </c>
      <c r="I498" s="254"/>
      <c r="J498" s="250"/>
      <c r="K498" s="250"/>
      <c r="L498" s="255"/>
      <c r="M498" s="256"/>
      <c r="N498" s="257"/>
      <c r="O498" s="257"/>
      <c r="P498" s="257"/>
      <c r="Q498" s="257"/>
      <c r="R498" s="257"/>
      <c r="S498" s="257"/>
      <c r="T498" s="258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9" t="s">
        <v>487</v>
      </c>
      <c r="AU498" s="259" t="s">
        <v>82</v>
      </c>
      <c r="AV498" s="13" t="s">
        <v>82</v>
      </c>
      <c r="AW498" s="13" t="s">
        <v>35</v>
      </c>
      <c r="AX498" s="13" t="s">
        <v>74</v>
      </c>
      <c r="AY498" s="259" t="s">
        <v>475</v>
      </c>
    </row>
    <row r="499" s="15" customFormat="1">
      <c r="A499" s="15"/>
      <c r="B499" s="271"/>
      <c r="C499" s="272"/>
      <c r="D499" s="244" t="s">
        <v>487</v>
      </c>
      <c r="E499" s="273" t="s">
        <v>28</v>
      </c>
      <c r="F499" s="274" t="s">
        <v>493</v>
      </c>
      <c r="G499" s="272"/>
      <c r="H499" s="275">
        <v>1040</v>
      </c>
      <c r="I499" s="276"/>
      <c r="J499" s="272"/>
      <c r="K499" s="272"/>
      <c r="L499" s="277"/>
      <c r="M499" s="278"/>
      <c r="N499" s="279"/>
      <c r="O499" s="279"/>
      <c r="P499" s="279"/>
      <c r="Q499" s="279"/>
      <c r="R499" s="279"/>
      <c r="S499" s="279"/>
      <c r="T499" s="280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81" t="s">
        <v>487</v>
      </c>
      <c r="AU499" s="281" t="s">
        <v>82</v>
      </c>
      <c r="AV499" s="15" t="s">
        <v>482</v>
      </c>
      <c r="AW499" s="15" t="s">
        <v>35</v>
      </c>
      <c r="AX499" s="15" t="s">
        <v>78</v>
      </c>
      <c r="AY499" s="281" t="s">
        <v>475</v>
      </c>
    </row>
    <row r="500" s="2" customFormat="1" ht="21.75" customHeight="1">
      <c r="A500" s="41"/>
      <c r="B500" s="42"/>
      <c r="C500" s="231" t="s">
        <v>802</v>
      </c>
      <c r="D500" s="231" t="s">
        <v>477</v>
      </c>
      <c r="E500" s="232" t="s">
        <v>1853</v>
      </c>
      <c r="F500" s="233" t="s">
        <v>1854</v>
      </c>
      <c r="G500" s="234" t="s">
        <v>496</v>
      </c>
      <c r="H500" s="235">
        <v>943.72000000000003</v>
      </c>
      <c r="I500" s="236"/>
      <c r="J500" s="237">
        <f>ROUND(I500*H500,2)</f>
        <v>0</v>
      </c>
      <c r="K500" s="233" t="s">
        <v>28</v>
      </c>
      <c r="L500" s="47"/>
      <c r="M500" s="238" t="s">
        <v>28</v>
      </c>
      <c r="N500" s="239" t="s">
        <v>45</v>
      </c>
      <c r="O500" s="87"/>
      <c r="P500" s="240">
        <f>O500*H500</f>
        <v>0</v>
      </c>
      <c r="Q500" s="240">
        <v>0.012</v>
      </c>
      <c r="R500" s="240">
        <f>Q500*H500</f>
        <v>11.324640000000001</v>
      </c>
      <c r="S500" s="240">
        <v>0</v>
      </c>
      <c r="T500" s="241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42" t="s">
        <v>482</v>
      </c>
      <c r="AT500" s="242" t="s">
        <v>477</v>
      </c>
      <c r="AU500" s="242" t="s">
        <v>82</v>
      </c>
      <c r="AY500" s="20" t="s">
        <v>475</v>
      </c>
      <c r="BE500" s="243">
        <f>IF(N500="základní",J500,0)</f>
        <v>0</v>
      </c>
      <c r="BF500" s="243">
        <f>IF(N500="snížená",J500,0)</f>
        <v>0</v>
      </c>
      <c r="BG500" s="243">
        <f>IF(N500="zákl. přenesená",J500,0)</f>
        <v>0</v>
      </c>
      <c r="BH500" s="243">
        <f>IF(N500="sníž. přenesená",J500,0)</f>
        <v>0</v>
      </c>
      <c r="BI500" s="243">
        <f>IF(N500="nulová",J500,0)</f>
        <v>0</v>
      </c>
      <c r="BJ500" s="20" t="s">
        <v>78</v>
      </c>
      <c r="BK500" s="243">
        <f>ROUND(I500*H500,2)</f>
        <v>0</v>
      </c>
      <c r="BL500" s="20" t="s">
        <v>482</v>
      </c>
      <c r="BM500" s="242" t="s">
        <v>1855</v>
      </c>
    </row>
    <row r="501" s="2" customFormat="1">
      <c r="A501" s="41"/>
      <c r="B501" s="42"/>
      <c r="C501" s="43"/>
      <c r="D501" s="244" t="s">
        <v>484</v>
      </c>
      <c r="E501" s="43"/>
      <c r="F501" s="245" t="s">
        <v>1854</v>
      </c>
      <c r="G501" s="43"/>
      <c r="H501" s="43"/>
      <c r="I501" s="151"/>
      <c r="J501" s="43"/>
      <c r="K501" s="43"/>
      <c r="L501" s="47"/>
      <c r="M501" s="246"/>
      <c r="N501" s="247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484</v>
      </c>
      <c r="AU501" s="20" t="s">
        <v>82</v>
      </c>
    </row>
    <row r="502" s="13" customFormat="1">
      <c r="A502" s="13"/>
      <c r="B502" s="249"/>
      <c r="C502" s="250"/>
      <c r="D502" s="244" t="s">
        <v>487</v>
      </c>
      <c r="E502" s="251" t="s">
        <v>28</v>
      </c>
      <c r="F502" s="252" t="s">
        <v>1856</v>
      </c>
      <c r="G502" s="250"/>
      <c r="H502" s="253">
        <v>8.0700000000000003</v>
      </c>
      <c r="I502" s="254"/>
      <c r="J502" s="250"/>
      <c r="K502" s="250"/>
      <c r="L502" s="255"/>
      <c r="M502" s="256"/>
      <c r="N502" s="257"/>
      <c r="O502" s="257"/>
      <c r="P502" s="257"/>
      <c r="Q502" s="257"/>
      <c r="R502" s="257"/>
      <c r="S502" s="257"/>
      <c r="T502" s="258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9" t="s">
        <v>487</v>
      </c>
      <c r="AU502" s="259" t="s">
        <v>82</v>
      </c>
      <c r="AV502" s="13" t="s">
        <v>82</v>
      </c>
      <c r="AW502" s="13" t="s">
        <v>35</v>
      </c>
      <c r="AX502" s="13" t="s">
        <v>74</v>
      </c>
      <c r="AY502" s="259" t="s">
        <v>475</v>
      </c>
    </row>
    <row r="503" s="13" customFormat="1">
      <c r="A503" s="13"/>
      <c r="B503" s="249"/>
      <c r="C503" s="250"/>
      <c r="D503" s="244" t="s">
        <v>487</v>
      </c>
      <c r="E503" s="251" t="s">
        <v>28</v>
      </c>
      <c r="F503" s="252" t="s">
        <v>1857</v>
      </c>
      <c r="G503" s="250"/>
      <c r="H503" s="253">
        <v>27.030000000000001</v>
      </c>
      <c r="I503" s="254"/>
      <c r="J503" s="250"/>
      <c r="K503" s="250"/>
      <c r="L503" s="255"/>
      <c r="M503" s="256"/>
      <c r="N503" s="257"/>
      <c r="O503" s="257"/>
      <c r="P503" s="257"/>
      <c r="Q503" s="257"/>
      <c r="R503" s="257"/>
      <c r="S503" s="257"/>
      <c r="T503" s="258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9" t="s">
        <v>487</v>
      </c>
      <c r="AU503" s="259" t="s">
        <v>82</v>
      </c>
      <c r="AV503" s="13" t="s">
        <v>82</v>
      </c>
      <c r="AW503" s="13" t="s">
        <v>35</v>
      </c>
      <c r="AX503" s="13" t="s">
        <v>74</v>
      </c>
      <c r="AY503" s="259" t="s">
        <v>475</v>
      </c>
    </row>
    <row r="504" s="13" customFormat="1">
      <c r="A504" s="13"/>
      <c r="B504" s="249"/>
      <c r="C504" s="250"/>
      <c r="D504" s="244" t="s">
        <v>487</v>
      </c>
      <c r="E504" s="251" t="s">
        <v>28</v>
      </c>
      <c r="F504" s="252" t="s">
        <v>1858</v>
      </c>
      <c r="G504" s="250"/>
      <c r="H504" s="253">
        <v>99.430000000000007</v>
      </c>
      <c r="I504" s="254"/>
      <c r="J504" s="250"/>
      <c r="K504" s="250"/>
      <c r="L504" s="255"/>
      <c r="M504" s="256"/>
      <c r="N504" s="257"/>
      <c r="O504" s="257"/>
      <c r="P504" s="257"/>
      <c r="Q504" s="257"/>
      <c r="R504" s="257"/>
      <c r="S504" s="257"/>
      <c r="T504" s="258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9" t="s">
        <v>487</v>
      </c>
      <c r="AU504" s="259" t="s">
        <v>82</v>
      </c>
      <c r="AV504" s="13" t="s">
        <v>82</v>
      </c>
      <c r="AW504" s="13" t="s">
        <v>35</v>
      </c>
      <c r="AX504" s="13" t="s">
        <v>74</v>
      </c>
      <c r="AY504" s="259" t="s">
        <v>475</v>
      </c>
    </row>
    <row r="505" s="13" customFormat="1">
      <c r="A505" s="13"/>
      <c r="B505" s="249"/>
      <c r="C505" s="250"/>
      <c r="D505" s="244" t="s">
        <v>487</v>
      </c>
      <c r="E505" s="251" t="s">
        <v>28</v>
      </c>
      <c r="F505" s="252" t="s">
        <v>1859</v>
      </c>
      <c r="G505" s="250"/>
      <c r="H505" s="253">
        <v>169.77000000000001</v>
      </c>
      <c r="I505" s="254"/>
      <c r="J505" s="250"/>
      <c r="K505" s="250"/>
      <c r="L505" s="255"/>
      <c r="M505" s="256"/>
      <c r="N505" s="257"/>
      <c r="O505" s="257"/>
      <c r="P505" s="257"/>
      <c r="Q505" s="257"/>
      <c r="R505" s="257"/>
      <c r="S505" s="257"/>
      <c r="T505" s="258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9" t="s">
        <v>487</v>
      </c>
      <c r="AU505" s="259" t="s">
        <v>82</v>
      </c>
      <c r="AV505" s="13" t="s">
        <v>82</v>
      </c>
      <c r="AW505" s="13" t="s">
        <v>35</v>
      </c>
      <c r="AX505" s="13" t="s">
        <v>74</v>
      </c>
      <c r="AY505" s="259" t="s">
        <v>475</v>
      </c>
    </row>
    <row r="506" s="13" customFormat="1">
      <c r="A506" s="13"/>
      <c r="B506" s="249"/>
      <c r="C506" s="250"/>
      <c r="D506" s="244" t="s">
        <v>487</v>
      </c>
      <c r="E506" s="251" t="s">
        <v>28</v>
      </c>
      <c r="F506" s="252" t="s">
        <v>1860</v>
      </c>
      <c r="G506" s="250"/>
      <c r="H506" s="253">
        <v>177.41</v>
      </c>
      <c r="I506" s="254"/>
      <c r="J506" s="250"/>
      <c r="K506" s="250"/>
      <c r="L506" s="255"/>
      <c r="M506" s="256"/>
      <c r="N506" s="257"/>
      <c r="O506" s="257"/>
      <c r="P506" s="257"/>
      <c r="Q506" s="257"/>
      <c r="R506" s="257"/>
      <c r="S506" s="257"/>
      <c r="T506" s="258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9" t="s">
        <v>487</v>
      </c>
      <c r="AU506" s="259" t="s">
        <v>82</v>
      </c>
      <c r="AV506" s="13" t="s">
        <v>82</v>
      </c>
      <c r="AW506" s="13" t="s">
        <v>35</v>
      </c>
      <c r="AX506" s="13" t="s">
        <v>74</v>
      </c>
      <c r="AY506" s="259" t="s">
        <v>475</v>
      </c>
    </row>
    <row r="507" s="13" customFormat="1">
      <c r="A507" s="13"/>
      <c r="B507" s="249"/>
      <c r="C507" s="250"/>
      <c r="D507" s="244" t="s">
        <v>487</v>
      </c>
      <c r="E507" s="251" t="s">
        <v>28</v>
      </c>
      <c r="F507" s="252" t="s">
        <v>1861</v>
      </c>
      <c r="G507" s="250"/>
      <c r="H507" s="253">
        <v>177.41</v>
      </c>
      <c r="I507" s="254"/>
      <c r="J507" s="250"/>
      <c r="K507" s="250"/>
      <c r="L507" s="255"/>
      <c r="M507" s="256"/>
      <c r="N507" s="257"/>
      <c r="O507" s="257"/>
      <c r="P507" s="257"/>
      <c r="Q507" s="257"/>
      <c r="R507" s="257"/>
      <c r="S507" s="257"/>
      <c r="T507" s="258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9" t="s">
        <v>487</v>
      </c>
      <c r="AU507" s="259" t="s">
        <v>82</v>
      </c>
      <c r="AV507" s="13" t="s">
        <v>82</v>
      </c>
      <c r="AW507" s="13" t="s">
        <v>35</v>
      </c>
      <c r="AX507" s="13" t="s">
        <v>74</v>
      </c>
      <c r="AY507" s="259" t="s">
        <v>475</v>
      </c>
    </row>
    <row r="508" s="13" customFormat="1">
      <c r="A508" s="13"/>
      <c r="B508" s="249"/>
      <c r="C508" s="250"/>
      <c r="D508" s="244" t="s">
        <v>487</v>
      </c>
      <c r="E508" s="251" t="s">
        <v>28</v>
      </c>
      <c r="F508" s="252" t="s">
        <v>1862</v>
      </c>
      <c r="G508" s="250"/>
      <c r="H508" s="253">
        <v>176.18000000000001</v>
      </c>
      <c r="I508" s="254"/>
      <c r="J508" s="250"/>
      <c r="K508" s="250"/>
      <c r="L508" s="255"/>
      <c r="M508" s="256"/>
      <c r="N508" s="257"/>
      <c r="O508" s="257"/>
      <c r="P508" s="257"/>
      <c r="Q508" s="257"/>
      <c r="R508" s="257"/>
      <c r="S508" s="257"/>
      <c r="T508" s="258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9" t="s">
        <v>487</v>
      </c>
      <c r="AU508" s="259" t="s">
        <v>82</v>
      </c>
      <c r="AV508" s="13" t="s">
        <v>82</v>
      </c>
      <c r="AW508" s="13" t="s">
        <v>35</v>
      </c>
      <c r="AX508" s="13" t="s">
        <v>74</v>
      </c>
      <c r="AY508" s="259" t="s">
        <v>475</v>
      </c>
    </row>
    <row r="509" s="13" customFormat="1">
      <c r="A509" s="13"/>
      <c r="B509" s="249"/>
      <c r="C509" s="250"/>
      <c r="D509" s="244" t="s">
        <v>487</v>
      </c>
      <c r="E509" s="251" t="s">
        <v>28</v>
      </c>
      <c r="F509" s="252" t="s">
        <v>1863</v>
      </c>
      <c r="G509" s="250"/>
      <c r="H509" s="253">
        <v>91.819999999999993</v>
      </c>
      <c r="I509" s="254"/>
      <c r="J509" s="250"/>
      <c r="K509" s="250"/>
      <c r="L509" s="255"/>
      <c r="M509" s="256"/>
      <c r="N509" s="257"/>
      <c r="O509" s="257"/>
      <c r="P509" s="257"/>
      <c r="Q509" s="257"/>
      <c r="R509" s="257"/>
      <c r="S509" s="257"/>
      <c r="T509" s="258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9" t="s">
        <v>487</v>
      </c>
      <c r="AU509" s="259" t="s">
        <v>82</v>
      </c>
      <c r="AV509" s="13" t="s">
        <v>82</v>
      </c>
      <c r="AW509" s="13" t="s">
        <v>35</v>
      </c>
      <c r="AX509" s="13" t="s">
        <v>74</v>
      </c>
      <c r="AY509" s="259" t="s">
        <v>475</v>
      </c>
    </row>
    <row r="510" s="13" customFormat="1">
      <c r="A510" s="13"/>
      <c r="B510" s="249"/>
      <c r="C510" s="250"/>
      <c r="D510" s="244" t="s">
        <v>487</v>
      </c>
      <c r="E510" s="251" t="s">
        <v>28</v>
      </c>
      <c r="F510" s="252" t="s">
        <v>1864</v>
      </c>
      <c r="G510" s="250"/>
      <c r="H510" s="253">
        <v>16.600000000000001</v>
      </c>
      <c r="I510" s="254"/>
      <c r="J510" s="250"/>
      <c r="K510" s="250"/>
      <c r="L510" s="255"/>
      <c r="M510" s="256"/>
      <c r="N510" s="257"/>
      <c r="O510" s="257"/>
      <c r="P510" s="257"/>
      <c r="Q510" s="257"/>
      <c r="R510" s="257"/>
      <c r="S510" s="257"/>
      <c r="T510" s="258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9" t="s">
        <v>487</v>
      </c>
      <c r="AU510" s="259" t="s">
        <v>82</v>
      </c>
      <c r="AV510" s="13" t="s">
        <v>82</v>
      </c>
      <c r="AW510" s="13" t="s">
        <v>35</v>
      </c>
      <c r="AX510" s="13" t="s">
        <v>74</v>
      </c>
      <c r="AY510" s="259" t="s">
        <v>475</v>
      </c>
    </row>
    <row r="511" s="15" customFormat="1">
      <c r="A511" s="15"/>
      <c r="B511" s="271"/>
      <c r="C511" s="272"/>
      <c r="D511" s="244" t="s">
        <v>487</v>
      </c>
      <c r="E511" s="273" t="s">
        <v>28</v>
      </c>
      <c r="F511" s="274" t="s">
        <v>493</v>
      </c>
      <c r="G511" s="272"/>
      <c r="H511" s="275">
        <v>943.71999999999991</v>
      </c>
      <c r="I511" s="276"/>
      <c r="J511" s="272"/>
      <c r="K511" s="272"/>
      <c r="L511" s="277"/>
      <c r="M511" s="278"/>
      <c r="N511" s="279"/>
      <c r="O511" s="279"/>
      <c r="P511" s="279"/>
      <c r="Q511" s="279"/>
      <c r="R511" s="279"/>
      <c r="S511" s="279"/>
      <c r="T511" s="280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81" t="s">
        <v>487</v>
      </c>
      <c r="AU511" s="281" t="s">
        <v>82</v>
      </c>
      <c r="AV511" s="15" t="s">
        <v>482</v>
      </c>
      <c r="AW511" s="15" t="s">
        <v>35</v>
      </c>
      <c r="AX511" s="15" t="s">
        <v>78</v>
      </c>
      <c r="AY511" s="281" t="s">
        <v>475</v>
      </c>
    </row>
    <row r="512" s="2" customFormat="1" ht="21.75" customHeight="1">
      <c r="A512" s="41"/>
      <c r="B512" s="42"/>
      <c r="C512" s="231" t="s">
        <v>806</v>
      </c>
      <c r="D512" s="231" t="s">
        <v>477</v>
      </c>
      <c r="E512" s="232" t="s">
        <v>1865</v>
      </c>
      <c r="F512" s="233" t="s">
        <v>1866</v>
      </c>
      <c r="G512" s="234" t="s">
        <v>639</v>
      </c>
      <c r="H512" s="235">
        <v>594.70000000000005</v>
      </c>
      <c r="I512" s="236"/>
      <c r="J512" s="237">
        <f>ROUND(I512*H512,2)</f>
        <v>0</v>
      </c>
      <c r="K512" s="233" t="s">
        <v>28</v>
      </c>
      <c r="L512" s="47"/>
      <c r="M512" s="238" t="s">
        <v>28</v>
      </c>
      <c r="N512" s="239" t="s">
        <v>45</v>
      </c>
      <c r="O512" s="87"/>
      <c r="P512" s="240">
        <f>O512*H512</f>
        <v>0</v>
      </c>
      <c r="Q512" s="240">
        <v>0.0013649999999999999</v>
      </c>
      <c r="R512" s="240">
        <f>Q512*H512</f>
        <v>0.81176550000000003</v>
      </c>
      <c r="S512" s="240">
        <v>0</v>
      </c>
      <c r="T512" s="241">
        <f>S512*H512</f>
        <v>0</v>
      </c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R512" s="242" t="s">
        <v>482</v>
      </c>
      <c r="AT512" s="242" t="s">
        <v>477</v>
      </c>
      <c r="AU512" s="242" t="s">
        <v>82</v>
      </c>
      <c r="AY512" s="20" t="s">
        <v>475</v>
      </c>
      <c r="BE512" s="243">
        <f>IF(N512="základní",J512,0)</f>
        <v>0</v>
      </c>
      <c r="BF512" s="243">
        <f>IF(N512="snížená",J512,0)</f>
        <v>0</v>
      </c>
      <c r="BG512" s="243">
        <f>IF(N512="zákl. přenesená",J512,0)</f>
        <v>0</v>
      </c>
      <c r="BH512" s="243">
        <f>IF(N512="sníž. přenesená",J512,0)</f>
        <v>0</v>
      </c>
      <c r="BI512" s="243">
        <f>IF(N512="nulová",J512,0)</f>
        <v>0</v>
      </c>
      <c r="BJ512" s="20" t="s">
        <v>78</v>
      </c>
      <c r="BK512" s="243">
        <f>ROUND(I512*H512,2)</f>
        <v>0</v>
      </c>
      <c r="BL512" s="20" t="s">
        <v>482</v>
      </c>
      <c r="BM512" s="242" t="s">
        <v>1867</v>
      </c>
    </row>
    <row r="513" s="2" customFormat="1">
      <c r="A513" s="41"/>
      <c r="B513" s="42"/>
      <c r="C513" s="43"/>
      <c r="D513" s="244" t="s">
        <v>484</v>
      </c>
      <c r="E513" s="43"/>
      <c r="F513" s="245" t="s">
        <v>1866</v>
      </c>
      <c r="G513" s="43"/>
      <c r="H513" s="43"/>
      <c r="I513" s="151"/>
      <c r="J513" s="43"/>
      <c r="K513" s="43"/>
      <c r="L513" s="47"/>
      <c r="M513" s="246"/>
      <c r="N513" s="247"/>
      <c r="O513" s="87"/>
      <c r="P513" s="87"/>
      <c r="Q513" s="87"/>
      <c r="R513" s="87"/>
      <c r="S513" s="87"/>
      <c r="T513" s="88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T513" s="20" t="s">
        <v>484</v>
      </c>
      <c r="AU513" s="20" t="s">
        <v>82</v>
      </c>
    </row>
    <row r="514" s="13" customFormat="1">
      <c r="A514" s="13"/>
      <c r="B514" s="249"/>
      <c r="C514" s="250"/>
      <c r="D514" s="244" t="s">
        <v>487</v>
      </c>
      <c r="E514" s="251" t="s">
        <v>28</v>
      </c>
      <c r="F514" s="252" t="s">
        <v>1868</v>
      </c>
      <c r="G514" s="250"/>
      <c r="H514" s="253">
        <v>4.4000000000000004</v>
      </c>
      <c r="I514" s="254"/>
      <c r="J514" s="250"/>
      <c r="K514" s="250"/>
      <c r="L514" s="255"/>
      <c r="M514" s="256"/>
      <c r="N514" s="257"/>
      <c r="O514" s="257"/>
      <c r="P514" s="257"/>
      <c r="Q514" s="257"/>
      <c r="R514" s="257"/>
      <c r="S514" s="257"/>
      <c r="T514" s="258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9" t="s">
        <v>487</v>
      </c>
      <c r="AU514" s="259" t="s">
        <v>82</v>
      </c>
      <c r="AV514" s="13" t="s">
        <v>82</v>
      </c>
      <c r="AW514" s="13" t="s">
        <v>35</v>
      </c>
      <c r="AX514" s="13" t="s">
        <v>74</v>
      </c>
      <c r="AY514" s="259" t="s">
        <v>475</v>
      </c>
    </row>
    <row r="515" s="13" customFormat="1">
      <c r="A515" s="13"/>
      <c r="B515" s="249"/>
      <c r="C515" s="250"/>
      <c r="D515" s="244" t="s">
        <v>487</v>
      </c>
      <c r="E515" s="251" t="s">
        <v>28</v>
      </c>
      <c r="F515" s="252" t="s">
        <v>1869</v>
      </c>
      <c r="G515" s="250"/>
      <c r="H515" s="253">
        <v>6.5999999999999996</v>
      </c>
      <c r="I515" s="254"/>
      <c r="J515" s="250"/>
      <c r="K515" s="250"/>
      <c r="L515" s="255"/>
      <c r="M515" s="256"/>
      <c r="N515" s="257"/>
      <c r="O515" s="257"/>
      <c r="P515" s="257"/>
      <c r="Q515" s="257"/>
      <c r="R515" s="257"/>
      <c r="S515" s="257"/>
      <c r="T515" s="258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9" t="s">
        <v>487</v>
      </c>
      <c r="AU515" s="259" t="s">
        <v>82</v>
      </c>
      <c r="AV515" s="13" t="s">
        <v>82</v>
      </c>
      <c r="AW515" s="13" t="s">
        <v>35</v>
      </c>
      <c r="AX515" s="13" t="s">
        <v>74</v>
      </c>
      <c r="AY515" s="259" t="s">
        <v>475</v>
      </c>
    </row>
    <row r="516" s="13" customFormat="1">
      <c r="A516" s="13"/>
      <c r="B516" s="249"/>
      <c r="C516" s="250"/>
      <c r="D516" s="244" t="s">
        <v>487</v>
      </c>
      <c r="E516" s="251" t="s">
        <v>28</v>
      </c>
      <c r="F516" s="252" t="s">
        <v>1870</v>
      </c>
      <c r="G516" s="250"/>
      <c r="H516" s="253">
        <v>19.800000000000001</v>
      </c>
      <c r="I516" s="254"/>
      <c r="J516" s="250"/>
      <c r="K516" s="250"/>
      <c r="L516" s="255"/>
      <c r="M516" s="256"/>
      <c r="N516" s="257"/>
      <c r="O516" s="257"/>
      <c r="P516" s="257"/>
      <c r="Q516" s="257"/>
      <c r="R516" s="257"/>
      <c r="S516" s="257"/>
      <c r="T516" s="258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9" t="s">
        <v>487</v>
      </c>
      <c r="AU516" s="259" t="s">
        <v>82</v>
      </c>
      <c r="AV516" s="13" t="s">
        <v>82</v>
      </c>
      <c r="AW516" s="13" t="s">
        <v>35</v>
      </c>
      <c r="AX516" s="13" t="s">
        <v>74</v>
      </c>
      <c r="AY516" s="259" t="s">
        <v>475</v>
      </c>
    </row>
    <row r="517" s="13" customFormat="1">
      <c r="A517" s="13"/>
      <c r="B517" s="249"/>
      <c r="C517" s="250"/>
      <c r="D517" s="244" t="s">
        <v>487</v>
      </c>
      <c r="E517" s="251" t="s">
        <v>28</v>
      </c>
      <c r="F517" s="252" t="s">
        <v>1871</v>
      </c>
      <c r="G517" s="250"/>
      <c r="H517" s="253">
        <v>26.399999999999999</v>
      </c>
      <c r="I517" s="254"/>
      <c r="J517" s="250"/>
      <c r="K517" s="250"/>
      <c r="L517" s="255"/>
      <c r="M517" s="256"/>
      <c r="N517" s="257"/>
      <c r="O517" s="257"/>
      <c r="P517" s="257"/>
      <c r="Q517" s="257"/>
      <c r="R517" s="257"/>
      <c r="S517" s="257"/>
      <c r="T517" s="258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9" t="s">
        <v>487</v>
      </c>
      <c r="AU517" s="259" t="s">
        <v>82</v>
      </c>
      <c r="AV517" s="13" t="s">
        <v>82</v>
      </c>
      <c r="AW517" s="13" t="s">
        <v>35</v>
      </c>
      <c r="AX517" s="13" t="s">
        <v>74</v>
      </c>
      <c r="AY517" s="259" t="s">
        <v>475</v>
      </c>
    </row>
    <row r="518" s="13" customFormat="1">
      <c r="A518" s="13"/>
      <c r="B518" s="249"/>
      <c r="C518" s="250"/>
      <c r="D518" s="244" t="s">
        <v>487</v>
      </c>
      <c r="E518" s="251" t="s">
        <v>28</v>
      </c>
      <c r="F518" s="252" t="s">
        <v>1872</v>
      </c>
      <c r="G518" s="250"/>
      <c r="H518" s="253">
        <v>30.800000000000001</v>
      </c>
      <c r="I518" s="254"/>
      <c r="J518" s="250"/>
      <c r="K518" s="250"/>
      <c r="L518" s="255"/>
      <c r="M518" s="256"/>
      <c r="N518" s="257"/>
      <c r="O518" s="257"/>
      <c r="P518" s="257"/>
      <c r="Q518" s="257"/>
      <c r="R518" s="257"/>
      <c r="S518" s="257"/>
      <c r="T518" s="258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9" t="s">
        <v>487</v>
      </c>
      <c r="AU518" s="259" t="s">
        <v>82</v>
      </c>
      <c r="AV518" s="13" t="s">
        <v>82</v>
      </c>
      <c r="AW518" s="13" t="s">
        <v>35</v>
      </c>
      <c r="AX518" s="13" t="s">
        <v>74</v>
      </c>
      <c r="AY518" s="259" t="s">
        <v>475</v>
      </c>
    </row>
    <row r="519" s="13" customFormat="1">
      <c r="A519" s="13"/>
      <c r="B519" s="249"/>
      <c r="C519" s="250"/>
      <c r="D519" s="244" t="s">
        <v>487</v>
      </c>
      <c r="E519" s="251" t="s">
        <v>28</v>
      </c>
      <c r="F519" s="252" t="s">
        <v>1873</v>
      </c>
      <c r="G519" s="250"/>
      <c r="H519" s="253">
        <v>26.399999999999999</v>
      </c>
      <c r="I519" s="254"/>
      <c r="J519" s="250"/>
      <c r="K519" s="250"/>
      <c r="L519" s="255"/>
      <c r="M519" s="256"/>
      <c r="N519" s="257"/>
      <c r="O519" s="257"/>
      <c r="P519" s="257"/>
      <c r="Q519" s="257"/>
      <c r="R519" s="257"/>
      <c r="S519" s="257"/>
      <c r="T519" s="258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9" t="s">
        <v>487</v>
      </c>
      <c r="AU519" s="259" t="s">
        <v>82</v>
      </c>
      <c r="AV519" s="13" t="s">
        <v>82</v>
      </c>
      <c r="AW519" s="13" t="s">
        <v>35</v>
      </c>
      <c r="AX519" s="13" t="s">
        <v>74</v>
      </c>
      <c r="AY519" s="259" t="s">
        <v>475</v>
      </c>
    </row>
    <row r="520" s="13" customFormat="1">
      <c r="A520" s="13"/>
      <c r="B520" s="249"/>
      <c r="C520" s="250"/>
      <c r="D520" s="244" t="s">
        <v>487</v>
      </c>
      <c r="E520" s="251" t="s">
        <v>28</v>
      </c>
      <c r="F520" s="252" t="s">
        <v>1874</v>
      </c>
      <c r="G520" s="250"/>
      <c r="H520" s="253">
        <v>6.5999999999999996</v>
      </c>
      <c r="I520" s="254"/>
      <c r="J520" s="250"/>
      <c r="K520" s="250"/>
      <c r="L520" s="255"/>
      <c r="M520" s="256"/>
      <c r="N520" s="257"/>
      <c r="O520" s="257"/>
      <c r="P520" s="257"/>
      <c r="Q520" s="257"/>
      <c r="R520" s="257"/>
      <c r="S520" s="257"/>
      <c r="T520" s="258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9" t="s">
        <v>487</v>
      </c>
      <c r="AU520" s="259" t="s">
        <v>82</v>
      </c>
      <c r="AV520" s="13" t="s">
        <v>82</v>
      </c>
      <c r="AW520" s="13" t="s">
        <v>35</v>
      </c>
      <c r="AX520" s="13" t="s">
        <v>74</v>
      </c>
      <c r="AY520" s="259" t="s">
        <v>475</v>
      </c>
    </row>
    <row r="521" s="13" customFormat="1">
      <c r="A521" s="13"/>
      <c r="B521" s="249"/>
      <c r="C521" s="250"/>
      <c r="D521" s="244" t="s">
        <v>487</v>
      </c>
      <c r="E521" s="251" t="s">
        <v>28</v>
      </c>
      <c r="F521" s="252" t="s">
        <v>1875</v>
      </c>
      <c r="G521" s="250"/>
      <c r="H521" s="253">
        <v>24.199999999999999</v>
      </c>
      <c r="I521" s="254"/>
      <c r="J521" s="250"/>
      <c r="K521" s="250"/>
      <c r="L521" s="255"/>
      <c r="M521" s="256"/>
      <c r="N521" s="257"/>
      <c r="O521" s="257"/>
      <c r="P521" s="257"/>
      <c r="Q521" s="257"/>
      <c r="R521" s="257"/>
      <c r="S521" s="257"/>
      <c r="T521" s="258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9" t="s">
        <v>487</v>
      </c>
      <c r="AU521" s="259" t="s">
        <v>82</v>
      </c>
      <c r="AV521" s="13" t="s">
        <v>82</v>
      </c>
      <c r="AW521" s="13" t="s">
        <v>35</v>
      </c>
      <c r="AX521" s="13" t="s">
        <v>74</v>
      </c>
      <c r="AY521" s="259" t="s">
        <v>475</v>
      </c>
    </row>
    <row r="522" s="13" customFormat="1">
      <c r="A522" s="13"/>
      <c r="B522" s="249"/>
      <c r="C522" s="250"/>
      <c r="D522" s="244" t="s">
        <v>487</v>
      </c>
      <c r="E522" s="251" t="s">
        <v>28</v>
      </c>
      <c r="F522" s="252" t="s">
        <v>1876</v>
      </c>
      <c r="G522" s="250"/>
      <c r="H522" s="253">
        <v>22</v>
      </c>
      <c r="I522" s="254"/>
      <c r="J522" s="250"/>
      <c r="K522" s="250"/>
      <c r="L522" s="255"/>
      <c r="M522" s="256"/>
      <c r="N522" s="257"/>
      <c r="O522" s="257"/>
      <c r="P522" s="257"/>
      <c r="Q522" s="257"/>
      <c r="R522" s="257"/>
      <c r="S522" s="257"/>
      <c r="T522" s="258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9" t="s">
        <v>487</v>
      </c>
      <c r="AU522" s="259" t="s">
        <v>82</v>
      </c>
      <c r="AV522" s="13" t="s">
        <v>82</v>
      </c>
      <c r="AW522" s="13" t="s">
        <v>35</v>
      </c>
      <c r="AX522" s="13" t="s">
        <v>74</v>
      </c>
      <c r="AY522" s="259" t="s">
        <v>475</v>
      </c>
    </row>
    <row r="523" s="14" customFormat="1">
      <c r="A523" s="14"/>
      <c r="B523" s="260"/>
      <c r="C523" s="261"/>
      <c r="D523" s="244" t="s">
        <v>487</v>
      </c>
      <c r="E523" s="262" t="s">
        <v>28</v>
      </c>
      <c r="F523" s="263" t="s">
        <v>490</v>
      </c>
      <c r="G523" s="261"/>
      <c r="H523" s="264">
        <v>167.19999999999999</v>
      </c>
      <c r="I523" s="265"/>
      <c r="J523" s="261"/>
      <c r="K523" s="261"/>
      <c r="L523" s="266"/>
      <c r="M523" s="267"/>
      <c r="N523" s="268"/>
      <c r="O523" s="268"/>
      <c r="P523" s="268"/>
      <c r="Q523" s="268"/>
      <c r="R523" s="268"/>
      <c r="S523" s="268"/>
      <c r="T523" s="269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70" t="s">
        <v>487</v>
      </c>
      <c r="AU523" s="270" t="s">
        <v>82</v>
      </c>
      <c r="AV523" s="14" t="s">
        <v>90</v>
      </c>
      <c r="AW523" s="14" t="s">
        <v>35</v>
      </c>
      <c r="AX523" s="14" t="s">
        <v>74</v>
      </c>
      <c r="AY523" s="270" t="s">
        <v>475</v>
      </c>
    </row>
    <row r="524" s="13" customFormat="1">
      <c r="A524" s="13"/>
      <c r="B524" s="249"/>
      <c r="C524" s="250"/>
      <c r="D524" s="244" t="s">
        <v>487</v>
      </c>
      <c r="E524" s="251" t="s">
        <v>28</v>
      </c>
      <c r="F524" s="252" t="s">
        <v>1877</v>
      </c>
      <c r="G524" s="250"/>
      <c r="H524" s="253">
        <v>15.4</v>
      </c>
      <c r="I524" s="254"/>
      <c r="J524" s="250"/>
      <c r="K524" s="250"/>
      <c r="L524" s="255"/>
      <c r="M524" s="256"/>
      <c r="N524" s="257"/>
      <c r="O524" s="257"/>
      <c r="P524" s="257"/>
      <c r="Q524" s="257"/>
      <c r="R524" s="257"/>
      <c r="S524" s="257"/>
      <c r="T524" s="258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9" t="s">
        <v>487</v>
      </c>
      <c r="AU524" s="259" t="s">
        <v>82</v>
      </c>
      <c r="AV524" s="13" t="s">
        <v>82</v>
      </c>
      <c r="AW524" s="13" t="s">
        <v>35</v>
      </c>
      <c r="AX524" s="13" t="s">
        <v>74</v>
      </c>
      <c r="AY524" s="259" t="s">
        <v>475</v>
      </c>
    </row>
    <row r="525" s="13" customFormat="1">
      <c r="A525" s="13"/>
      <c r="B525" s="249"/>
      <c r="C525" s="250"/>
      <c r="D525" s="244" t="s">
        <v>487</v>
      </c>
      <c r="E525" s="251" t="s">
        <v>28</v>
      </c>
      <c r="F525" s="252" t="s">
        <v>1878</v>
      </c>
      <c r="G525" s="250"/>
      <c r="H525" s="253">
        <v>11</v>
      </c>
      <c r="I525" s="254"/>
      <c r="J525" s="250"/>
      <c r="K525" s="250"/>
      <c r="L525" s="255"/>
      <c r="M525" s="256"/>
      <c r="N525" s="257"/>
      <c r="O525" s="257"/>
      <c r="P525" s="257"/>
      <c r="Q525" s="257"/>
      <c r="R525" s="257"/>
      <c r="S525" s="257"/>
      <c r="T525" s="258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9" t="s">
        <v>487</v>
      </c>
      <c r="AU525" s="259" t="s">
        <v>82</v>
      </c>
      <c r="AV525" s="13" t="s">
        <v>82</v>
      </c>
      <c r="AW525" s="13" t="s">
        <v>35</v>
      </c>
      <c r="AX525" s="13" t="s">
        <v>74</v>
      </c>
      <c r="AY525" s="259" t="s">
        <v>475</v>
      </c>
    </row>
    <row r="526" s="14" customFormat="1">
      <c r="A526" s="14"/>
      <c r="B526" s="260"/>
      <c r="C526" s="261"/>
      <c r="D526" s="244" t="s">
        <v>487</v>
      </c>
      <c r="E526" s="262" t="s">
        <v>28</v>
      </c>
      <c r="F526" s="263" t="s">
        <v>490</v>
      </c>
      <c r="G526" s="261"/>
      <c r="H526" s="264">
        <v>26.399999999999999</v>
      </c>
      <c r="I526" s="265"/>
      <c r="J526" s="261"/>
      <c r="K526" s="261"/>
      <c r="L526" s="266"/>
      <c r="M526" s="267"/>
      <c r="N526" s="268"/>
      <c r="O526" s="268"/>
      <c r="P526" s="268"/>
      <c r="Q526" s="268"/>
      <c r="R526" s="268"/>
      <c r="S526" s="268"/>
      <c r="T526" s="269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70" t="s">
        <v>487</v>
      </c>
      <c r="AU526" s="270" t="s">
        <v>82</v>
      </c>
      <c r="AV526" s="14" t="s">
        <v>90</v>
      </c>
      <c r="AW526" s="14" t="s">
        <v>35</v>
      </c>
      <c r="AX526" s="14" t="s">
        <v>74</v>
      </c>
      <c r="AY526" s="270" t="s">
        <v>475</v>
      </c>
    </row>
    <row r="527" s="13" customFormat="1">
      <c r="A527" s="13"/>
      <c r="B527" s="249"/>
      <c r="C527" s="250"/>
      <c r="D527" s="244" t="s">
        <v>487</v>
      </c>
      <c r="E527" s="251" t="s">
        <v>28</v>
      </c>
      <c r="F527" s="252" t="s">
        <v>1879</v>
      </c>
      <c r="G527" s="250"/>
      <c r="H527" s="253">
        <v>4.4000000000000004</v>
      </c>
      <c r="I527" s="254"/>
      <c r="J527" s="250"/>
      <c r="K527" s="250"/>
      <c r="L527" s="255"/>
      <c r="M527" s="256"/>
      <c r="N527" s="257"/>
      <c r="O527" s="257"/>
      <c r="P527" s="257"/>
      <c r="Q527" s="257"/>
      <c r="R527" s="257"/>
      <c r="S527" s="257"/>
      <c r="T527" s="258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9" t="s">
        <v>487</v>
      </c>
      <c r="AU527" s="259" t="s">
        <v>82</v>
      </c>
      <c r="AV527" s="13" t="s">
        <v>82</v>
      </c>
      <c r="AW527" s="13" t="s">
        <v>35</v>
      </c>
      <c r="AX527" s="13" t="s">
        <v>74</v>
      </c>
      <c r="AY527" s="259" t="s">
        <v>475</v>
      </c>
    </row>
    <row r="528" s="13" customFormat="1">
      <c r="A528" s="13"/>
      <c r="B528" s="249"/>
      <c r="C528" s="250"/>
      <c r="D528" s="244" t="s">
        <v>487</v>
      </c>
      <c r="E528" s="251" t="s">
        <v>28</v>
      </c>
      <c r="F528" s="252" t="s">
        <v>1880</v>
      </c>
      <c r="G528" s="250"/>
      <c r="H528" s="253">
        <v>17.600000000000001</v>
      </c>
      <c r="I528" s="254"/>
      <c r="J528" s="250"/>
      <c r="K528" s="250"/>
      <c r="L528" s="255"/>
      <c r="M528" s="256"/>
      <c r="N528" s="257"/>
      <c r="O528" s="257"/>
      <c r="P528" s="257"/>
      <c r="Q528" s="257"/>
      <c r="R528" s="257"/>
      <c r="S528" s="257"/>
      <c r="T528" s="258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9" t="s">
        <v>487</v>
      </c>
      <c r="AU528" s="259" t="s">
        <v>82</v>
      </c>
      <c r="AV528" s="13" t="s">
        <v>82</v>
      </c>
      <c r="AW528" s="13" t="s">
        <v>35</v>
      </c>
      <c r="AX528" s="13" t="s">
        <v>74</v>
      </c>
      <c r="AY528" s="259" t="s">
        <v>475</v>
      </c>
    </row>
    <row r="529" s="13" customFormat="1">
      <c r="A529" s="13"/>
      <c r="B529" s="249"/>
      <c r="C529" s="250"/>
      <c r="D529" s="244" t="s">
        <v>487</v>
      </c>
      <c r="E529" s="251" t="s">
        <v>28</v>
      </c>
      <c r="F529" s="252" t="s">
        <v>1881</v>
      </c>
      <c r="G529" s="250"/>
      <c r="H529" s="253">
        <v>46.200000000000003</v>
      </c>
      <c r="I529" s="254"/>
      <c r="J529" s="250"/>
      <c r="K529" s="250"/>
      <c r="L529" s="255"/>
      <c r="M529" s="256"/>
      <c r="N529" s="257"/>
      <c r="O529" s="257"/>
      <c r="P529" s="257"/>
      <c r="Q529" s="257"/>
      <c r="R529" s="257"/>
      <c r="S529" s="257"/>
      <c r="T529" s="258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9" t="s">
        <v>487</v>
      </c>
      <c r="AU529" s="259" t="s">
        <v>82</v>
      </c>
      <c r="AV529" s="13" t="s">
        <v>82</v>
      </c>
      <c r="AW529" s="13" t="s">
        <v>35</v>
      </c>
      <c r="AX529" s="13" t="s">
        <v>74</v>
      </c>
      <c r="AY529" s="259" t="s">
        <v>475</v>
      </c>
    </row>
    <row r="530" s="13" customFormat="1">
      <c r="A530" s="13"/>
      <c r="B530" s="249"/>
      <c r="C530" s="250"/>
      <c r="D530" s="244" t="s">
        <v>487</v>
      </c>
      <c r="E530" s="251" t="s">
        <v>28</v>
      </c>
      <c r="F530" s="252" t="s">
        <v>1882</v>
      </c>
      <c r="G530" s="250"/>
      <c r="H530" s="253">
        <v>70.400000000000006</v>
      </c>
      <c r="I530" s="254"/>
      <c r="J530" s="250"/>
      <c r="K530" s="250"/>
      <c r="L530" s="255"/>
      <c r="M530" s="256"/>
      <c r="N530" s="257"/>
      <c r="O530" s="257"/>
      <c r="P530" s="257"/>
      <c r="Q530" s="257"/>
      <c r="R530" s="257"/>
      <c r="S530" s="257"/>
      <c r="T530" s="258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9" t="s">
        <v>487</v>
      </c>
      <c r="AU530" s="259" t="s">
        <v>82</v>
      </c>
      <c r="AV530" s="13" t="s">
        <v>82</v>
      </c>
      <c r="AW530" s="13" t="s">
        <v>35</v>
      </c>
      <c r="AX530" s="13" t="s">
        <v>74</v>
      </c>
      <c r="AY530" s="259" t="s">
        <v>475</v>
      </c>
    </row>
    <row r="531" s="13" customFormat="1">
      <c r="A531" s="13"/>
      <c r="B531" s="249"/>
      <c r="C531" s="250"/>
      <c r="D531" s="244" t="s">
        <v>487</v>
      </c>
      <c r="E531" s="251" t="s">
        <v>28</v>
      </c>
      <c r="F531" s="252" t="s">
        <v>1883</v>
      </c>
      <c r="G531" s="250"/>
      <c r="H531" s="253">
        <v>70.400000000000006</v>
      </c>
      <c r="I531" s="254"/>
      <c r="J531" s="250"/>
      <c r="K531" s="250"/>
      <c r="L531" s="255"/>
      <c r="M531" s="256"/>
      <c r="N531" s="257"/>
      <c r="O531" s="257"/>
      <c r="P531" s="257"/>
      <c r="Q531" s="257"/>
      <c r="R531" s="257"/>
      <c r="S531" s="257"/>
      <c r="T531" s="258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9" t="s">
        <v>487</v>
      </c>
      <c r="AU531" s="259" t="s">
        <v>82</v>
      </c>
      <c r="AV531" s="13" t="s">
        <v>82</v>
      </c>
      <c r="AW531" s="13" t="s">
        <v>35</v>
      </c>
      <c r="AX531" s="13" t="s">
        <v>74</v>
      </c>
      <c r="AY531" s="259" t="s">
        <v>475</v>
      </c>
    </row>
    <row r="532" s="13" customFormat="1">
      <c r="A532" s="13"/>
      <c r="B532" s="249"/>
      <c r="C532" s="250"/>
      <c r="D532" s="244" t="s">
        <v>487</v>
      </c>
      <c r="E532" s="251" t="s">
        <v>28</v>
      </c>
      <c r="F532" s="252" t="s">
        <v>1884</v>
      </c>
      <c r="G532" s="250"/>
      <c r="H532" s="253">
        <v>50.600000000000001</v>
      </c>
      <c r="I532" s="254"/>
      <c r="J532" s="250"/>
      <c r="K532" s="250"/>
      <c r="L532" s="255"/>
      <c r="M532" s="256"/>
      <c r="N532" s="257"/>
      <c r="O532" s="257"/>
      <c r="P532" s="257"/>
      <c r="Q532" s="257"/>
      <c r="R532" s="257"/>
      <c r="S532" s="257"/>
      <c r="T532" s="258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9" t="s">
        <v>487</v>
      </c>
      <c r="AU532" s="259" t="s">
        <v>82</v>
      </c>
      <c r="AV532" s="13" t="s">
        <v>82</v>
      </c>
      <c r="AW532" s="13" t="s">
        <v>35</v>
      </c>
      <c r="AX532" s="13" t="s">
        <v>74</v>
      </c>
      <c r="AY532" s="259" t="s">
        <v>475</v>
      </c>
    </row>
    <row r="533" s="13" customFormat="1">
      <c r="A533" s="13"/>
      <c r="B533" s="249"/>
      <c r="C533" s="250"/>
      <c r="D533" s="244" t="s">
        <v>487</v>
      </c>
      <c r="E533" s="251" t="s">
        <v>28</v>
      </c>
      <c r="F533" s="252" t="s">
        <v>1885</v>
      </c>
      <c r="G533" s="250"/>
      <c r="H533" s="253">
        <v>13.199999999999999</v>
      </c>
      <c r="I533" s="254"/>
      <c r="J533" s="250"/>
      <c r="K533" s="250"/>
      <c r="L533" s="255"/>
      <c r="M533" s="256"/>
      <c r="N533" s="257"/>
      <c r="O533" s="257"/>
      <c r="P533" s="257"/>
      <c r="Q533" s="257"/>
      <c r="R533" s="257"/>
      <c r="S533" s="257"/>
      <c r="T533" s="258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9" t="s">
        <v>487</v>
      </c>
      <c r="AU533" s="259" t="s">
        <v>82</v>
      </c>
      <c r="AV533" s="13" t="s">
        <v>82</v>
      </c>
      <c r="AW533" s="13" t="s">
        <v>35</v>
      </c>
      <c r="AX533" s="13" t="s">
        <v>74</v>
      </c>
      <c r="AY533" s="259" t="s">
        <v>475</v>
      </c>
    </row>
    <row r="534" s="13" customFormat="1">
      <c r="A534" s="13"/>
      <c r="B534" s="249"/>
      <c r="C534" s="250"/>
      <c r="D534" s="244" t="s">
        <v>487</v>
      </c>
      <c r="E534" s="251" t="s">
        <v>28</v>
      </c>
      <c r="F534" s="252" t="s">
        <v>1886</v>
      </c>
      <c r="G534" s="250"/>
      <c r="H534" s="253">
        <v>63.799999999999997</v>
      </c>
      <c r="I534" s="254"/>
      <c r="J534" s="250"/>
      <c r="K534" s="250"/>
      <c r="L534" s="255"/>
      <c r="M534" s="256"/>
      <c r="N534" s="257"/>
      <c r="O534" s="257"/>
      <c r="P534" s="257"/>
      <c r="Q534" s="257"/>
      <c r="R534" s="257"/>
      <c r="S534" s="257"/>
      <c r="T534" s="258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9" t="s">
        <v>487</v>
      </c>
      <c r="AU534" s="259" t="s">
        <v>82</v>
      </c>
      <c r="AV534" s="13" t="s">
        <v>82</v>
      </c>
      <c r="AW534" s="13" t="s">
        <v>35</v>
      </c>
      <c r="AX534" s="13" t="s">
        <v>74</v>
      </c>
      <c r="AY534" s="259" t="s">
        <v>475</v>
      </c>
    </row>
    <row r="535" s="13" customFormat="1">
      <c r="A535" s="13"/>
      <c r="B535" s="249"/>
      <c r="C535" s="250"/>
      <c r="D535" s="244" t="s">
        <v>487</v>
      </c>
      <c r="E535" s="251" t="s">
        <v>28</v>
      </c>
      <c r="F535" s="252" t="s">
        <v>1887</v>
      </c>
      <c r="G535" s="250"/>
      <c r="H535" s="253">
        <v>17.600000000000001</v>
      </c>
      <c r="I535" s="254"/>
      <c r="J535" s="250"/>
      <c r="K535" s="250"/>
      <c r="L535" s="255"/>
      <c r="M535" s="256"/>
      <c r="N535" s="257"/>
      <c r="O535" s="257"/>
      <c r="P535" s="257"/>
      <c r="Q535" s="257"/>
      <c r="R535" s="257"/>
      <c r="S535" s="257"/>
      <c r="T535" s="258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9" t="s">
        <v>487</v>
      </c>
      <c r="AU535" s="259" t="s">
        <v>82</v>
      </c>
      <c r="AV535" s="13" t="s">
        <v>82</v>
      </c>
      <c r="AW535" s="13" t="s">
        <v>35</v>
      </c>
      <c r="AX535" s="13" t="s">
        <v>74</v>
      </c>
      <c r="AY535" s="259" t="s">
        <v>475</v>
      </c>
    </row>
    <row r="536" s="14" customFormat="1">
      <c r="A536" s="14"/>
      <c r="B536" s="260"/>
      <c r="C536" s="261"/>
      <c r="D536" s="244" t="s">
        <v>487</v>
      </c>
      <c r="E536" s="262" t="s">
        <v>28</v>
      </c>
      <c r="F536" s="263" t="s">
        <v>490</v>
      </c>
      <c r="G536" s="261"/>
      <c r="H536" s="264">
        <v>354.20000000000005</v>
      </c>
      <c r="I536" s="265"/>
      <c r="J536" s="261"/>
      <c r="K536" s="261"/>
      <c r="L536" s="266"/>
      <c r="M536" s="267"/>
      <c r="N536" s="268"/>
      <c r="O536" s="268"/>
      <c r="P536" s="268"/>
      <c r="Q536" s="268"/>
      <c r="R536" s="268"/>
      <c r="S536" s="268"/>
      <c r="T536" s="269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70" t="s">
        <v>487</v>
      </c>
      <c r="AU536" s="270" t="s">
        <v>82</v>
      </c>
      <c r="AV536" s="14" t="s">
        <v>90</v>
      </c>
      <c r="AW536" s="14" t="s">
        <v>35</v>
      </c>
      <c r="AX536" s="14" t="s">
        <v>74</v>
      </c>
      <c r="AY536" s="270" t="s">
        <v>475</v>
      </c>
    </row>
    <row r="537" s="13" customFormat="1">
      <c r="A537" s="13"/>
      <c r="B537" s="249"/>
      <c r="C537" s="250"/>
      <c r="D537" s="244" t="s">
        <v>487</v>
      </c>
      <c r="E537" s="251" t="s">
        <v>28</v>
      </c>
      <c r="F537" s="252" t="s">
        <v>1888</v>
      </c>
      <c r="G537" s="250"/>
      <c r="H537" s="253">
        <v>6.5999999999999996</v>
      </c>
      <c r="I537" s="254"/>
      <c r="J537" s="250"/>
      <c r="K537" s="250"/>
      <c r="L537" s="255"/>
      <c r="M537" s="256"/>
      <c r="N537" s="257"/>
      <c r="O537" s="257"/>
      <c r="P537" s="257"/>
      <c r="Q537" s="257"/>
      <c r="R537" s="257"/>
      <c r="S537" s="257"/>
      <c r="T537" s="258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9" t="s">
        <v>487</v>
      </c>
      <c r="AU537" s="259" t="s">
        <v>82</v>
      </c>
      <c r="AV537" s="13" t="s">
        <v>82</v>
      </c>
      <c r="AW537" s="13" t="s">
        <v>35</v>
      </c>
      <c r="AX537" s="13" t="s">
        <v>74</v>
      </c>
      <c r="AY537" s="259" t="s">
        <v>475</v>
      </c>
    </row>
    <row r="538" s="14" customFormat="1">
      <c r="A538" s="14"/>
      <c r="B538" s="260"/>
      <c r="C538" s="261"/>
      <c r="D538" s="244" t="s">
        <v>487</v>
      </c>
      <c r="E538" s="262" t="s">
        <v>28</v>
      </c>
      <c r="F538" s="263" t="s">
        <v>490</v>
      </c>
      <c r="G538" s="261"/>
      <c r="H538" s="264">
        <v>6.5999999999999996</v>
      </c>
      <c r="I538" s="265"/>
      <c r="J538" s="261"/>
      <c r="K538" s="261"/>
      <c r="L538" s="266"/>
      <c r="M538" s="267"/>
      <c r="N538" s="268"/>
      <c r="O538" s="268"/>
      <c r="P538" s="268"/>
      <c r="Q538" s="268"/>
      <c r="R538" s="268"/>
      <c r="S538" s="268"/>
      <c r="T538" s="269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70" t="s">
        <v>487</v>
      </c>
      <c r="AU538" s="270" t="s">
        <v>82</v>
      </c>
      <c r="AV538" s="14" t="s">
        <v>90</v>
      </c>
      <c r="AW538" s="14" t="s">
        <v>35</v>
      </c>
      <c r="AX538" s="14" t="s">
        <v>74</v>
      </c>
      <c r="AY538" s="270" t="s">
        <v>475</v>
      </c>
    </row>
    <row r="539" s="13" customFormat="1">
      <c r="A539" s="13"/>
      <c r="B539" s="249"/>
      <c r="C539" s="250"/>
      <c r="D539" s="244" t="s">
        <v>487</v>
      </c>
      <c r="E539" s="251" t="s">
        <v>28</v>
      </c>
      <c r="F539" s="252" t="s">
        <v>1889</v>
      </c>
      <c r="G539" s="250"/>
      <c r="H539" s="253">
        <v>2.6000000000000001</v>
      </c>
      <c r="I539" s="254"/>
      <c r="J539" s="250"/>
      <c r="K539" s="250"/>
      <c r="L539" s="255"/>
      <c r="M539" s="256"/>
      <c r="N539" s="257"/>
      <c r="O539" s="257"/>
      <c r="P539" s="257"/>
      <c r="Q539" s="257"/>
      <c r="R539" s="257"/>
      <c r="S539" s="257"/>
      <c r="T539" s="258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9" t="s">
        <v>487</v>
      </c>
      <c r="AU539" s="259" t="s">
        <v>82</v>
      </c>
      <c r="AV539" s="13" t="s">
        <v>82</v>
      </c>
      <c r="AW539" s="13" t="s">
        <v>35</v>
      </c>
      <c r="AX539" s="13" t="s">
        <v>74</v>
      </c>
      <c r="AY539" s="259" t="s">
        <v>475</v>
      </c>
    </row>
    <row r="540" s="13" customFormat="1">
      <c r="A540" s="13"/>
      <c r="B540" s="249"/>
      <c r="C540" s="250"/>
      <c r="D540" s="244" t="s">
        <v>487</v>
      </c>
      <c r="E540" s="251" t="s">
        <v>28</v>
      </c>
      <c r="F540" s="252" t="s">
        <v>1890</v>
      </c>
      <c r="G540" s="250"/>
      <c r="H540" s="253">
        <v>2.6000000000000001</v>
      </c>
      <c r="I540" s="254"/>
      <c r="J540" s="250"/>
      <c r="K540" s="250"/>
      <c r="L540" s="255"/>
      <c r="M540" s="256"/>
      <c r="N540" s="257"/>
      <c r="O540" s="257"/>
      <c r="P540" s="257"/>
      <c r="Q540" s="257"/>
      <c r="R540" s="257"/>
      <c r="S540" s="257"/>
      <c r="T540" s="258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9" t="s">
        <v>487</v>
      </c>
      <c r="AU540" s="259" t="s">
        <v>82</v>
      </c>
      <c r="AV540" s="13" t="s">
        <v>82</v>
      </c>
      <c r="AW540" s="13" t="s">
        <v>35</v>
      </c>
      <c r="AX540" s="13" t="s">
        <v>74</v>
      </c>
      <c r="AY540" s="259" t="s">
        <v>475</v>
      </c>
    </row>
    <row r="541" s="13" customFormat="1">
      <c r="A541" s="13"/>
      <c r="B541" s="249"/>
      <c r="C541" s="250"/>
      <c r="D541" s="244" t="s">
        <v>487</v>
      </c>
      <c r="E541" s="251" t="s">
        <v>28</v>
      </c>
      <c r="F541" s="252" t="s">
        <v>1891</v>
      </c>
      <c r="G541" s="250"/>
      <c r="H541" s="253">
        <v>2.6000000000000001</v>
      </c>
      <c r="I541" s="254"/>
      <c r="J541" s="250"/>
      <c r="K541" s="250"/>
      <c r="L541" s="255"/>
      <c r="M541" s="256"/>
      <c r="N541" s="257"/>
      <c r="O541" s="257"/>
      <c r="P541" s="257"/>
      <c r="Q541" s="257"/>
      <c r="R541" s="257"/>
      <c r="S541" s="257"/>
      <c r="T541" s="258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9" t="s">
        <v>487</v>
      </c>
      <c r="AU541" s="259" t="s">
        <v>82</v>
      </c>
      <c r="AV541" s="13" t="s">
        <v>82</v>
      </c>
      <c r="AW541" s="13" t="s">
        <v>35</v>
      </c>
      <c r="AX541" s="13" t="s">
        <v>74</v>
      </c>
      <c r="AY541" s="259" t="s">
        <v>475</v>
      </c>
    </row>
    <row r="542" s="13" customFormat="1">
      <c r="A542" s="13"/>
      <c r="B542" s="249"/>
      <c r="C542" s="250"/>
      <c r="D542" s="244" t="s">
        <v>487</v>
      </c>
      <c r="E542" s="251" t="s">
        <v>28</v>
      </c>
      <c r="F542" s="252" t="s">
        <v>1892</v>
      </c>
      <c r="G542" s="250"/>
      <c r="H542" s="253">
        <v>2.6000000000000001</v>
      </c>
      <c r="I542" s="254"/>
      <c r="J542" s="250"/>
      <c r="K542" s="250"/>
      <c r="L542" s="255"/>
      <c r="M542" s="256"/>
      <c r="N542" s="257"/>
      <c r="O542" s="257"/>
      <c r="P542" s="257"/>
      <c r="Q542" s="257"/>
      <c r="R542" s="257"/>
      <c r="S542" s="257"/>
      <c r="T542" s="258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9" t="s">
        <v>487</v>
      </c>
      <c r="AU542" s="259" t="s">
        <v>82</v>
      </c>
      <c r="AV542" s="13" t="s">
        <v>82</v>
      </c>
      <c r="AW542" s="13" t="s">
        <v>35</v>
      </c>
      <c r="AX542" s="13" t="s">
        <v>74</v>
      </c>
      <c r="AY542" s="259" t="s">
        <v>475</v>
      </c>
    </row>
    <row r="543" s="13" customFormat="1">
      <c r="A543" s="13"/>
      <c r="B543" s="249"/>
      <c r="C543" s="250"/>
      <c r="D543" s="244" t="s">
        <v>487</v>
      </c>
      <c r="E543" s="251" t="s">
        <v>28</v>
      </c>
      <c r="F543" s="252" t="s">
        <v>1893</v>
      </c>
      <c r="G543" s="250"/>
      <c r="H543" s="253">
        <v>2.6000000000000001</v>
      </c>
      <c r="I543" s="254"/>
      <c r="J543" s="250"/>
      <c r="K543" s="250"/>
      <c r="L543" s="255"/>
      <c r="M543" s="256"/>
      <c r="N543" s="257"/>
      <c r="O543" s="257"/>
      <c r="P543" s="257"/>
      <c r="Q543" s="257"/>
      <c r="R543" s="257"/>
      <c r="S543" s="257"/>
      <c r="T543" s="258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9" t="s">
        <v>487</v>
      </c>
      <c r="AU543" s="259" t="s">
        <v>82</v>
      </c>
      <c r="AV543" s="13" t="s">
        <v>82</v>
      </c>
      <c r="AW543" s="13" t="s">
        <v>35</v>
      </c>
      <c r="AX543" s="13" t="s">
        <v>74</v>
      </c>
      <c r="AY543" s="259" t="s">
        <v>475</v>
      </c>
    </row>
    <row r="544" s="13" customFormat="1">
      <c r="A544" s="13"/>
      <c r="B544" s="249"/>
      <c r="C544" s="250"/>
      <c r="D544" s="244" t="s">
        <v>487</v>
      </c>
      <c r="E544" s="251" t="s">
        <v>28</v>
      </c>
      <c r="F544" s="252" t="s">
        <v>1894</v>
      </c>
      <c r="G544" s="250"/>
      <c r="H544" s="253">
        <v>1.3</v>
      </c>
      <c r="I544" s="254"/>
      <c r="J544" s="250"/>
      <c r="K544" s="250"/>
      <c r="L544" s="255"/>
      <c r="M544" s="256"/>
      <c r="N544" s="257"/>
      <c r="O544" s="257"/>
      <c r="P544" s="257"/>
      <c r="Q544" s="257"/>
      <c r="R544" s="257"/>
      <c r="S544" s="257"/>
      <c r="T544" s="258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9" t="s">
        <v>487</v>
      </c>
      <c r="AU544" s="259" t="s">
        <v>82</v>
      </c>
      <c r="AV544" s="13" t="s">
        <v>82</v>
      </c>
      <c r="AW544" s="13" t="s">
        <v>35</v>
      </c>
      <c r="AX544" s="13" t="s">
        <v>74</v>
      </c>
      <c r="AY544" s="259" t="s">
        <v>475</v>
      </c>
    </row>
    <row r="545" s="14" customFormat="1">
      <c r="A545" s="14"/>
      <c r="B545" s="260"/>
      <c r="C545" s="261"/>
      <c r="D545" s="244" t="s">
        <v>487</v>
      </c>
      <c r="E545" s="262" t="s">
        <v>28</v>
      </c>
      <c r="F545" s="263" t="s">
        <v>490</v>
      </c>
      <c r="G545" s="261"/>
      <c r="H545" s="264">
        <v>14.300000000000001</v>
      </c>
      <c r="I545" s="265"/>
      <c r="J545" s="261"/>
      <c r="K545" s="261"/>
      <c r="L545" s="266"/>
      <c r="M545" s="267"/>
      <c r="N545" s="268"/>
      <c r="O545" s="268"/>
      <c r="P545" s="268"/>
      <c r="Q545" s="268"/>
      <c r="R545" s="268"/>
      <c r="S545" s="268"/>
      <c r="T545" s="269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70" t="s">
        <v>487</v>
      </c>
      <c r="AU545" s="270" t="s">
        <v>82</v>
      </c>
      <c r="AV545" s="14" t="s">
        <v>90</v>
      </c>
      <c r="AW545" s="14" t="s">
        <v>35</v>
      </c>
      <c r="AX545" s="14" t="s">
        <v>74</v>
      </c>
      <c r="AY545" s="270" t="s">
        <v>475</v>
      </c>
    </row>
    <row r="546" s="13" customFormat="1">
      <c r="A546" s="13"/>
      <c r="B546" s="249"/>
      <c r="C546" s="250"/>
      <c r="D546" s="244" t="s">
        <v>487</v>
      </c>
      <c r="E546" s="251" t="s">
        <v>28</v>
      </c>
      <c r="F546" s="252" t="s">
        <v>1895</v>
      </c>
      <c r="G546" s="250"/>
      <c r="H546" s="253">
        <v>2.6000000000000001</v>
      </c>
      <c r="I546" s="254"/>
      <c r="J546" s="250"/>
      <c r="K546" s="250"/>
      <c r="L546" s="255"/>
      <c r="M546" s="256"/>
      <c r="N546" s="257"/>
      <c r="O546" s="257"/>
      <c r="P546" s="257"/>
      <c r="Q546" s="257"/>
      <c r="R546" s="257"/>
      <c r="S546" s="257"/>
      <c r="T546" s="258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9" t="s">
        <v>487</v>
      </c>
      <c r="AU546" s="259" t="s">
        <v>82</v>
      </c>
      <c r="AV546" s="13" t="s">
        <v>82</v>
      </c>
      <c r="AW546" s="13" t="s">
        <v>35</v>
      </c>
      <c r="AX546" s="13" t="s">
        <v>74</v>
      </c>
      <c r="AY546" s="259" t="s">
        <v>475</v>
      </c>
    </row>
    <row r="547" s="13" customFormat="1">
      <c r="A547" s="13"/>
      <c r="B547" s="249"/>
      <c r="C547" s="250"/>
      <c r="D547" s="244" t="s">
        <v>487</v>
      </c>
      <c r="E547" s="251" t="s">
        <v>28</v>
      </c>
      <c r="F547" s="252" t="s">
        <v>1896</v>
      </c>
      <c r="G547" s="250"/>
      <c r="H547" s="253">
        <v>2.6000000000000001</v>
      </c>
      <c r="I547" s="254"/>
      <c r="J547" s="250"/>
      <c r="K547" s="250"/>
      <c r="L547" s="255"/>
      <c r="M547" s="256"/>
      <c r="N547" s="257"/>
      <c r="O547" s="257"/>
      <c r="P547" s="257"/>
      <c r="Q547" s="257"/>
      <c r="R547" s="257"/>
      <c r="S547" s="257"/>
      <c r="T547" s="258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9" t="s">
        <v>487</v>
      </c>
      <c r="AU547" s="259" t="s">
        <v>82</v>
      </c>
      <c r="AV547" s="13" t="s">
        <v>82</v>
      </c>
      <c r="AW547" s="13" t="s">
        <v>35</v>
      </c>
      <c r="AX547" s="13" t="s">
        <v>74</v>
      </c>
      <c r="AY547" s="259" t="s">
        <v>475</v>
      </c>
    </row>
    <row r="548" s="13" customFormat="1">
      <c r="A548" s="13"/>
      <c r="B548" s="249"/>
      <c r="C548" s="250"/>
      <c r="D548" s="244" t="s">
        <v>487</v>
      </c>
      <c r="E548" s="251" t="s">
        <v>28</v>
      </c>
      <c r="F548" s="252" t="s">
        <v>1897</v>
      </c>
      <c r="G548" s="250"/>
      <c r="H548" s="253">
        <v>3.8999999999999999</v>
      </c>
      <c r="I548" s="254"/>
      <c r="J548" s="250"/>
      <c r="K548" s="250"/>
      <c r="L548" s="255"/>
      <c r="M548" s="256"/>
      <c r="N548" s="257"/>
      <c r="O548" s="257"/>
      <c r="P548" s="257"/>
      <c r="Q548" s="257"/>
      <c r="R548" s="257"/>
      <c r="S548" s="257"/>
      <c r="T548" s="258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9" t="s">
        <v>487</v>
      </c>
      <c r="AU548" s="259" t="s">
        <v>82</v>
      </c>
      <c r="AV548" s="13" t="s">
        <v>82</v>
      </c>
      <c r="AW548" s="13" t="s">
        <v>35</v>
      </c>
      <c r="AX548" s="13" t="s">
        <v>74</v>
      </c>
      <c r="AY548" s="259" t="s">
        <v>475</v>
      </c>
    </row>
    <row r="549" s="13" customFormat="1">
      <c r="A549" s="13"/>
      <c r="B549" s="249"/>
      <c r="C549" s="250"/>
      <c r="D549" s="244" t="s">
        <v>487</v>
      </c>
      <c r="E549" s="251" t="s">
        <v>28</v>
      </c>
      <c r="F549" s="252" t="s">
        <v>1898</v>
      </c>
      <c r="G549" s="250"/>
      <c r="H549" s="253">
        <v>2.6000000000000001</v>
      </c>
      <c r="I549" s="254"/>
      <c r="J549" s="250"/>
      <c r="K549" s="250"/>
      <c r="L549" s="255"/>
      <c r="M549" s="256"/>
      <c r="N549" s="257"/>
      <c r="O549" s="257"/>
      <c r="P549" s="257"/>
      <c r="Q549" s="257"/>
      <c r="R549" s="257"/>
      <c r="S549" s="257"/>
      <c r="T549" s="258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9" t="s">
        <v>487</v>
      </c>
      <c r="AU549" s="259" t="s">
        <v>82</v>
      </c>
      <c r="AV549" s="13" t="s">
        <v>82</v>
      </c>
      <c r="AW549" s="13" t="s">
        <v>35</v>
      </c>
      <c r="AX549" s="13" t="s">
        <v>74</v>
      </c>
      <c r="AY549" s="259" t="s">
        <v>475</v>
      </c>
    </row>
    <row r="550" s="13" customFormat="1">
      <c r="A550" s="13"/>
      <c r="B550" s="249"/>
      <c r="C550" s="250"/>
      <c r="D550" s="244" t="s">
        <v>487</v>
      </c>
      <c r="E550" s="251" t="s">
        <v>28</v>
      </c>
      <c r="F550" s="252" t="s">
        <v>1899</v>
      </c>
      <c r="G550" s="250"/>
      <c r="H550" s="253">
        <v>3.8999999999999999</v>
      </c>
      <c r="I550" s="254"/>
      <c r="J550" s="250"/>
      <c r="K550" s="250"/>
      <c r="L550" s="255"/>
      <c r="M550" s="256"/>
      <c r="N550" s="257"/>
      <c r="O550" s="257"/>
      <c r="P550" s="257"/>
      <c r="Q550" s="257"/>
      <c r="R550" s="257"/>
      <c r="S550" s="257"/>
      <c r="T550" s="258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9" t="s">
        <v>487</v>
      </c>
      <c r="AU550" s="259" t="s">
        <v>82</v>
      </c>
      <c r="AV550" s="13" t="s">
        <v>82</v>
      </c>
      <c r="AW550" s="13" t="s">
        <v>35</v>
      </c>
      <c r="AX550" s="13" t="s">
        <v>74</v>
      </c>
      <c r="AY550" s="259" t="s">
        <v>475</v>
      </c>
    </row>
    <row r="551" s="13" customFormat="1">
      <c r="A551" s="13"/>
      <c r="B551" s="249"/>
      <c r="C551" s="250"/>
      <c r="D551" s="244" t="s">
        <v>487</v>
      </c>
      <c r="E551" s="251" t="s">
        <v>28</v>
      </c>
      <c r="F551" s="252" t="s">
        <v>1900</v>
      </c>
      <c r="G551" s="250"/>
      <c r="H551" s="253">
        <v>2.6000000000000001</v>
      </c>
      <c r="I551" s="254"/>
      <c r="J551" s="250"/>
      <c r="K551" s="250"/>
      <c r="L551" s="255"/>
      <c r="M551" s="256"/>
      <c r="N551" s="257"/>
      <c r="O551" s="257"/>
      <c r="P551" s="257"/>
      <c r="Q551" s="257"/>
      <c r="R551" s="257"/>
      <c r="S551" s="257"/>
      <c r="T551" s="258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9" t="s">
        <v>487</v>
      </c>
      <c r="AU551" s="259" t="s">
        <v>82</v>
      </c>
      <c r="AV551" s="13" t="s">
        <v>82</v>
      </c>
      <c r="AW551" s="13" t="s">
        <v>35</v>
      </c>
      <c r="AX551" s="13" t="s">
        <v>74</v>
      </c>
      <c r="AY551" s="259" t="s">
        <v>475</v>
      </c>
    </row>
    <row r="552" s="13" customFormat="1">
      <c r="A552" s="13"/>
      <c r="B552" s="249"/>
      <c r="C552" s="250"/>
      <c r="D552" s="244" t="s">
        <v>487</v>
      </c>
      <c r="E552" s="251" t="s">
        <v>28</v>
      </c>
      <c r="F552" s="252" t="s">
        <v>1901</v>
      </c>
      <c r="G552" s="250"/>
      <c r="H552" s="253">
        <v>2.6000000000000001</v>
      </c>
      <c r="I552" s="254"/>
      <c r="J552" s="250"/>
      <c r="K552" s="250"/>
      <c r="L552" s="255"/>
      <c r="M552" s="256"/>
      <c r="N552" s="257"/>
      <c r="O552" s="257"/>
      <c r="P552" s="257"/>
      <c r="Q552" s="257"/>
      <c r="R552" s="257"/>
      <c r="S552" s="257"/>
      <c r="T552" s="258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9" t="s">
        <v>487</v>
      </c>
      <c r="AU552" s="259" t="s">
        <v>82</v>
      </c>
      <c r="AV552" s="13" t="s">
        <v>82</v>
      </c>
      <c r="AW552" s="13" t="s">
        <v>35</v>
      </c>
      <c r="AX552" s="13" t="s">
        <v>74</v>
      </c>
      <c r="AY552" s="259" t="s">
        <v>475</v>
      </c>
    </row>
    <row r="553" s="13" customFormat="1">
      <c r="A553" s="13"/>
      <c r="B553" s="249"/>
      <c r="C553" s="250"/>
      <c r="D553" s="244" t="s">
        <v>487</v>
      </c>
      <c r="E553" s="251" t="s">
        <v>28</v>
      </c>
      <c r="F553" s="252" t="s">
        <v>1902</v>
      </c>
      <c r="G553" s="250"/>
      <c r="H553" s="253">
        <v>2.6000000000000001</v>
      </c>
      <c r="I553" s="254"/>
      <c r="J553" s="250"/>
      <c r="K553" s="250"/>
      <c r="L553" s="255"/>
      <c r="M553" s="256"/>
      <c r="N553" s="257"/>
      <c r="O553" s="257"/>
      <c r="P553" s="257"/>
      <c r="Q553" s="257"/>
      <c r="R553" s="257"/>
      <c r="S553" s="257"/>
      <c r="T553" s="258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9" t="s">
        <v>487</v>
      </c>
      <c r="AU553" s="259" t="s">
        <v>82</v>
      </c>
      <c r="AV553" s="13" t="s">
        <v>82</v>
      </c>
      <c r="AW553" s="13" t="s">
        <v>35</v>
      </c>
      <c r="AX553" s="13" t="s">
        <v>74</v>
      </c>
      <c r="AY553" s="259" t="s">
        <v>475</v>
      </c>
    </row>
    <row r="554" s="13" customFormat="1">
      <c r="A554" s="13"/>
      <c r="B554" s="249"/>
      <c r="C554" s="250"/>
      <c r="D554" s="244" t="s">
        <v>487</v>
      </c>
      <c r="E554" s="251" t="s">
        <v>28</v>
      </c>
      <c r="F554" s="252" t="s">
        <v>1903</v>
      </c>
      <c r="G554" s="250"/>
      <c r="H554" s="253">
        <v>2.6000000000000001</v>
      </c>
      <c r="I554" s="254"/>
      <c r="J554" s="250"/>
      <c r="K554" s="250"/>
      <c r="L554" s="255"/>
      <c r="M554" s="256"/>
      <c r="N554" s="257"/>
      <c r="O554" s="257"/>
      <c r="P554" s="257"/>
      <c r="Q554" s="257"/>
      <c r="R554" s="257"/>
      <c r="S554" s="257"/>
      <c r="T554" s="258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9" t="s">
        <v>487</v>
      </c>
      <c r="AU554" s="259" t="s">
        <v>82</v>
      </c>
      <c r="AV554" s="13" t="s">
        <v>82</v>
      </c>
      <c r="AW554" s="13" t="s">
        <v>35</v>
      </c>
      <c r="AX554" s="13" t="s">
        <v>74</v>
      </c>
      <c r="AY554" s="259" t="s">
        <v>475</v>
      </c>
    </row>
    <row r="555" s="15" customFormat="1">
      <c r="A555" s="15"/>
      <c r="B555" s="271"/>
      <c r="C555" s="272"/>
      <c r="D555" s="244" t="s">
        <v>487</v>
      </c>
      <c r="E555" s="273" t="s">
        <v>28</v>
      </c>
      <c r="F555" s="274" t="s">
        <v>493</v>
      </c>
      <c r="G555" s="272"/>
      <c r="H555" s="275">
        <v>594.70000000000027</v>
      </c>
      <c r="I555" s="276"/>
      <c r="J555" s="272"/>
      <c r="K555" s="272"/>
      <c r="L555" s="277"/>
      <c r="M555" s="278"/>
      <c r="N555" s="279"/>
      <c r="O555" s="279"/>
      <c r="P555" s="279"/>
      <c r="Q555" s="279"/>
      <c r="R555" s="279"/>
      <c r="S555" s="279"/>
      <c r="T555" s="280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81" t="s">
        <v>487</v>
      </c>
      <c r="AU555" s="281" t="s">
        <v>82</v>
      </c>
      <c r="AV555" s="15" t="s">
        <v>482</v>
      </c>
      <c r="AW555" s="15" t="s">
        <v>35</v>
      </c>
      <c r="AX555" s="15" t="s">
        <v>78</v>
      </c>
      <c r="AY555" s="281" t="s">
        <v>475</v>
      </c>
    </row>
    <row r="556" s="12" customFormat="1" ht="22.8" customHeight="1">
      <c r="A556" s="12"/>
      <c r="B556" s="215"/>
      <c r="C556" s="216"/>
      <c r="D556" s="217" t="s">
        <v>73</v>
      </c>
      <c r="E556" s="229" t="s">
        <v>701</v>
      </c>
      <c r="F556" s="229" t="s">
        <v>702</v>
      </c>
      <c r="G556" s="216"/>
      <c r="H556" s="216"/>
      <c r="I556" s="219"/>
      <c r="J556" s="230">
        <f>BK556</f>
        <v>0</v>
      </c>
      <c r="K556" s="216"/>
      <c r="L556" s="221"/>
      <c r="M556" s="222"/>
      <c r="N556" s="223"/>
      <c r="O556" s="223"/>
      <c r="P556" s="224">
        <f>SUM(P557:P558)</f>
        <v>0</v>
      </c>
      <c r="Q556" s="223"/>
      <c r="R556" s="224">
        <f>SUM(R557:R558)</f>
        <v>0</v>
      </c>
      <c r="S556" s="223"/>
      <c r="T556" s="225">
        <f>SUM(T557:T558)</f>
        <v>0</v>
      </c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R556" s="226" t="s">
        <v>78</v>
      </c>
      <c r="AT556" s="227" t="s">
        <v>73</v>
      </c>
      <c r="AU556" s="227" t="s">
        <v>78</v>
      </c>
      <c r="AY556" s="226" t="s">
        <v>475</v>
      </c>
      <c r="BK556" s="228">
        <f>SUM(BK557:BK558)</f>
        <v>0</v>
      </c>
    </row>
    <row r="557" s="2" customFormat="1" ht="33" customHeight="1">
      <c r="A557" s="41"/>
      <c r="B557" s="42"/>
      <c r="C557" s="231" t="s">
        <v>811</v>
      </c>
      <c r="D557" s="231" t="s">
        <v>477</v>
      </c>
      <c r="E557" s="232" t="s">
        <v>1904</v>
      </c>
      <c r="F557" s="233" t="s">
        <v>1905</v>
      </c>
      <c r="G557" s="234" t="s">
        <v>508</v>
      </c>
      <c r="H557" s="235">
        <v>547.86000000000001</v>
      </c>
      <c r="I557" s="236"/>
      <c r="J557" s="237">
        <f>ROUND(I557*H557,2)</f>
        <v>0</v>
      </c>
      <c r="K557" s="233" t="s">
        <v>481</v>
      </c>
      <c r="L557" s="47"/>
      <c r="M557" s="238" t="s">
        <v>28</v>
      </c>
      <c r="N557" s="239" t="s">
        <v>45</v>
      </c>
      <c r="O557" s="87"/>
      <c r="P557" s="240">
        <f>O557*H557</f>
        <v>0</v>
      </c>
      <c r="Q557" s="240">
        <v>0</v>
      </c>
      <c r="R557" s="240">
        <f>Q557*H557</f>
        <v>0</v>
      </c>
      <c r="S557" s="240">
        <v>0</v>
      </c>
      <c r="T557" s="241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42" t="s">
        <v>482</v>
      </c>
      <c r="AT557" s="242" t="s">
        <v>477</v>
      </c>
      <c r="AU557" s="242" t="s">
        <v>82</v>
      </c>
      <c r="AY557" s="20" t="s">
        <v>475</v>
      </c>
      <c r="BE557" s="243">
        <f>IF(N557="základní",J557,0)</f>
        <v>0</v>
      </c>
      <c r="BF557" s="243">
        <f>IF(N557="snížená",J557,0)</f>
        <v>0</v>
      </c>
      <c r="BG557" s="243">
        <f>IF(N557="zákl. přenesená",J557,0)</f>
        <v>0</v>
      </c>
      <c r="BH557" s="243">
        <f>IF(N557="sníž. přenesená",J557,0)</f>
        <v>0</v>
      </c>
      <c r="BI557" s="243">
        <f>IF(N557="nulová",J557,0)</f>
        <v>0</v>
      </c>
      <c r="BJ557" s="20" t="s">
        <v>78</v>
      </c>
      <c r="BK557" s="243">
        <f>ROUND(I557*H557,2)</f>
        <v>0</v>
      </c>
      <c r="BL557" s="20" t="s">
        <v>482</v>
      </c>
      <c r="BM557" s="242" t="s">
        <v>1906</v>
      </c>
    </row>
    <row r="558" s="2" customFormat="1">
      <c r="A558" s="41"/>
      <c r="B558" s="42"/>
      <c r="C558" s="43"/>
      <c r="D558" s="244" t="s">
        <v>484</v>
      </c>
      <c r="E558" s="43"/>
      <c r="F558" s="245" t="s">
        <v>1907</v>
      </c>
      <c r="G558" s="43"/>
      <c r="H558" s="43"/>
      <c r="I558" s="151"/>
      <c r="J558" s="43"/>
      <c r="K558" s="43"/>
      <c r="L558" s="47"/>
      <c r="M558" s="295"/>
      <c r="N558" s="296"/>
      <c r="O558" s="297"/>
      <c r="P558" s="297"/>
      <c r="Q558" s="297"/>
      <c r="R558" s="297"/>
      <c r="S558" s="297"/>
      <c r="T558" s="29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484</v>
      </c>
      <c r="AU558" s="20" t="s">
        <v>82</v>
      </c>
    </row>
    <row r="559" s="2" customFormat="1" ht="6.96" customHeight="1">
      <c r="A559" s="41"/>
      <c r="B559" s="62"/>
      <c r="C559" s="63"/>
      <c r="D559" s="63"/>
      <c r="E559" s="63"/>
      <c r="F559" s="63"/>
      <c r="G559" s="63"/>
      <c r="H559" s="63"/>
      <c r="I559" s="179"/>
      <c r="J559" s="63"/>
      <c r="K559" s="63"/>
      <c r="L559" s="47"/>
      <c r="M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</row>
  </sheetData>
  <sheetProtection sheet="1" autoFilter="0" formatColumns="0" formatRows="0" objects="1" scenarios="1" spinCount="100000" saltValue="bYqcnaYH507WdfBVM7feQWbndc4HRcFVtFLDgl+lLJd9dotclVjfomy+i/a+0pS3uMqOsCvB5X61p/1o9VBPlw==" hashValue="thOI0y+WZatH+2NrrZpJ2w/56QyAEsQ8RwhHl42m3XVhsjnqxtvp+K4UQA0yWtm1V1fPmoyuYZMfbZNUOor7YA==" algorithmName="SHA-512" password="C429"/>
  <autoFilter ref="C97:K55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288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7720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ROUND((SUM(BE98:BE252)),  2)</f>
        <v>0</v>
      </c>
      <c r="G37" s="41"/>
      <c r="H37" s="41"/>
      <c r="I37" s="168">
        <v>0.20999999999999999</v>
      </c>
      <c r="J37" s="167">
        <f>ROUND(((SUM(BE98:BE252))*I37),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ROUND((SUM(BF98:BF252)),  2)</f>
        <v>0</v>
      </c>
      <c r="G38" s="41"/>
      <c r="H38" s="41"/>
      <c r="I38" s="168">
        <v>0.14999999999999999</v>
      </c>
      <c r="J38" s="167">
        <f>ROUND(((SUM(BF98:BF252))*I38),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ROUND((SUM(BG98:BG252)),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ROUND((SUM(BH98:BH252)),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ROUND((SUM(BI98:BI252)),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 xml:space="preserve">107.14 - SO 107.14  Vedlejší polní cesta (P 4,00/20)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448</v>
      </c>
      <c r="E70" s="199"/>
      <c r="F70" s="199"/>
      <c r="G70" s="199"/>
      <c r="H70" s="199"/>
      <c r="I70" s="200"/>
      <c r="J70" s="201">
        <f>J163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1214</v>
      </c>
      <c r="E71" s="199"/>
      <c r="F71" s="199"/>
      <c r="G71" s="199"/>
      <c r="H71" s="199"/>
      <c r="I71" s="200"/>
      <c r="J71" s="201">
        <f>J189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J204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1909</v>
      </c>
      <c r="E73" s="199"/>
      <c r="F73" s="199"/>
      <c r="G73" s="199"/>
      <c r="H73" s="199"/>
      <c r="I73" s="200"/>
      <c r="J73" s="201">
        <f>J243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J250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6863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6864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 xml:space="preserve">107.14 - SO 107.14  Vedlejší polní cesta (P 4,00/20)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k.ú. Perálec,Hněvětice,Miřetín,Č.Rybná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</f>
        <v>0</v>
      </c>
      <c r="Q98" s="99"/>
      <c r="R98" s="212">
        <f>R99</f>
        <v>92.56561640999999</v>
      </c>
      <c r="S98" s="99"/>
      <c r="T98" s="213">
        <f>T99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P100+P163+P189+P204+P243+P250</f>
        <v>0</v>
      </c>
      <c r="Q99" s="223"/>
      <c r="R99" s="224">
        <f>R100+R163+R189+R204+R243+R250</f>
        <v>92.56561640999999</v>
      </c>
      <c r="S99" s="223"/>
      <c r="T99" s="225">
        <f>T100+T163+T189+T204+T243+T250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BK100+BK163+BK189+BK204+BK243+BK250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78</v>
      </c>
      <c r="F100" s="229" t="s">
        <v>393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SUM(P101:P162)</f>
        <v>0</v>
      </c>
      <c r="Q100" s="223"/>
      <c r="R100" s="224">
        <f>SUM(R101:R162)</f>
        <v>3.0325150000000001</v>
      </c>
      <c r="S100" s="223"/>
      <c r="T100" s="225">
        <f>SUM(T101:T162)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SUM(BK101:BK162)</f>
        <v>0</v>
      </c>
    </row>
    <row r="101" s="2" customFormat="1" ht="21.75" customHeight="1">
      <c r="A101" s="41"/>
      <c r="B101" s="42"/>
      <c r="C101" s="231" t="s">
        <v>78</v>
      </c>
      <c r="D101" s="231" t="s">
        <v>477</v>
      </c>
      <c r="E101" s="232" t="s">
        <v>4912</v>
      </c>
      <c r="F101" s="233" t="s">
        <v>4913</v>
      </c>
      <c r="G101" s="234" t="s">
        <v>550</v>
      </c>
      <c r="H101" s="235">
        <v>5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7721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4913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7722</v>
      </c>
      <c r="G103" s="250"/>
      <c r="H103" s="253">
        <v>5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82</v>
      </c>
      <c r="D104" s="231" t="s">
        <v>477</v>
      </c>
      <c r="E104" s="232" t="s">
        <v>3918</v>
      </c>
      <c r="F104" s="233" t="s">
        <v>3919</v>
      </c>
      <c r="G104" s="234" t="s">
        <v>550</v>
      </c>
      <c r="H104" s="235">
        <v>5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5.0000000000000002E-05</v>
      </c>
      <c r="R104" s="240">
        <f>Q104*H104</f>
        <v>0.00025000000000000001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7723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3921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7724</v>
      </c>
      <c r="G106" s="250"/>
      <c r="H106" s="253">
        <v>5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78</v>
      </c>
      <c r="AY106" s="259" t="s">
        <v>475</v>
      </c>
    </row>
    <row r="107" s="2" customFormat="1" ht="44.25" customHeight="1">
      <c r="A107" s="41"/>
      <c r="B107" s="42"/>
      <c r="C107" s="231" t="s">
        <v>90</v>
      </c>
      <c r="D107" s="231" t="s">
        <v>477</v>
      </c>
      <c r="E107" s="232" t="s">
        <v>3909</v>
      </c>
      <c r="F107" s="233" t="s">
        <v>3910</v>
      </c>
      <c r="G107" s="234" t="s">
        <v>3898</v>
      </c>
      <c r="H107" s="235">
        <v>1</v>
      </c>
      <c r="I107" s="236"/>
      <c r="J107" s="237">
        <f>ROUND(I107*H107,2)</f>
        <v>0</v>
      </c>
      <c r="K107" s="233" t="s">
        <v>28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7725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3910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6" customFormat="1">
      <c r="A109" s="16"/>
      <c r="B109" s="299"/>
      <c r="C109" s="300"/>
      <c r="D109" s="244" t="s">
        <v>487</v>
      </c>
      <c r="E109" s="301" t="s">
        <v>28</v>
      </c>
      <c r="F109" s="302" t="s">
        <v>7726</v>
      </c>
      <c r="G109" s="300"/>
      <c r="H109" s="301" t="s">
        <v>28</v>
      </c>
      <c r="I109" s="303"/>
      <c r="J109" s="300"/>
      <c r="K109" s="300"/>
      <c r="L109" s="304"/>
      <c r="M109" s="305"/>
      <c r="N109" s="306"/>
      <c r="O109" s="306"/>
      <c r="P109" s="306"/>
      <c r="Q109" s="306"/>
      <c r="R109" s="306"/>
      <c r="S109" s="306"/>
      <c r="T109" s="307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T109" s="308" t="s">
        <v>487</v>
      </c>
      <c r="AU109" s="308" t="s">
        <v>82</v>
      </c>
      <c r="AV109" s="16" t="s">
        <v>78</v>
      </c>
      <c r="AW109" s="16" t="s">
        <v>35</v>
      </c>
      <c r="AX109" s="16" t="s">
        <v>74</v>
      </c>
      <c r="AY109" s="308" t="s">
        <v>475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78</v>
      </c>
      <c r="G110" s="250"/>
      <c r="H110" s="253">
        <v>1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55.5" customHeight="1">
      <c r="A111" s="41"/>
      <c r="B111" s="42"/>
      <c r="C111" s="231" t="s">
        <v>482</v>
      </c>
      <c r="D111" s="231" t="s">
        <v>477</v>
      </c>
      <c r="E111" s="232" t="s">
        <v>6866</v>
      </c>
      <c r="F111" s="233" t="s">
        <v>6867</v>
      </c>
      <c r="G111" s="234" t="s">
        <v>480</v>
      </c>
      <c r="H111" s="235">
        <v>85.599999999999994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0.035400000000000001</v>
      </c>
      <c r="R111" s="240">
        <f>Q111*H111</f>
        <v>3.03024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7727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6867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6" customFormat="1">
      <c r="A113" s="16"/>
      <c r="B113" s="299"/>
      <c r="C113" s="300"/>
      <c r="D113" s="244" t="s">
        <v>487</v>
      </c>
      <c r="E113" s="301" t="s">
        <v>28</v>
      </c>
      <c r="F113" s="302" t="s">
        <v>6869</v>
      </c>
      <c r="G113" s="300"/>
      <c r="H113" s="301" t="s">
        <v>28</v>
      </c>
      <c r="I113" s="303"/>
      <c r="J113" s="300"/>
      <c r="K113" s="300"/>
      <c r="L113" s="304"/>
      <c r="M113" s="305"/>
      <c r="N113" s="306"/>
      <c r="O113" s="306"/>
      <c r="P113" s="306"/>
      <c r="Q113" s="306"/>
      <c r="R113" s="306"/>
      <c r="S113" s="306"/>
      <c r="T113" s="307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T113" s="308" t="s">
        <v>487</v>
      </c>
      <c r="AU113" s="308" t="s">
        <v>82</v>
      </c>
      <c r="AV113" s="16" t="s">
        <v>78</v>
      </c>
      <c r="AW113" s="16" t="s">
        <v>35</v>
      </c>
      <c r="AX113" s="16" t="s">
        <v>74</v>
      </c>
      <c r="AY113" s="308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7728</v>
      </c>
      <c r="G114" s="250"/>
      <c r="H114" s="253">
        <v>85.599999999999994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44.25" customHeight="1">
      <c r="A115" s="41"/>
      <c r="B115" s="42"/>
      <c r="C115" s="231" t="s">
        <v>186</v>
      </c>
      <c r="D115" s="231" t="s">
        <v>477</v>
      </c>
      <c r="E115" s="232" t="s">
        <v>6873</v>
      </c>
      <c r="F115" s="233" t="s">
        <v>6874</v>
      </c>
      <c r="G115" s="234" t="s">
        <v>480</v>
      </c>
      <c r="H115" s="235">
        <v>271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7729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6876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7730</v>
      </c>
      <c r="G117" s="250"/>
      <c r="H117" s="253">
        <v>271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44.25" customHeight="1">
      <c r="A118" s="41"/>
      <c r="B118" s="42"/>
      <c r="C118" s="231" t="s">
        <v>204</v>
      </c>
      <c r="D118" s="231" t="s">
        <v>477</v>
      </c>
      <c r="E118" s="232" t="s">
        <v>6878</v>
      </c>
      <c r="F118" s="233" t="s">
        <v>6879</v>
      </c>
      <c r="G118" s="234" t="s">
        <v>480</v>
      </c>
      <c r="H118" s="235">
        <v>81.299999999999997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7731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6881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7732</v>
      </c>
      <c r="G120" s="250"/>
      <c r="H120" s="253">
        <v>81.299999999999997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78</v>
      </c>
      <c r="AY120" s="259" t="s">
        <v>475</v>
      </c>
    </row>
    <row r="121" s="2" customFormat="1" ht="33" customHeight="1">
      <c r="A121" s="41"/>
      <c r="B121" s="42"/>
      <c r="C121" s="231" t="s">
        <v>522</v>
      </c>
      <c r="D121" s="231" t="s">
        <v>477</v>
      </c>
      <c r="E121" s="232" t="s">
        <v>1484</v>
      </c>
      <c r="F121" s="233" t="s">
        <v>1485</v>
      </c>
      <c r="G121" s="234" t="s">
        <v>480</v>
      </c>
      <c r="H121" s="235">
        <v>30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7733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1487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7734</v>
      </c>
      <c r="G123" s="250"/>
      <c r="H123" s="253">
        <v>30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78</v>
      </c>
      <c r="AY123" s="259" t="s">
        <v>475</v>
      </c>
    </row>
    <row r="124" s="2" customFormat="1" ht="44.25" customHeight="1">
      <c r="A124" s="41"/>
      <c r="B124" s="42"/>
      <c r="C124" s="231" t="s">
        <v>519</v>
      </c>
      <c r="D124" s="231" t="s">
        <v>477</v>
      </c>
      <c r="E124" s="232" t="s">
        <v>1488</v>
      </c>
      <c r="F124" s="233" t="s">
        <v>1489</v>
      </c>
      <c r="G124" s="234" t="s">
        <v>480</v>
      </c>
      <c r="H124" s="235">
        <v>9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7735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1491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7736</v>
      </c>
      <c r="G126" s="250"/>
      <c r="H126" s="253">
        <v>9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44.25" customHeight="1">
      <c r="A127" s="41"/>
      <c r="B127" s="42"/>
      <c r="C127" s="231" t="s">
        <v>292</v>
      </c>
      <c r="D127" s="231" t="s">
        <v>477</v>
      </c>
      <c r="E127" s="232" t="s">
        <v>5778</v>
      </c>
      <c r="F127" s="233" t="s">
        <v>5779</v>
      </c>
      <c r="G127" s="234" t="s">
        <v>480</v>
      </c>
      <c r="H127" s="235">
        <v>20.25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7737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5781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7738</v>
      </c>
      <c r="G129" s="250"/>
      <c r="H129" s="253">
        <v>20.25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78</v>
      </c>
      <c r="AY129" s="259" t="s">
        <v>475</v>
      </c>
    </row>
    <row r="130" s="2" customFormat="1" ht="44.25" customHeight="1">
      <c r="A130" s="41"/>
      <c r="B130" s="42"/>
      <c r="C130" s="231" t="s">
        <v>332</v>
      </c>
      <c r="D130" s="231" t="s">
        <v>477</v>
      </c>
      <c r="E130" s="232" t="s">
        <v>1512</v>
      </c>
      <c r="F130" s="233" t="s">
        <v>1513</v>
      </c>
      <c r="G130" s="234" t="s">
        <v>480</v>
      </c>
      <c r="H130" s="235">
        <v>71.189999999999998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7739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1515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16" customFormat="1">
      <c r="A132" s="16"/>
      <c r="B132" s="299"/>
      <c r="C132" s="300"/>
      <c r="D132" s="244" t="s">
        <v>487</v>
      </c>
      <c r="E132" s="301" t="s">
        <v>28</v>
      </c>
      <c r="F132" s="302" t="s">
        <v>7565</v>
      </c>
      <c r="G132" s="300"/>
      <c r="H132" s="301" t="s">
        <v>28</v>
      </c>
      <c r="I132" s="303"/>
      <c r="J132" s="300"/>
      <c r="K132" s="300"/>
      <c r="L132" s="304"/>
      <c r="M132" s="305"/>
      <c r="N132" s="306"/>
      <c r="O132" s="306"/>
      <c r="P132" s="306"/>
      <c r="Q132" s="306"/>
      <c r="R132" s="306"/>
      <c r="S132" s="306"/>
      <c r="T132" s="307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T132" s="308" t="s">
        <v>487</v>
      </c>
      <c r="AU132" s="308" t="s">
        <v>82</v>
      </c>
      <c r="AV132" s="16" t="s">
        <v>78</v>
      </c>
      <c r="AW132" s="16" t="s">
        <v>35</v>
      </c>
      <c r="AX132" s="16" t="s">
        <v>74</v>
      </c>
      <c r="AY132" s="308" t="s">
        <v>475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7740</v>
      </c>
      <c r="G133" s="250"/>
      <c r="H133" s="253">
        <v>71.189999999999998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44.25" customHeight="1">
      <c r="A134" s="41"/>
      <c r="B134" s="42"/>
      <c r="C134" s="231" t="s">
        <v>341</v>
      </c>
      <c r="D134" s="231" t="s">
        <v>477</v>
      </c>
      <c r="E134" s="232" t="s">
        <v>5785</v>
      </c>
      <c r="F134" s="233" t="s">
        <v>5786</v>
      </c>
      <c r="G134" s="234" t="s">
        <v>480</v>
      </c>
      <c r="H134" s="235">
        <v>153.34100000000001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7741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5788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7742</v>
      </c>
      <c r="G136" s="250"/>
      <c r="H136" s="253">
        <v>149.37100000000001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74</v>
      </c>
      <c r="AY136" s="259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7743</v>
      </c>
      <c r="G137" s="250"/>
      <c r="H137" s="253">
        <v>3.9700000000000002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5" customFormat="1">
      <c r="A138" s="15"/>
      <c r="B138" s="271"/>
      <c r="C138" s="272"/>
      <c r="D138" s="244" t="s">
        <v>487</v>
      </c>
      <c r="E138" s="273" t="s">
        <v>28</v>
      </c>
      <c r="F138" s="274" t="s">
        <v>493</v>
      </c>
      <c r="G138" s="272"/>
      <c r="H138" s="275">
        <v>153.34100000000001</v>
      </c>
      <c r="I138" s="276"/>
      <c r="J138" s="272"/>
      <c r="K138" s="272"/>
      <c r="L138" s="277"/>
      <c r="M138" s="278"/>
      <c r="N138" s="279"/>
      <c r="O138" s="279"/>
      <c r="P138" s="279"/>
      <c r="Q138" s="279"/>
      <c r="R138" s="279"/>
      <c r="S138" s="279"/>
      <c r="T138" s="280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81" t="s">
        <v>487</v>
      </c>
      <c r="AU138" s="281" t="s">
        <v>82</v>
      </c>
      <c r="AV138" s="15" t="s">
        <v>482</v>
      </c>
      <c r="AW138" s="15" t="s">
        <v>35</v>
      </c>
      <c r="AX138" s="15" t="s">
        <v>78</v>
      </c>
      <c r="AY138" s="281" t="s">
        <v>475</v>
      </c>
    </row>
    <row r="139" s="2" customFormat="1" ht="33" customHeight="1">
      <c r="A139" s="41"/>
      <c r="B139" s="42"/>
      <c r="C139" s="231" t="s">
        <v>350</v>
      </c>
      <c r="D139" s="231" t="s">
        <v>477</v>
      </c>
      <c r="E139" s="232" t="s">
        <v>3933</v>
      </c>
      <c r="F139" s="233" t="s">
        <v>3934</v>
      </c>
      <c r="G139" s="234" t="s">
        <v>3935</v>
      </c>
      <c r="H139" s="235">
        <v>5</v>
      </c>
      <c r="I139" s="236"/>
      <c r="J139" s="237">
        <f>ROUND(I139*H139,2)</f>
        <v>0</v>
      </c>
      <c r="K139" s="233" t="s">
        <v>28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7744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3937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7745</v>
      </c>
      <c r="G141" s="250"/>
      <c r="H141" s="253">
        <v>5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78</v>
      </c>
      <c r="AY141" s="259" t="s">
        <v>475</v>
      </c>
    </row>
    <row r="142" s="2" customFormat="1" ht="44.25" customHeight="1">
      <c r="A142" s="41"/>
      <c r="B142" s="42"/>
      <c r="C142" s="231" t="s">
        <v>359</v>
      </c>
      <c r="D142" s="231" t="s">
        <v>477</v>
      </c>
      <c r="E142" s="232" t="s">
        <v>6907</v>
      </c>
      <c r="F142" s="233" t="s">
        <v>3664</v>
      </c>
      <c r="G142" s="234" t="s">
        <v>480</v>
      </c>
      <c r="H142" s="235">
        <v>301</v>
      </c>
      <c r="I142" s="236"/>
      <c r="J142" s="237">
        <f>ROUND(I142*H142,2)</f>
        <v>0</v>
      </c>
      <c r="K142" s="233" t="s">
        <v>28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482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482</v>
      </c>
      <c r="BM142" s="242" t="s">
        <v>7746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3664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7747</v>
      </c>
      <c r="G144" s="250"/>
      <c r="H144" s="253">
        <v>301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78</v>
      </c>
      <c r="AY144" s="259" t="s">
        <v>475</v>
      </c>
    </row>
    <row r="145" s="2" customFormat="1" ht="33" customHeight="1">
      <c r="A145" s="41"/>
      <c r="B145" s="42"/>
      <c r="C145" s="231" t="s">
        <v>557</v>
      </c>
      <c r="D145" s="231" t="s">
        <v>477</v>
      </c>
      <c r="E145" s="232" t="s">
        <v>1522</v>
      </c>
      <c r="F145" s="233" t="s">
        <v>1523</v>
      </c>
      <c r="G145" s="234" t="s">
        <v>480</v>
      </c>
      <c r="H145" s="235">
        <v>20.25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7748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1525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7749</v>
      </c>
      <c r="G147" s="250"/>
      <c r="H147" s="253">
        <v>20.25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78</v>
      </c>
      <c r="AY147" s="259" t="s">
        <v>475</v>
      </c>
    </row>
    <row r="148" s="2" customFormat="1" ht="33" customHeight="1">
      <c r="A148" s="41"/>
      <c r="B148" s="42"/>
      <c r="C148" s="231" t="s">
        <v>8</v>
      </c>
      <c r="D148" s="231" t="s">
        <v>477</v>
      </c>
      <c r="E148" s="232" t="s">
        <v>1528</v>
      </c>
      <c r="F148" s="233" t="s">
        <v>1529</v>
      </c>
      <c r="G148" s="234" t="s">
        <v>480</v>
      </c>
      <c r="H148" s="235">
        <v>149.37100000000001</v>
      </c>
      <c r="I148" s="236"/>
      <c r="J148" s="237">
        <f>ROUND(I148*H148,2)</f>
        <v>0</v>
      </c>
      <c r="K148" s="233" t="s">
        <v>481</v>
      </c>
      <c r="L148" s="47"/>
      <c r="M148" s="238" t="s">
        <v>28</v>
      </c>
      <c r="N148" s="239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482</v>
      </c>
      <c r="AT148" s="242" t="s">
        <v>477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7750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1531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7751</v>
      </c>
      <c r="G150" s="250"/>
      <c r="H150" s="253">
        <v>149.37100000000001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33" customHeight="1">
      <c r="A151" s="41"/>
      <c r="B151" s="42"/>
      <c r="C151" s="231" t="s">
        <v>567</v>
      </c>
      <c r="D151" s="231" t="s">
        <v>477</v>
      </c>
      <c r="E151" s="232" t="s">
        <v>6910</v>
      </c>
      <c r="F151" s="233" t="s">
        <v>6911</v>
      </c>
      <c r="G151" s="234" t="s">
        <v>496</v>
      </c>
      <c r="H151" s="235">
        <v>135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7752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6911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7753</v>
      </c>
      <c r="G153" s="250"/>
      <c r="H153" s="253">
        <v>135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78</v>
      </c>
      <c r="AY153" s="259" t="s">
        <v>475</v>
      </c>
    </row>
    <row r="154" s="2" customFormat="1" ht="16.5" customHeight="1">
      <c r="A154" s="41"/>
      <c r="B154" s="42"/>
      <c r="C154" s="282" t="s">
        <v>571</v>
      </c>
      <c r="D154" s="282" t="s">
        <v>516</v>
      </c>
      <c r="E154" s="283" t="s">
        <v>4991</v>
      </c>
      <c r="F154" s="284" t="s">
        <v>4992</v>
      </c>
      <c r="G154" s="285" t="s">
        <v>720</v>
      </c>
      <c r="H154" s="286">
        <v>2.0249999999999999</v>
      </c>
      <c r="I154" s="287"/>
      <c r="J154" s="288">
        <f>ROUND(I154*H154,2)</f>
        <v>0</v>
      </c>
      <c r="K154" s="284" t="s">
        <v>481</v>
      </c>
      <c r="L154" s="289"/>
      <c r="M154" s="290" t="s">
        <v>28</v>
      </c>
      <c r="N154" s="291" t="s">
        <v>45</v>
      </c>
      <c r="O154" s="87"/>
      <c r="P154" s="240">
        <f>O154*H154</f>
        <v>0</v>
      </c>
      <c r="Q154" s="240">
        <v>0.001</v>
      </c>
      <c r="R154" s="240">
        <f>Q154*H154</f>
        <v>0.0020249999999999999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519</v>
      </c>
      <c r="AT154" s="242" t="s">
        <v>516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7754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4992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7755</v>
      </c>
      <c r="G156" s="250"/>
      <c r="H156" s="253">
        <v>2.0249999999999999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78</v>
      </c>
      <c r="AY156" s="259" t="s">
        <v>475</v>
      </c>
    </row>
    <row r="157" s="2" customFormat="1" ht="21.75" customHeight="1">
      <c r="A157" s="41"/>
      <c r="B157" s="42"/>
      <c r="C157" s="231" t="s">
        <v>575</v>
      </c>
      <c r="D157" s="231" t="s">
        <v>477</v>
      </c>
      <c r="E157" s="232" t="s">
        <v>4075</v>
      </c>
      <c r="F157" s="233" t="s">
        <v>4076</v>
      </c>
      <c r="G157" s="234" t="s">
        <v>496</v>
      </c>
      <c r="H157" s="235">
        <v>428</v>
      </c>
      <c r="I157" s="236"/>
      <c r="J157" s="237">
        <f>ROUND(I157*H157,2)</f>
        <v>0</v>
      </c>
      <c r="K157" s="233" t="s">
        <v>481</v>
      </c>
      <c r="L157" s="47"/>
      <c r="M157" s="238" t="s">
        <v>28</v>
      </c>
      <c r="N157" s="239" t="s">
        <v>45</v>
      </c>
      <c r="O157" s="87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482</v>
      </c>
      <c r="AT157" s="242" t="s">
        <v>477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7756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4078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7757</v>
      </c>
      <c r="G159" s="250"/>
      <c r="H159" s="253">
        <v>428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78</v>
      </c>
      <c r="AY159" s="259" t="s">
        <v>475</v>
      </c>
    </row>
    <row r="160" s="2" customFormat="1" ht="33" customHeight="1">
      <c r="A160" s="41"/>
      <c r="B160" s="42"/>
      <c r="C160" s="231" t="s">
        <v>579</v>
      </c>
      <c r="D160" s="231" t="s">
        <v>477</v>
      </c>
      <c r="E160" s="232" t="s">
        <v>6918</v>
      </c>
      <c r="F160" s="233" t="s">
        <v>6919</v>
      </c>
      <c r="G160" s="234" t="s">
        <v>496</v>
      </c>
      <c r="H160" s="235">
        <v>135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7758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6919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7759</v>
      </c>
      <c r="G162" s="250"/>
      <c r="H162" s="253">
        <v>135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12" customFormat="1" ht="22.8" customHeight="1">
      <c r="A163" s="12"/>
      <c r="B163" s="215"/>
      <c r="C163" s="216"/>
      <c r="D163" s="217" t="s">
        <v>73</v>
      </c>
      <c r="E163" s="229" t="s">
        <v>482</v>
      </c>
      <c r="F163" s="229" t="s">
        <v>547</v>
      </c>
      <c r="G163" s="216"/>
      <c r="H163" s="216"/>
      <c r="I163" s="219"/>
      <c r="J163" s="230">
        <f>BK163</f>
        <v>0</v>
      </c>
      <c r="K163" s="216"/>
      <c r="L163" s="221"/>
      <c r="M163" s="222"/>
      <c r="N163" s="223"/>
      <c r="O163" s="223"/>
      <c r="P163" s="224">
        <f>SUM(P164:P188)</f>
        <v>0</v>
      </c>
      <c r="Q163" s="223"/>
      <c r="R163" s="224">
        <f>SUM(R164:R188)</f>
        <v>41.239576</v>
      </c>
      <c r="S163" s="223"/>
      <c r="T163" s="225">
        <f>SUM(T164:T188)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6" t="s">
        <v>78</v>
      </c>
      <c r="AT163" s="227" t="s">
        <v>73</v>
      </c>
      <c r="AU163" s="227" t="s">
        <v>78</v>
      </c>
      <c r="AY163" s="226" t="s">
        <v>475</v>
      </c>
      <c r="BK163" s="228">
        <f>SUM(BK164:BK188)</f>
        <v>0</v>
      </c>
    </row>
    <row r="164" s="2" customFormat="1" ht="21.75" customHeight="1">
      <c r="A164" s="41"/>
      <c r="B164" s="42"/>
      <c r="C164" s="231" t="s">
        <v>583</v>
      </c>
      <c r="D164" s="231" t="s">
        <v>477</v>
      </c>
      <c r="E164" s="232" t="s">
        <v>7631</v>
      </c>
      <c r="F164" s="233" t="s">
        <v>7632</v>
      </c>
      <c r="G164" s="234" t="s">
        <v>496</v>
      </c>
      <c r="H164" s="235">
        <v>45.200000000000003</v>
      </c>
      <c r="I164" s="236"/>
      <c r="J164" s="237">
        <f>ROUND(I164*H164,2)</f>
        <v>0</v>
      </c>
      <c r="K164" s="233" t="s">
        <v>481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7760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7634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16" customFormat="1">
      <c r="A166" s="16"/>
      <c r="B166" s="299"/>
      <c r="C166" s="300"/>
      <c r="D166" s="244" t="s">
        <v>487</v>
      </c>
      <c r="E166" s="301" t="s">
        <v>28</v>
      </c>
      <c r="F166" s="302" t="s">
        <v>7635</v>
      </c>
      <c r="G166" s="300"/>
      <c r="H166" s="301" t="s">
        <v>28</v>
      </c>
      <c r="I166" s="303"/>
      <c r="J166" s="300"/>
      <c r="K166" s="300"/>
      <c r="L166" s="304"/>
      <c r="M166" s="305"/>
      <c r="N166" s="306"/>
      <c r="O166" s="306"/>
      <c r="P166" s="306"/>
      <c r="Q166" s="306"/>
      <c r="R166" s="306"/>
      <c r="S166" s="306"/>
      <c r="T166" s="307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T166" s="308" t="s">
        <v>487</v>
      </c>
      <c r="AU166" s="308" t="s">
        <v>82</v>
      </c>
      <c r="AV166" s="16" t="s">
        <v>78</v>
      </c>
      <c r="AW166" s="16" t="s">
        <v>35</v>
      </c>
      <c r="AX166" s="16" t="s">
        <v>74</v>
      </c>
      <c r="AY166" s="308" t="s">
        <v>475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7761</v>
      </c>
      <c r="G167" s="250"/>
      <c r="H167" s="253">
        <v>45.200000000000003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78</v>
      </c>
      <c r="AY167" s="259" t="s">
        <v>475</v>
      </c>
    </row>
    <row r="168" s="2" customFormat="1" ht="16.5" customHeight="1">
      <c r="A168" s="41"/>
      <c r="B168" s="42"/>
      <c r="C168" s="231" t="s">
        <v>7</v>
      </c>
      <c r="D168" s="231" t="s">
        <v>477</v>
      </c>
      <c r="E168" s="232" t="s">
        <v>7327</v>
      </c>
      <c r="F168" s="233" t="s">
        <v>7328</v>
      </c>
      <c r="G168" s="234" t="s">
        <v>496</v>
      </c>
      <c r="H168" s="235">
        <v>45.200000000000003</v>
      </c>
      <c r="I168" s="236"/>
      <c r="J168" s="237">
        <f>ROUND(I168*H168,2)</f>
        <v>0</v>
      </c>
      <c r="K168" s="233" t="s">
        <v>481</v>
      </c>
      <c r="L168" s="47"/>
      <c r="M168" s="238" t="s">
        <v>28</v>
      </c>
      <c r="N168" s="239" t="s">
        <v>45</v>
      </c>
      <c r="O168" s="87"/>
      <c r="P168" s="240">
        <f>O168*H168</f>
        <v>0</v>
      </c>
      <c r="Q168" s="240">
        <v>0.2004</v>
      </c>
      <c r="R168" s="240">
        <f>Q168*H168</f>
        <v>9.0580800000000004</v>
      </c>
      <c r="S168" s="240">
        <v>0</v>
      </c>
      <c r="T168" s="24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42" t="s">
        <v>482</v>
      </c>
      <c r="AT168" s="242" t="s">
        <v>477</v>
      </c>
      <c r="AU168" s="242" t="s">
        <v>82</v>
      </c>
      <c r="AY168" s="20" t="s">
        <v>475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20" t="s">
        <v>78</v>
      </c>
      <c r="BK168" s="243">
        <f>ROUND(I168*H168,2)</f>
        <v>0</v>
      </c>
      <c r="BL168" s="20" t="s">
        <v>482</v>
      </c>
      <c r="BM168" s="242" t="s">
        <v>7762</v>
      </c>
    </row>
    <row r="169" s="2" customFormat="1">
      <c r="A169" s="41"/>
      <c r="B169" s="42"/>
      <c r="C169" s="43"/>
      <c r="D169" s="244" t="s">
        <v>484</v>
      </c>
      <c r="E169" s="43"/>
      <c r="F169" s="245" t="s">
        <v>7328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484</v>
      </c>
      <c r="AU169" s="20" t="s">
        <v>82</v>
      </c>
    </row>
    <row r="170" s="16" customFormat="1">
      <c r="A170" s="16"/>
      <c r="B170" s="299"/>
      <c r="C170" s="300"/>
      <c r="D170" s="244" t="s">
        <v>487</v>
      </c>
      <c r="E170" s="301" t="s">
        <v>28</v>
      </c>
      <c r="F170" s="302" t="s">
        <v>7638</v>
      </c>
      <c r="G170" s="300"/>
      <c r="H170" s="301" t="s">
        <v>28</v>
      </c>
      <c r="I170" s="303"/>
      <c r="J170" s="300"/>
      <c r="K170" s="300"/>
      <c r="L170" s="304"/>
      <c r="M170" s="305"/>
      <c r="N170" s="306"/>
      <c r="O170" s="306"/>
      <c r="P170" s="306"/>
      <c r="Q170" s="306"/>
      <c r="R170" s="306"/>
      <c r="S170" s="306"/>
      <c r="T170" s="307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308" t="s">
        <v>487</v>
      </c>
      <c r="AU170" s="308" t="s">
        <v>82</v>
      </c>
      <c r="AV170" s="16" t="s">
        <v>78</v>
      </c>
      <c r="AW170" s="16" t="s">
        <v>35</v>
      </c>
      <c r="AX170" s="16" t="s">
        <v>74</v>
      </c>
      <c r="AY170" s="308" t="s">
        <v>475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7763</v>
      </c>
      <c r="G171" s="250"/>
      <c r="H171" s="253">
        <v>45.200000000000003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78</v>
      </c>
      <c r="AY171" s="259" t="s">
        <v>475</v>
      </c>
    </row>
    <row r="172" s="2" customFormat="1" ht="33" customHeight="1">
      <c r="A172" s="41"/>
      <c r="B172" s="42"/>
      <c r="C172" s="231" t="s">
        <v>594</v>
      </c>
      <c r="D172" s="231" t="s">
        <v>477</v>
      </c>
      <c r="E172" s="232" t="s">
        <v>5667</v>
      </c>
      <c r="F172" s="233" t="s">
        <v>5668</v>
      </c>
      <c r="G172" s="234" t="s">
        <v>480</v>
      </c>
      <c r="H172" s="235">
        <v>0.47999999999999998</v>
      </c>
      <c r="I172" s="236"/>
      <c r="J172" s="237">
        <f>ROUND(I172*H172,2)</f>
        <v>0</v>
      </c>
      <c r="K172" s="233" t="s">
        <v>481</v>
      </c>
      <c r="L172" s="47"/>
      <c r="M172" s="238" t="s">
        <v>28</v>
      </c>
      <c r="N172" s="239" t="s">
        <v>45</v>
      </c>
      <c r="O172" s="87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482</v>
      </c>
      <c r="AT172" s="242" t="s">
        <v>477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482</v>
      </c>
      <c r="BM172" s="242" t="s">
        <v>7764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5668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7765</v>
      </c>
      <c r="G174" s="250"/>
      <c r="H174" s="253">
        <v>0.47999999999999998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78</v>
      </c>
      <c r="AY174" s="259" t="s">
        <v>475</v>
      </c>
    </row>
    <row r="175" s="2" customFormat="1" ht="55.5" customHeight="1">
      <c r="A175" s="41"/>
      <c r="B175" s="42"/>
      <c r="C175" s="231" t="s">
        <v>599</v>
      </c>
      <c r="D175" s="231" t="s">
        <v>477</v>
      </c>
      <c r="E175" s="232" t="s">
        <v>7332</v>
      </c>
      <c r="F175" s="233" t="s">
        <v>7333</v>
      </c>
      <c r="G175" s="234" t="s">
        <v>480</v>
      </c>
      <c r="H175" s="235">
        <v>54.899999999999999</v>
      </c>
      <c r="I175" s="236"/>
      <c r="J175" s="237">
        <f>ROUND(I175*H175,2)</f>
        <v>0</v>
      </c>
      <c r="K175" s="233" t="s">
        <v>28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7766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7333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2" customFormat="1">
      <c r="A177" s="41"/>
      <c r="B177" s="42"/>
      <c r="C177" s="43"/>
      <c r="D177" s="244" t="s">
        <v>485</v>
      </c>
      <c r="E177" s="43"/>
      <c r="F177" s="248" t="s">
        <v>7767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485</v>
      </c>
      <c r="AU177" s="20" t="s">
        <v>82</v>
      </c>
    </row>
    <row r="178" s="16" customFormat="1">
      <c r="A178" s="16"/>
      <c r="B178" s="299"/>
      <c r="C178" s="300"/>
      <c r="D178" s="244" t="s">
        <v>487</v>
      </c>
      <c r="E178" s="301" t="s">
        <v>28</v>
      </c>
      <c r="F178" s="302" t="s">
        <v>7581</v>
      </c>
      <c r="G178" s="300"/>
      <c r="H178" s="301" t="s">
        <v>28</v>
      </c>
      <c r="I178" s="303"/>
      <c r="J178" s="300"/>
      <c r="K178" s="300"/>
      <c r="L178" s="304"/>
      <c r="M178" s="305"/>
      <c r="N178" s="306"/>
      <c r="O178" s="306"/>
      <c r="P178" s="306"/>
      <c r="Q178" s="306"/>
      <c r="R178" s="306"/>
      <c r="S178" s="306"/>
      <c r="T178" s="307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T178" s="308" t="s">
        <v>487</v>
      </c>
      <c r="AU178" s="308" t="s">
        <v>82</v>
      </c>
      <c r="AV178" s="16" t="s">
        <v>78</v>
      </c>
      <c r="AW178" s="16" t="s">
        <v>35</v>
      </c>
      <c r="AX178" s="16" t="s">
        <v>74</v>
      </c>
      <c r="AY178" s="308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7768</v>
      </c>
      <c r="G179" s="250"/>
      <c r="H179" s="253">
        <v>54.899999999999999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78</v>
      </c>
      <c r="AY179" s="259" t="s">
        <v>475</v>
      </c>
    </row>
    <row r="180" s="2" customFormat="1" ht="44.25" customHeight="1">
      <c r="A180" s="41"/>
      <c r="B180" s="42"/>
      <c r="C180" s="231" t="s">
        <v>603</v>
      </c>
      <c r="D180" s="231" t="s">
        <v>477</v>
      </c>
      <c r="E180" s="232" t="s">
        <v>7343</v>
      </c>
      <c r="F180" s="233" t="s">
        <v>7344</v>
      </c>
      <c r="G180" s="234" t="s">
        <v>480</v>
      </c>
      <c r="H180" s="235">
        <v>17.100000000000001</v>
      </c>
      <c r="I180" s="236"/>
      <c r="J180" s="237">
        <f>ROUND(I180*H180,2)</f>
        <v>0</v>
      </c>
      <c r="K180" s="233" t="s">
        <v>28</v>
      </c>
      <c r="L180" s="47"/>
      <c r="M180" s="238" t="s">
        <v>28</v>
      </c>
      <c r="N180" s="239" t="s">
        <v>45</v>
      </c>
      <c r="O180" s="87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482</v>
      </c>
      <c r="AT180" s="242" t="s">
        <v>477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482</v>
      </c>
      <c r="BM180" s="242" t="s">
        <v>7769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7344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2" customFormat="1">
      <c r="A182" s="41"/>
      <c r="B182" s="42"/>
      <c r="C182" s="43"/>
      <c r="D182" s="244" t="s">
        <v>485</v>
      </c>
      <c r="E182" s="43"/>
      <c r="F182" s="248" t="s">
        <v>7346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485</v>
      </c>
      <c r="AU182" s="20" t="s">
        <v>82</v>
      </c>
    </row>
    <row r="183" s="16" customFormat="1">
      <c r="A183" s="16"/>
      <c r="B183" s="299"/>
      <c r="C183" s="300"/>
      <c r="D183" s="244" t="s">
        <v>487</v>
      </c>
      <c r="E183" s="301" t="s">
        <v>28</v>
      </c>
      <c r="F183" s="302" t="s">
        <v>7347</v>
      </c>
      <c r="G183" s="300"/>
      <c r="H183" s="301" t="s">
        <v>28</v>
      </c>
      <c r="I183" s="303"/>
      <c r="J183" s="300"/>
      <c r="K183" s="300"/>
      <c r="L183" s="304"/>
      <c r="M183" s="305"/>
      <c r="N183" s="306"/>
      <c r="O183" s="306"/>
      <c r="P183" s="306"/>
      <c r="Q183" s="306"/>
      <c r="R183" s="306"/>
      <c r="S183" s="306"/>
      <c r="T183" s="307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T183" s="308" t="s">
        <v>487</v>
      </c>
      <c r="AU183" s="308" t="s">
        <v>82</v>
      </c>
      <c r="AV183" s="16" t="s">
        <v>78</v>
      </c>
      <c r="AW183" s="16" t="s">
        <v>35</v>
      </c>
      <c r="AX183" s="16" t="s">
        <v>74</v>
      </c>
      <c r="AY183" s="308" t="s">
        <v>475</v>
      </c>
    </row>
    <row r="184" s="16" customFormat="1">
      <c r="A184" s="16"/>
      <c r="B184" s="299"/>
      <c r="C184" s="300"/>
      <c r="D184" s="244" t="s">
        <v>487</v>
      </c>
      <c r="E184" s="301" t="s">
        <v>28</v>
      </c>
      <c r="F184" s="302" t="s">
        <v>7348</v>
      </c>
      <c r="G184" s="300"/>
      <c r="H184" s="301" t="s">
        <v>28</v>
      </c>
      <c r="I184" s="303"/>
      <c r="J184" s="300"/>
      <c r="K184" s="300"/>
      <c r="L184" s="304"/>
      <c r="M184" s="305"/>
      <c r="N184" s="306"/>
      <c r="O184" s="306"/>
      <c r="P184" s="306"/>
      <c r="Q184" s="306"/>
      <c r="R184" s="306"/>
      <c r="S184" s="306"/>
      <c r="T184" s="307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T184" s="308" t="s">
        <v>487</v>
      </c>
      <c r="AU184" s="308" t="s">
        <v>82</v>
      </c>
      <c r="AV184" s="16" t="s">
        <v>78</v>
      </c>
      <c r="AW184" s="16" t="s">
        <v>35</v>
      </c>
      <c r="AX184" s="16" t="s">
        <v>74</v>
      </c>
      <c r="AY184" s="308" t="s">
        <v>475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7770</v>
      </c>
      <c r="G185" s="250"/>
      <c r="H185" s="253">
        <v>17.100000000000001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78</v>
      </c>
      <c r="AY185" s="259" t="s">
        <v>475</v>
      </c>
    </row>
    <row r="186" s="2" customFormat="1" ht="44.25" customHeight="1">
      <c r="A186" s="41"/>
      <c r="B186" s="42"/>
      <c r="C186" s="231" t="s">
        <v>607</v>
      </c>
      <c r="D186" s="231" t="s">
        <v>477</v>
      </c>
      <c r="E186" s="232" t="s">
        <v>7645</v>
      </c>
      <c r="F186" s="233" t="s">
        <v>7646</v>
      </c>
      <c r="G186" s="234" t="s">
        <v>496</v>
      </c>
      <c r="H186" s="235">
        <v>45.200000000000003</v>
      </c>
      <c r="I186" s="236"/>
      <c r="J186" s="237">
        <f>ROUND(I186*H186,2)</f>
        <v>0</v>
      </c>
      <c r="K186" s="233" t="s">
        <v>481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0.71197999999999995</v>
      </c>
      <c r="R186" s="240">
        <f>Q186*H186</f>
        <v>32.181496000000003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482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482</v>
      </c>
      <c r="BM186" s="242" t="s">
        <v>7771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7646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7772</v>
      </c>
      <c r="G188" s="250"/>
      <c r="H188" s="253">
        <v>45.200000000000003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78</v>
      </c>
      <c r="AY188" s="259" t="s">
        <v>475</v>
      </c>
    </row>
    <row r="189" s="12" customFormat="1" ht="22.8" customHeight="1">
      <c r="A189" s="12"/>
      <c r="B189" s="215"/>
      <c r="C189" s="216"/>
      <c r="D189" s="217" t="s">
        <v>73</v>
      </c>
      <c r="E189" s="229" t="s">
        <v>186</v>
      </c>
      <c r="F189" s="229" t="s">
        <v>1304</v>
      </c>
      <c r="G189" s="216"/>
      <c r="H189" s="216"/>
      <c r="I189" s="219"/>
      <c r="J189" s="230">
        <f>BK189</f>
        <v>0</v>
      </c>
      <c r="K189" s="216"/>
      <c r="L189" s="221"/>
      <c r="M189" s="222"/>
      <c r="N189" s="223"/>
      <c r="O189" s="223"/>
      <c r="P189" s="224">
        <f>SUM(P190:P203)</f>
        <v>0</v>
      </c>
      <c r="Q189" s="223"/>
      <c r="R189" s="224">
        <f>SUM(R190:R203)</f>
        <v>0</v>
      </c>
      <c r="S189" s="223"/>
      <c r="T189" s="225">
        <f>SUM(T190:T203)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6" t="s">
        <v>78</v>
      </c>
      <c r="AT189" s="227" t="s">
        <v>73</v>
      </c>
      <c r="AU189" s="227" t="s">
        <v>78</v>
      </c>
      <c r="AY189" s="226" t="s">
        <v>475</v>
      </c>
      <c r="BK189" s="228">
        <f>SUM(BK190:BK203)</f>
        <v>0</v>
      </c>
    </row>
    <row r="190" s="2" customFormat="1" ht="33" customHeight="1">
      <c r="A190" s="41"/>
      <c r="B190" s="42"/>
      <c r="C190" s="231" t="s">
        <v>614</v>
      </c>
      <c r="D190" s="231" t="s">
        <v>477</v>
      </c>
      <c r="E190" s="232" t="s">
        <v>7513</v>
      </c>
      <c r="F190" s="233" t="s">
        <v>7355</v>
      </c>
      <c r="G190" s="234" t="s">
        <v>496</v>
      </c>
      <c r="H190" s="235">
        <v>347.26999999999998</v>
      </c>
      <c r="I190" s="236"/>
      <c r="J190" s="237">
        <f>ROUND(I190*H190,2)</f>
        <v>0</v>
      </c>
      <c r="K190" s="233" t="s">
        <v>28</v>
      </c>
      <c r="L190" s="47"/>
      <c r="M190" s="238" t="s">
        <v>28</v>
      </c>
      <c r="N190" s="239" t="s">
        <v>45</v>
      </c>
      <c r="O190" s="87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482</v>
      </c>
      <c r="AT190" s="242" t="s">
        <v>477</v>
      </c>
      <c r="AU190" s="242" t="s">
        <v>82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482</v>
      </c>
      <c r="BM190" s="242" t="s">
        <v>7773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7357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82</v>
      </c>
    </row>
    <row r="192" s="2" customFormat="1">
      <c r="A192" s="41"/>
      <c r="B192" s="42"/>
      <c r="C192" s="43"/>
      <c r="D192" s="244" t="s">
        <v>485</v>
      </c>
      <c r="E192" s="43"/>
      <c r="F192" s="248" t="s">
        <v>6963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485</v>
      </c>
      <c r="AU192" s="20" t="s">
        <v>82</v>
      </c>
    </row>
    <row r="193" s="16" customFormat="1">
      <c r="A193" s="16"/>
      <c r="B193" s="299"/>
      <c r="C193" s="300"/>
      <c r="D193" s="244" t="s">
        <v>487</v>
      </c>
      <c r="E193" s="301" t="s">
        <v>28</v>
      </c>
      <c r="F193" s="302" t="s">
        <v>6964</v>
      </c>
      <c r="G193" s="300"/>
      <c r="H193" s="301" t="s">
        <v>28</v>
      </c>
      <c r="I193" s="303"/>
      <c r="J193" s="300"/>
      <c r="K193" s="300"/>
      <c r="L193" s="304"/>
      <c r="M193" s="305"/>
      <c r="N193" s="306"/>
      <c r="O193" s="306"/>
      <c r="P193" s="306"/>
      <c r="Q193" s="306"/>
      <c r="R193" s="306"/>
      <c r="S193" s="306"/>
      <c r="T193" s="307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T193" s="308" t="s">
        <v>487</v>
      </c>
      <c r="AU193" s="308" t="s">
        <v>82</v>
      </c>
      <c r="AV193" s="16" t="s">
        <v>78</v>
      </c>
      <c r="AW193" s="16" t="s">
        <v>35</v>
      </c>
      <c r="AX193" s="16" t="s">
        <v>74</v>
      </c>
      <c r="AY193" s="308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7774</v>
      </c>
      <c r="G194" s="250"/>
      <c r="H194" s="253">
        <v>347.26999999999998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78</v>
      </c>
      <c r="AY194" s="259" t="s">
        <v>475</v>
      </c>
    </row>
    <row r="195" s="2" customFormat="1" ht="21.75" customHeight="1">
      <c r="A195" s="41"/>
      <c r="B195" s="42"/>
      <c r="C195" s="231" t="s">
        <v>620</v>
      </c>
      <c r="D195" s="231" t="s">
        <v>477</v>
      </c>
      <c r="E195" s="232" t="s">
        <v>7220</v>
      </c>
      <c r="F195" s="233" t="s">
        <v>6967</v>
      </c>
      <c r="G195" s="234" t="s">
        <v>496</v>
      </c>
      <c r="H195" s="235">
        <v>399.58600000000001</v>
      </c>
      <c r="I195" s="236"/>
      <c r="J195" s="237">
        <f>ROUND(I195*H195,2)</f>
        <v>0</v>
      </c>
      <c r="K195" s="233" t="s">
        <v>28</v>
      </c>
      <c r="L195" s="47"/>
      <c r="M195" s="238" t="s">
        <v>28</v>
      </c>
      <c r="N195" s="239" t="s">
        <v>45</v>
      </c>
      <c r="O195" s="87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482</v>
      </c>
      <c r="AT195" s="242" t="s">
        <v>477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482</v>
      </c>
      <c r="BM195" s="242" t="s">
        <v>7775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6969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2" customFormat="1">
      <c r="A197" s="41"/>
      <c r="B197" s="42"/>
      <c r="C197" s="43"/>
      <c r="D197" s="244" t="s">
        <v>485</v>
      </c>
      <c r="E197" s="43"/>
      <c r="F197" s="248" t="s">
        <v>6963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485</v>
      </c>
      <c r="AU197" s="20" t="s">
        <v>82</v>
      </c>
    </row>
    <row r="198" s="16" customFormat="1">
      <c r="A198" s="16"/>
      <c r="B198" s="299"/>
      <c r="C198" s="300"/>
      <c r="D198" s="244" t="s">
        <v>487</v>
      </c>
      <c r="E198" s="301" t="s">
        <v>28</v>
      </c>
      <c r="F198" s="302" t="s">
        <v>6964</v>
      </c>
      <c r="G198" s="300"/>
      <c r="H198" s="301" t="s">
        <v>28</v>
      </c>
      <c r="I198" s="303"/>
      <c r="J198" s="300"/>
      <c r="K198" s="300"/>
      <c r="L198" s="304"/>
      <c r="M198" s="305"/>
      <c r="N198" s="306"/>
      <c r="O198" s="306"/>
      <c r="P198" s="306"/>
      <c r="Q198" s="306"/>
      <c r="R198" s="306"/>
      <c r="S198" s="306"/>
      <c r="T198" s="307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308" t="s">
        <v>487</v>
      </c>
      <c r="AU198" s="308" t="s">
        <v>82</v>
      </c>
      <c r="AV198" s="16" t="s">
        <v>78</v>
      </c>
      <c r="AW198" s="16" t="s">
        <v>35</v>
      </c>
      <c r="AX198" s="16" t="s">
        <v>74</v>
      </c>
      <c r="AY198" s="308" t="s">
        <v>475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7776</v>
      </c>
      <c r="G199" s="250"/>
      <c r="H199" s="253">
        <v>399.58600000000001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2" customFormat="1" ht="21.75" customHeight="1">
      <c r="A200" s="41"/>
      <c r="B200" s="42"/>
      <c r="C200" s="231" t="s">
        <v>625</v>
      </c>
      <c r="D200" s="231" t="s">
        <v>477</v>
      </c>
      <c r="E200" s="232" t="s">
        <v>6976</v>
      </c>
      <c r="F200" s="233" t="s">
        <v>6977</v>
      </c>
      <c r="G200" s="234" t="s">
        <v>480</v>
      </c>
      <c r="H200" s="235">
        <v>3.9700000000000002</v>
      </c>
      <c r="I200" s="236"/>
      <c r="J200" s="237">
        <f>ROUND(I200*H200,2)</f>
        <v>0</v>
      </c>
      <c r="K200" s="233" t="s">
        <v>481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7777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6979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6" customFormat="1">
      <c r="A202" s="16"/>
      <c r="B202" s="299"/>
      <c r="C202" s="300"/>
      <c r="D202" s="244" t="s">
        <v>487</v>
      </c>
      <c r="E202" s="301" t="s">
        <v>28</v>
      </c>
      <c r="F202" s="302" t="s">
        <v>7124</v>
      </c>
      <c r="G202" s="300"/>
      <c r="H202" s="301" t="s">
        <v>28</v>
      </c>
      <c r="I202" s="303"/>
      <c r="J202" s="300"/>
      <c r="K202" s="300"/>
      <c r="L202" s="304"/>
      <c r="M202" s="305"/>
      <c r="N202" s="306"/>
      <c r="O202" s="306"/>
      <c r="P202" s="306"/>
      <c r="Q202" s="306"/>
      <c r="R202" s="306"/>
      <c r="S202" s="306"/>
      <c r="T202" s="307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T202" s="308" t="s">
        <v>487</v>
      </c>
      <c r="AU202" s="308" t="s">
        <v>82</v>
      </c>
      <c r="AV202" s="16" t="s">
        <v>78</v>
      </c>
      <c r="AW202" s="16" t="s">
        <v>35</v>
      </c>
      <c r="AX202" s="16" t="s">
        <v>74</v>
      </c>
      <c r="AY202" s="308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7778</v>
      </c>
      <c r="G203" s="250"/>
      <c r="H203" s="253">
        <v>3.9700000000000002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78</v>
      </c>
      <c r="AY203" s="259" t="s">
        <v>475</v>
      </c>
    </row>
    <row r="204" s="12" customFormat="1" ht="22.8" customHeight="1">
      <c r="A204" s="12"/>
      <c r="B204" s="215"/>
      <c r="C204" s="216"/>
      <c r="D204" s="217" t="s">
        <v>73</v>
      </c>
      <c r="E204" s="229" t="s">
        <v>292</v>
      </c>
      <c r="F204" s="229" t="s">
        <v>648</v>
      </c>
      <c r="G204" s="216"/>
      <c r="H204" s="216"/>
      <c r="I204" s="219"/>
      <c r="J204" s="230">
        <f>BK204</f>
        <v>0</v>
      </c>
      <c r="K204" s="216"/>
      <c r="L204" s="221"/>
      <c r="M204" s="222"/>
      <c r="N204" s="223"/>
      <c r="O204" s="223"/>
      <c r="P204" s="224">
        <f>SUM(P205:P242)</f>
        <v>0</v>
      </c>
      <c r="Q204" s="223"/>
      <c r="R204" s="224">
        <f>SUM(R205:R242)</f>
        <v>48.293525409999994</v>
      </c>
      <c r="S204" s="223"/>
      <c r="T204" s="225">
        <f>SUM(T205:T242)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6" t="s">
        <v>78</v>
      </c>
      <c r="AT204" s="227" t="s">
        <v>73</v>
      </c>
      <c r="AU204" s="227" t="s">
        <v>78</v>
      </c>
      <c r="AY204" s="226" t="s">
        <v>475</v>
      </c>
      <c r="BK204" s="228">
        <f>SUM(BK205:BK242)</f>
        <v>0</v>
      </c>
    </row>
    <row r="205" s="2" customFormat="1" ht="55.5" customHeight="1">
      <c r="A205" s="41"/>
      <c r="B205" s="42"/>
      <c r="C205" s="231" t="s">
        <v>630</v>
      </c>
      <c r="D205" s="231" t="s">
        <v>477</v>
      </c>
      <c r="E205" s="232" t="s">
        <v>2231</v>
      </c>
      <c r="F205" s="233" t="s">
        <v>2232</v>
      </c>
      <c r="G205" s="234" t="s">
        <v>508</v>
      </c>
      <c r="H205" s="235">
        <v>0.060999999999999999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1.0395099999999999</v>
      </c>
      <c r="R205" s="240">
        <f>Q205*H205</f>
        <v>0.063410109999999992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7779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2234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16" customFormat="1">
      <c r="A207" s="16"/>
      <c r="B207" s="299"/>
      <c r="C207" s="300"/>
      <c r="D207" s="244" t="s">
        <v>487</v>
      </c>
      <c r="E207" s="301" t="s">
        <v>28</v>
      </c>
      <c r="F207" s="302" t="s">
        <v>7391</v>
      </c>
      <c r="G207" s="300"/>
      <c r="H207" s="301" t="s">
        <v>28</v>
      </c>
      <c r="I207" s="303"/>
      <c r="J207" s="300"/>
      <c r="K207" s="300"/>
      <c r="L207" s="304"/>
      <c r="M207" s="305"/>
      <c r="N207" s="306"/>
      <c r="O207" s="306"/>
      <c r="P207" s="306"/>
      <c r="Q207" s="306"/>
      <c r="R207" s="306"/>
      <c r="S207" s="306"/>
      <c r="T207" s="307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T207" s="308" t="s">
        <v>487</v>
      </c>
      <c r="AU207" s="308" t="s">
        <v>82</v>
      </c>
      <c r="AV207" s="16" t="s">
        <v>78</v>
      </c>
      <c r="AW207" s="16" t="s">
        <v>35</v>
      </c>
      <c r="AX207" s="16" t="s">
        <v>74</v>
      </c>
      <c r="AY207" s="308" t="s">
        <v>475</v>
      </c>
    </row>
    <row r="208" s="13" customFormat="1">
      <c r="A208" s="13"/>
      <c r="B208" s="249"/>
      <c r="C208" s="250"/>
      <c r="D208" s="244" t="s">
        <v>487</v>
      </c>
      <c r="E208" s="251" t="s">
        <v>28</v>
      </c>
      <c r="F208" s="252" t="s">
        <v>7780</v>
      </c>
      <c r="G208" s="250"/>
      <c r="H208" s="253">
        <v>0.060999999999999999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9" t="s">
        <v>487</v>
      </c>
      <c r="AU208" s="259" t="s">
        <v>82</v>
      </c>
      <c r="AV208" s="13" t="s">
        <v>82</v>
      </c>
      <c r="AW208" s="13" t="s">
        <v>35</v>
      </c>
      <c r="AX208" s="13" t="s">
        <v>78</v>
      </c>
      <c r="AY208" s="259" t="s">
        <v>475</v>
      </c>
    </row>
    <row r="209" s="2" customFormat="1" ht="21.75" customHeight="1">
      <c r="A209" s="41"/>
      <c r="B209" s="42"/>
      <c r="C209" s="231" t="s">
        <v>636</v>
      </c>
      <c r="D209" s="231" t="s">
        <v>477</v>
      </c>
      <c r="E209" s="232" t="s">
        <v>4591</v>
      </c>
      <c r="F209" s="233" t="s">
        <v>4592</v>
      </c>
      <c r="G209" s="234" t="s">
        <v>550</v>
      </c>
      <c r="H209" s="235">
        <v>2</v>
      </c>
      <c r="I209" s="236"/>
      <c r="J209" s="237">
        <f>ROUND(I209*H209,2)</f>
        <v>0</v>
      </c>
      <c r="K209" s="233" t="s">
        <v>481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0.00069999999999999999</v>
      </c>
      <c r="R209" s="240">
        <f>Q209*H209</f>
        <v>0.0014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482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482</v>
      </c>
      <c r="BM209" s="242" t="s">
        <v>7781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4594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82</v>
      </c>
      <c r="G211" s="250"/>
      <c r="H211" s="253">
        <v>2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78</v>
      </c>
      <c r="AY211" s="259" t="s">
        <v>475</v>
      </c>
    </row>
    <row r="212" s="2" customFormat="1" ht="16.5" customHeight="1">
      <c r="A212" s="41"/>
      <c r="B212" s="42"/>
      <c r="C212" s="282" t="s">
        <v>644</v>
      </c>
      <c r="D212" s="282" t="s">
        <v>516</v>
      </c>
      <c r="E212" s="283" t="s">
        <v>7009</v>
      </c>
      <c r="F212" s="284" t="s">
        <v>7010</v>
      </c>
      <c r="G212" s="285" t="s">
        <v>550</v>
      </c>
      <c r="H212" s="286">
        <v>1</v>
      </c>
      <c r="I212" s="287"/>
      <c r="J212" s="288">
        <f>ROUND(I212*H212,2)</f>
        <v>0</v>
      </c>
      <c r="K212" s="284" t="s">
        <v>906</v>
      </c>
      <c r="L212" s="289"/>
      <c r="M212" s="290" t="s">
        <v>28</v>
      </c>
      <c r="N212" s="291" t="s">
        <v>45</v>
      </c>
      <c r="O212" s="87"/>
      <c r="P212" s="240">
        <f>O212*H212</f>
        <v>0</v>
      </c>
      <c r="Q212" s="240">
        <v>0.0030000000000000001</v>
      </c>
      <c r="R212" s="240">
        <f>Q212*H212</f>
        <v>0.0030000000000000001</v>
      </c>
      <c r="S212" s="240">
        <v>0</v>
      </c>
      <c r="T212" s="24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519</v>
      </c>
      <c r="AT212" s="242" t="s">
        <v>516</v>
      </c>
      <c r="AU212" s="242" t="s">
        <v>82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482</v>
      </c>
      <c r="BM212" s="242" t="s">
        <v>7782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7010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82</v>
      </c>
    </row>
    <row r="214" s="2" customFormat="1">
      <c r="A214" s="41"/>
      <c r="B214" s="42"/>
      <c r="C214" s="43"/>
      <c r="D214" s="244" t="s">
        <v>485</v>
      </c>
      <c r="E214" s="43"/>
      <c r="F214" s="248" t="s">
        <v>7012</v>
      </c>
      <c r="G214" s="43"/>
      <c r="H214" s="43"/>
      <c r="I214" s="151"/>
      <c r="J214" s="43"/>
      <c r="K214" s="43"/>
      <c r="L214" s="47"/>
      <c r="M214" s="246"/>
      <c r="N214" s="24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485</v>
      </c>
      <c r="AU214" s="20" t="s">
        <v>82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78</v>
      </c>
      <c r="G215" s="250"/>
      <c r="H215" s="253">
        <v>1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78</v>
      </c>
      <c r="AY215" s="259" t="s">
        <v>475</v>
      </c>
    </row>
    <row r="216" s="2" customFormat="1" ht="16.5" customHeight="1">
      <c r="A216" s="41"/>
      <c r="B216" s="42"/>
      <c r="C216" s="282" t="s">
        <v>649</v>
      </c>
      <c r="D216" s="282" t="s">
        <v>516</v>
      </c>
      <c r="E216" s="283" t="s">
        <v>7013</v>
      </c>
      <c r="F216" s="284" t="s">
        <v>7014</v>
      </c>
      <c r="G216" s="285" t="s">
        <v>550</v>
      </c>
      <c r="H216" s="286">
        <v>1</v>
      </c>
      <c r="I216" s="287"/>
      <c r="J216" s="288">
        <f>ROUND(I216*H216,2)</f>
        <v>0</v>
      </c>
      <c r="K216" s="284" t="s">
        <v>906</v>
      </c>
      <c r="L216" s="289"/>
      <c r="M216" s="290" t="s">
        <v>28</v>
      </c>
      <c r="N216" s="291" t="s">
        <v>45</v>
      </c>
      <c r="O216" s="87"/>
      <c r="P216" s="240">
        <f>O216*H216</f>
        <v>0</v>
      </c>
      <c r="Q216" s="240">
        <v>0.0040000000000000001</v>
      </c>
      <c r="R216" s="240">
        <f>Q216*H216</f>
        <v>0.0040000000000000001</v>
      </c>
      <c r="S216" s="240">
        <v>0</v>
      </c>
      <c r="T216" s="24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42" t="s">
        <v>519</v>
      </c>
      <c r="AT216" s="242" t="s">
        <v>516</v>
      </c>
      <c r="AU216" s="242" t="s">
        <v>82</v>
      </c>
      <c r="AY216" s="20" t="s">
        <v>475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20" t="s">
        <v>78</v>
      </c>
      <c r="BK216" s="243">
        <f>ROUND(I216*H216,2)</f>
        <v>0</v>
      </c>
      <c r="BL216" s="20" t="s">
        <v>482</v>
      </c>
      <c r="BM216" s="242" t="s">
        <v>7783</v>
      </c>
    </row>
    <row r="217" s="2" customFormat="1">
      <c r="A217" s="41"/>
      <c r="B217" s="42"/>
      <c r="C217" s="43"/>
      <c r="D217" s="244" t="s">
        <v>484</v>
      </c>
      <c r="E217" s="43"/>
      <c r="F217" s="245" t="s">
        <v>7014</v>
      </c>
      <c r="G217" s="43"/>
      <c r="H217" s="43"/>
      <c r="I217" s="151"/>
      <c r="J217" s="43"/>
      <c r="K217" s="43"/>
      <c r="L217" s="47"/>
      <c r="M217" s="246"/>
      <c r="N217" s="247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484</v>
      </c>
      <c r="AU217" s="20" t="s">
        <v>82</v>
      </c>
    </row>
    <row r="218" s="2" customFormat="1">
      <c r="A218" s="41"/>
      <c r="B218" s="42"/>
      <c r="C218" s="43"/>
      <c r="D218" s="244" t="s">
        <v>485</v>
      </c>
      <c r="E218" s="43"/>
      <c r="F218" s="248" t="s">
        <v>7016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485</v>
      </c>
      <c r="AU218" s="20" t="s">
        <v>82</v>
      </c>
    </row>
    <row r="219" s="2" customFormat="1" ht="16.5" customHeight="1">
      <c r="A219" s="41"/>
      <c r="B219" s="42"/>
      <c r="C219" s="282" t="s">
        <v>655</v>
      </c>
      <c r="D219" s="282" t="s">
        <v>516</v>
      </c>
      <c r="E219" s="283" t="s">
        <v>7017</v>
      </c>
      <c r="F219" s="284" t="s">
        <v>7018</v>
      </c>
      <c r="G219" s="285" t="s">
        <v>550</v>
      </c>
      <c r="H219" s="286">
        <v>1</v>
      </c>
      <c r="I219" s="287"/>
      <c r="J219" s="288">
        <f>ROUND(I219*H219,2)</f>
        <v>0</v>
      </c>
      <c r="K219" s="284" t="s">
        <v>481</v>
      </c>
      <c r="L219" s="289"/>
      <c r="M219" s="290" t="s">
        <v>28</v>
      </c>
      <c r="N219" s="291" t="s">
        <v>45</v>
      </c>
      <c r="O219" s="87"/>
      <c r="P219" s="240">
        <f>O219*H219</f>
        <v>0</v>
      </c>
      <c r="Q219" s="240">
        <v>0.0030000000000000001</v>
      </c>
      <c r="R219" s="240">
        <f>Q219*H219</f>
        <v>0.0030000000000000001</v>
      </c>
      <c r="S219" s="240">
        <v>0</v>
      </c>
      <c r="T219" s="24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42" t="s">
        <v>519</v>
      </c>
      <c r="AT219" s="242" t="s">
        <v>516</v>
      </c>
      <c r="AU219" s="242" t="s">
        <v>82</v>
      </c>
      <c r="AY219" s="20" t="s">
        <v>475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20" t="s">
        <v>78</v>
      </c>
      <c r="BK219" s="243">
        <f>ROUND(I219*H219,2)</f>
        <v>0</v>
      </c>
      <c r="BL219" s="20" t="s">
        <v>482</v>
      </c>
      <c r="BM219" s="242" t="s">
        <v>7784</v>
      </c>
    </row>
    <row r="220" s="2" customFormat="1">
      <c r="A220" s="41"/>
      <c r="B220" s="42"/>
      <c r="C220" s="43"/>
      <c r="D220" s="244" t="s">
        <v>484</v>
      </c>
      <c r="E220" s="43"/>
      <c r="F220" s="245" t="s">
        <v>7018</v>
      </c>
      <c r="G220" s="43"/>
      <c r="H220" s="43"/>
      <c r="I220" s="151"/>
      <c r="J220" s="43"/>
      <c r="K220" s="43"/>
      <c r="L220" s="47"/>
      <c r="M220" s="246"/>
      <c r="N220" s="24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484</v>
      </c>
      <c r="AU220" s="20" t="s">
        <v>82</v>
      </c>
    </row>
    <row r="221" s="2" customFormat="1" ht="21.75" customHeight="1">
      <c r="A221" s="41"/>
      <c r="B221" s="42"/>
      <c r="C221" s="231" t="s">
        <v>662</v>
      </c>
      <c r="D221" s="231" t="s">
        <v>477</v>
      </c>
      <c r="E221" s="232" t="s">
        <v>4608</v>
      </c>
      <c r="F221" s="233" t="s">
        <v>4609</v>
      </c>
      <c r="G221" s="234" t="s">
        <v>550</v>
      </c>
      <c r="H221" s="235">
        <v>1</v>
      </c>
      <c r="I221" s="236"/>
      <c r="J221" s="237">
        <f>ROUND(I221*H221,2)</f>
        <v>0</v>
      </c>
      <c r="K221" s="233" t="s">
        <v>481</v>
      </c>
      <c r="L221" s="47"/>
      <c r="M221" s="238" t="s">
        <v>28</v>
      </c>
      <c r="N221" s="239" t="s">
        <v>45</v>
      </c>
      <c r="O221" s="87"/>
      <c r="P221" s="240">
        <f>O221*H221</f>
        <v>0</v>
      </c>
      <c r="Q221" s="240">
        <v>0.10940999999999999</v>
      </c>
      <c r="R221" s="240">
        <f>Q221*H221</f>
        <v>0.10940999999999999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482</v>
      </c>
      <c r="AT221" s="242" t="s">
        <v>477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482</v>
      </c>
      <c r="BM221" s="242" t="s">
        <v>7785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4611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2" customFormat="1" ht="16.5" customHeight="1">
      <c r="A223" s="41"/>
      <c r="B223" s="42"/>
      <c r="C223" s="282" t="s">
        <v>668</v>
      </c>
      <c r="D223" s="282" t="s">
        <v>516</v>
      </c>
      <c r="E223" s="283" t="s">
        <v>7021</v>
      </c>
      <c r="F223" s="284" t="s">
        <v>4614</v>
      </c>
      <c r="G223" s="285" t="s">
        <v>550</v>
      </c>
      <c r="H223" s="286">
        <v>1</v>
      </c>
      <c r="I223" s="287"/>
      <c r="J223" s="288">
        <f>ROUND(I223*H223,2)</f>
        <v>0</v>
      </c>
      <c r="K223" s="284" t="s">
        <v>481</v>
      </c>
      <c r="L223" s="289"/>
      <c r="M223" s="290" t="s">
        <v>28</v>
      </c>
      <c r="N223" s="291" t="s">
        <v>45</v>
      </c>
      <c r="O223" s="87"/>
      <c r="P223" s="240">
        <f>O223*H223</f>
        <v>0</v>
      </c>
      <c r="Q223" s="240">
        <v>0.0025000000000000001</v>
      </c>
      <c r="R223" s="240">
        <f>Q223*H223</f>
        <v>0.0025000000000000001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519</v>
      </c>
      <c r="AT223" s="242" t="s">
        <v>516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482</v>
      </c>
      <c r="BM223" s="242" t="s">
        <v>7786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4614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2" customFormat="1" ht="33" customHeight="1">
      <c r="A225" s="41"/>
      <c r="B225" s="42"/>
      <c r="C225" s="231" t="s">
        <v>672</v>
      </c>
      <c r="D225" s="231" t="s">
        <v>477</v>
      </c>
      <c r="E225" s="232" t="s">
        <v>7657</v>
      </c>
      <c r="F225" s="233" t="s">
        <v>7658</v>
      </c>
      <c r="G225" s="234" t="s">
        <v>550</v>
      </c>
      <c r="H225" s="235">
        <v>2</v>
      </c>
      <c r="I225" s="236"/>
      <c r="J225" s="237">
        <f>ROUND(I225*H225,2)</f>
        <v>0</v>
      </c>
      <c r="K225" s="233" t="s">
        <v>481</v>
      </c>
      <c r="L225" s="47"/>
      <c r="M225" s="238" t="s">
        <v>28</v>
      </c>
      <c r="N225" s="239" t="s">
        <v>45</v>
      </c>
      <c r="O225" s="87"/>
      <c r="P225" s="240">
        <f>O225*H225</f>
        <v>0</v>
      </c>
      <c r="Q225" s="240">
        <v>14.14974</v>
      </c>
      <c r="R225" s="240">
        <f>Q225*H225</f>
        <v>28.299479999999999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482</v>
      </c>
      <c r="AT225" s="242" t="s">
        <v>477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482</v>
      </c>
      <c r="BM225" s="242" t="s">
        <v>7787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7660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82</v>
      </c>
      <c r="G227" s="250"/>
      <c r="H227" s="253">
        <v>2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78</v>
      </c>
      <c r="AY227" s="259" t="s">
        <v>475</v>
      </c>
    </row>
    <row r="228" s="2" customFormat="1" ht="21.75" customHeight="1">
      <c r="A228" s="41"/>
      <c r="B228" s="42"/>
      <c r="C228" s="231" t="s">
        <v>677</v>
      </c>
      <c r="D228" s="231" t="s">
        <v>477</v>
      </c>
      <c r="E228" s="232" t="s">
        <v>7661</v>
      </c>
      <c r="F228" s="233" t="s">
        <v>7662</v>
      </c>
      <c r="G228" s="234" t="s">
        <v>639</v>
      </c>
      <c r="H228" s="235">
        <v>7.6600000000000001</v>
      </c>
      <c r="I228" s="236"/>
      <c r="J228" s="237">
        <f>ROUND(I228*H228,2)</f>
        <v>0</v>
      </c>
      <c r="K228" s="233" t="s">
        <v>481</v>
      </c>
      <c r="L228" s="47"/>
      <c r="M228" s="238" t="s">
        <v>28</v>
      </c>
      <c r="N228" s="239" t="s">
        <v>45</v>
      </c>
      <c r="O228" s="87"/>
      <c r="P228" s="240">
        <f>O228*H228</f>
        <v>0</v>
      </c>
      <c r="Q228" s="240">
        <v>0.88534999999999997</v>
      </c>
      <c r="R228" s="240">
        <f>Q228*H228</f>
        <v>6.7817809999999996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482</v>
      </c>
      <c r="AT228" s="242" t="s">
        <v>477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7788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7664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7789</v>
      </c>
      <c r="G230" s="250"/>
      <c r="H230" s="253">
        <v>7.6600000000000001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78</v>
      </c>
      <c r="AY230" s="259" t="s">
        <v>475</v>
      </c>
    </row>
    <row r="231" s="2" customFormat="1" ht="16.5" customHeight="1">
      <c r="A231" s="41"/>
      <c r="B231" s="42"/>
      <c r="C231" s="282" t="s">
        <v>683</v>
      </c>
      <c r="D231" s="282" t="s">
        <v>516</v>
      </c>
      <c r="E231" s="283" t="s">
        <v>7665</v>
      </c>
      <c r="F231" s="284" t="s">
        <v>7666</v>
      </c>
      <c r="G231" s="285" t="s">
        <v>639</v>
      </c>
      <c r="H231" s="286">
        <v>2</v>
      </c>
      <c r="I231" s="287"/>
      <c r="J231" s="288">
        <f>ROUND(I231*H231,2)</f>
        <v>0</v>
      </c>
      <c r="K231" s="284" t="s">
        <v>481</v>
      </c>
      <c r="L231" s="289"/>
      <c r="M231" s="290" t="s">
        <v>28</v>
      </c>
      <c r="N231" s="291" t="s">
        <v>45</v>
      </c>
      <c r="O231" s="87"/>
      <c r="P231" s="240">
        <f>O231*H231</f>
        <v>0</v>
      </c>
      <c r="Q231" s="240">
        <v>0.69879999999999998</v>
      </c>
      <c r="R231" s="240">
        <f>Q231*H231</f>
        <v>1.3976</v>
      </c>
      <c r="S231" s="240">
        <v>0</v>
      </c>
      <c r="T231" s="241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42" t="s">
        <v>519</v>
      </c>
      <c r="AT231" s="242" t="s">
        <v>516</v>
      </c>
      <c r="AU231" s="242" t="s">
        <v>82</v>
      </c>
      <c r="AY231" s="20" t="s">
        <v>475</v>
      </c>
      <c r="BE231" s="243">
        <f>IF(N231="základní",J231,0)</f>
        <v>0</v>
      </c>
      <c r="BF231" s="243">
        <f>IF(N231="snížená",J231,0)</f>
        <v>0</v>
      </c>
      <c r="BG231" s="243">
        <f>IF(N231="zákl. přenesená",J231,0)</f>
        <v>0</v>
      </c>
      <c r="BH231" s="243">
        <f>IF(N231="sníž. přenesená",J231,0)</f>
        <v>0</v>
      </c>
      <c r="BI231" s="243">
        <f>IF(N231="nulová",J231,0)</f>
        <v>0</v>
      </c>
      <c r="BJ231" s="20" t="s">
        <v>78</v>
      </c>
      <c r="BK231" s="243">
        <f>ROUND(I231*H231,2)</f>
        <v>0</v>
      </c>
      <c r="BL231" s="20" t="s">
        <v>482</v>
      </c>
      <c r="BM231" s="242" t="s">
        <v>7790</v>
      </c>
    </row>
    <row r="232" s="2" customFormat="1">
      <c r="A232" s="41"/>
      <c r="B232" s="42"/>
      <c r="C232" s="43"/>
      <c r="D232" s="244" t="s">
        <v>484</v>
      </c>
      <c r="E232" s="43"/>
      <c r="F232" s="245" t="s">
        <v>7666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484</v>
      </c>
      <c r="AU232" s="20" t="s">
        <v>82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7791</v>
      </c>
      <c r="G233" s="250"/>
      <c r="H233" s="253">
        <v>2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78</v>
      </c>
      <c r="AY233" s="259" t="s">
        <v>475</v>
      </c>
    </row>
    <row r="234" s="2" customFormat="1" ht="21.75" customHeight="1">
      <c r="A234" s="41"/>
      <c r="B234" s="42"/>
      <c r="C234" s="282" t="s">
        <v>689</v>
      </c>
      <c r="D234" s="282" t="s">
        <v>516</v>
      </c>
      <c r="E234" s="283" t="s">
        <v>7669</v>
      </c>
      <c r="F234" s="284" t="s">
        <v>7670</v>
      </c>
      <c r="G234" s="285" t="s">
        <v>639</v>
      </c>
      <c r="H234" s="286">
        <v>1</v>
      </c>
      <c r="I234" s="287"/>
      <c r="J234" s="288">
        <f>ROUND(I234*H234,2)</f>
        <v>0</v>
      </c>
      <c r="K234" s="284" t="s">
        <v>28</v>
      </c>
      <c r="L234" s="289"/>
      <c r="M234" s="290" t="s">
        <v>28</v>
      </c>
      <c r="N234" s="291" t="s">
        <v>45</v>
      </c>
      <c r="O234" s="87"/>
      <c r="P234" s="240">
        <f>O234*H234</f>
        <v>0</v>
      </c>
      <c r="Q234" s="240">
        <v>0.69879999999999998</v>
      </c>
      <c r="R234" s="240">
        <f>Q234*H234</f>
        <v>0.69879999999999998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519</v>
      </c>
      <c r="AT234" s="242" t="s">
        <v>516</v>
      </c>
      <c r="AU234" s="242" t="s">
        <v>82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482</v>
      </c>
      <c r="BM234" s="242" t="s">
        <v>7792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7670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82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7672</v>
      </c>
      <c r="G236" s="250"/>
      <c r="H236" s="253">
        <v>1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78</v>
      </c>
      <c r="AY236" s="259" t="s">
        <v>475</v>
      </c>
    </row>
    <row r="237" s="2" customFormat="1" ht="16.5" customHeight="1">
      <c r="A237" s="41"/>
      <c r="B237" s="42"/>
      <c r="C237" s="282" t="s">
        <v>703</v>
      </c>
      <c r="D237" s="282" t="s">
        <v>516</v>
      </c>
      <c r="E237" s="283" t="s">
        <v>7673</v>
      </c>
      <c r="F237" s="284" t="s">
        <v>5152</v>
      </c>
      <c r="G237" s="285" t="s">
        <v>550</v>
      </c>
      <c r="H237" s="286">
        <v>8</v>
      </c>
      <c r="I237" s="287"/>
      <c r="J237" s="288">
        <f>ROUND(I237*H237,2)</f>
        <v>0</v>
      </c>
      <c r="K237" s="284" t="s">
        <v>906</v>
      </c>
      <c r="L237" s="289"/>
      <c r="M237" s="290" t="s">
        <v>28</v>
      </c>
      <c r="N237" s="291" t="s">
        <v>45</v>
      </c>
      <c r="O237" s="87"/>
      <c r="P237" s="240">
        <f>O237*H237</f>
        <v>0</v>
      </c>
      <c r="Q237" s="240">
        <v>0.044999999999999998</v>
      </c>
      <c r="R237" s="240">
        <f>Q237*H237</f>
        <v>0.35999999999999999</v>
      </c>
      <c r="S237" s="240">
        <v>0</v>
      </c>
      <c r="T237" s="241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42" t="s">
        <v>519</v>
      </c>
      <c r="AT237" s="242" t="s">
        <v>516</v>
      </c>
      <c r="AU237" s="242" t="s">
        <v>82</v>
      </c>
      <c r="AY237" s="20" t="s">
        <v>475</v>
      </c>
      <c r="BE237" s="243">
        <f>IF(N237="základní",J237,0)</f>
        <v>0</v>
      </c>
      <c r="BF237" s="243">
        <f>IF(N237="snížená",J237,0)</f>
        <v>0</v>
      </c>
      <c r="BG237" s="243">
        <f>IF(N237="zákl. přenesená",J237,0)</f>
        <v>0</v>
      </c>
      <c r="BH237" s="243">
        <f>IF(N237="sníž. přenesená",J237,0)</f>
        <v>0</v>
      </c>
      <c r="BI237" s="243">
        <f>IF(N237="nulová",J237,0)</f>
        <v>0</v>
      </c>
      <c r="BJ237" s="20" t="s">
        <v>78</v>
      </c>
      <c r="BK237" s="243">
        <f>ROUND(I237*H237,2)</f>
        <v>0</v>
      </c>
      <c r="BL237" s="20" t="s">
        <v>482</v>
      </c>
      <c r="BM237" s="242" t="s">
        <v>7793</v>
      </c>
    </row>
    <row r="238" s="2" customFormat="1">
      <c r="A238" s="41"/>
      <c r="B238" s="42"/>
      <c r="C238" s="43"/>
      <c r="D238" s="244" t="s">
        <v>484</v>
      </c>
      <c r="E238" s="43"/>
      <c r="F238" s="245" t="s">
        <v>5152</v>
      </c>
      <c r="G238" s="43"/>
      <c r="H238" s="43"/>
      <c r="I238" s="151"/>
      <c r="J238" s="43"/>
      <c r="K238" s="43"/>
      <c r="L238" s="47"/>
      <c r="M238" s="246"/>
      <c r="N238" s="24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484</v>
      </c>
      <c r="AU238" s="20" t="s">
        <v>82</v>
      </c>
    </row>
    <row r="239" s="13" customFormat="1">
      <c r="A239" s="13"/>
      <c r="B239" s="249"/>
      <c r="C239" s="250"/>
      <c r="D239" s="244" t="s">
        <v>487</v>
      </c>
      <c r="E239" s="251" t="s">
        <v>28</v>
      </c>
      <c r="F239" s="252" t="s">
        <v>7794</v>
      </c>
      <c r="G239" s="250"/>
      <c r="H239" s="253">
        <v>8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9" t="s">
        <v>487</v>
      </c>
      <c r="AU239" s="259" t="s">
        <v>82</v>
      </c>
      <c r="AV239" s="13" t="s">
        <v>82</v>
      </c>
      <c r="AW239" s="13" t="s">
        <v>35</v>
      </c>
      <c r="AX239" s="13" t="s">
        <v>78</v>
      </c>
      <c r="AY239" s="259" t="s">
        <v>475</v>
      </c>
    </row>
    <row r="240" s="2" customFormat="1" ht="21.75" customHeight="1">
      <c r="A240" s="41"/>
      <c r="B240" s="42"/>
      <c r="C240" s="231" t="s">
        <v>712</v>
      </c>
      <c r="D240" s="231" t="s">
        <v>477</v>
      </c>
      <c r="E240" s="232" t="s">
        <v>7446</v>
      </c>
      <c r="F240" s="233" t="s">
        <v>7447</v>
      </c>
      <c r="G240" s="234" t="s">
        <v>480</v>
      </c>
      <c r="H240" s="235">
        <v>4.29</v>
      </c>
      <c r="I240" s="236"/>
      <c r="J240" s="237">
        <f>ROUND(I240*H240,2)</f>
        <v>0</v>
      </c>
      <c r="K240" s="233" t="s">
        <v>481</v>
      </c>
      <c r="L240" s="47"/>
      <c r="M240" s="238" t="s">
        <v>28</v>
      </c>
      <c r="N240" s="239" t="s">
        <v>45</v>
      </c>
      <c r="O240" s="87"/>
      <c r="P240" s="240">
        <f>O240*H240</f>
        <v>0</v>
      </c>
      <c r="Q240" s="240">
        <v>2.46367</v>
      </c>
      <c r="R240" s="240">
        <f>Q240*H240</f>
        <v>10.5691443</v>
      </c>
      <c r="S240" s="240">
        <v>0</v>
      </c>
      <c r="T240" s="241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42" t="s">
        <v>482</v>
      </c>
      <c r="AT240" s="242" t="s">
        <v>477</v>
      </c>
      <c r="AU240" s="242" t="s">
        <v>82</v>
      </c>
      <c r="AY240" s="20" t="s">
        <v>475</v>
      </c>
      <c r="BE240" s="243">
        <f>IF(N240="základní",J240,0)</f>
        <v>0</v>
      </c>
      <c r="BF240" s="243">
        <f>IF(N240="snížená",J240,0)</f>
        <v>0</v>
      </c>
      <c r="BG240" s="243">
        <f>IF(N240="zákl. přenesená",J240,0)</f>
        <v>0</v>
      </c>
      <c r="BH240" s="243">
        <f>IF(N240="sníž. přenesená",J240,0)</f>
        <v>0</v>
      </c>
      <c r="BI240" s="243">
        <f>IF(N240="nulová",J240,0)</f>
        <v>0</v>
      </c>
      <c r="BJ240" s="20" t="s">
        <v>78</v>
      </c>
      <c r="BK240" s="243">
        <f>ROUND(I240*H240,2)</f>
        <v>0</v>
      </c>
      <c r="BL240" s="20" t="s">
        <v>482</v>
      </c>
      <c r="BM240" s="242" t="s">
        <v>7795</v>
      </c>
    </row>
    <row r="241" s="2" customFormat="1">
      <c r="A241" s="41"/>
      <c r="B241" s="42"/>
      <c r="C241" s="43"/>
      <c r="D241" s="244" t="s">
        <v>484</v>
      </c>
      <c r="E241" s="43"/>
      <c r="F241" s="245" t="s">
        <v>7449</v>
      </c>
      <c r="G241" s="43"/>
      <c r="H241" s="43"/>
      <c r="I241" s="151"/>
      <c r="J241" s="43"/>
      <c r="K241" s="43"/>
      <c r="L241" s="47"/>
      <c r="M241" s="246"/>
      <c r="N241" s="24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484</v>
      </c>
      <c r="AU241" s="20" t="s">
        <v>82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7796</v>
      </c>
      <c r="G242" s="250"/>
      <c r="H242" s="253">
        <v>4.29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78</v>
      </c>
      <c r="AY242" s="259" t="s">
        <v>475</v>
      </c>
    </row>
    <row r="243" s="12" customFormat="1" ht="22.8" customHeight="1">
      <c r="A243" s="12"/>
      <c r="B243" s="215"/>
      <c r="C243" s="216"/>
      <c r="D243" s="217" t="s">
        <v>73</v>
      </c>
      <c r="E243" s="229" t="s">
        <v>2236</v>
      </c>
      <c r="F243" s="229" t="s">
        <v>2237</v>
      </c>
      <c r="G243" s="216"/>
      <c r="H243" s="216"/>
      <c r="I243" s="219"/>
      <c r="J243" s="230">
        <f>BK243</f>
        <v>0</v>
      </c>
      <c r="K243" s="216"/>
      <c r="L243" s="221"/>
      <c r="M243" s="222"/>
      <c r="N243" s="223"/>
      <c r="O243" s="223"/>
      <c r="P243" s="224">
        <f>SUM(P244:P249)</f>
        <v>0</v>
      </c>
      <c r="Q243" s="223"/>
      <c r="R243" s="224">
        <f>SUM(R244:R249)</f>
        <v>0</v>
      </c>
      <c r="S243" s="223"/>
      <c r="T243" s="225">
        <f>SUM(T244:T249)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6" t="s">
        <v>78</v>
      </c>
      <c r="AT243" s="227" t="s">
        <v>73</v>
      </c>
      <c r="AU243" s="227" t="s">
        <v>78</v>
      </c>
      <c r="AY243" s="226" t="s">
        <v>475</v>
      </c>
      <c r="BK243" s="228">
        <f>SUM(BK244:BK249)</f>
        <v>0</v>
      </c>
    </row>
    <row r="244" s="2" customFormat="1" ht="33" customHeight="1">
      <c r="A244" s="41"/>
      <c r="B244" s="42"/>
      <c r="C244" s="231" t="s">
        <v>717</v>
      </c>
      <c r="D244" s="231" t="s">
        <v>477</v>
      </c>
      <c r="E244" s="232" t="s">
        <v>7269</v>
      </c>
      <c r="F244" s="233" t="s">
        <v>7270</v>
      </c>
      <c r="G244" s="234" t="s">
        <v>508</v>
      </c>
      <c r="H244" s="235">
        <v>271.959</v>
      </c>
      <c r="I244" s="236"/>
      <c r="J244" s="237">
        <f>ROUND(I244*H244,2)</f>
        <v>0</v>
      </c>
      <c r="K244" s="233" t="s">
        <v>481</v>
      </c>
      <c r="L244" s="47"/>
      <c r="M244" s="238" t="s">
        <v>28</v>
      </c>
      <c r="N244" s="239" t="s">
        <v>45</v>
      </c>
      <c r="O244" s="87"/>
      <c r="P244" s="240">
        <f>O244*H244</f>
        <v>0</v>
      </c>
      <c r="Q244" s="240">
        <v>0</v>
      </c>
      <c r="R244" s="240">
        <f>Q244*H244</f>
        <v>0</v>
      </c>
      <c r="S244" s="240">
        <v>0</v>
      </c>
      <c r="T244" s="241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42" t="s">
        <v>482</v>
      </c>
      <c r="AT244" s="242" t="s">
        <v>477</v>
      </c>
      <c r="AU244" s="242" t="s">
        <v>82</v>
      </c>
      <c r="AY244" s="20" t="s">
        <v>475</v>
      </c>
      <c r="BE244" s="243">
        <f>IF(N244="základní",J244,0)</f>
        <v>0</v>
      </c>
      <c r="BF244" s="243">
        <f>IF(N244="snížená",J244,0)</f>
        <v>0</v>
      </c>
      <c r="BG244" s="243">
        <f>IF(N244="zákl. přenesená",J244,0)</f>
        <v>0</v>
      </c>
      <c r="BH244" s="243">
        <f>IF(N244="sníž. přenesená",J244,0)</f>
        <v>0</v>
      </c>
      <c r="BI244" s="243">
        <f>IF(N244="nulová",J244,0)</f>
        <v>0</v>
      </c>
      <c r="BJ244" s="20" t="s">
        <v>78</v>
      </c>
      <c r="BK244" s="243">
        <f>ROUND(I244*H244,2)</f>
        <v>0</v>
      </c>
      <c r="BL244" s="20" t="s">
        <v>482</v>
      </c>
      <c r="BM244" s="242" t="s">
        <v>7797</v>
      </c>
    </row>
    <row r="245" s="2" customFormat="1">
      <c r="A245" s="41"/>
      <c r="B245" s="42"/>
      <c r="C245" s="43"/>
      <c r="D245" s="244" t="s">
        <v>484</v>
      </c>
      <c r="E245" s="43"/>
      <c r="F245" s="245" t="s">
        <v>7272</v>
      </c>
      <c r="G245" s="43"/>
      <c r="H245" s="43"/>
      <c r="I245" s="151"/>
      <c r="J245" s="43"/>
      <c r="K245" s="43"/>
      <c r="L245" s="47"/>
      <c r="M245" s="246"/>
      <c r="N245" s="24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484</v>
      </c>
      <c r="AU245" s="20" t="s">
        <v>82</v>
      </c>
    </row>
    <row r="246" s="2" customFormat="1">
      <c r="A246" s="41"/>
      <c r="B246" s="42"/>
      <c r="C246" s="43"/>
      <c r="D246" s="244" t="s">
        <v>485</v>
      </c>
      <c r="E246" s="43"/>
      <c r="F246" s="248" t="s">
        <v>7045</v>
      </c>
      <c r="G246" s="43"/>
      <c r="H246" s="43"/>
      <c r="I246" s="151"/>
      <c r="J246" s="43"/>
      <c r="K246" s="43"/>
      <c r="L246" s="47"/>
      <c r="M246" s="246"/>
      <c r="N246" s="24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485</v>
      </c>
      <c r="AU246" s="20" t="s">
        <v>82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7798</v>
      </c>
      <c r="G247" s="250"/>
      <c r="H247" s="253">
        <v>264.01900000000001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74</v>
      </c>
      <c r="AY247" s="259" t="s">
        <v>475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7799</v>
      </c>
      <c r="G248" s="250"/>
      <c r="H248" s="253">
        <v>7.9400000000000004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74</v>
      </c>
      <c r="AY248" s="259" t="s">
        <v>475</v>
      </c>
    </row>
    <row r="249" s="15" customFormat="1">
      <c r="A249" s="15"/>
      <c r="B249" s="271"/>
      <c r="C249" s="272"/>
      <c r="D249" s="244" t="s">
        <v>487</v>
      </c>
      <c r="E249" s="273" t="s">
        <v>28</v>
      </c>
      <c r="F249" s="274" t="s">
        <v>493</v>
      </c>
      <c r="G249" s="272"/>
      <c r="H249" s="275">
        <v>271.959</v>
      </c>
      <c r="I249" s="276"/>
      <c r="J249" s="272"/>
      <c r="K249" s="272"/>
      <c r="L249" s="277"/>
      <c r="M249" s="278"/>
      <c r="N249" s="279"/>
      <c r="O249" s="279"/>
      <c r="P249" s="279"/>
      <c r="Q249" s="279"/>
      <c r="R249" s="279"/>
      <c r="S249" s="279"/>
      <c r="T249" s="280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81" t="s">
        <v>487</v>
      </c>
      <c r="AU249" s="281" t="s">
        <v>82</v>
      </c>
      <c r="AV249" s="15" t="s">
        <v>482</v>
      </c>
      <c r="AW249" s="15" t="s">
        <v>35</v>
      </c>
      <c r="AX249" s="15" t="s">
        <v>78</v>
      </c>
      <c r="AY249" s="281" t="s">
        <v>475</v>
      </c>
    </row>
    <row r="250" s="12" customFormat="1" ht="22.8" customHeight="1">
      <c r="A250" s="12"/>
      <c r="B250" s="215"/>
      <c r="C250" s="216"/>
      <c r="D250" s="217" t="s">
        <v>73</v>
      </c>
      <c r="E250" s="229" t="s">
        <v>701</v>
      </c>
      <c r="F250" s="229" t="s">
        <v>702</v>
      </c>
      <c r="G250" s="216"/>
      <c r="H250" s="216"/>
      <c r="I250" s="219"/>
      <c r="J250" s="230">
        <f>BK250</f>
        <v>0</v>
      </c>
      <c r="K250" s="216"/>
      <c r="L250" s="221"/>
      <c r="M250" s="222"/>
      <c r="N250" s="223"/>
      <c r="O250" s="223"/>
      <c r="P250" s="224">
        <f>SUM(P251:P252)</f>
        <v>0</v>
      </c>
      <c r="Q250" s="223"/>
      <c r="R250" s="224">
        <f>SUM(R251:R252)</f>
        <v>0</v>
      </c>
      <c r="S250" s="223"/>
      <c r="T250" s="225">
        <f>SUM(T251:T252)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26" t="s">
        <v>78</v>
      </c>
      <c r="AT250" s="227" t="s">
        <v>73</v>
      </c>
      <c r="AU250" s="227" t="s">
        <v>78</v>
      </c>
      <c r="AY250" s="226" t="s">
        <v>475</v>
      </c>
      <c r="BK250" s="228">
        <f>SUM(BK251:BK252)</f>
        <v>0</v>
      </c>
    </row>
    <row r="251" s="2" customFormat="1" ht="33" customHeight="1">
      <c r="A251" s="41"/>
      <c r="B251" s="42"/>
      <c r="C251" s="231" t="s">
        <v>723</v>
      </c>
      <c r="D251" s="231" t="s">
        <v>477</v>
      </c>
      <c r="E251" s="232" t="s">
        <v>1386</v>
      </c>
      <c r="F251" s="233" t="s">
        <v>1387</v>
      </c>
      <c r="G251" s="234" t="s">
        <v>508</v>
      </c>
      <c r="H251" s="235">
        <v>92.566000000000002</v>
      </c>
      <c r="I251" s="236"/>
      <c r="J251" s="237">
        <f>ROUND(I251*H251,2)</f>
        <v>0</v>
      </c>
      <c r="K251" s="233" t="s">
        <v>481</v>
      </c>
      <c r="L251" s="47"/>
      <c r="M251" s="238" t="s">
        <v>28</v>
      </c>
      <c r="N251" s="239" t="s">
        <v>45</v>
      </c>
      <c r="O251" s="87"/>
      <c r="P251" s="240">
        <f>O251*H251</f>
        <v>0</v>
      </c>
      <c r="Q251" s="240">
        <v>0</v>
      </c>
      <c r="R251" s="240">
        <f>Q251*H251</f>
        <v>0</v>
      </c>
      <c r="S251" s="240">
        <v>0</v>
      </c>
      <c r="T251" s="241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42" t="s">
        <v>482</v>
      </c>
      <c r="AT251" s="242" t="s">
        <v>477</v>
      </c>
      <c r="AU251" s="242" t="s">
        <v>82</v>
      </c>
      <c r="AY251" s="20" t="s">
        <v>475</v>
      </c>
      <c r="BE251" s="243">
        <f>IF(N251="základní",J251,0)</f>
        <v>0</v>
      </c>
      <c r="BF251" s="243">
        <f>IF(N251="snížená",J251,0)</f>
        <v>0</v>
      </c>
      <c r="BG251" s="243">
        <f>IF(N251="zákl. přenesená",J251,0)</f>
        <v>0</v>
      </c>
      <c r="BH251" s="243">
        <f>IF(N251="sníž. přenesená",J251,0)</f>
        <v>0</v>
      </c>
      <c r="BI251" s="243">
        <f>IF(N251="nulová",J251,0)</f>
        <v>0</v>
      </c>
      <c r="BJ251" s="20" t="s">
        <v>78</v>
      </c>
      <c r="BK251" s="243">
        <f>ROUND(I251*H251,2)</f>
        <v>0</v>
      </c>
      <c r="BL251" s="20" t="s">
        <v>482</v>
      </c>
      <c r="BM251" s="242" t="s">
        <v>7800</v>
      </c>
    </row>
    <row r="252" s="2" customFormat="1">
      <c r="A252" s="41"/>
      <c r="B252" s="42"/>
      <c r="C252" s="43"/>
      <c r="D252" s="244" t="s">
        <v>484</v>
      </c>
      <c r="E252" s="43"/>
      <c r="F252" s="245" t="s">
        <v>1389</v>
      </c>
      <c r="G252" s="43"/>
      <c r="H252" s="43"/>
      <c r="I252" s="151"/>
      <c r="J252" s="43"/>
      <c r="K252" s="43"/>
      <c r="L252" s="47"/>
      <c r="M252" s="295"/>
      <c r="N252" s="296"/>
      <c r="O252" s="297"/>
      <c r="P252" s="297"/>
      <c r="Q252" s="297"/>
      <c r="R252" s="297"/>
      <c r="S252" s="297"/>
      <c r="T252" s="29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484</v>
      </c>
      <c r="AU252" s="20" t="s">
        <v>82</v>
      </c>
    </row>
    <row r="253" s="2" customFormat="1" ht="6.96" customHeight="1">
      <c r="A253" s="41"/>
      <c r="B253" s="62"/>
      <c r="C253" s="63"/>
      <c r="D253" s="63"/>
      <c r="E253" s="63"/>
      <c r="F253" s="63"/>
      <c r="G253" s="63"/>
      <c r="H253" s="63"/>
      <c r="I253" s="179"/>
      <c r="J253" s="63"/>
      <c r="K253" s="63"/>
      <c r="L253" s="47"/>
      <c r="M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</row>
  </sheetData>
  <sheetProtection sheet="1" autoFilter="0" formatColumns="0" formatRows="0" objects="1" scenarios="1" spinCount="100000" saltValue="MwuQkfaLe4yvsAGOFuGgtkyelPD8/ifIagGRsL0uxiWESxDO0i90v0zSSbD1ApHfN6MqlL6rliOlbU814+5dDw==" hashValue="liYU7EvmCJy7p1/oZ3WprRNjEZL/tKWekWAzGQcMyhlcPAS+4ZLlxZARSXMXsS9V08OrjM87j6D1l6vFeaz7iQ==" algorithmName="SHA-512" password="C429"/>
  <autoFilter ref="C97:K25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291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6863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6864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7801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ROUND((SUM(BE93:BE116)),  2)</f>
        <v>0</v>
      </c>
      <c r="G37" s="41"/>
      <c r="H37" s="41"/>
      <c r="I37" s="168">
        <v>0.20999999999999999</v>
      </c>
      <c r="J37" s="167">
        <f>ROUND(((SUM(BE93:BE116))*I37),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ROUND((SUM(BF93:BF116)),  2)</f>
        <v>0</v>
      </c>
      <c r="G38" s="41"/>
      <c r="H38" s="41"/>
      <c r="I38" s="168">
        <v>0.14999999999999999</v>
      </c>
      <c r="J38" s="167">
        <f>ROUND(((SUM(BF93:BF116))*I38),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ROUND((SUM(BG93:BG116)),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ROUND((SUM(BH93:BH116)),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ROUND((SUM(BI93:BI116)),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6863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6864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107.15 - SO 107.15 Kácení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6863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6864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107.15 - SO 107.15 Kácení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0.0014500000000000001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0.0014500000000000001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SUM(P96:P116)</f>
        <v>0</v>
      </c>
      <c r="Q95" s="223"/>
      <c r="R95" s="224">
        <f>SUM(R96:R116)</f>
        <v>0.0014500000000000001</v>
      </c>
      <c r="S95" s="223"/>
      <c r="T95" s="225">
        <f>SUM(T96:T116)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SUM(BK96:BK116)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5413</v>
      </c>
      <c r="F96" s="233" t="s">
        <v>5414</v>
      </c>
      <c r="G96" s="234" t="s">
        <v>550</v>
      </c>
      <c r="H96" s="235">
        <v>24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7802</v>
      </c>
    </row>
    <row r="97" s="2" customFormat="1">
      <c r="A97" s="41"/>
      <c r="B97" s="42"/>
      <c r="C97" s="43"/>
      <c r="D97" s="244" t="s">
        <v>484</v>
      </c>
      <c r="E97" s="43"/>
      <c r="F97" s="245" t="s">
        <v>5414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7803</v>
      </c>
      <c r="G98" s="250"/>
      <c r="H98" s="253">
        <v>19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74</v>
      </c>
      <c r="AY98" s="259" t="s">
        <v>475</v>
      </c>
    </row>
    <row r="99" s="13" customFormat="1">
      <c r="A99" s="13"/>
      <c r="B99" s="249"/>
      <c r="C99" s="250"/>
      <c r="D99" s="244" t="s">
        <v>487</v>
      </c>
      <c r="E99" s="251" t="s">
        <v>28</v>
      </c>
      <c r="F99" s="252" t="s">
        <v>7804</v>
      </c>
      <c r="G99" s="250"/>
      <c r="H99" s="253">
        <v>5</v>
      </c>
      <c r="I99" s="254"/>
      <c r="J99" s="250"/>
      <c r="K99" s="250"/>
      <c r="L99" s="255"/>
      <c r="M99" s="256"/>
      <c r="N99" s="257"/>
      <c r="O99" s="257"/>
      <c r="P99" s="257"/>
      <c r="Q99" s="257"/>
      <c r="R99" s="257"/>
      <c r="S99" s="257"/>
      <c r="T99" s="25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59" t="s">
        <v>487</v>
      </c>
      <c r="AU99" s="259" t="s">
        <v>82</v>
      </c>
      <c r="AV99" s="13" t="s">
        <v>82</v>
      </c>
      <c r="AW99" s="13" t="s">
        <v>35</v>
      </c>
      <c r="AX99" s="13" t="s">
        <v>74</v>
      </c>
      <c r="AY99" s="259" t="s">
        <v>475</v>
      </c>
    </row>
    <row r="100" s="15" customFormat="1">
      <c r="A100" s="15"/>
      <c r="B100" s="271"/>
      <c r="C100" s="272"/>
      <c r="D100" s="244" t="s">
        <v>487</v>
      </c>
      <c r="E100" s="273" t="s">
        <v>28</v>
      </c>
      <c r="F100" s="274" t="s">
        <v>493</v>
      </c>
      <c r="G100" s="272"/>
      <c r="H100" s="275">
        <v>24</v>
      </c>
      <c r="I100" s="276"/>
      <c r="J100" s="272"/>
      <c r="K100" s="272"/>
      <c r="L100" s="277"/>
      <c r="M100" s="278"/>
      <c r="N100" s="279"/>
      <c r="O100" s="279"/>
      <c r="P100" s="279"/>
      <c r="Q100" s="279"/>
      <c r="R100" s="279"/>
      <c r="S100" s="279"/>
      <c r="T100" s="280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T100" s="281" t="s">
        <v>487</v>
      </c>
      <c r="AU100" s="281" t="s">
        <v>82</v>
      </c>
      <c r="AV100" s="15" t="s">
        <v>482</v>
      </c>
      <c r="AW100" s="15" t="s">
        <v>35</v>
      </c>
      <c r="AX100" s="15" t="s">
        <v>78</v>
      </c>
      <c r="AY100" s="281" t="s">
        <v>475</v>
      </c>
    </row>
    <row r="101" s="2" customFormat="1" ht="21.75" customHeight="1">
      <c r="A101" s="41"/>
      <c r="B101" s="42"/>
      <c r="C101" s="231" t="s">
        <v>82</v>
      </c>
      <c r="D101" s="231" t="s">
        <v>477</v>
      </c>
      <c r="E101" s="232" t="s">
        <v>4912</v>
      </c>
      <c r="F101" s="233" t="s">
        <v>4913</v>
      </c>
      <c r="G101" s="234" t="s">
        <v>550</v>
      </c>
      <c r="H101" s="235">
        <v>5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7805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4913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7806</v>
      </c>
      <c r="G103" s="250"/>
      <c r="H103" s="253">
        <v>5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44.25" customHeight="1">
      <c r="A104" s="41"/>
      <c r="B104" s="42"/>
      <c r="C104" s="231" t="s">
        <v>90</v>
      </c>
      <c r="D104" s="231" t="s">
        <v>477</v>
      </c>
      <c r="E104" s="232" t="s">
        <v>3909</v>
      </c>
      <c r="F104" s="233" t="s">
        <v>3910</v>
      </c>
      <c r="G104" s="234" t="s">
        <v>3898</v>
      </c>
      <c r="H104" s="235">
        <v>1</v>
      </c>
      <c r="I104" s="236"/>
      <c r="J104" s="237">
        <f>ROUND(I104*H104,2)</f>
        <v>0</v>
      </c>
      <c r="K104" s="233" t="s">
        <v>28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7807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3910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6" customFormat="1">
      <c r="A106" s="16"/>
      <c r="B106" s="299"/>
      <c r="C106" s="300"/>
      <c r="D106" s="244" t="s">
        <v>487</v>
      </c>
      <c r="E106" s="301" t="s">
        <v>28</v>
      </c>
      <c r="F106" s="302" t="s">
        <v>7808</v>
      </c>
      <c r="G106" s="300"/>
      <c r="H106" s="301" t="s">
        <v>28</v>
      </c>
      <c r="I106" s="303"/>
      <c r="J106" s="300"/>
      <c r="K106" s="300"/>
      <c r="L106" s="304"/>
      <c r="M106" s="305"/>
      <c r="N106" s="306"/>
      <c r="O106" s="306"/>
      <c r="P106" s="306"/>
      <c r="Q106" s="306"/>
      <c r="R106" s="306"/>
      <c r="S106" s="306"/>
      <c r="T106" s="307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T106" s="308" t="s">
        <v>487</v>
      </c>
      <c r="AU106" s="308" t="s">
        <v>82</v>
      </c>
      <c r="AV106" s="16" t="s">
        <v>78</v>
      </c>
      <c r="AW106" s="16" t="s">
        <v>35</v>
      </c>
      <c r="AX106" s="16" t="s">
        <v>74</v>
      </c>
      <c r="AY106" s="308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78</v>
      </c>
      <c r="G107" s="250"/>
      <c r="H107" s="253">
        <v>1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33" customHeight="1">
      <c r="A108" s="41"/>
      <c r="B108" s="42"/>
      <c r="C108" s="231" t="s">
        <v>482</v>
      </c>
      <c r="D108" s="231" t="s">
        <v>477</v>
      </c>
      <c r="E108" s="232" t="s">
        <v>3913</v>
      </c>
      <c r="F108" s="233" t="s">
        <v>3914</v>
      </c>
      <c r="G108" s="234" t="s">
        <v>550</v>
      </c>
      <c r="H108" s="235">
        <v>24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5.0000000000000002E-05</v>
      </c>
      <c r="R108" s="240">
        <f>Q108*H108</f>
        <v>0.0012000000000000001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7809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3916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7810</v>
      </c>
      <c r="G110" s="250"/>
      <c r="H110" s="253">
        <v>24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33" customHeight="1">
      <c r="A111" s="41"/>
      <c r="B111" s="42"/>
      <c r="C111" s="231" t="s">
        <v>186</v>
      </c>
      <c r="D111" s="231" t="s">
        <v>477</v>
      </c>
      <c r="E111" s="232" t="s">
        <v>3918</v>
      </c>
      <c r="F111" s="233" t="s">
        <v>3919</v>
      </c>
      <c r="G111" s="234" t="s">
        <v>550</v>
      </c>
      <c r="H111" s="235">
        <v>5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5.0000000000000002E-05</v>
      </c>
      <c r="R111" s="240">
        <f>Q111*H111</f>
        <v>0.00025000000000000001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7811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3921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7812</v>
      </c>
      <c r="G113" s="250"/>
      <c r="H113" s="253">
        <v>5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33" customHeight="1">
      <c r="A114" s="41"/>
      <c r="B114" s="42"/>
      <c r="C114" s="231" t="s">
        <v>204</v>
      </c>
      <c r="D114" s="231" t="s">
        <v>477</v>
      </c>
      <c r="E114" s="232" t="s">
        <v>3933</v>
      </c>
      <c r="F114" s="233" t="s">
        <v>3934</v>
      </c>
      <c r="G114" s="234" t="s">
        <v>3935</v>
      </c>
      <c r="H114" s="235">
        <v>29</v>
      </c>
      <c r="I114" s="236"/>
      <c r="J114" s="237">
        <f>ROUND(I114*H114,2)</f>
        <v>0</v>
      </c>
      <c r="K114" s="233" t="s">
        <v>28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7813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3937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7814</v>
      </c>
      <c r="G116" s="250"/>
      <c r="H116" s="253">
        <v>29</v>
      </c>
      <c r="I116" s="254"/>
      <c r="J116" s="250"/>
      <c r="K116" s="250"/>
      <c r="L116" s="255"/>
      <c r="M116" s="292"/>
      <c r="N116" s="293"/>
      <c r="O116" s="293"/>
      <c r="P116" s="293"/>
      <c r="Q116" s="293"/>
      <c r="R116" s="293"/>
      <c r="S116" s="293"/>
      <c r="T116" s="294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6.96" customHeight="1">
      <c r="A117" s="41"/>
      <c r="B117" s="62"/>
      <c r="C117" s="63"/>
      <c r="D117" s="63"/>
      <c r="E117" s="63"/>
      <c r="F117" s="63"/>
      <c r="G117" s="63"/>
      <c r="H117" s="63"/>
      <c r="I117" s="179"/>
      <c r="J117" s="63"/>
      <c r="K117" s="63"/>
      <c r="L117" s="47"/>
      <c r="M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</sheetData>
  <sheetProtection sheet="1" autoFilter="0" formatColumns="0" formatRows="0" objects="1" scenarios="1" spinCount="100000" saltValue="vIGF4ETpH5Wn1eGyXaBMwBYIg36jiz6nIuG7vVhm0xaJQRNIOMiW92W0mI+p5LD3CXshHCwi0pAhZT5DJ8iUKQ==" hashValue="w2TvoOKLVBVk7KRvCtcqufsWKJCBMFg2+RIjHwNSTAqMzSeYjflRiyocvpc2hvbh4NO5E2WFxT/Ga37ZNUBbUw==" algorithmName="SHA-512" password="C429"/>
  <autoFilter ref="C92:K11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297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7815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7816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ROUND((SUM(BE88:BE130)),  2)</f>
        <v>0</v>
      </c>
      <c r="G35" s="41"/>
      <c r="H35" s="41"/>
      <c r="I35" s="168">
        <v>0.20999999999999999</v>
      </c>
      <c r="J35" s="167">
        <f>ROUND(((SUM(BE88:BE130))*I35),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ROUND((SUM(BF88:BF130)),  2)</f>
        <v>0</v>
      </c>
      <c r="G36" s="41"/>
      <c r="H36" s="41"/>
      <c r="I36" s="168">
        <v>0.14999999999999999</v>
      </c>
      <c r="J36" s="167">
        <f>ROUND(((SUM(BF88:BF130))*I36),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ROUND((SUM(BG88:BG130)),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ROUND((SUM(BH88:BH130)),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ROUND((SUM(BI88:BI130)),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7815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9.1 - SO 09.1 Vegetační úpravy v prostoru hráze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451</v>
      </c>
      <c r="E66" s="199"/>
      <c r="F66" s="199"/>
      <c r="G66" s="199"/>
      <c r="H66" s="199"/>
      <c r="I66" s="200"/>
      <c r="J66" s="201">
        <f>J128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435</v>
      </c>
      <c r="D77" s="25"/>
      <c r="E77" s="25"/>
      <c r="F77" s="25"/>
      <c r="G77" s="25"/>
      <c r="H77" s="25"/>
      <c r="I77" s="142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83" t="s">
        <v>7815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437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9.1 - SO 09.1 Vegetační úpravy v prostoru hráze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k.ú. Perálec,Hněvětice,Miřetín,Č.Rybná</v>
      </c>
      <c r="G82" s="43"/>
      <c r="H82" s="43"/>
      <c r="I82" s="154" t="s">
        <v>24</v>
      </c>
      <c r="J82" s="75" t="str">
        <f>IF(J14="","",J14)</f>
        <v>27.8.2019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E17</f>
        <v>Povodí Labe,státní podnik,Víta Nejedlého 951, HK3</v>
      </c>
      <c r="G84" s="43"/>
      <c r="H84" s="43"/>
      <c r="I84" s="154" t="s">
        <v>33</v>
      </c>
      <c r="J84" s="39" t="str">
        <f>E23</f>
        <v>"Sdružení Kutřín 2016" Šindlar + HG partner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154" t="s">
        <v>36</v>
      </c>
      <c r="J85" s="39" t="str">
        <f>E26</f>
        <v xml:space="preserve"> 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203"/>
      <c r="B87" s="204"/>
      <c r="C87" s="205" t="s">
        <v>461</v>
      </c>
      <c r="D87" s="206" t="s">
        <v>59</v>
      </c>
      <c r="E87" s="206" t="s">
        <v>55</v>
      </c>
      <c r="F87" s="206" t="s">
        <v>56</v>
      </c>
      <c r="G87" s="206" t="s">
        <v>462</v>
      </c>
      <c r="H87" s="206" t="s">
        <v>463</v>
      </c>
      <c r="I87" s="207" t="s">
        <v>464</v>
      </c>
      <c r="J87" s="206" t="s">
        <v>444</v>
      </c>
      <c r="K87" s="208" t="s">
        <v>465</v>
      </c>
      <c r="L87" s="209"/>
      <c r="M87" s="95" t="s">
        <v>28</v>
      </c>
      <c r="N87" s="96" t="s">
        <v>44</v>
      </c>
      <c r="O87" s="96" t="s">
        <v>466</v>
      </c>
      <c r="P87" s="96" t="s">
        <v>467</v>
      </c>
      <c r="Q87" s="96" t="s">
        <v>468</v>
      </c>
      <c r="R87" s="96" t="s">
        <v>469</v>
      </c>
      <c r="S87" s="96" t="s">
        <v>470</v>
      </c>
      <c r="T87" s="97" t="s">
        <v>471</v>
      </c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="2" customFormat="1" ht="22.8" customHeight="1">
      <c r="A88" s="41"/>
      <c r="B88" s="42"/>
      <c r="C88" s="102" t="s">
        <v>472</v>
      </c>
      <c r="D88" s="43"/>
      <c r="E88" s="43"/>
      <c r="F88" s="43"/>
      <c r="G88" s="43"/>
      <c r="H88" s="43"/>
      <c r="I88" s="151"/>
      <c r="J88" s="210">
        <f>BK88</f>
        <v>0</v>
      </c>
      <c r="K88" s="43"/>
      <c r="L88" s="47"/>
      <c r="M88" s="98"/>
      <c r="N88" s="211"/>
      <c r="O88" s="99"/>
      <c r="P88" s="212">
        <f>P89</f>
        <v>0</v>
      </c>
      <c r="Q88" s="99"/>
      <c r="R88" s="212">
        <f>R89</f>
        <v>1.9473299999999998</v>
      </c>
      <c r="S88" s="99"/>
      <c r="T88" s="213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445</v>
      </c>
      <c r="BK88" s="214">
        <f>BK89</f>
        <v>0</v>
      </c>
    </row>
    <row r="89" s="12" customFormat="1" ht="25.92" customHeight="1">
      <c r="A89" s="12"/>
      <c r="B89" s="215"/>
      <c r="C89" s="216"/>
      <c r="D89" s="217" t="s">
        <v>73</v>
      </c>
      <c r="E89" s="218" t="s">
        <v>473</v>
      </c>
      <c r="F89" s="218" t="s">
        <v>474</v>
      </c>
      <c r="G89" s="216"/>
      <c r="H89" s="216"/>
      <c r="I89" s="219"/>
      <c r="J89" s="220">
        <f>BK89</f>
        <v>0</v>
      </c>
      <c r="K89" s="216"/>
      <c r="L89" s="221"/>
      <c r="M89" s="222"/>
      <c r="N89" s="223"/>
      <c r="O89" s="223"/>
      <c r="P89" s="224">
        <f>P90+P128</f>
        <v>0</v>
      </c>
      <c r="Q89" s="223"/>
      <c r="R89" s="224">
        <f>R90+R128</f>
        <v>1.9473299999999998</v>
      </c>
      <c r="S89" s="223"/>
      <c r="T89" s="225">
        <f>T90+T128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74</v>
      </c>
      <c r="AY89" s="226" t="s">
        <v>475</v>
      </c>
      <c r="BK89" s="228">
        <f>BK90+BK128</f>
        <v>0</v>
      </c>
    </row>
    <row r="90" s="12" customFormat="1" ht="22.8" customHeight="1">
      <c r="A90" s="12"/>
      <c r="B90" s="215"/>
      <c r="C90" s="216"/>
      <c r="D90" s="217" t="s">
        <v>73</v>
      </c>
      <c r="E90" s="229" t="s">
        <v>78</v>
      </c>
      <c r="F90" s="229" t="s">
        <v>393</v>
      </c>
      <c r="G90" s="216"/>
      <c r="H90" s="216"/>
      <c r="I90" s="219"/>
      <c r="J90" s="230">
        <f>BK90</f>
        <v>0</v>
      </c>
      <c r="K90" s="216"/>
      <c r="L90" s="221"/>
      <c r="M90" s="222"/>
      <c r="N90" s="223"/>
      <c r="O90" s="223"/>
      <c r="P90" s="224">
        <f>SUM(P91:P127)</f>
        <v>0</v>
      </c>
      <c r="Q90" s="223"/>
      <c r="R90" s="224">
        <f>SUM(R91:R127)</f>
        <v>1.9473299999999998</v>
      </c>
      <c r="S90" s="223"/>
      <c r="T90" s="225">
        <f>SUM(T91:T127)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78</v>
      </c>
      <c r="AY90" s="226" t="s">
        <v>475</v>
      </c>
      <c r="BK90" s="228">
        <f>SUM(BK91:BK127)</f>
        <v>0</v>
      </c>
    </row>
    <row r="91" s="2" customFormat="1" ht="33" customHeight="1">
      <c r="A91" s="41"/>
      <c r="B91" s="42"/>
      <c r="C91" s="231" t="s">
        <v>78</v>
      </c>
      <c r="D91" s="231" t="s">
        <v>477</v>
      </c>
      <c r="E91" s="232" t="s">
        <v>7817</v>
      </c>
      <c r="F91" s="233" t="s">
        <v>7818</v>
      </c>
      <c r="G91" s="234" t="s">
        <v>550</v>
      </c>
      <c r="H91" s="235">
        <v>176</v>
      </c>
      <c r="I91" s="236"/>
      <c r="J91" s="237">
        <f>ROUND(I91*H91,2)</f>
        <v>0</v>
      </c>
      <c r="K91" s="233" t="s">
        <v>481</v>
      </c>
      <c r="L91" s="47"/>
      <c r="M91" s="238" t="s">
        <v>28</v>
      </c>
      <c r="N91" s="239" t="s">
        <v>45</v>
      </c>
      <c r="O91" s="87"/>
      <c r="P91" s="240">
        <f>O91*H91</f>
        <v>0</v>
      </c>
      <c r="Q91" s="240">
        <v>0</v>
      </c>
      <c r="R91" s="240">
        <f>Q91*H91</f>
        <v>0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482</v>
      </c>
      <c r="AT91" s="242" t="s">
        <v>477</v>
      </c>
      <c r="AU91" s="242" t="s">
        <v>82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482</v>
      </c>
      <c r="BM91" s="242" t="s">
        <v>7819</v>
      </c>
    </row>
    <row r="92" s="2" customFormat="1">
      <c r="A92" s="41"/>
      <c r="B92" s="42"/>
      <c r="C92" s="43"/>
      <c r="D92" s="244" t="s">
        <v>484</v>
      </c>
      <c r="E92" s="43"/>
      <c r="F92" s="245" t="s">
        <v>7820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82</v>
      </c>
    </row>
    <row r="93" s="13" customFormat="1">
      <c r="A93" s="13"/>
      <c r="B93" s="249"/>
      <c r="C93" s="250"/>
      <c r="D93" s="244" t="s">
        <v>487</v>
      </c>
      <c r="E93" s="251" t="s">
        <v>28</v>
      </c>
      <c r="F93" s="252" t="s">
        <v>7821</v>
      </c>
      <c r="G93" s="250"/>
      <c r="H93" s="253">
        <v>176</v>
      </c>
      <c r="I93" s="254"/>
      <c r="J93" s="250"/>
      <c r="K93" s="250"/>
      <c r="L93" s="255"/>
      <c r="M93" s="256"/>
      <c r="N93" s="257"/>
      <c r="O93" s="257"/>
      <c r="P93" s="257"/>
      <c r="Q93" s="257"/>
      <c r="R93" s="257"/>
      <c r="S93" s="257"/>
      <c r="T93" s="258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59" t="s">
        <v>487</v>
      </c>
      <c r="AU93" s="259" t="s">
        <v>82</v>
      </c>
      <c r="AV93" s="13" t="s">
        <v>82</v>
      </c>
      <c r="AW93" s="13" t="s">
        <v>35</v>
      </c>
      <c r="AX93" s="13" t="s">
        <v>78</v>
      </c>
      <c r="AY93" s="259" t="s">
        <v>475</v>
      </c>
    </row>
    <row r="94" s="2" customFormat="1" ht="33" customHeight="1">
      <c r="A94" s="41"/>
      <c r="B94" s="42"/>
      <c r="C94" s="231" t="s">
        <v>82</v>
      </c>
      <c r="D94" s="231" t="s">
        <v>477</v>
      </c>
      <c r="E94" s="232" t="s">
        <v>7822</v>
      </c>
      <c r="F94" s="233" t="s">
        <v>7823</v>
      </c>
      <c r="G94" s="234" t="s">
        <v>550</v>
      </c>
      <c r="H94" s="235">
        <v>11</v>
      </c>
      <c r="I94" s="236"/>
      <c r="J94" s="237">
        <f>ROUND(I94*H94,2)</f>
        <v>0</v>
      </c>
      <c r="K94" s="233" t="s">
        <v>481</v>
      </c>
      <c r="L94" s="47"/>
      <c r="M94" s="238" t="s">
        <v>28</v>
      </c>
      <c r="N94" s="239" t="s">
        <v>45</v>
      </c>
      <c r="O94" s="87"/>
      <c r="P94" s="240">
        <f>O94*H94</f>
        <v>0</v>
      </c>
      <c r="Q94" s="240">
        <v>0</v>
      </c>
      <c r="R94" s="240">
        <f>Q94*H94</f>
        <v>0</v>
      </c>
      <c r="S94" s="240">
        <v>0</v>
      </c>
      <c r="T94" s="241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42" t="s">
        <v>482</v>
      </c>
      <c r="AT94" s="242" t="s">
        <v>477</v>
      </c>
      <c r="AU94" s="242" t="s">
        <v>82</v>
      </c>
      <c r="AY94" s="20" t="s">
        <v>475</v>
      </c>
      <c r="BE94" s="243">
        <f>IF(N94="základní",J94,0)</f>
        <v>0</v>
      </c>
      <c r="BF94" s="243">
        <f>IF(N94="snížená",J94,0)</f>
        <v>0</v>
      </c>
      <c r="BG94" s="243">
        <f>IF(N94="zákl. přenesená",J94,0)</f>
        <v>0</v>
      </c>
      <c r="BH94" s="243">
        <f>IF(N94="sníž. přenesená",J94,0)</f>
        <v>0</v>
      </c>
      <c r="BI94" s="243">
        <f>IF(N94="nulová",J94,0)</f>
        <v>0</v>
      </c>
      <c r="BJ94" s="20" t="s">
        <v>78</v>
      </c>
      <c r="BK94" s="243">
        <f>ROUND(I94*H94,2)</f>
        <v>0</v>
      </c>
      <c r="BL94" s="20" t="s">
        <v>482</v>
      </c>
      <c r="BM94" s="242" t="s">
        <v>7824</v>
      </c>
    </row>
    <row r="95" s="2" customFormat="1">
      <c r="A95" s="41"/>
      <c r="B95" s="42"/>
      <c r="C95" s="43"/>
      <c r="D95" s="244" t="s">
        <v>484</v>
      </c>
      <c r="E95" s="43"/>
      <c r="F95" s="245" t="s">
        <v>7823</v>
      </c>
      <c r="G95" s="43"/>
      <c r="H95" s="43"/>
      <c r="I95" s="151"/>
      <c r="J95" s="43"/>
      <c r="K95" s="43"/>
      <c r="L95" s="47"/>
      <c r="M95" s="246"/>
      <c r="N95" s="24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484</v>
      </c>
      <c r="AU95" s="20" t="s">
        <v>82</v>
      </c>
    </row>
    <row r="96" s="13" customFormat="1">
      <c r="A96" s="13"/>
      <c r="B96" s="249"/>
      <c r="C96" s="250"/>
      <c r="D96" s="244" t="s">
        <v>487</v>
      </c>
      <c r="E96" s="251" t="s">
        <v>28</v>
      </c>
      <c r="F96" s="252" t="s">
        <v>7825</v>
      </c>
      <c r="G96" s="250"/>
      <c r="H96" s="253">
        <v>11</v>
      </c>
      <c r="I96" s="254"/>
      <c r="J96" s="250"/>
      <c r="K96" s="250"/>
      <c r="L96" s="255"/>
      <c r="M96" s="256"/>
      <c r="N96" s="257"/>
      <c r="O96" s="257"/>
      <c r="P96" s="257"/>
      <c r="Q96" s="257"/>
      <c r="R96" s="257"/>
      <c r="S96" s="257"/>
      <c r="T96" s="25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59" t="s">
        <v>487</v>
      </c>
      <c r="AU96" s="259" t="s">
        <v>82</v>
      </c>
      <c r="AV96" s="13" t="s">
        <v>82</v>
      </c>
      <c r="AW96" s="13" t="s">
        <v>35</v>
      </c>
      <c r="AX96" s="13" t="s">
        <v>78</v>
      </c>
      <c r="AY96" s="259" t="s">
        <v>475</v>
      </c>
    </row>
    <row r="97" s="2" customFormat="1" ht="16.5" customHeight="1">
      <c r="A97" s="41"/>
      <c r="B97" s="42"/>
      <c r="C97" s="282" t="s">
        <v>90</v>
      </c>
      <c r="D97" s="282" t="s">
        <v>516</v>
      </c>
      <c r="E97" s="283" t="s">
        <v>7826</v>
      </c>
      <c r="F97" s="284" t="s">
        <v>7827</v>
      </c>
      <c r="G97" s="285" t="s">
        <v>480</v>
      </c>
      <c r="H97" s="286">
        <v>0.68799999999999994</v>
      </c>
      <c r="I97" s="287"/>
      <c r="J97" s="288">
        <f>ROUND(I97*H97,2)</f>
        <v>0</v>
      </c>
      <c r="K97" s="284" t="s">
        <v>481</v>
      </c>
      <c r="L97" s="289"/>
      <c r="M97" s="290" t="s">
        <v>28</v>
      </c>
      <c r="N97" s="291" t="s">
        <v>45</v>
      </c>
      <c r="O97" s="87"/>
      <c r="P97" s="240">
        <f>O97*H97</f>
        <v>0</v>
      </c>
      <c r="Q97" s="240">
        <v>0.22</v>
      </c>
      <c r="R97" s="240">
        <f>Q97*H97</f>
        <v>0.15136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519</v>
      </c>
      <c r="AT97" s="242" t="s">
        <v>516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7828</v>
      </c>
    </row>
    <row r="98" s="2" customFormat="1">
      <c r="A98" s="41"/>
      <c r="B98" s="42"/>
      <c r="C98" s="43"/>
      <c r="D98" s="244" t="s">
        <v>484</v>
      </c>
      <c r="E98" s="43"/>
      <c r="F98" s="245" t="s">
        <v>7827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13" customFormat="1">
      <c r="A99" s="13"/>
      <c r="B99" s="249"/>
      <c r="C99" s="250"/>
      <c r="D99" s="244" t="s">
        <v>487</v>
      </c>
      <c r="E99" s="251" t="s">
        <v>28</v>
      </c>
      <c r="F99" s="252" t="s">
        <v>7829</v>
      </c>
      <c r="G99" s="250"/>
      <c r="H99" s="253">
        <v>0.68799999999999994</v>
      </c>
      <c r="I99" s="254"/>
      <c r="J99" s="250"/>
      <c r="K99" s="250"/>
      <c r="L99" s="255"/>
      <c r="M99" s="256"/>
      <c r="N99" s="257"/>
      <c r="O99" s="257"/>
      <c r="P99" s="257"/>
      <c r="Q99" s="257"/>
      <c r="R99" s="257"/>
      <c r="S99" s="257"/>
      <c r="T99" s="25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59" t="s">
        <v>487</v>
      </c>
      <c r="AU99" s="259" t="s">
        <v>82</v>
      </c>
      <c r="AV99" s="13" t="s">
        <v>82</v>
      </c>
      <c r="AW99" s="13" t="s">
        <v>35</v>
      </c>
      <c r="AX99" s="13" t="s">
        <v>78</v>
      </c>
      <c r="AY99" s="259" t="s">
        <v>475</v>
      </c>
    </row>
    <row r="100" s="2" customFormat="1" ht="33" customHeight="1">
      <c r="A100" s="41"/>
      <c r="B100" s="42"/>
      <c r="C100" s="231" t="s">
        <v>482</v>
      </c>
      <c r="D100" s="231" t="s">
        <v>477</v>
      </c>
      <c r="E100" s="232" t="s">
        <v>7830</v>
      </c>
      <c r="F100" s="233" t="s">
        <v>7831</v>
      </c>
      <c r="G100" s="234" t="s">
        <v>550</v>
      </c>
      <c r="H100" s="235">
        <v>176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482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482</v>
      </c>
      <c r="BM100" s="242" t="s">
        <v>7832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7833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7834</v>
      </c>
      <c r="G102" s="250"/>
      <c r="H102" s="253">
        <v>176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21.75" customHeight="1">
      <c r="A103" s="41"/>
      <c r="B103" s="42"/>
      <c r="C103" s="282" t="s">
        <v>186</v>
      </c>
      <c r="D103" s="282" t="s">
        <v>516</v>
      </c>
      <c r="E103" s="283" t="s">
        <v>7835</v>
      </c>
      <c r="F103" s="284" t="s">
        <v>7836</v>
      </c>
      <c r="G103" s="285" t="s">
        <v>550</v>
      </c>
      <c r="H103" s="286">
        <v>176</v>
      </c>
      <c r="I103" s="287"/>
      <c r="J103" s="288">
        <f>ROUND(I103*H103,2)</f>
        <v>0</v>
      </c>
      <c r="K103" s="284" t="s">
        <v>28</v>
      </c>
      <c r="L103" s="289"/>
      <c r="M103" s="290" t="s">
        <v>28</v>
      </c>
      <c r="N103" s="291" t="s">
        <v>45</v>
      </c>
      <c r="O103" s="87"/>
      <c r="P103" s="240">
        <f>O103*H103</f>
        <v>0</v>
      </c>
      <c r="Q103" s="240">
        <v>0.0080000000000000002</v>
      </c>
      <c r="R103" s="240">
        <f>Q103*H103</f>
        <v>1.4079999999999999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519</v>
      </c>
      <c r="AT103" s="242" t="s">
        <v>516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7837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7836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7838</v>
      </c>
      <c r="G105" s="250"/>
      <c r="H105" s="253">
        <v>176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33" customHeight="1">
      <c r="A106" s="41"/>
      <c r="B106" s="42"/>
      <c r="C106" s="231" t="s">
        <v>204</v>
      </c>
      <c r="D106" s="231" t="s">
        <v>477</v>
      </c>
      <c r="E106" s="232" t="s">
        <v>7839</v>
      </c>
      <c r="F106" s="233" t="s">
        <v>7840</v>
      </c>
      <c r="G106" s="234" t="s">
        <v>550</v>
      </c>
      <c r="H106" s="235">
        <v>11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7841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7842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7843</v>
      </c>
      <c r="G108" s="250"/>
      <c r="H108" s="253">
        <v>11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21.75" customHeight="1">
      <c r="A109" s="41"/>
      <c r="B109" s="42"/>
      <c r="C109" s="282" t="s">
        <v>522</v>
      </c>
      <c r="D109" s="282" t="s">
        <v>516</v>
      </c>
      <c r="E109" s="283" t="s">
        <v>7844</v>
      </c>
      <c r="F109" s="284" t="s">
        <v>7845</v>
      </c>
      <c r="G109" s="285" t="s">
        <v>550</v>
      </c>
      <c r="H109" s="286">
        <v>11</v>
      </c>
      <c r="I109" s="287"/>
      <c r="J109" s="288">
        <f>ROUND(I109*H109,2)</f>
        <v>0</v>
      </c>
      <c r="K109" s="284" t="s">
        <v>28</v>
      </c>
      <c r="L109" s="289"/>
      <c r="M109" s="290" t="s">
        <v>28</v>
      </c>
      <c r="N109" s="291" t="s">
        <v>45</v>
      </c>
      <c r="O109" s="87"/>
      <c r="P109" s="240">
        <f>O109*H109</f>
        <v>0</v>
      </c>
      <c r="Q109" s="240">
        <v>0.029999999999999999</v>
      </c>
      <c r="R109" s="240">
        <f>Q109*H109</f>
        <v>0.32999999999999996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519</v>
      </c>
      <c r="AT109" s="242" t="s">
        <v>516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7846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7845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 ht="21.75" customHeight="1">
      <c r="A111" s="41"/>
      <c r="B111" s="42"/>
      <c r="C111" s="231" t="s">
        <v>519</v>
      </c>
      <c r="D111" s="231" t="s">
        <v>477</v>
      </c>
      <c r="E111" s="232" t="s">
        <v>7847</v>
      </c>
      <c r="F111" s="233" t="s">
        <v>7848</v>
      </c>
      <c r="G111" s="234" t="s">
        <v>550</v>
      </c>
      <c r="H111" s="235">
        <v>11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5.0000000000000002E-05</v>
      </c>
      <c r="R111" s="240">
        <f>Q111*H111</f>
        <v>0.00055000000000000003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7849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7848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341</v>
      </c>
      <c r="G113" s="250"/>
      <c r="H113" s="253">
        <v>11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16.5" customHeight="1">
      <c r="A114" s="41"/>
      <c r="B114" s="42"/>
      <c r="C114" s="282" t="s">
        <v>292</v>
      </c>
      <c r="D114" s="282" t="s">
        <v>516</v>
      </c>
      <c r="E114" s="283" t="s">
        <v>7850</v>
      </c>
      <c r="F114" s="284" t="s">
        <v>7851</v>
      </c>
      <c r="G114" s="285" t="s">
        <v>550</v>
      </c>
      <c r="H114" s="286">
        <v>11</v>
      </c>
      <c r="I114" s="287"/>
      <c r="J114" s="288">
        <f>ROUND(I114*H114,2)</f>
        <v>0</v>
      </c>
      <c r="K114" s="284" t="s">
        <v>481</v>
      </c>
      <c r="L114" s="289"/>
      <c r="M114" s="290" t="s">
        <v>28</v>
      </c>
      <c r="N114" s="291" t="s">
        <v>45</v>
      </c>
      <c r="O114" s="87"/>
      <c r="P114" s="240">
        <f>O114*H114</f>
        <v>0</v>
      </c>
      <c r="Q114" s="240">
        <v>0.0047200000000000002</v>
      </c>
      <c r="R114" s="240">
        <f>Q114*H114</f>
        <v>0.051920000000000001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519</v>
      </c>
      <c r="AT114" s="242" t="s">
        <v>516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7852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7851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2" customFormat="1" ht="16.5" customHeight="1">
      <c r="A116" s="41"/>
      <c r="B116" s="42"/>
      <c r="C116" s="231" t="s">
        <v>332</v>
      </c>
      <c r="D116" s="231" t="s">
        <v>477</v>
      </c>
      <c r="E116" s="232" t="s">
        <v>7853</v>
      </c>
      <c r="F116" s="233" t="s">
        <v>7854</v>
      </c>
      <c r="G116" s="234" t="s">
        <v>550</v>
      </c>
      <c r="H116" s="235">
        <v>11</v>
      </c>
      <c r="I116" s="236"/>
      <c r="J116" s="237">
        <f>ROUND(I116*H116,2)</f>
        <v>0</v>
      </c>
      <c r="K116" s="233" t="s">
        <v>28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0.00050000000000000001</v>
      </c>
      <c r="R116" s="240">
        <f>Q116*H116</f>
        <v>0.0054999999999999997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7855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7854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7856</v>
      </c>
      <c r="G118" s="250"/>
      <c r="H118" s="253">
        <v>11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33" customHeight="1">
      <c r="A119" s="41"/>
      <c r="B119" s="42"/>
      <c r="C119" s="231" t="s">
        <v>341</v>
      </c>
      <c r="D119" s="231" t="s">
        <v>477</v>
      </c>
      <c r="E119" s="232" t="s">
        <v>7857</v>
      </c>
      <c r="F119" s="233" t="s">
        <v>7858</v>
      </c>
      <c r="G119" s="234" t="s">
        <v>550</v>
      </c>
      <c r="H119" s="235">
        <v>11</v>
      </c>
      <c r="I119" s="236"/>
      <c r="J119" s="237">
        <f>ROUND(I119*H119,2)</f>
        <v>0</v>
      </c>
      <c r="K119" s="233" t="s">
        <v>481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7859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7860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7861</v>
      </c>
      <c r="G121" s="250"/>
      <c r="H121" s="253">
        <v>11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21.75" customHeight="1">
      <c r="A122" s="41"/>
      <c r="B122" s="42"/>
      <c r="C122" s="231" t="s">
        <v>350</v>
      </c>
      <c r="D122" s="231" t="s">
        <v>477</v>
      </c>
      <c r="E122" s="232" t="s">
        <v>7862</v>
      </c>
      <c r="F122" s="233" t="s">
        <v>7863</v>
      </c>
      <c r="G122" s="234" t="s">
        <v>3564</v>
      </c>
      <c r="H122" s="235">
        <v>1.76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7864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7863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7865</v>
      </c>
      <c r="G124" s="250"/>
      <c r="H124" s="253">
        <v>1.76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78</v>
      </c>
      <c r="AY124" s="259" t="s">
        <v>475</v>
      </c>
    </row>
    <row r="125" s="2" customFormat="1" ht="21.75" customHeight="1">
      <c r="A125" s="41"/>
      <c r="B125" s="42"/>
      <c r="C125" s="231" t="s">
        <v>359</v>
      </c>
      <c r="D125" s="231" t="s">
        <v>477</v>
      </c>
      <c r="E125" s="232" t="s">
        <v>7866</v>
      </c>
      <c r="F125" s="233" t="s">
        <v>7867</v>
      </c>
      <c r="G125" s="234" t="s">
        <v>496</v>
      </c>
      <c r="H125" s="235">
        <v>280.5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7868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7867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7869</v>
      </c>
      <c r="G127" s="250"/>
      <c r="H127" s="253">
        <v>280.5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12" customFormat="1" ht="22.8" customHeight="1">
      <c r="A128" s="12"/>
      <c r="B128" s="215"/>
      <c r="C128" s="216"/>
      <c r="D128" s="217" t="s">
        <v>73</v>
      </c>
      <c r="E128" s="229" t="s">
        <v>701</v>
      </c>
      <c r="F128" s="229" t="s">
        <v>702</v>
      </c>
      <c r="G128" s="216"/>
      <c r="H128" s="216"/>
      <c r="I128" s="219"/>
      <c r="J128" s="230">
        <f>BK128</f>
        <v>0</v>
      </c>
      <c r="K128" s="216"/>
      <c r="L128" s="221"/>
      <c r="M128" s="222"/>
      <c r="N128" s="223"/>
      <c r="O128" s="223"/>
      <c r="P128" s="224">
        <f>SUM(P129:P130)</f>
        <v>0</v>
      </c>
      <c r="Q128" s="223"/>
      <c r="R128" s="224">
        <f>SUM(R129:R130)</f>
        <v>0</v>
      </c>
      <c r="S128" s="223"/>
      <c r="T128" s="225">
        <f>SUM(T129:T130)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6" t="s">
        <v>78</v>
      </c>
      <c r="AT128" s="227" t="s">
        <v>73</v>
      </c>
      <c r="AU128" s="227" t="s">
        <v>78</v>
      </c>
      <c r="AY128" s="226" t="s">
        <v>475</v>
      </c>
      <c r="BK128" s="228">
        <f>SUM(BK129:BK130)</f>
        <v>0</v>
      </c>
    </row>
    <row r="129" s="2" customFormat="1" ht="21.75" customHeight="1">
      <c r="A129" s="41"/>
      <c r="B129" s="42"/>
      <c r="C129" s="231" t="s">
        <v>557</v>
      </c>
      <c r="D129" s="231" t="s">
        <v>477</v>
      </c>
      <c r="E129" s="232" t="s">
        <v>7870</v>
      </c>
      <c r="F129" s="233" t="s">
        <v>7871</v>
      </c>
      <c r="G129" s="234" t="s">
        <v>508</v>
      </c>
      <c r="H129" s="235">
        <v>1.9470000000000001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7872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7871</v>
      </c>
      <c r="G130" s="43"/>
      <c r="H130" s="43"/>
      <c r="I130" s="151"/>
      <c r="J130" s="43"/>
      <c r="K130" s="43"/>
      <c r="L130" s="47"/>
      <c r="M130" s="295"/>
      <c r="N130" s="296"/>
      <c r="O130" s="297"/>
      <c r="P130" s="297"/>
      <c r="Q130" s="297"/>
      <c r="R130" s="297"/>
      <c r="S130" s="297"/>
      <c r="T130" s="29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2" customFormat="1" ht="6.96" customHeight="1">
      <c r="A131" s="41"/>
      <c r="B131" s="62"/>
      <c r="C131" s="63"/>
      <c r="D131" s="63"/>
      <c r="E131" s="63"/>
      <c r="F131" s="63"/>
      <c r="G131" s="63"/>
      <c r="H131" s="63"/>
      <c r="I131" s="179"/>
      <c r="J131" s="63"/>
      <c r="K131" s="63"/>
      <c r="L131" s="47"/>
      <c r="M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</row>
  </sheetData>
  <sheetProtection sheet="1" autoFilter="0" formatColumns="0" formatRows="0" objects="1" scenarios="1" spinCount="100000" saltValue="TWCnQT5qqQhmC7bQnJVgRtn71lw/H3dozo2ChLCv7nrHYqmKWcZvp04YEbKp90j+XmQFC7m0wS+dl4AGiHzKPQ==" hashValue="xVdO+pSS7sclarhqmahF44/CJ5Ox8K1H7KGiVNEV3hqn2CfwlCYRtpVjHXLkrXpPZShZqn0Gne/SMnaYZXIq5g==" algorithmName="SHA-512" password="C429"/>
  <autoFilter ref="C87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300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7815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24.75" customHeight="1">
      <c r="A11" s="41"/>
      <c r="B11" s="47"/>
      <c r="C11" s="41"/>
      <c r="D11" s="41"/>
      <c r="E11" s="153" t="s">
        <v>7873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ROUND((SUM(BE88:BE136)),  2)</f>
        <v>0</v>
      </c>
      <c r="G35" s="41"/>
      <c r="H35" s="41"/>
      <c r="I35" s="168">
        <v>0.20999999999999999</v>
      </c>
      <c r="J35" s="167">
        <f>ROUND(((SUM(BE88:BE136))*I35),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ROUND((SUM(BF88:BF136)),  2)</f>
        <v>0</v>
      </c>
      <c r="G36" s="41"/>
      <c r="H36" s="41"/>
      <c r="I36" s="168">
        <v>0.14999999999999999</v>
      </c>
      <c r="J36" s="167">
        <f>ROUND(((SUM(BF88:BF136))*I36),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ROUND((SUM(BG88:BG136)),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ROUND((SUM(BH88:BH136)),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ROUND((SUM(BI88:BI136)),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7815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4.75" customHeight="1">
      <c r="A54" s="41"/>
      <c r="B54" s="42"/>
      <c r="C54" s="43"/>
      <c r="D54" s="43"/>
      <c r="E54" s="72" t="str">
        <f>E11</f>
        <v>9.6 - SO 09.6 Vegetační úpravy v rámci revitalizace Martinického potoka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451</v>
      </c>
      <c r="E66" s="199"/>
      <c r="F66" s="199"/>
      <c r="G66" s="199"/>
      <c r="H66" s="199"/>
      <c r="I66" s="200"/>
      <c r="J66" s="201">
        <f>J134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435</v>
      </c>
      <c r="D77" s="25"/>
      <c r="E77" s="25"/>
      <c r="F77" s="25"/>
      <c r="G77" s="25"/>
      <c r="H77" s="25"/>
      <c r="I77" s="142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83" t="s">
        <v>7815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437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75" customHeight="1">
      <c r="A80" s="41"/>
      <c r="B80" s="42"/>
      <c r="C80" s="43"/>
      <c r="D80" s="43"/>
      <c r="E80" s="72" t="str">
        <f>E11</f>
        <v>9.6 - SO 09.6 Vegetační úpravy v rámci revitalizace Martinického potoka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k.ú. Perálec,Hněvětice,Miřetín,Č.Rybná</v>
      </c>
      <c r="G82" s="43"/>
      <c r="H82" s="43"/>
      <c r="I82" s="154" t="s">
        <v>24</v>
      </c>
      <c r="J82" s="75" t="str">
        <f>IF(J14="","",J14)</f>
        <v>27.8.2019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E17</f>
        <v>Povodí Labe,státní podnik,Víta Nejedlého 951, HK3</v>
      </c>
      <c r="G84" s="43"/>
      <c r="H84" s="43"/>
      <c r="I84" s="154" t="s">
        <v>33</v>
      </c>
      <c r="J84" s="39" t="str">
        <f>E23</f>
        <v>"Sdružení Kutřín 2016" Šindlar + HG partner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154" t="s">
        <v>36</v>
      </c>
      <c r="J85" s="39" t="str">
        <f>E26</f>
        <v xml:space="preserve"> 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203"/>
      <c r="B87" s="204"/>
      <c r="C87" s="205" t="s">
        <v>461</v>
      </c>
      <c r="D87" s="206" t="s">
        <v>59</v>
      </c>
      <c r="E87" s="206" t="s">
        <v>55</v>
      </c>
      <c r="F87" s="206" t="s">
        <v>56</v>
      </c>
      <c r="G87" s="206" t="s">
        <v>462</v>
      </c>
      <c r="H87" s="206" t="s">
        <v>463</v>
      </c>
      <c r="I87" s="207" t="s">
        <v>464</v>
      </c>
      <c r="J87" s="206" t="s">
        <v>444</v>
      </c>
      <c r="K87" s="208" t="s">
        <v>465</v>
      </c>
      <c r="L87" s="209"/>
      <c r="M87" s="95" t="s">
        <v>28</v>
      </c>
      <c r="N87" s="96" t="s">
        <v>44</v>
      </c>
      <c r="O87" s="96" t="s">
        <v>466</v>
      </c>
      <c r="P87" s="96" t="s">
        <v>467</v>
      </c>
      <c r="Q87" s="96" t="s">
        <v>468</v>
      </c>
      <c r="R87" s="96" t="s">
        <v>469</v>
      </c>
      <c r="S87" s="96" t="s">
        <v>470</v>
      </c>
      <c r="T87" s="97" t="s">
        <v>471</v>
      </c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="2" customFormat="1" ht="22.8" customHeight="1">
      <c r="A88" s="41"/>
      <c r="B88" s="42"/>
      <c r="C88" s="102" t="s">
        <v>472</v>
      </c>
      <c r="D88" s="43"/>
      <c r="E88" s="43"/>
      <c r="F88" s="43"/>
      <c r="G88" s="43"/>
      <c r="H88" s="43"/>
      <c r="I88" s="151"/>
      <c r="J88" s="210">
        <f>BK88</f>
        <v>0</v>
      </c>
      <c r="K88" s="43"/>
      <c r="L88" s="47"/>
      <c r="M88" s="98"/>
      <c r="N88" s="211"/>
      <c r="O88" s="99"/>
      <c r="P88" s="212">
        <f>P89</f>
        <v>0</v>
      </c>
      <c r="Q88" s="99"/>
      <c r="R88" s="212">
        <f>R89</f>
        <v>13.327399999999997</v>
      </c>
      <c r="S88" s="99"/>
      <c r="T88" s="213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445</v>
      </c>
      <c r="BK88" s="214">
        <f>BK89</f>
        <v>0</v>
      </c>
    </row>
    <row r="89" s="12" customFormat="1" ht="25.92" customHeight="1">
      <c r="A89" s="12"/>
      <c r="B89" s="215"/>
      <c r="C89" s="216"/>
      <c r="D89" s="217" t="s">
        <v>73</v>
      </c>
      <c r="E89" s="218" t="s">
        <v>473</v>
      </c>
      <c r="F89" s="218" t="s">
        <v>474</v>
      </c>
      <c r="G89" s="216"/>
      <c r="H89" s="216"/>
      <c r="I89" s="219"/>
      <c r="J89" s="220">
        <f>BK89</f>
        <v>0</v>
      </c>
      <c r="K89" s="216"/>
      <c r="L89" s="221"/>
      <c r="M89" s="222"/>
      <c r="N89" s="223"/>
      <c r="O89" s="223"/>
      <c r="P89" s="224">
        <f>P90+P134</f>
        <v>0</v>
      </c>
      <c r="Q89" s="223"/>
      <c r="R89" s="224">
        <f>R90+R134</f>
        <v>13.327399999999997</v>
      </c>
      <c r="S89" s="223"/>
      <c r="T89" s="225">
        <f>T90+T134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74</v>
      </c>
      <c r="AY89" s="226" t="s">
        <v>475</v>
      </c>
      <c r="BK89" s="228">
        <f>BK90+BK134</f>
        <v>0</v>
      </c>
    </row>
    <row r="90" s="12" customFormat="1" ht="22.8" customHeight="1">
      <c r="A90" s="12"/>
      <c r="B90" s="215"/>
      <c r="C90" s="216"/>
      <c r="D90" s="217" t="s">
        <v>73</v>
      </c>
      <c r="E90" s="229" t="s">
        <v>78</v>
      </c>
      <c r="F90" s="229" t="s">
        <v>393</v>
      </c>
      <c r="G90" s="216"/>
      <c r="H90" s="216"/>
      <c r="I90" s="219"/>
      <c r="J90" s="230">
        <f>BK90</f>
        <v>0</v>
      </c>
      <c r="K90" s="216"/>
      <c r="L90" s="221"/>
      <c r="M90" s="222"/>
      <c r="N90" s="223"/>
      <c r="O90" s="223"/>
      <c r="P90" s="224">
        <f>SUM(P91:P133)</f>
        <v>0</v>
      </c>
      <c r="Q90" s="223"/>
      <c r="R90" s="224">
        <f>SUM(R91:R133)</f>
        <v>13.327399999999997</v>
      </c>
      <c r="S90" s="223"/>
      <c r="T90" s="225">
        <f>SUM(T91:T133)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78</v>
      </c>
      <c r="AY90" s="226" t="s">
        <v>475</v>
      </c>
      <c r="BK90" s="228">
        <f>SUM(BK91:BK133)</f>
        <v>0</v>
      </c>
    </row>
    <row r="91" s="2" customFormat="1" ht="21.75" customHeight="1">
      <c r="A91" s="41"/>
      <c r="B91" s="42"/>
      <c r="C91" s="231" t="s">
        <v>78</v>
      </c>
      <c r="D91" s="231" t="s">
        <v>477</v>
      </c>
      <c r="E91" s="232" t="s">
        <v>7874</v>
      </c>
      <c r="F91" s="233" t="s">
        <v>7875</v>
      </c>
      <c r="G91" s="234" t="s">
        <v>7876</v>
      </c>
      <c r="H91" s="235">
        <v>4.032</v>
      </c>
      <c r="I91" s="236"/>
      <c r="J91" s="237">
        <f>ROUND(I91*H91,2)</f>
        <v>0</v>
      </c>
      <c r="K91" s="233" t="s">
        <v>481</v>
      </c>
      <c r="L91" s="47"/>
      <c r="M91" s="238" t="s">
        <v>28</v>
      </c>
      <c r="N91" s="239" t="s">
        <v>45</v>
      </c>
      <c r="O91" s="87"/>
      <c r="P91" s="240">
        <f>O91*H91</f>
        <v>0</v>
      </c>
      <c r="Q91" s="240">
        <v>0</v>
      </c>
      <c r="R91" s="240">
        <f>Q91*H91</f>
        <v>0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482</v>
      </c>
      <c r="AT91" s="242" t="s">
        <v>477</v>
      </c>
      <c r="AU91" s="242" t="s">
        <v>82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482</v>
      </c>
      <c r="BM91" s="242" t="s">
        <v>7877</v>
      </c>
    </row>
    <row r="92" s="2" customFormat="1">
      <c r="A92" s="41"/>
      <c r="B92" s="42"/>
      <c r="C92" s="43"/>
      <c r="D92" s="244" t="s">
        <v>484</v>
      </c>
      <c r="E92" s="43"/>
      <c r="F92" s="245" t="s">
        <v>7878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82</v>
      </c>
    </row>
    <row r="93" s="2" customFormat="1">
      <c r="A93" s="41"/>
      <c r="B93" s="42"/>
      <c r="C93" s="43"/>
      <c r="D93" s="244" t="s">
        <v>485</v>
      </c>
      <c r="E93" s="43"/>
      <c r="F93" s="248" t="s">
        <v>7879</v>
      </c>
      <c r="G93" s="43"/>
      <c r="H93" s="43"/>
      <c r="I93" s="151"/>
      <c r="J93" s="43"/>
      <c r="K93" s="43"/>
      <c r="L93" s="47"/>
      <c r="M93" s="246"/>
      <c r="N93" s="24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485</v>
      </c>
      <c r="AU93" s="20" t="s">
        <v>82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7880</v>
      </c>
      <c r="G94" s="250"/>
      <c r="H94" s="253">
        <v>4.032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16.5" customHeight="1">
      <c r="A95" s="41"/>
      <c r="B95" s="42"/>
      <c r="C95" s="282" t="s">
        <v>82</v>
      </c>
      <c r="D95" s="282" t="s">
        <v>516</v>
      </c>
      <c r="E95" s="283" t="s">
        <v>7881</v>
      </c>
      <c r="F95" s="284" t="s">
        <v>7882</v>
      </c>
      <c r="G95" s="285" t="s">
        <v>720</v>
      </c>
      <c r="H95" s="286">
        <v>604.79999999999995</v>
      </c>
      <c r="I95" s="287"/>
      <c r="J95" s="288">
        <f>ROUND(I95*H95,2)</f>
        <v>0</v>
      </c>
      <c r="K95" s="284" t="s">
        <v>28</v>
      </c>
      <c r="L95" s="289"/>
      <c r="M95" s="290" t="s">
        <v>28</v>
      </c>
      <c r="N95" s="291" t="s">
        <v>45</v>
      </c>
      <c r="O95" s="87"/>
      <c r="P95" s="240">
        <f>O95*H95</f>
        <v>0</v>
      </c>
      <c r="Q95" s="240">
        <v>0.001</v>
      </c>
      <c r="R95" s="240">
        <f>Q95*H95</f>
        <v>0.6048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519</v>
      </c>
      <c r="AT95" s="242" t="s">
        <v>516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7883</v>
      </c>
    </row>
    <row r="96" s="2" customFormat="1">
      <c r="A96" s="41"/>
      <c r="B96" s="42"/>
      <c r="C96" s="43"/>
      <c r="D96" s="244" t="s">
        <v>484</v>
      </c>
      <c r="E96" s="43"/>
      <c r="F96" s="245" t="s">
        <v>7882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2" customFormat="1">
      <c r="A97" s="41"/>
      <c r="B97" s="42"/>
      <c r="C97" s="43"/>
      <c r="D97" s="244" t="s">
        <v>485</v>
      </c>
      <c r="E97" s="43"/>
      <c r="F97" s="248" t="s">
        <v>7884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485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7885</v>
      </c>
      <c r="G98" s="250"/>
      <c r="H98" s="253">
        <v>604.79999999999995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33" customHeight="1">
      <c r="A99" s="41"/>
      <c r="B99" s="42"/>
      <c r="C99" s="231" t="s">
        <v>90</v>
      </c>
      <c r="D99" s="231" t="s">
        <v>477</v>
      </c>
      <c r="E99" s="232" t="s">
        <v>7886</v>
      </c>
      <c r="F99" s="233" t="s">
        <v>7887</v>
      </c>
      <c r="G99" s="234" t="s">
        <v>550</v>
      </c>
      <c r="H99" s="235">
        <v>230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7888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7887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7889</v>
      </c>
      <c r="G101" s="250"/>
      <c r="H101" s="253">
        <v>230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16.5" customHeight="1">
      <c r="A102" s="41"/>
      <c r="B102" s="42"/>
      <c r="C102" s="282" t="s">
        <v>482</v>
      </c>
      <c r="D102" s="282" t="s">
        <v>516</v>
      </c>
      <c r="E102" s="283" t="s">
        <v>7826</v>
      </c>
      <c r="F102" s="284" t="s">
        <v>7827</v>
      </c>
      <c r="G102" s="285" t="s">
        <v>480</v>
      </c>
      <c r="H102" s="286">
        <v>14.375</v>
      </c>
      <c r="I102" s="287"/>
      <c r="J102" s="288">
        <f>ROUND(I102*H102,2)</f>
        <v>0</v>
      </c>
      <c r="K102" s="284" t="s">
        <v>481</v>
      </c>
      <c r="L102" s="289"/>
      <c r="M102" s="290" t="s">
        <v>28</v>
      </c>
      <c r="N102" s="291" t="s">
        <v>45</v>
      </c>
      <c r="O102" s="87"/>
      <c r="P102" s="240">
        <f>O102*H102</f>
        <v>0</v>
      </c>
      <c r="Q102" s="240">
        <v>0.22</v>
      </c>
      <c r="R102" s="240">
        <f>Q102*H102</f>
        <v>3.1625000000000001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519</v>
      </c>
      <c r="AT102" s="242" t="s">
        <v>516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7890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7827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7891</v>
      </c>
      <c r="G104" s="250"/>
      <c r="H104" s="253">
        <v>14.375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33" customHeight="1">
      <c r="A105" s="41"/>
      <c r="B105" s="42"/>
      <c r="C105" s="231" t="s">
        <v>186</v>
      </c>
      <c r="D105" s="231" t="s">
        <v>477</v>
      </c>
      <c r="E105" s="232" t="s">
        <v>7892</v>
      </c>
      <c r="F105" s="233" t="s">
        <v>7893</v>
      </c>
      <c r="G105" s="234" t="s">
        <v>550</v>
      </c>
      <c r="H105" s="235">
        <v>181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7894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7895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7896</v>
      </c>
      <c r="G107" s="250"/>
      <c r="H107" s="253">
        <v>181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33" customHeight="1">
      <c r="A108" s="41"/>
      <c r="B108" s="42"/>
      <c r="C108" s="231" t="s">
        <v>204</v>
      </c>
      <c r="D108" s="231" t="s">
        <v>477</v>
      </c>
      <c r="E108" s="232" t="s">
        <v>7830</v>
      </c>
      <c r="F108" s="233" t="s">
        <v>7831</v>
      </c>
      <c r="G108" s="234" t="s">
        <v>550</v>
      </c>
      <c r="H108" s="235">
        <v>181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7897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7833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7898</v>
      </c>
      <c r="G110" s="250"/>
      <c r="H110" s="253">
        <v>181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21.75" customHeight="1">
      <c r="A111" s="41"/>
      <c r="B111" s="42"/>
      <c r="C111" s="282" t="s">
        <v>522</v>
      </c>
      <c r="D111" s="282" t="s">
        <v>516</v>
      </c>
      <c r="E111" s="283" t="s">
        <v>7835</v>
      </c>
      <c r="F111" s="284" t="s">
        <v>7836</v>
      </c>
      <c r="G111" s="285" t="s">
        <v>550</v>
      </c>
      <c r="H111" s="286">
        <v>181</v>
      </c>
      <c r="I111" s="287"/>
      <c r="J111" s="288">
        <f>ROUND(I111*H111,2)</f>
        <v>0</v>
      </c>
      <c r="K111" s="284" t="s">
        <v>28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0.0080000000000000002</v>
      </c>
      <c r="R111" s="240">
        <f>Q111*H111</f>
        <v>1.448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519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7899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7836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7900</v>
      </c>
      <c r="G113" s="250"/>
      <c r="H113" s="253">
        <v>181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33" customHeight="1">
      <c r="A114" s="41"/>
      <c r="B114" s="42"/>
      <c r="C114" s="231" t="s">
        <v>519</v>
      </c>
      <c r="D114" s="231" t="s">
        <v>477</v>
      </c>
      <c r="E114" s="232" t="s">
        <v>7839</v>
      </c>
      <c r="F114" s="233" t="s">
        <v>7840</v>
      </c>
      <c r="G114" s="234" t="s">
        <v>550</v>
      </c>
      <c r="H114" s="235">
        <v>230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7901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7842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7902</v>
      </c>
      <c r="G116" s="250"/>
      <c r="H116" s="253">
        <v>230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21.75" customHeight="1">
      <c r="A117" s="41"/>
      <c r="B117" s="42"/>
      <c r="C117" s="282" t="s">
        <v>292</v>
      </c>
      <c r="D117" s="282" t="s">
        <v>516</v>
      </c>
      <c r="E117" s="283" t="s">
        <v>7844</v>
      </c>
      <c r="F117" s="284" t="s">
        <v>7845</v>
      </c>
      <c r="G117" s="285" t="s">
        <v>550</v>
      </c>
      <c r="H117" s="286">
        <v>230</v>
      </c>
      <c r="I117" s="287"/>
      <c r="J117" s="288">
        <f>ROUND(I117*H117,2)</f>
        <v>0</v>
      </c>
      <c r="K117" s="284" t="s">
        <v>28</v>
      </c>
      <c r="L117" s="289"/>
      <c r="M117" s="290" t="s">
        <v>28</v>
      </c>
      <c r="N117" s="291" t="s">
        <v>45</v>
      </c>
      <c r="O117" s="87"/>
      <c r="P117" s="240">
        <f>O117*H117</f>
        <v>0</v>
      </c>
      <c r="Q117" s="240">
        <v>0.029999999999999999</v>
      </c>
      <c r="R117" s="240">
        <f>Q117*H117</f>
        <v>6.8999999999999995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519</v>
      </c>
      <c r="AT117" s="242" t="s">
        <v>516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7903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7845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7904</v>
      </c>
      <c r="G119" s="250"/>
      <c r="H119" s="253">
        <v>230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21.75" customHeight="1">
      <c r="A120" s="41"/>
      <c r="B120" s="42"/>
      <c r="C120" s="231" t="s">
        <v>332</v>
      </c>
      <c r="D120" s="231" t="s">
        <v>477</v>
      </c>
      <c r="E120" s="232" t="s">
        <v>7847</v>
      </c>
      <c r="F120" s="233" t="s">
        <v>7848</v>
      </c>
      <c r="G120" s="234" t="s">
        <v>550</v>
      </c>
      <c r="H120" s="235">
        <v>230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5.0000000000000002E-05</v>
      </c>
      <c r="R120" s="240">
        <f>Q120*H120</f>
        <v>0.0115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7905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7848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7904</v>
      </c>
      <c r="G122" s="250"/>
      <c r="H122" s="253">
        <v>230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16.5" customHeight="1">
      <c r="A123" s="41"/>
      <c r="B123" s="42"/>
      <c r="C123" s="282" t="s">
        <v>341</v>
      </c>
      <c r="D123" s="282" t="s">
        <v>516</v>
      </c>
      <c r="E123" s="283" t="s">
        <v>7850</v>
      </c>
      <c r="F123" s="284" t="s">
        <v>7851</v>
      </c>
      <c r="G123" s="285" t="s">
        <v>550</v>
      </c>
      <c r="H123" s="286">
        <v>230</v>
      </c>
      <c r="I123" s="287"/>
      <c r="J123" s="288">
        <f>ROUND(I123*H123,2)</f>
        <v>0</v>
      </c>
      <c r="K123" s="284" t="s">
        <v>481</v>
      </c>
      <c r="L123" s="289"/>
      <c r="M123" s="290" t="s">
        <v>28</v>
      </c>
      <c r="N123" s="291" t="s">
        <v>45</v>
      </c>
      <c r="O123" s="87"/>
      <c r="P123" s="240">
        <f>O123*H123</f>
        <v>0</v>
      </c>
      <c r="Q123" s="240">
        <v>0.0047200000000000002</v>
      </c>
      <c r="R123" s="240">
        <f>Q123*H123</f>
        <v>1.0856000000000001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519</v>
      </c>
      <c r="AT123" s="242" t="s">
        <v>516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7906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7851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2" customFormat="1" ht="16.5" customHeight="1">
      <c r="A125" s="41"/>
      <c r="B125" s="42"/>
      <c r="C125" s="231" t="s">
        <v>350</v>
      </c>
      <c r="D125" s="231" t="s">
        <v>477</v>
      </c>
      <c r="E125" s="232" t="s">
        <v>7853</v>
      </c>
      <c r="F125" s="233" t="s">
        <v>7854</v>
      </c>
      <c r="G125" s="234" t="s">
        <v>550</v>
      </c>
      <c r="H125" s="235">
        <v>230</v>
      </c>
      <c r="I125" s="236"/>
      <c r="J125" s="237">
        <f>ROUND(I125*H125,2)</f>
        <v>0</v>
      </c>
      <c r="K125" s="233" t="s">
        <v>28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0.00050000000000000001</v>
      </c>
      <c r="R125" s="240">
        <f>Q125*H125</f>
        <v>0.11500000000000001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7907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7854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7908</v>
      </c>
      <c r="G127" s="250"/>
      <c r="H127" s="253">
        <v>230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2" customFormat="1" ht="33" customHeight="1">
      <c r="A128" s="41"/>
      <c r="B128" s="42"/>
      <c r="C128" s="231" t="s">
        <v>359</v>
      </c>
      <c r="D128" s="231" t="s">
        <v>477</v>
      </c>
      <c r="E128" s="232" t="s">
        <v>7857</v>
      </c>
      <c r="F128" s="233" t="s">
        <v>7858</v>
      </c>
      <c r="G128" s="234" t="s">
        <v>550</v>
      </c>
      <c r="H128" s="235">
        <v>230</v>
      </c>
      <c r="I128" s="236"/>
      <c r="J128" s="237">
        <f>ROUND(I128*H128,2)</f>
        <v>0</v>
      </c>
      <c r="K128" s="233" t="s">
        <v>481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7909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7860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7910</v>
      </c>
      <c r="G130" s="250"/>
      <c r="H130" s="253">
        <v>230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21.75" customHeight="1">
      <c r="A131" s="41"/>
      <c r="B131" s="42"/>
      <c r="C131" s="231" t="s">
        <v>557</v>
      </c>
      <c r="D131" s="231" t="s">
        <v>477</v>
      </c>
      <c r="E131" s="232" t="s">
        <v>7862</v>
      </c>
      <c r="F131" s="233" t="s">
        <v>7863</v>
      </c>
      <c r="G131" s="234" t="s">
        <v>3564</v>
      </c>
      <c r="H131" s="235">
        <v>1.8100000000000001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7911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7863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7912</v>
      </c>
      <c r="G133" s="250"/>
      <c r="H133" s="253">
        <v>1.8100000000000001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12" customFormat="1" ht="22.8" customHeight="1">
      <c r="A134" s="12"/>
      <c r="B134" s="215"/>
      <c r="C134" s="216"/>
      <c r="D134" s="217" t="s">
        <v>73</v>
      </c>
      <c r="E134" s="229" t="s">
        <v>701</v>
      </c>
      <c r="F134" s="229" t="s">
        <v>702</v>
      </c>
      <c r="G134" s="216"/>
      <c r="H134" s="216"/>
      <c r="I134" s="219"/>
      <c r="J134" s="230">
        <f>BK134</f>
        <v>0</v>
      </c>
      <c r="K134" s="216"/>
      <c r="L134" s="221"/>
      <c r="M134" s="222"/>
      <c r="N134" s="223"/>
      <c r="O134" s="223"/>
      <c r="P134" s="224">
        <f>SUM(P135:P136)</f>
        <v>0</v>
      </c>
      <c r="Q134" s="223"/>
      <c r="R134" s="224">
        <f>SUM(R135:R136)</f>
        <v>0</v>
      </c>
      <c r="S134" s="223"/>
      <c r="T134" s="225">
        <f>SUM(T135:T136)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6" t="s">
        <v>78</v>
      </c>
      <c r="AT134" s="227" t="s">
        <v>73</v>
      </c>
      <c r="AU134" s="227" t="s">
        <v>78</v>
      </c>
      <c r="AY134" s="226" t="s">
        <v>475</v>
      </c>
      <c r="BK134" s="228">
        <f>SUM(BK135:BK136)</f>
        <v>0</v>
      </c>
    </row>
    <row r="135" s="2" customFormat="1" ht="21.75" customHeight="1">
      <c r="A135" s="41"/>
      <c r="B135" s="42"/>
      <c r="C135" s="231" t="s">
        <v>8</v>
      </c>
      <c r="D135" s="231" t="s">
        <v>477</v>
      </c>
      <c r="E135" s="232" t="s">
        <v>7870</v>
      </c>
      <c r="F135" s="233" t="s">
        <v>7871</v>
      </c>
      <c r="G135" s="234" t="s">
        <v>508</v>
      </c>
      <c r="H135" s="235">
        <v>13.327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7913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7871</v>
      </c>
      <c r="G136" s="43"/>
      <c r="H136" s="43"/>
      <c r="I136" s="151"/>
      <c r="J136" s="43"/>
      <c r="K136" s="43"/>
      <c r="L136" s="47"/>
      <c r="M136" s="295"/>
      <c r="N136" s="296"/>
      <c r="O136" s="297"/>
      <c r="P136" s="297"/>
      <c r="Q136" s="297"/>
      <c r="R136" s="297"/>
      <c r="S136" s="297"/>
      <c r="T136" s="29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2" customFormat="1" ht="6.96" customHeight="1">
      <c r="A137" s="41"/>
      <c r="B137" s="62"/>
      <c r="C137" s="63"/>
      <c r="D137" s="63"/>
      <c r="E137" s="63"/>
      <c r="F137" s="63"/>
      <c r="G137" s="63"/>
      <c r="H137" s="63"/>
      <c r="I137" s="179"/>
      <c r="J137" s="63"/>
      <c r="K137" s="63"/>
      <c r="L137" s="47"/>
      <c r="M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</row>
  </sheetData>
  <sheetProtection sheet="1" autoFilter="0" formatColumns="0" formatRows="0" objects="1" scenarios="1" spinCount="100000" saltValue="DKphJXH2ZbHRyDvi9Lc/NnDz4622Im0KR4i8Li92CfgSiewRISzq/OKfTA78gPG0dIF2L1ZP+E6Bz10ywJQyuQ==" hashValue="e1er0IYIzJ5vvZQHURV/hCfm/WT3rnva1S/UIdBPHUeaRhkPQnBaJZfQCCWTQnP/fqLseY5bgUSDd+293upk7Q==" algorithmName="SHA-512" password="C429"/>
  <autoFilter ref="C87:K1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304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7815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7873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24.75" customHeight="1">
      <c r="A13" s="41"/>
      <c r="B13" s="47"/>
      <c r="C13" s="41"/>
      <c r="D13" s="41"/>
      <c r="E13" s="153" t="s">
        <v>7914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ROUND((SUM(BE93:BE107)),  2)</f>
        <v>0</v>
      </c>
      <c r="G37" s="41"/>
      <c r="H37" s="41"/>
      <c r="I37" s="168">
        <v>0.20999999999999999</v>
      </c>
      <c r="J37" s="167">
        <f>ROUND(((SUM(BE93:BE107))*I37),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ROUND((SUM(BF93:BF107)),  2)</f>
        <v>0</v>
      </c>
      <c r="G38" s="41"/>
      <c r="H38" s="41"/>
      <c r="I38" s="168">
        <v>0.14999999999999999</v>
      </c>
      <c r="J38" s="167">
        <f>ROUND(((SUM(BF93:BF107))*I38),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ROUND((SUM(BG93:BG107)),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ROUND((SUM(BH93:BH107)),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ROUND((SUM(BI93:BI107)),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7815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7873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4.75" customHeight="1">
      <c r="A58" s="41"/>
      <c r="B58" s="42"/>
      <c r="C58" s="43"/>
      <c r="D58" s="43"/>
      <c r="E58" s="72" t="str">
        <f>E13</f>
        <v>9.6.1 - Následná péče o porosty 1. rokem po výsadbě - NEOCEŇOVAT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7815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7873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75" customHeight="1">
      <c r="A85" s="41"/>
      <c r="B85" s="42"/>
      <c r="C85" s="43"/>
      <c r="D85" s="43"/>
      <c r="E85" s="72" t="str">
        <f>E13</f>
        <v>9.6.1 - Následná péče o porosty 1. rokem po výsadbě - NEOCEŇOVAT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SUM(P96:P107)</f>
        <v>0</v>
      </c>
      <c r="Q95" s="223"/>
      <c r="R95" s="224">
        <f>SUM(R96:R107)</f>
        <v>0</v>
      </c>
      <c r="S95" s="223"/>
      <c r="T95" s="225">
        <f>SUM(T96:T107)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SUM(BK96:BK107)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7915</v>
      </c>
      <c r="F96" s="233" t="s">
        <v>7916</v>
      </c>
      <c r="G96" s="234" t="s">
        <v>550</v>
      </c>
      <c r="H96" s="235">
        <v>460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7917</v>
      </c>
    </row>
    <row r="97" s="2" customFormat="1">
      <c r="A97" s="41"/>
      <c r="B97" s="42"/>
      <c r="C97" s="43"/>
      <c r="D97" s="244" t="s">
        <v>484</v>
      </c>
      <c r="E97" s="43"/>
      <c r="F97" s="245" t="s">
        <v>7918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7919</v>
      </c>
      <c r="G98" s="250"/>
      <c r="H98" s="253">
        <v>460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82</v>
      </c>
      <c r="D99" s="231" t="s">
        <v>477</v>
      </c>
      <c r="E99" s="232" t="s">
        <v>7920</v>
      </c>
      <c r="F99" s="233" t="s">
        <v>7921</v>
      </c>
      <c r="G99" s="234" t="s">
        <v>496</v>
      </c>
      <c r="H99" s="235">
        <v>543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7922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7923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7924</v>
      </c>
      <c r="G101" s="250"/>
      <c r="H101" s="253">
        <v>543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21.75" customHeight="1">
      <c r="A102" s="41"/>
      <c r="B102" s="42"/>
      <c r="C102" s="231" t="s">
        <v>90</v>
      </c>
      <c r="D102" s="231" t="s">
        <v>477</v>
      </c>
      <c r="E102" s="232" t="s">
        <v>7925</v>
      </c>
      <c r="F102" s="233" t="s">
        <v>7926</v>
      </c>
      <c r="G102" s="234" t="s">
        <v>480</v>
      </c>
      <c r="H102" s="235">
        <v>63.344999999999999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7927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7926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6" customFormat="1">
      <c r="A104" s="16"/>
      <c r="B104" s="299"/>
      <c r="C104" s="300"/>
      <c r="D104" s="244" t="s">
        <v>487</v>
      </c>
      <c r="E104" s="301" t="s">
        <v>28</v>
      </c>
      <c r="F104" s="302" t="s">
        <v>7928</v>
      </c>
      <c r="G104" s="300"/>
      <c r="H104" s="301" t="s">
        <v>28</v>
      </c>
      <c r="I104" s="303"/>
      <c r="J104" s="300"/>
      <c r="K104" s="300"/>
      <c r="L104" s="304"/>
      <c r="M104" s="305"/>
      <c r="N104" s="306"/>
      <c r="O104" s="306"/>
      <c r="P104" s="306"/>
      <c r="Q104" s="306"/>
      <c r="R104" s="306"/>
      <c r="S104" s="306"/>
      <c r="T104" s="307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T104" s="308" t="s">
        <v>487</v>
      </c>
      <c r="AU104" s="308" t="s">
        <v>82</v>
      </c>
      <c r="AV104" s="16" t="s">
        <v>78</v>
      </c>
      <c r="AW104" s="16" t="s">
        <v>35</v>
      </c>
      <c r="AX104" s="16" t="s">
        <v>74</v>
      </c>
      <c r="AY104" s="308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7929</v>
      </c>
      <c r="G105" s="250"/>
      <c r="H105" s="253">
        <v>55.200000000000003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7930</v>
      </c>
      <c r="G106" s="250"/>
      <c r="H106" s="253">
        <v>8.1449999999999996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5" customFormat="1">
      <c r="A107" s="15"/>
      <c r="B107" s="271"/>
      <c r="C107" s="272"/>
      <c r="D107" s="244" t="s">
        <v>487</v>
      </c>
      <c r="E107" s="273" t="s">
        <v>28</v>
      </c>
      <c r="F107" s="274" t="s">
        <v>493</v>
      </c>
      <c r="G107" s="272"/>
      <c r="H107" s="275">
        <v>63.344999999999999</v>
      </c>
      <c r="I107" s="276"/>
      <c r="J107" s="272"/>
      <c r="K107" s="272"/>
      <c r="L107" s="277"/>
      <c r="M107" s="310"/>
      <c r="N107" s="311"/>
      <c r="O107" s="311"/>
      <c r="P107" s="311"/>
      <c r="Q107" s="311"/>
      <c r="R107" s="311"/>
      <c r="S107" s="311"/>
      <c r="T107" s="312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81" t="s">
        <v>487</v>
      </c>
      <c r="AU107" s="281" t="s">
        <v>82</v>
      </c>
      <c r="AV107" s="15" t="s">
        <v>482</v>
      </c>
      <c r="AW107" s="15" t="s">
        <v>35</v>
      </c>
      <c r="AX107" s="15" t="s">
        <v>78</v>
      </c>
      <c r="AY107" s="281" t="s">
        <v>475</v>
      </c>
    </row>
    <row r="108" s="2" customFormat="1" ht="6.96" customHeight="1">
      <c r="A108" s="41"/>
      <c r="B108" s="62"/>
      <c r="C108" s="63"/>
      <c r="D108" s="63"/>
      <c r="E108" s="63"/>
      <c r="F108" s="63"/>
      <c r="G108" s="63"/>
      <c r="H108" s="63"/>
      <c r="I108" s="179"/>
      <c r="J108" s="63"/>
      <c r="K108" s="63"/>
      <c r="L108" s="47"/>
      <c r="M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</sheetData>
  <sheetProtection sheet="1" autoFilter="0" formatColumns="0" formatRows="0" objects="1" scenarios="1" spinCount="100000" saltValue="xQzIyqzd4V3s3TYOnHPjRXcO9mzzW1qBFZ/QlS2WEkLnS6uT1dD1NzCiwbfDb/6RR9dDmoUfcKnqZGpGHjq8BA==" hashValue="TxMWv3lKk1SiA8BrHaIZ0UxjaFssIzEA4FOJeJBFDiPGhb+TqX6gQkdjF1Olnj7pek6vK1jnmhVqdYtz0yczlg==" algorithmName="SHA-512" password="C429"/>
  <autoFilter ref="C92:K10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307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7815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7873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24.75" customHeight="1">
      <c r="A13" s="41"/>
      <c r="B13" s="47"/>
      <c r="C13" s="41"/>
      <c r="D13" s="41"/>
      <c r="E13" s="153" t="s">
        <v>7931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ROUND((SUM(BE93:BE107)),  2)</f>
        <v>0</v>
      </c>
      <c r="G37" s="41"/>
      <c r="H37" s="41"/>
      <c r="I37" s="168">
        <v>0.20999999999999999</v>
      </c>
      <c r="J37" s="167">
        <f>ROUND(((SUM(BE93:BE107))*I37),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ROUND((SUM(BF93:BF107)),  2)</f>
        <v>0</v>
      </c>
      <c r="G38" s="41"/>
      <c r="H38" s="41"/>
      <c r="I38" s="168">
        <v>0.14999999999999999</v>
      </c>
      <c r="J38" s="167">
        <f>ROUND(((SUM(BF93:BF107))*I38),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ROUND((SUM(BG93:BG107)),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ROUND((SUM(BH93:BH107)),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ROUND((SUM(BI93:BI107)),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7815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7873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4.75" customHeight="1">
      <c r="A58" s="41"/>
      <c r="B58" s="42"/>
      <c r="C58" s="43"/>
      <c r="D58" s="43"/>
      <c r="E58" s="72" t="str">
        <f>E13</f>
        <v>9.6.2 - Následná péče o porosty 2. rokem po výsadbě - NEOCEŇOVAT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7815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7873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75" customHeight="1">
      <c r="A85" s="41"/>
      <c r="B85" s="42"/>
      <c r="C85" s="43"/>
      <c r="D85" s="43"/>
      <c r="E85" s="72" t="str">
        <f>E13</f>
        <v>9.6.2 - Následná péče o porosty 2. rokem po výsadbě - NEOCEŇOVAT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SUM(P96:P107)</f>
        <v>0</v>
      </c>
      <c r="Q95" s="223"/>
      <c r="R95" s="224">
        <f>SUM(R96:R107)</f>
        <v>0</v>
      </c>
      <c r="S95" s="223"/>
      <c r="T95" s="225">
        <f>SUM(T96:T107)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SUM(BK96:BK107)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7915</v>
      </c>
      <c r="F96" s="233" t="s">
        <v>7916</v>
      </c>
      <c r="G96" s="234" t="s">
        <v>550</v>
      </c>
      <c r="H96" s="235">
        <v>460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7932</v>
      </c>
    </row>
    <row r="97" s="2" customFormat="1">
      <c r="A97" s="41"/>
      <c r="B97" s="42"/>
      <c r="C97" s="43"/>
      <c r="D97" s="244" t="s">
        <v>484</v>
      </c>
      <c r="E97" s="43"/>
      <c r="F97" s="245" t="s">
        <v>7918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7919</v>
      </c>
      <c r="G98" s="250"/>
      <c r="H98" s="253">
        <v>460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82</v>
      </c>
      <c r="D99" s="231" t="s">
        <v>477</v>
      </c>
      <c r="E99" s="232" t="s">
        <v>7920</v>
      </c>
      <c r="F99" s="233" t="s">
        <v>7921</v>
      </c>
      <c r="G99" s="234" t="s">
        <v>496</v>
      </c>
      <c r="H99" s="235">
        <v>543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7933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7923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7924</v>
      </c>
      <c r="G101" s="250"/>
      <c r="H101" s="253">
        <v>543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21.75" customHeight="1">
      <c r="A102" s="41"/>
      <c r="B102" s="42"/>
      <c r="C102" s="231" t="s">
        <v>90</v>
      </c>
      <c r="D102" s="231" t="s">
        <v>477</v>
      </c>
      <c r="E102" s="232" t="s">
        <v>7925</v>
      </c>
      <c r="F102" s="233" t="s">
        <v>7926</v>
      </c>
      <c r="G102" s="234" t="s">
        <v>480</v>
      </c>
      <c r="H102" s="235">
        <v>63.344999999999999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7934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7926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6" customFormat="1">
      <c r="A104" s="16"/>
      <c r="B104" s="299"/>
      <c r="C104" s="300"/>
      <c r="D104" s="244" t="s">
        <v>487</v>
      </c>
      <c r="E104" s="301" t="s">
        <v>28</v>
      </c>
      <c r="F104" s="302" t="s">
        <v>7928</v>
      </c>
      <c r="G104" s="300"/>
      <c r="H104" s="301" t="s">
        <v>28</v>
      </c>
      <c r="I104" s="303"/>
      <c r="J104" s="300"/>
      <c r="K104" s="300"/>
      <c r="L104" s="304"/>
      <c r="M104" s="305"/>
      <c r="N104" s="306"/>
      <c r="O104" s="306"/>
      <c r="P104" s="306"/>
      <c r="Q104" s="306"/>
      <c r="R104" s="306"/>
      <c r="S104" s="306"/>
      <c r="T104" s="307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T104" s="308" t="s">
        <v>487</v>
      </c>
      <c r="AU104" s="308" t="s">
        <v>82</v>
      </c>
      <c r="AV104" s="16" t="s">
        <v>78</v>
      </c>
      <c r="AW104" s="16" t="s">
        <v>35</v>
      </c>
      <c r="AX104" s="16" t="s">
        <v>74</v>
      </c>
      <c r="AY104" s="308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7929</v>
      </c>
      <c r="G105" s="250"/>
      <c r="H105" s="253">
        <v>55.200000000000003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7930</v>
      </c>
      <c r="G106" s="250"/>
      <c r="H106" s="253">
        <v>8.1449999999999996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5" customFormat="1">
      <c r="A107" s="15"/>
      <c r="B107" s="271"/>
      <c r="C107" s="272"/>
      <c r="D107" s="244" t="s">
        <v>487</v>
      </c>
      <c r="E107" s="273" t="s">
        <v>28</v>
      </c>
      <c r="F107" s="274" t="s">
        <v>493</v>
      </c>
      <c r="G107" s="272"/>
      <c r="H107" s="275">
        <v>63.344999999999999</v>
      </c>
      <c r="I107" s="276"/>
      <c r="J107" s="272"/>
      <c r="K107" s="272"/>
      <c r="L107" s="277"/>
      <c r="M107" s="310"/>
      <c r="N107" s="311"/>
      <c r="O107" s="311"/>
      <c r="P107" s="311"/>
      <c r="Q107" s="311"/>
      <c r="R107" s="311"/>
      <c r="S107" s="311"/>
      <c r="T107" s="312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81" t="s">
        <v>487</v>
      </c>
      <c r="AU107" s="281" t="s">
        <v>82</v>
      </c>
      <c r="AV107" s="15" t="s">
        <v>482</v>
      </c>
      <c r="AW107" s="15" t="s">
        <v>35</v>
      </c>
      <c r="AX107" s="15" t="s">
        <v>78</v>
      </c>
      <c r="AY107" s="281" t="s">
        <v>475</v>
      </c>
    </row>
    <row r="108" s="2" customFormat="1" ht="6.96" customHeight="1">
      <c r="A108" s="41"/>
      <c r="B108" s="62"/>
      <c r="C108" s="63"/>
      <c r="D108" s="63"/>
      <c r="E108" s="63"/>
      <c r="F108" s="63"/>
      <c r="G108" s="63"/>
      <c r="H108" s="63"/>
      <c r="I108" s="179"/>
      <c r="J108" s="63"/>
      <c r="K108" s="63"/>
      <c r="L108" s="47"/>
      <c r="M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</sheetData>
  <sheetProtection sheet="1" autoFilter="0" formatColumns="0" formatRows="0" objects="1" scenarios="1" spinCount="100000" saltValue="JOwLhwRHzWNS9zUsvVeVHGeAj2ba88k/9McrG/2FxJS+a6fRKFzaKZ4ew87ODbbK53OPojn2FGZnLoJHKlnfWg==" hashValue="impnHqFlAaoGqOHcvgrM+cUUYpmEmXzhS1ULxVKd18nuqIRalCUXbn9ElrFnwzIRe4rOMTW0HTjCMiJMrSFCwQ==" algorithmName="SHA-512" password="C429"/>
  <autoFilter ref="C92:K10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310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7815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7873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24.75" customHeight="1">
      <c r="A13" s="41"/>
      <c r="B13" s="47"/>
      <c r="C13" s="41"/>
      <c r="D13" s="41"/>
      <c r="E13" s="153" t="s">
        <v>7935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ROUND((SUM(BE93:BE107)),  2)</f>
        <v>0</v>
      </c>
      <c r="G37" s="41"/>
      <c r="H37" s="41"/>
      <c r="I37" s="168">
        <v>0.20999999999999999</v>
      </c>
      <c r="J37" s="167">
        <f>ROUND(((SUM(BE93:BE107))*I37),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ROUND((SUM(BF93:BF107)),  2)</f>
        <v>0</v>
      </c>
      <c r="G38" s="41"/>
      <c r="H38" s="41"/>
      <c r="I38" s="168">
        <v>0.14999999999999999</v>
      </c>
      <c r="J38" s="167">
        <f>ROUND(((SUM(BF93:BF107))*I38),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ROUND((SUM(BG93:BG107)),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ROUND((SUM(BH93:BH107)),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ROUND((SUM(BI93:BI107)),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7815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7873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4.75" customHeight="1">
      <c r="A58" s="41"/>
      <c r="B58" s="42"/>
      <c r="C58" s="43"/>
      <c r="D58" s="43"/>
      <c r="E58" s="72" t="str">
        <f>E13</f>
        <v>9.6.3 - Následná péče o porosty 3. rokem po výsadbě - NEOCEŇOVAT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7815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7873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75" customHeight="1">
      <c r="A85" s="41"/>
      <c r="B85" s="42"/>
      <c r="C85" s="43"/>
      <c r="D85" s="43"/>
      <c r="E85" s="72" t="str">
        <f>E13</f>
        <v>9.6.3 - Následná péče o porosty 3. rokem po výsadbě - NEOCEŇOVAT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SUM(P96:P107)</f>
        <v>0</v>
      </c>
      <c r="Q95" s="223"/>
      <c r="R95" s="224">
        <f>SUM(R96:R107)</f>
        <v>0</v>
      </c>
      <c r="S95" s="223"/>
      <c r="T95" s="225">
        <f>SUM(T96:T107)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SUM(BK96:BK107)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7915</v>
      </c>
      <c r="F96" s="233" t="s">
        <v>7916</v>
      </c>
      <c r="G96" s="234" t="s">
        <v>550</v>
      </c>
      <c r="H96" s="235">
        <v>460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7936</v>
      </c>
    </row>
    <row r="97" s="2" customFormat="1">
      <c r="A97" s="41"/>
      <c r="B97" s="42"/>
      <c r="C97" s="43"/>
      <c r="D97" s="244" t="s">
        <v>484</v>
      </c>
      <c r="E97" s="43"/>
      <c r="F97" s="245" t="s">
        <v>7918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7919</v>
      </c>
      <c r="G98" s="250"/>
      <c r="H98" s="253">
        <v>460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82</v>
      </c>
      <c r="D99" s="231" t="s">
        <v>477</v>
      </c>
      <c r="E99" s="232" t="s">
        <v>7920</v>
      </c>
      <c r="F99" s="233" t="s">
        <v>7921</v>
      </c>
      <c r="G99" s="234" t="s">
        <v>496</v>
      </c>
      <c r="H99" s="235">
        <v>543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7937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7923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7924</v>
      </c>
      <c r="G101" s="250"/>
      <c r="H101" s="253">
        <v>543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21.75" customHeight="1">
      <c r="A102" s="41"/>
      <c r="B102" s="42"/>
      <c r="C102" s="231" t="s">
        <v>90</v>
      </c>
      <c r="D102" s="231" t="s">
        <v>477</v>
      </c>
      <c r="E102" s="232" t="s">
        <v>7925</v>
      </c>
      <c r="F102" s="233" t="s">
        <v>7926</v>
      </c>
      <c r="G102" s="234" t="s">
        <v>480</v>
      </c>
      <c r="H102" s="235">
        <v>63.344999999999999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7938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7926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6" customFormat="1">
      <c r="A104" s="16"/>
      <c r="B104" s="299"/>
      <c r="C104" s="300"/>
      <c r="D104" s="244" t="s">
        <v>487</v>
      </c>
      <c r="E104" s="301" t="s">
        <v>28</v>
      </c>
      <c r="F104" s="302" t="s">
        <v>7928</v>
      </c>
      <c r="G104" s="300"/>
      <c r="H104" s="301" t="s">
        <v>28</v>
      </c>
      <c r="I104" s="303"/>
      <c r="J104" s="300"/>
      <c r="K104" s="300"/>
      <c r="L104" s="304"/>
      <c r="M104" s="305"/>
      <c r="N104" s="306"/>
      <c r="O104" s="306"/>
      <c r="P104" s="306"/>
      <c r="Q104" s="306"/>
      <c r="R104" s="306"/>
      <c r="S104" s="306"/>
      <c r="T104" s="307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T104" s="308" t="s">
        <v>487</v>
      </c>
      <c r="AU104" s="308" t="s">
        <v>82</v>
      </c>
      <c r="AV104" s="16" t="s">
        <v>78</v>
      </c>
      <c r="AW104" s="16" t="s">
        <v>35</v>
      </c>
      <c r="AX104" s="16" t="s">
        <v>74</v>
      </c>
      <c r="AY104" s="308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7929</v>
      </c>
      <c r="G105" s="250"/>
      <c r="H105" s="253">
        <v>55.200000000000003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7930</v>
      </c>
      <c r="G106" s="250"/>
      <c r="H106" s="253">
        <v>8.1449999999999996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5" customFormat="1">
      <c r="A107" s="15"/>
      <c r="B107" s="271"/>
      <c r="C107" s="272"/>
      <c r="D107" s="244" t="s">
        <v>487</v>
      </c>
      <c r="E107" s="273" t="s">
        <v>28</v>
      </c>
      <c r="F107" s="274" t="s">
        <v>493</v>
      </c>
      <c r="G107" s="272"/>
      <c r="H107" s="275">
        <v>63.344999999999999</v>
      </c>
      <c r="I107" s="276"/>
      <c r="J107" s="272"/>
      <c r="K107" s="272"/>
      <c r="L107" s="277"/>
      <c r="M107" s="310"/>
      <c r="N107" s="311"/>
      <c r="O107" s="311"/>
      <c r="P107" s="311"/>
      <c r="Q107" s="311"/>
      <c r="R107" s="311"/>
      <c r="S107" s="311"/>
      <c r="T107" s="312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81" t="s">
        <v>487</v>
      </c>
      <c r="AU107" s="281" t="s">
        <v>82</v>
      </c>
      <c r="AV107" s="15" t="s">
        <v>482</v>
      </c>
      <c r="AW107" s="15" t="s">
        <v>35</v>
      </c>
      <c r="AX107" s="15" t="s">
        <v>78</v>
      </c>
      <c r="AY107" s="281" t="s">
        <v>475</v>
      </c>
    </row>
    <row r="108" s="2" customFormat="1" ht="6.96" customHeight="1">
      <c r="A108" s="41"/>
      <c r="B108" s="62"/>
      <c r="C108" s="63"/>
      <c r="D108" s="63"/>
      <c r="E108" s="63"/>
      <c r="F108" s="63"/>
      <c r="G108" s="63"/>
      <c r="H108" s="63"/>
      <c r="I108" s="179"/>
      <c r="J108" s="63"/>
      <c r="K108" s="63"/>
      <c r="L108" s="47"/>
      <c r="M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</sheetData>
  <sheetProtection sheet="1" autoFilter="0" formatColumns="0" formatRows="0" objects="1" scenarios="1" spinCount="100000" saltValue="OzouSZOMwZJfbyccDj8gy4FONLTyma94gfK7ca83JNXjKXeZh/ogYMn1OkQ9z6JGD7UXP0WImq+QxDmWTyrUrQ==" hashValue="P2A0HQutvb7gJM/CJfsiVMnbGpajFqFoPjItikZlFb+/jz8/2Kk+d5iQKWxpRwa4SLD9O9TINruVSyDD+te7aA==" algorithmName="SHA-512" password="C429"/>
  <autoFilter ref="C92:K10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313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7815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24.75" customHeight="1">
      <c r="A11" s="41"/>
      <c r="B11" s="47"/>
      <c r="C11" s="41"/>
      <c r="D11" s="41"/>
      <c r="E11" s="153" t="s">
        <v>7939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ROUND((SUM(BE88:BE122)),  2)</f>
        <v>0</v>
      </c>
      <c r="G35" s="41"/>
      <c r="H35" s="41"/>
      <c r="I35" s="168">
        <v>0.20999999999999999</v>
      </c>
      <c r="J35" s="167">
        <f>ROUND(((SUM(BE88:BE122))*I35),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ROUND((SUM(BF88:BF122)),  2)</f>
        <v>0</v>
      </c>
      <c r="G36" s="41"/>
      <c r="H36" s="41"/>
      <c r="I36" s="168">
        <v>0.14999999999999999</v>
      </c>
      <c r="J36" s="167">
        <f>ROUND(((SUM(BF88:BF122))*I36),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ROUND((SUM(BG88:BG122)),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ROUND((SUM(BH88:BH122)),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ROUND((SUM(BI88:BI122)),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7815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4.75" customHeight="1">
      <c r="A54" s="41"/>
      <c r="B54" s="42"/>
      <c r="C54" s="43"/>
      <c r="D54" s="43"/>
      <c r="E54" s="72" t="str">
        <f>E11</f>
        <v>9.9 - SO 09.9 Náhradní výsadby pozemk p.č. 343/10 v k.ú. Perálec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451</v>
      </c>
      <c r="E66" s="199"/>
      <c r="F66" s="199"/>
      <c r="G66" s="199"/>
      <c r="H66" s="199"/>
      <c r="I66" s="200"/>
      <c r="J66" s="201">
        <f>J120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435</v>
      </c>
      <c r="D77" s="25"/>
      <c r="E77" s="25"/>
      <c r="F77" s="25"/>
      <c r="G77" s="25"/>
      <c r="H77" s="25"/>
      <c r="I77" s="142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83" t="s">
        <v>7815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437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75" customHeight="1">
      <c r="A80" s="41"/>
      <c r="B80" s="42"/>
      <c r="C80" s="43"/>
      <c r="D80" s="43"/>
      <c r="E80" s="72" t="str">
        <f>E11</f>
        <v>9.9 - SO 09.9 Náhradní výsadby pozemk p.č. 343/10 v k.ú. Perálec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k.ú. Perálec,Hněvětice,Miřetín,Č.Rybná</v>
      </c>
      <c r="G82" s="43"/>
      <c r="H82" s="43"/>
      <c r="I82" s="154" t="s">
        <v>24</v>
      </c>
      <c r="J82" s="75" t="str">
        <f>IF(J14="","",J14)</f>
        <v>27.8.2019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E17</f>
        <v>Povodí Labe,státní podnik,Víta Nejedlého 951, HK3</v>
      </c>
      <c r="G84" s="43"/>
      <c r="H84" s="43"/>
      <c r="I84" s="154" t="s">
        <v>33</v>
      </c>
      <c r="J84" s="39" t="str">
        <f>E23</f>
        <v>"Sdružení Kutřín 2016" Šindlar + HG partner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154" t="s">
        <v>36</v>
      </c>
      <c r="J85" s="39" t="str">
        <f>E26</f>
        <v xml:space="preserve"> 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203"/>
      <c r="B87" s="204"/>
      <c r="C87" s="205" t="s">
        <v>461</v>
      </c>
      <c r="D87" s="206" t="s">
        <v>59</v>
      </c>
      <c r="E87" s="206" t="s">
        <v>55</v>
      </c>
      <c r="F87" s="206" t="s">
        <v>56</v>
      </c>
      <c r="G87" s="206" t="s">
        <v>462</v>
      </c>
      <c r="H87" s="206" t="s">
        <v>463</v>
      </c>
      <c r="I87" s="207" t="s">
        <v>464</v>
      </c>
      <c r="J87" s="206" t="s">
        <v>444</v>
      </c>
      <c r="K87" s="208" t="s">
        <v>465</v>
      </c>
      <c r="L87" s="209"/>
      <c r="M87" s="95" t="s">
        <v>28</v>
      </c>
      <c r="N87" s="96" t="s">
        <v>44</v>
      </c>
      <c r="O87" s="96" t="s">
        <v>466</v>
      </c>
      <c r="P87" s="96" t="s">
        <v>467</v>
      </c>
      <c r="Q87" s="96" t="s">
        <v>468</v>
      </c>
      <c r="R87" s="96" t="s">
        <v>469</v>
      </c>
      <c r="S87" s="96" t="s">
        <v>470</v>
      </c>
      <c r="T87" s="97" t="s">
        <v>471</v>
      </c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="2" customFormat="1" ht="22.8" customHeight="1">
      <c r="A88" s="41"/>
      <c r="B88" s="42"/>
      <c r="C88" s="102" t="s">
        <v>472</v>
      </c>
      <c r="D88" s="43"/>
      <c r="E88" s="43"/>
      <c r="F88" s="43"/>
      <c r="G88" s="43"/>
      <c r="H88" s="43"/>
      <c r="I88" s="151"/>
      <c r="J88" s="210">
        <f>BK88</f>
        <v>0</v>
      </c>
      <c r="K88" s="43"/>
      <c r="L88" s="47"/>
      <c r="M88" s="98"/>
      <c r="N88" s="211"/>
      <c r="O88" s="99"/>
      <c r="P88" s="212">
        <f>P89</f>
        <v>0</v>
      </c>
      <c r="Q88" s="99"/>
      <c r="R88" s="212">
        <f>R89</f>
        <v>1.37256</v>
      </c>
      <c r="S88" s="99"/>
      <c r="T88" s="213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445</v>
      </c>
      <c r="BK88" s="214">
        <f>BK89</f>
        <v>0</v>
      </c>
    </row>
    <row r="89" s="12" customFormat="1" ht="25.92" customHeight="1">
      <c r="A89" s="12"/>
      <c r="B89" s="215"/>
      <c r="C89" s="216"/>
      <c r="D89" s="217" t="s">
        <v>73</v>
      </c>
      <c r="E89" s="218" t="s">
        <v>473</v>
      </c>
      <c r="F89" s="218" t="s">
        <v>474</v>
      </c>
      <c r="G89" s="216"/>
      <c r="H89" s="216"/>
      <c r="I89" s="219"/>
      <c r="J89" s="220">
        <f>BK89</f>
        <v>0</v>
      </c>
      <c r="K89" s="216"/>
      <c r="L89" s="221"/>
      <c r="M89" s="222"/>
      <c r="N89" s="223"/>
      <c r="O89" s="223"/>
      <c r="P89" s="224">
        <f>P90+P120</f>
        <v>0</v>
      </c>
      <c r="Q89" s="223"/>
      <c r="R89" s="224">
        <f>R90+R120</f>
        <v>1.37256</v>
      </c>
      <c r="S89" s="223"/>
      <c r="T89" s="225">
        <f>T90+T120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74</v>
      </c>
      <c r="AY89" s="226" t="s">
        <v>475</v>
      </c>
      <c r="BK89" s="228">
        <f>BK90+BK120</f>
        <v>0</v>
      </c>
    </row>
    <row r="90" s="12" customFormat="1" ht="22.8" customHeight="1">
      <c r="A90" s="12"/>
      <c r="B90" s="215"/>
      <c r="C90" s="216"/>
      <c r="D90" s="217" t="s">
        <v>73</v>
      </c>
      <c r="E90" s="229" t="s">
        <v>78</v>
      </c>
      <c r="F90" s="229" t="s">
        <v>393</v>
      </c>
      <c r="G90" s="216"/>
      <c r="H90" s="216"/>
      <c r="I90" s="219"/>
      <c r="J90" s="230">
        <f>BK90</f>
        <v>0</v>
      </c>
      <c r="K90" s="216"/>
      <c r="L90" s="221"/>
      <c r="M90" s="222"/>
      <c r="N90" s="223"/>
      <c r="O90" s="223"/>
      <c r="P90" s="224">
        <f>SUM(P91:P119)</f>
        <v>0</v>
      </c>
      <c r="Q90" s="223"/>
      <c r="R90" s="224">
        <f>SUM(R91:R119)</f>
        <v>1.37256</v>
      </c>
      <c r="S90" s="223"/>
      <c r="T90" s="225">
        <f>SUM(T91:T119)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78</v>
      </c>
      <c r="AY90" s="226" t="s">
        <v>475</v>
      </c>
      <c r="BK90" s="228">
        <f>SUM(BK91:BK119)</f>
        <v>0</v>
      </c>
    </row>
    <row r="91" s="2" customFormat="1" ht="33" customHeight="1">
      <c r="A91" s="41"/>
      <c r="B91" s="42"/>
      <c r="C91" s="231" t="s">
        <v>78</v>
      </c>
      <c r="D91" s="231" t="s">
        <v>477</v>
      </c>
      <c r="E91" s="232" t="s">
        <v>7892</v>
      </c>
      <c r="F91" s="233" t="s">
        <v>7893</v>
      </c>
      <c r="G91" s="234" t="s">
        <v>550</v>
      </c>
      <c r="H91" s="235">
        <v>28</v>
      </c>
      <c r="I91" s="236"/>
      <c r="J91" s="237">
        <f>ROUND(I91*H91,2)</f>
        <v>0</v>
      </c>
      <c r="K91" s="233" t="s">
        <v>481</v>
      </c>
      <c r="L91" s="47"/>
      <c r="M91" s="238" t="s">
        <v>28</v>
      </c>
      <c r="N91" s="239" t="s">
        <v>45</v>
      </c>
      <c r="O91" s="87"/>
      <c r="P91" s="240">
        <f>O91*H91</f>
        <v>0</v>
      </c>
      <c r="Q91" s="240">
        <v>0</v>
      </c>
      <c r="R91" s="240">
        <f>Q91*H91</f>
        <v>0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482</v>
      </c>
      <c r="AT91" s="242" t="s">
        <v>477</v>
      </c>
      <c r="AU91" s="242" t="s">
        <v>82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482</v>
      </c>
      <c r="BM91" s="242" t="s">
        <v>7940</v>
      </c>
    </row>
    <row r="92" s="2" customFormat="1">
      <c r="A92" s="41"/>
      <c r="B92" s="42"/>
      <c r="C92" s="43"/>
      <c r="D92" s="244" t="s">
        <v>484</v>
      </c>
      <c r="E92" s="43"/>
      <c r="F92" s="245" t="s">
        <v>7895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82</v>
      </c>
    </row>
    <row r="93" s="13" customFormat="1">
      <c r="A93" s="13"/>
      <c r="B93" s="249"/>
      <c r="C93" s="250"/>
      <c r="D93" s="244" t="s">
        <v>487</v>
      </c>
      <c r="E93" s="251" t="s">
        <v>28</v>
      </c>
      <c r="F93" s="252" t="s">
        <v>7941</v>
      </c>
      <c r="G93" s="250"/>
      <c r="H93" s="253">
        <v>28</v>
      </c>
      <c r="I93" s="254"/>
      <c r="J93" s="250"/>
      <c r="K93" s="250"/>
      <c r="L93" s="255"/>
      <c r="M93" s="256"/>
      <c r="N93" s="257"/>
      <c r="O93" s="257"/>
      <c r="P93" s="257"/>
      <c r="Q93" s="257"/>
      <c r="R93" s="257"/>
      <c r="S93" s="257"/>
      <c r="T93" s="258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59" t="s">
        <v>487</v>
      </c>
      <c r="AU93" s="259" t="s">
        <v>82</v>
      </c>
      <c r="AV93" s="13" t="s">
        <v>82</v>
      </c>
      <c r="AW93" s="13" t="s">
        <v>35</v>
      </c>
      <c r="AX93" s="13" t="s">
        <v>78</v>
      </c>
      <c r="AY93" s="259" t="s">
        <v>475</v>
      </c>
    </row>
    <row r="94" s="2" customFormat="1" ht="33" customHeight="1">
      <c r="A94" s="41"/>
      <c r="B94" s="42"/>
      <c r="C94" s="231" t="s">
        <v>82</v>
      </c>
      <c r="D94" s="231" t="s">
        <v>477</v>
      </c>
      <c r="E94" s="232" t="s">
        <v>7886</v>
      </c>
      <c r="F94" s="233" t="s">
        <v>7887</v>
      </c>
      <c r="G94" s="234" t="s">
        <v>550</v>
      </c>
      <c r="H94" s="235">
        <v>28</v>
      </c>
      <c r="I94" s="236"/>
      <c r="J94" s="237">
        <f>ROUND(I94*H94,2)</f>
        <v>0</v>
      </c>
      <c r="K94" s="233" t="s">
        <v>481</v>
      </c>
      <c r="L94" s="47"/>
      <c r="M94" s="238" t="s">
        <v>28</v>
      </c>
      <c r="N94" s="239" t="s">
        <v>45</v>
      </c>
      <c r="O94" s="87"/>
      <c r="P94" s="240">
        <f>O94*H94</f>
        <v>0</v>
      </c>
      <c r="Q94" s="240">
        <v>0</v>
      </c>
      <c r="R94" s="240">
        <f>Q94*H94</f>
        <v>0</v>
      </c>
      <c r="S94" s="240">
        <v>0</v>
      </c>
      <c r="T94" s="241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42" t="s">
        <v>482</v>
      </c>
      <c r="AT94" s="242" t="s">
        <v>477</v>
      </c>
      <c r="AU94" s="242" t="s">
        <v>82</v>
      </c>
      <c r="AY94" s="20" t="s">
        <v>475</v>
      </c>
      <c r="BE94" s="243">
        <f>IF(N94="základní",J94,0)</f>
        <v>0</v>
      </c>
      <c r="BF94" s="243">
        <f>IF(N94="snížená",J94,0)</f>
        <v>0</v>
      </c>
      <c r="BG94" s="243">
        <f>IF(N94="zákl. přenesená",J94,0)</f>
        <v>0</v>
      </c>
      <c r="BH94" s="243">
        <f>IF(N94="sníž. přenesená",J94,0)</f>
        <v>0</v>
      </c>
      <c r="BI94" s="243">
        <f>IF(N94="nulová",J94,0)</f>
        <v>0</v>
      </c>
      <c r="BJ94" s="20" t="s">
        <v>78</v>
      </c>
      <c r="BK94" s="243">
        <f>ROUND(I94*H94,2)</f>
        <v>0</v>
      </c>
      <c r="BL94" s="20" t="s">
        <v>482</v>
      </c>
      <c r="BM94" s="242" t="s">
        <v>7942</v>
      </c>
    </row>
    <row r="95" s="2" customFormat="1">
      <c r="A95" s="41"/>
      <c r="B95" s="42"/>
      <c r="C95" s="43"/>
      <c r="D95" s="244" t="s">
        <v>484</v>
      </c>
      <c r="E95" s="43"/>
      <c r="F95" s="245" t="s">
        <v>7887</v>
      </c>
      <c r="G95" s="43"/>
      <c r="H95" s="43"/>
      <c r="I95" s="151"/>
      <c r="J95" s="43"/>
      <c r="K95" s="43"/>
      <c r="L95" s="47"/>
      <c r="M95" s="246"/>
      <c r="N95" s="24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484</v>
      </c>
      <c r="AU95" s="20" t="s">
        <v>82</v>
      </c>
    </row>
    <row r="96" s="13" customFormat="1">
      <c r="A96" s="13"/>
      <c r="B96" s="249"/>
      <c r="C96" s="250"/>
      <c r="D96" s="244" t="s">
        <v>487</v>
      </c>
      <c r="E96" s="251" t="s">
        <v>28</v>
      </c>
      <c r="F96" s="252" t="s">
        <v>7943</v>
      </c>
      <c r="G96" s="250"/>
      <c r="H96" s="253">
        <v>28</v>
      </c>
      <c r="I96" s="254"/>
      <c r="J96" s="250"/>
      <c r="K96" s="250"/>
      <c r="L96" s="255"/>
      <c r="M96" s="256"/>
      <c r="N96" s="257"/>
      <c r="O96" s="257"/>
      <c r="P96" s="257"/>
      <c r="Q96" s="257"/>
      <c r="R96" s="257"/>
      <c r="S96" s="257"/>
      <c r="T96" s="25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59" t="s">
        <v>487</v>
      </c>
      <c r="AU96" s="259" t="s">
        <v>82</v>
      </c>
      <c r="AV96" s="13" t="s">
        <v>82</v>
      </c>
      <c r="AW96" s="13" t="s">
        <v>35</v>
      </c>
      <c r="AX96" s="13" t="s">
        <v>78</v>
      </c>
      <c r="AY96" s="259" t="s">
        <v>475</v>
      </c>
    </row>
    <row r="97" s="2" customFormat="1" ht="16.5" customHeight="1">
      <c r="A97" s="41"/>
      <c r="B97" s="42"/>
      <c r="C97" s="282" t="s">
        <v>90</v>
      </c>
      <c r="D97" s="282" t="s">
        <v>516</v>
      </c>
      <c r="E97" s="283" t="s">
        <v>7826</v>
      </c>
      <c r="F97" s="284" t="s">
        <v>7827</v>
      </c>
      <c r="G97" s="285" t="s">
        <v>480</v>
      </c>
      <c r="H97" s="286">
        <v>1.75</v>
      </c>
      <c r="I97" s="287"/>
      <c r="J97" s="288">
        <f>ROUND(I97*H97,2)</f>
        <v>0</v>
      </c>
      <c r="K97" s="284" t="s">
        <v>481</v>
      </c>
      <c r="L97" s="289"/>
      <c r="M97" s="290" t="s">
        <v>28</v>
      </c>
      <c r="N97" s="291" t="s">
        <v>45</v>
      </c>
      <c r="O97" s="87"/>
      <c r="P97" s="240">
        <f>O97*H97</f>
        <v>0</v>
      </c>
      <c r="Q97" s="240">
        <v>0.22</v>
      </c>
      <c r="R97" s="240">
        <f>Q97*H97</f>
        <v>0.38500000000000001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519</v>
      </c>
      <c r="AT97" s="242" t="s">
        <v>516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7944</v>
      </c>
    </row>
    <row r="98" s="2" customFormat="1">
      <c r="A98" s="41"/>
      <c r="B98" s="42"/>
      <c r="C98" s="43"/>
      <c r="D98" s="244" t="s">
        <v>484</v>
      </c>
      <c r="E98" s="43"/>
      <c r="F98" s="245" t="s">
        <v>7827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13" customFormat="1">
      <c r="A99" s="13"/>
      <c r="B99" s="249"/>
      <c r="C99" s="250"/>
      <c r="D99" s="244" t="s">
        <v>487</v>
      </c>
      <c r="E99" s="251" t="s">
        <v>28</v>
      </c>
      <c r="F99" s="252" t="s">
        <v>7945</v>
      </c>
      <c r="G99" s="250"/>
      <c r="H99" s="253">
        <v>1.75</v>
      </c>
      <c r="I99" s="254"/>
      <c r="J99" s="250"/>
      <c r="K99" s="250"/>
      <c r="L99" s="255"/>
      <c r="M99" s="256"/>
      <c r="N99" s="257"/>
      <c r="O99" s="257"/>
      <c r="P99" s="257"/>
      <c r="Q99" s="257"/>
      <c r="R99" s="257"/>
      <c r="S99" s="257"/>
      <c r="T99" s="25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59" t="s">
        <v>487</v>
      </c>
      <c r="AU99" s="259" t="s">
        <v>82</v>
      </c>
      <c r="AV99" s="13" t="s">
        <v>82</v>
      </c>
      <c r="AW99" s="13" t="s">
        <v>35</v>
      </c>
      <c r="AX99" s="13" t="s">
        <v>78</v>
      </c>
      <c r="AY99" s="259" t="s">
        <v>475</v>
      </c>
    </row>
    <row r="100" s="2" customFormat="1" ht="33" customHeight="1">
      <c r="A100" s="41"/>
      <c r="B100" s="42"/>
      <c r="C100" s="231" t="s">
        <v>482</v>
      </c>
      <c r="D100" s="231" t="s">
        <v>477</v>
      </c>
      <c r="E100" s="232" t="s">
        <v>7839</v>
      </c>
      <c r="F100" s="233" t="s">
        <v>7840</v>
      </c>
      <c r="G100" s="234" t="s">
        <v>550</v>
      </c>
      <c r="H100" s="235">
        <v>28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482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482</v>
      </c>
      <c r="BM100" s="242" t="s">
        <v>7946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7842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7947</v>
      </c>
      <c r="G102" s="250"/>
      <c r="H102" s="253">
        <v>28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21.75" customHeight="1">
      <c r="A103" s="41"/>
      <c r="B103" s="42"/>
      <c r="C103" s="282" t="s">
        <v>186</v>
      </c>
      <c r="D103" s="282" t="s">
        <v>516</v>
      </c>
      <c r="E103" s="283" t="s">
        <v>7844</v>
      </c>
      <c r="F103" s="284" t="s">
        <v>7845</v>
      </c>
      <c r="G103" s="285" t="s">
        <v>550</v>
      </c>
      <c r="H103" s="286">
        <v>28</v>
      </c>
      <c r="I103" s="287"/>
      <c r="J103" s="288">
        <f>ROUND(I103*H103,2)</f>
        <v>0</v>
      </c>
      <c r="K103" s="284" t="s">
        <v>28</v>
      </c>
      <c r="L103" s="289"/>
      <c r="M103" s="290" t="s">
        <v>28</v>
      </c>
      <c r="N103" s="291" t="s">
        <v>45</v>
      </c>
      <c r="O103" s="87"/>
      <c r="P103" s="240">
        <f>O103*H103</f>
        <v>0</v>
      </c>
      <c r="Q103" s="240">
        <v>0.029999999999999999</v>
      </c>
      <c r="R103" s="240">
        <f>Q103*H103</f>
        <v>0.83999999999999997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519</v>
      </c>
      <c r="AT103" s="242" t="s">
        <v>516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7948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7845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625</v>
      </c>
      <c r="G105" s="250"/>
      <c r="H105" s="253">
        <v>28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21.75" customHeight="1">
      <c r="A106" s="41"/>
      <c r="B106" s="42"/>
      <c r="C106" s="231" t="s">
        <v>204</v>
      </c>
      <c r="D106" s="231" t="s">
        <v>477</v>
      </c>
      <c r="E106" s="232" t="s">
        <v>7847</v>
      </c>
      <c r="F106" s="233" t="s">
        <v>7848</v>
      </c>
      <c r="G106" s="234" t="s">
        <v>550</v>
      </c>
      <c r="H106" s="235">
        <v>28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5.0000000000000002E-05</v>
      </c>
      <c r="R106" s="240">
        <f>Q106*H106</f>
        <v>0.0014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7949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7848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625</v>
      </c>
      <c r="G108" s="250"/>
      <c r="H108" s="253">
        <v>28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16.5" customHeight="1">
      <c r="A109" s="41"/>
      <c r="B109" s="42"/>
      <c r="C109" s="282" t="s">
        <v>522</v>
      </c>
      <c r="D109" s="282" t="s">
        <v>516</v>
      </c>
      <c r="E109" s="283" t="s">
        <v>7850</v>
      </c>
      <c r="F109" s="284" t="s">
        <v>7851</v>
      </c>
      <c r="G109" s="285" t="s">
        <v>550</v>
      </c>
      <c r="H109" s="286">
        <v>28</v>
      </c>
      <c r="I109" s="287"/>
      <c r="J109" s="288">
        <f>ROUND(I109*H109,2)</f>
        <v>0</v>
      </c>
      <c r="K109" s="284" t="s">
        <v>481</v>
      </c>
      <c r="L109" s="289"/>
      <c r="M109" s="290" t="s">
        <v>28</v>
      </c>
      <c r="N109" s="291" t="s">
        <v>45</v>
      </c>
      <c r="O109" s="87"/>
      <c r="P109" s="240">
        <f>O109*H109</f>
        <v>0</v>
      </c>
      <c r="Q109" s="240">
        <v>0.0047200000000000002</v>
      </c>
      <c r="R109" s="240">
        <f>Q109*H109</f>
        <v>0.13216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519</v>
      </c>
      <c r="AT109" s="242" t="s">
        <v>516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7950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7851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 ht="16.5" customHeight="1">
      <c r="A111" s="41"/>
      <c r="B111" s="42"/>
      <c r="C111" s="231" t="s">
        <v>519</v>
      </c>
      <c r="D111" s="231" t="s">
        <v>477</v>
      </c>
      <c r="E111" s="232" t="s">
        <v>7853</v>
      </c>
      <c r="F111" s="233" t="s">
        <v>7854</v>
      </c>
      <c r="G111" s="234" t="s">
        <v>550</v>
      </c>
      <c r="H111" s="235">
        <v>28</v>
      </c>
      <c r="I111" s="236"/>
      <c r="J111" s="237">
        <f>ROUND(I111*H111,2)</f>
        <v>0</v>
      </c>
      <c r="K111" s="233" t="s">
        <v>28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0.00050000000000000001</v>
      </c>
      <c r="R111" s="240">
        <f>Q111*H111</f>
        <v>0.014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7951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7854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7952</v>
      </c>
      <c r="G113" s="250"/>
      <c r="H113" s="253">
        <v>28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33" customHeight="1">
      <c r="A114" s="41"/>
      <c r="B114" s="42"/>
      <c r="C114" s="231" t="s">
        <v>292</v>
      </c>
      <c r="D114" s="231" t="s">
        <v>477</v>
      </c>
      <c r="E114" s="232" t="s">
        <v>7857</v>
      </c>
      <c r="F114" s="233" t="s">
        <v>7858</v>
      </c>
      <c r="G114" s="234" t="s">
        <v>550</v>
      </c>
      <c r="H114" s="235">
        <v>28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7953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7860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7954</v>
      </c>
      <c r="G116" s="250"/>
      <c r="H116" s="253">
        <v>28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21.75" customHeight="1">
      <c r="A117" s="41"/>
      <c r="B117" s="42"/>
      <c r="C117" s="231" t="s">
        <v>332</v>
      </c>
      <c r="D117" s="231" t="s">
        <v>477</v>
      </c>
      <c r="E117" s="232" t="s">
        <v>7955</v>
      </c>
      <c r="F117" s="233" t="s">
        <v>7956</v>
      </c>
      <c r="G117" s="234" t="s">
        <v>496</v>
      </c>
      <c r="H117" s="235">
        <v>42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7957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7956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7958</v>
      </c>
      <c r="G119" s="250"/>
      <c r="H119" s="253">
        <v>42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12" customFormat="1" ht="22.8" customHeight="1">
      <c r="A120" s="12"/>
      <c r="B120" s="215"/>
      <c r="C120" s="216"/>
      <c r="D120" s="217" t="s">
        <v>73</v>
      </c>
      <c r="E120" s="229" t="s">
        <v>701</v>
      </c>
      <c r="F120" s="229" t="s">
        <v>702</v>
      </c>
      <c r="G120" s="216"/>
      <c r="H120" s="216"/>
      <c r="I120" s="219"/>
      <c r="J120" s="230">
        <f>BK120</f>
        <v>0</v>
      </c>
      <c r="K120" s="216"/>
      <c r="L120" s="221"/>
      <c r="M120" s="222"/>
      <c r="N120" s="223"/>
      <c r="O120" s="223"/>
      <c r="P120" s="224">
        <f>SUM(P121:P122)</f>
        <v>0</v>
      </c>
      <c r="Q120" s="223"/>
      <c r="R120" s="224">
        <f>SUM(R121:R122)</f>
        <v>0</v>
      </c>
      <c r="S120" s="223"/>
      <c r="T120" s="225">
        <f>SUM(T121:T122)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26" t="s">
        <v>78</v>
      </c>
      <c r="AT120" s="227" t="s">
        <v>73</v>
      </c>
      <c r="AU120" s="227" t="s">
        <v>78</v>
      </c>
      <c r="AY120" s="226" t="s">
        <v>475</v>
      </c>
      <c r="BK120" s="228">
        <f>SUM(BK121:BK122)</f>
        <v>0</v>
      </c>
    </row>
    <row r="121" s="2" customFormat="1" ht="21.75" customHeight="1">
      <c r="A121" s="41"/>
      <c r="B121" s="42"/>
      <c r="C121" s="231" t="s">
        <v>341</v>
      </c>
      <c r="D121" s="231" t="s">
        <v>477</v>
      </c>
      <c r="E121" s="232" t="s">
        <v>7870</v>
      </c>
      <c r="F121" s="233" t="s">
        <v>7871</v>
      </c>
      <c r="G121" s="234" t="s">
        <v>508</v>
      </c>
      <c r="H121" s="235">
        <v>1.373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7959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7871</v>
      </c>
      <c r="G122" s="43"/>
      <c r="H122" s="43"/>
      <c r="I122" s="151"/>
      <c r="J122" s="43"/>
      <c r="K122" s="43"/>
      <c r="L122" s="47"/>
      <c r="M122" s="295"/>
      <c r="N122" s="296"/>
      <c r="O122" s="297"/>
      <c r="P122" s="297"/>
      <c r="Q122" s="297"/>
      <c r="R122" s="297"/>
      <c r="S122" s="297"/>
      <c r="T122" s="29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2" customFormat="1" ht="6.96" customHeight="1">
      <c r="A123" s="41"/>
      <c r="B123" s="62"/>
      <c r="C123" s="63"/>
      <c r="D123" s="63"/>
      <c r="E123" s="63"/>
      <c r="F123" s="63"/>
      <c r="G123" s="63"/>
      <c r="H123" s="63"/>
      <c r="I123" s="179"/>
      <c r="J123" s="63"/>
      <c r="K123" s="63"/>
      <c r="L123" s="47"/>
      <c r="M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</row>
  </sheetData>
  <sheetProtection sheet="1" autoFilter="0" formatColumns="0" formatRows="0" objects="1" scenarios="1" spinCount="100000" saltValue="A1u9nQOMf8dG3AGWAYMQMZ5aMHzvPDlm26kzq+sgKZMZK3xvKhRYXGCRjYpw+g7Bdb0bfNrpmk2dgt5FQC/u+g==" hashValue="1O0huNM06wjnufaQkI25LoLn/EvD/VPDFNl7hN/8j8IfiYvqpS4faAyLMVdcPClP7Dv05BqryBhp9JLP5kJtyg==" algorithmName="SHA-512" password="C429"/>
  <autoFilter ref="C87:K12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315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7815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7939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24.75" customHeight="1">
      <c r="A13" s="41"/>
      <c r="B13" s="47"/>
      <c r="C13" s="41"/>
      <c r="D13" s="41"/>
      <c r="E13" s="153" t="s">
        <v>7960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ROUND((SUM(BE93:BE102)),  2)</f>
        <v>0</v>
      </c>
      <c r="G37" s="41"/>
      <c r="H37" s="41"/>
      <c r="I37" s="168">
        <v>0.20999999999999999</v>
      </c>
      <c r="J37" s="167">
        <f>ROUND(((SUM(BE93:BE102))*I37),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ROUND((SUM(BF93:BF102)),  2)</f>
        <v>0</v>
      </c>
      <c r="G38" s="41"/>
      <c r="H38" s="41"/>
      <c r="I38" s="168">
        <v>0.14999999999999999</v>
      </c>
      <c r="J38" s="167">
        <f>ROUND(((SUM(BF93:BF102))*I38),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ROUND((SUM(BG93:BG102)),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ROUND((SUM(BH93:BH102)),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ROUND((SUM(BI93:BI102)),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7815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7939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4.75" customHeight="1">
      <c r="A58" s="41"/>
      <c r="B58" s="42"/>
      <c r="C58" s="43"/>
      <c r="D58" s="43"/>
      <c r="E58" s="72" t="str">
        <f>E13</f>
        <v>9.9.1 - Následná péče o porosty 1. rokem po výsadbě - NEOCEŇOVAT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7815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7939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75" customHeight="1">
      <c r="A85" s="41"/>
      <c r="B85" s="42"/>
      <c r="C85" s="43"/>
      <c r="D85" s="43"/>
      <c r="E85" s="72" t="str">
        <f>E13</f>
        <v>9.9.1 - Následná péče o porosty 1. rokem po výsadbě - NEOCEŇOVAT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SUM(P96:P102)</f>
        <v>0</v>
      </c>
      <c r="Q95" s="223"/>
      <c r="R95" s="224">
        <f>SUM(R96:R102)</f>
        <v>0</v>
      </c>
      <c r="S95" s="223"/>
      <c r="T95" s="225">
        <f>SUM(T96:T102)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SUM(BK96:BK102)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7915</v>
      </c>
      <c r="F96" s="233" t="s">
        <v>7916</v>
      </c>
      <c r="G96" s="234" t="s">
        <v>550</v>
      </c>
      <c r="H96" s="235">
        <v>56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7961</v>
      </c>
    </row>
    <row r="97" s="2" customFormat="1">
      <c r="A97" s="41"/>
      <c r="B97" s="42"/>
      <c r="C97" s="43"/>
      <c r="D97" s="244" t="s">
        <v>484</v>
      </c>
      <c r="E97" s="43"/>
      <c r="F97" s="245" t="s">
        <v>7918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7962</v>
      </c>
      <c r="G98" s="250"/>
      <c r="H98" s="253">
        <v>56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82</v>
      </c>
      <c r="D99" s="231" t="s">
        <v>477</v>
      </c>
      <c r="E99" s="232" t="s">
        <v>7925</v>
      </c>
      <c r="F99" s="233" t="s">
        <v>7926</v>
      </c>
      <c r="G99" s="234" t="s">
        <v>480</v>
      </c>
      <c r="H99" s="235">
        <v>55.200000000000003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7963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7926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6" customFormat="1">
      <c r="A101" s="16"/>
      <c r="B101" s="299"/>
      <c r="C101" s="300"/>
      <c r="D101" s="244" t="s">
        <v>487</v>
      </c>
      <c r="E101" s="301" t="s">
        <v>28</v>
      </c>
      <c r="F101" s="302" t="s">
        <v>7964</v>
      </c>
      <c r="G101" s="300"/>
      <c r="H101" s="301" t="s">
        <v>28</v>
      </c>
      <c r="I101" s="303"/>
      <c r="J101" s="300"/>
      <c r="K101" s="300"/>
      <c r="L101" s="304"/>
      <c r="M101" s="305"/>
      <c r="N101" s="306"/>
      <c r="O101" s="306"/>
      <c r="P101" s="306"/>
      <c r="Q101" s="306"/>
      <c r="R101" s="306"/>
      <c r="S101" s="306"/>
      <c r="T101" s="307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8" t="s">
        <v>487</v>
      </c>
      <c r="AU101" s="308" t="s">
        <v>82</v>
      </c>
      <c r="AV101" s="16" t="s">
        <v>78</v>
      </c>
      <c r="AW101" s="16" t="s">
        <v>35</v>
      </c>
      <c r="AX101" s="16" t="s">
        <v>74</v>
      </c>
      <c r="AY101" s="308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7929</v>
      </c>
      <c r="G102" s="250"/>
      <c r="H102" s="253">
        <v>55.200000000000003</v>
      </c>
      <c r="I102" s="254"/>
      <c r="J102" s="250"/>
      <c r="K102" s="250"/>
      <c r="L102" s="255"/>
      <c r="M102" s="292"/>
      <c r="N102" s="293"/>
      <c r="O102" s="293"/>
      <c r="P102" s="293"/>
      <c r="Q102" s="293"/>
      <c r="R102" s="293"/>
      <c r="S102" s="293"/>
      <c r="T102" s="29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6.96" customHeight="1">
      <c r="A103" s="41"/>
      <c r="B103" s="62"/>
      <c r="C103" s="63"/>
      <c r="D103" s="63"/>
      <c r="E103" s="63"/>
      <c r="F103" s="63"/>
      <c r="G103" s="63"/>
      <c r="H103" s="63"/>
      <c r="I103" s="179"/>
      <c r="J103" s="63"/>
      <c r="K103" s="63"/>
      <c r="L103" s="47"/>
      <c r="M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</sheetData>
  <sheetProtection sheet="1" autoFilter="0" formatColumns="0" formatRows="0" objects="1" scenarios="1" spinCount="100000" saltValue="xcB8JRDsIoPccZeL6MRc3Ga2B8Jb0sIrrNfxw5/kDt2wmS2bvxpK4XnU7WfA2bUbB+9ikejxtgjzrjSKhI9Tuw==" hashValue="zPB7O+Bbr5U00I9Nwexh0j2LRRCLsnJ4hQ9BXbES+6snp0DD2D0Jc/wr75jKpalYWZzl4spk3W4QJJf0Cdt3dg==" algorithmName="SHA-512" password="C429"/>
  <autoFilter ref="C92:K10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317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7815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7939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24.75" customHeight="1">
      <c r="A13" s="41"/>
      <c r="B13" s="47"/>
      <c r="C13" s="41"/>
      <c r="D13" s="41"/>
      <c r="E13" s="153" t="s">
        <v>7965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ROUND((SUM(BE93:BE102)),  2)</f>
        <v>0</v>
      </c>
      <c r="G37" s="41"/>
      <c r="H37" s="41"/>
      <c r="I37" s="168">
        <v>0.20999999999999999</v>
      </c>
      <c r="J37" s="167">
        <f>ROUND(((SUM(BE93:BE102))*I37),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ROUND((SUM(BF93:BF102)),  2)</f>
        <v>0</v>
      </c>
      <c r="G38" s="41"/>
      <c r="H38" s="41"/>
      <c r="I38" s="168">
        <v>0.14999999999999999</v>
      </c>
      <c r="J38" s="167">
        <f>ROUND(((SUM(BF93:BF102))*I38),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ROUND((SUM(BG93:BG102)),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ROUND((SUM(BH93:BH102)),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ROUND((SUM(BI93:BI102)),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7815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7939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4.75" customHeight="1">
      <c r="A58" s="41"/>
      <c r="B58" s="42"/>
      <c r="C58" s="43"/>
      <c r="D58" s="43"/>
      <c r="E58" s="72" t="str">
        <f>E13</f>
        <v>9.9.2 - Následná péče o porosty 2. rokem po výsadbě - NEOCEŇOVAT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7815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7939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75" customHeight="1">
      <c r="A85" s="41"/>
      <c r="B85" s="42"/>
      <c r="C85" s="43"/>
      <c r="D85" s="43"/>
      <c r="E85" s="72" t="str">
        <f>E13</f>
        <v>9.9.2 - Následná péče o porosty 2. rokem po výsadbě - NEOCEŇOVAT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SUM(P96:P102)</f>
        <v>0</v>
      </c>
      <c r="Q95" s="223"/>
      <c r="R95" s="224">
        <f>SUM(R96:R102)</f>
        <v>0</v>
      </c>
      <c r="S95" s="223"/>
      <c r="T95" s="225">
        <f>SUM(T96:T102)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SUM(BK96:BK102)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7915</v>
      </c>
      <c r="F96" s="233" t="s">
        <v>7916</v>
      </c>
      <c r="G96" s="234" t="s">
        <v>550</v>
      </c>
      <c r="H96" s="235">
        <v>56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7966</v>
      </c>
    </row>
    <row r="97" s="2" customFormat="1">
      <c r="A97" s="41"/>
      <c r="B97" s="42"/>
      <c r="C97" s="43"/>
      <c r="D97" s="244" t="s">
        <v>484</v>
      </c>
      <c r="E97" s="43"/>
      <c r="F97" s="245" t="s">
        <v>7918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7962</v>
      </c>
      <c r="G98" s="250"/>
      <c r="H98" s="253">
        <v>56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82</v>
      </c>
      <c r="D99" s="231" t="s">
        <v>477</v>
      </c>
      <c r="E99" s="232" t="s">
        <v>7925</v>
      </c>
      <c r="F99" s="233" t="s">
        <v>7926</v>
      </c>
      <c r="G99" s="234" t="s">
        <v>480</v>
      </c>
      <c r="H99" s="235">
        <v>55.200000000000003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7967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7926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6" customFormat="1">
      <c r="A101" s="16"/>
      <c r="B101" s="299"/>
      <c r="C101" s="300"/>
      <c r="D101" s="244" t="s">
        <v>487</v>
      </c>
      <c r="E101" s="301" t="s">
        <v>28</v>
      </c>
      <c r="F101" s="302" t="s">
        <v>7964</v>
      </c>
      <c r="G101" s="300"/>
      <c r="H101" s="301" t="s">
        <v>28</v>
      </c>
      <c r="I101" s="303"/>
      <c r="J101" s="300"/>
      <c r="K101" s="300"/>
      <c r="L101" s="304"/>
      <c r="M101" s="305"/>
      <c r="N101" s="306"/>
      <c r="O101" s="306"/>
      <c r="P101" s="306"/>
      <c r="Q101" s="306"/>
      <c r="R101" s="306"/>
      <c r="S101" s="306"/>
      <c r="T101" s="307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8" t="s">
        <v>487</v>
      </c>
      <c r="AU101" s="308" t="s">
        <v>82</v>
      </c>
      <c r="AV101" s="16" t="s">
        <v>78</v>
      </c>
      <c r="AW101" s="16" t="s">
        <v>35</v>
      </c>
      <c r="AX101" s="16" t="s">
        <v>74</v>
      </c>
      <c r="AY101" s="308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7929</v>
      </c>
      <c r="G102" s="250"/>
      <c r="H102" s="253">
        <v>55.200000000000003</v>
      </c>
      <c r="I102" s="254"/>
      <c r="J102" s="250"/>
      <c r="K102" s="250"/>
      <c r="L102" s="255"/>
      <c r="M102" s="292"/>
      <c r="N102" s="293"/>
      <c r="O102" s="293"/>
      <c r="P102" s="293"/>
      <c r="Q102" s="293"/>
      <c r="R102" s="293"/>
      <c r="S102" s="293"/>
      <c r="T102" s="29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6.96" customHeight="1">
      <c r="A103" s="41"/>
      <c r="B103" s="62"/>
      <c r="C103" s="63"/>
      <c r="D103" s="63"/>
      <c r="E103" s="63"/>
      <c r="F103" s="63"/>
      <c r="G103" s="63"/>
      <c r="H103" s="63"/>
      <c r="I103" s="179"/>
      <c r="J103" s="63"/>
      <c r="K103" s="63"/>
      <c r="L103" s="47"/>
      <c r="M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</sheetData>
  <sheetProtection sheet="1" autoFilter="0" formatColumns="0" formatRows="0" objects="1" scenarios="1" spinCount="100000" saltValue="gPe5J6pVve3fZRbyB+z4t5jnpwtsrnNQqPMeHJlbWqHG6aiGDbwl2by8RAWxcqOFn6KMrXkjbeAevFh49hJp7g==" hashValue="sHqlSHTrpGW6z7oRCX5ONBgQFaXTsYpRaqDP2dSgdAmxoaSyexpt9/Jgv0+LVoiS+fSC6NLBY5rtDE/djcsWuQ==" algorithmName="SHA-512" password="C429"/>
  <autoFilter ref="C92:K10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1908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ROUND(J97,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ROUND((SUM(BE97:BE468)),  2)</f>
        <v>0</v>
      </c>
      <c r="G37" s="41"/>
      <c r="H37" s="41"/>
      <c r="I37" s="168">
        <v>0.20999999999999999</v>
      </c>
      <c r="J37" s="167">
        <f>ROUND(((SUM(BE97:BE468))*I37),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ROUND((SUM(BF97:BF468)),  2)</f>
        <v>0</v>
      </c>
      <c r="G38" s="41"/>
      <c r="H38" s="41"/>
      <c r="I38" s="168">
        <v>0.14999999999999999</v>
      </c>
      <c r="J38" s="167">
        <f>ROUND(((SUM(BF97:BF468))*I38),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ROUND((SUM(BG97:BG468)),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ROUND((SUM(BH97:BH468)),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ROUND((SUM(BI97:BI468)),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01.01.07 - Injekční clona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J97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J98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J99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J122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447</v>
      </c>
      <c r="E71" s="199"/>
      <c r="F71" s="199"/>
      <c r="G71" s="199"/>
      <c r="H71" s="199"/>
      <c r="I71" s="200"/>
      <c r="J71" s="201">
        <f>J404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1909</v>
      </c>
      <c r="E72" s="199"/>
      <c r="F72" s="199"/>
      <c r="G72" s="199"/>
      <c r="H72" s="199"/>
      <c r="I72" s="200"/>
      <c r="J72" s="201">
        <f>J455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451</v>
      </c>
      <c r="E73" s="199"/>
      <c r="F73" s="199"/>
      <c r="G73" s="199"/>
      <c r="H73" s="199"/>
      <c r="I73" s="200"/>
      <c r="J73" s="201">
        <f>J466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179"/>
      <c r="J75" s="63"/>
      <c r="K75" s="6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182"/>
      <c r="J79" s="65"/>
      <c r="K79" s="65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460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83" t="str">
        <f>E7</f>
        <v>Krounka Kutřín, výstavba poldru</v>
      </c>
      <c r="F83" s="35"/>
      <c r="G83" s="35"/>
      <c r="H83" s="35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435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1" customFormat="1" ht="16.5" customHeight="1">
      <c r="B85" s="24"/>
      <c r="C85" s="25"/>
      <c r="D85" s="25"/>
      <c r="E85" s="183" t="s">
        <v>436</v>
      </c>
      <c r="F85" s="25"/>
      <c r="G85" s="25"/>
      <c r="H85" s="25"/>
      <c r="I85" s="142"/>
      <c r="J85" s="25"/>
      <c r="K85" s="25"/>
      <c r="L85" s="23"/>
    </row>
    <row r="86" s="1" customFormat="1" ht="12" customHeight="1">
      <c r="B86" s="24"/>
      <c r="C86" s="35" t="s">
        <v>437</v>
      </c>
      <c r="D86" s="25"/>
      <c r="E86" s="25"/>
      <c r="F86" s="25"/>
      <c r="G86" s="25"/>
      <c r="H86" s="25"/>
      <c r="I86" s="142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84" t="s">
        <v>438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439</v>
      </c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SO 01.01.07 - Injekční clona</v>
      </c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22</v>
      </c>
      <c r="D91" s="43"/>
      <c r="E91" s="43"/>
      <c r="F91" s="30" t="str">
        <f>F16</f>
        <v>Skuteč</v>
      </c>
      <c r="G91" s="43"/>
      <c r="H91" s="43"/>
      <c r="I91" s="154" t="s">
        <v>24</v>
      </c>
      <c r="J91" s="75" t="str">
        <f>IF(J16="","",J16)</f>
        <v>27.8.2019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40.05" customHeight="1">
      <c r="A93" s="41"/>
      <c r="B93" s="42"/>
      <c r="C93" s="35" t="s">
        <v>26</v>
      </c>
      <c r="D93" s="43"/>
      <c r="E93" s="43"/>
      <c r="F93" s="30" t="str">
        <f>E19</f>
        <v>Povodí Labe,státní podnik,Víta Nejedlého 951, HK3</v>
      </c>
      <c r="G93" s="43"/>
      <c r="H93" s="43"/>
      <c r="I93" s="154" t="s">
        <v>33</v>
      </c>
      <c r="J93" s="39" t="str">
        <f>E25</f>
        <v>"Sdružení Kutřín 2016" Šindlar + HG partner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31</v>
      </c>
      <c r="D94" s="43"/>
      <c r="E94" s="43"/>
      <c r="F94" s="30" t="str">
        <f>IF(E22="","",E22)</f>
        <v>Vyplň údaj</v>
      </c>
      <c r="G94" s="43"/>
      <c r="H94" s="43"/>
      <c r="I94" s="154" t="s">
        <v>36</v>
      </c>
      <c r="J94" s="39" t="str">
        <f>E28</f>
        <v xml:space="preserve"> 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203"/>
      <c r="B96" s="204"/>
      <c r="C96" s="205" t="s">
        <v>461</v>
      </c>
      <c r="D96" s="206" t="s">
        <v>59</v>
      </c>
      <c r="E96" s="206" t="s">
        <v>55</v>
      </c>
      <c r="F96" s="206" t="s">
        <v>56</v>
      </c>
      <c r="G96" s="206" t="s">
        <v>462</v>
      </c>
      <c r="H96" s="206" t="s">
        <v>463</v>
      </c>
      <c r="I96" s="207" t="s">
        <v>464</v>
      </c>
      <c r="J96" s="206" t="s">
        <v>444</v>
      </c>
      <c r="K96" s="208" t="s">
        <v>465</v>
      </c>
      <c r="L96" s="209"/>
      <c r="M96" s="95" t="s">
        <v>28</v>
      </c>
      <c r="N96" s="96" t="s">
        <v>44</v>
      </c>
      <c r="O96" s="96" t="s">
        <v>466</v>
      </c>
      <c r="P96" s="96" t="s">
        <v>467</v>
      </c>
      <c r="Q96" s="96" t="s">
        <v>468</v>
      </c>
      <c r="R96" s="96" t="s">
        <v>469</v>
      </c>
      <c r="S96" s="96" t="s">
        <v>470</v>
      </c>
      <c r="T96" s="97" t="s">
        <v>471</v>
      </c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</row>
    <row r="97" s="2" customFormat="1" ht="22.8" customHeight="1">
      <c r="A97" s="41"/>
      <c r="B97" s="42"/>
      <c r="C97" s="102" t="s">
        <v>472</v>
      </c>
      <c r="D97" s="43"/>
      <c r="E97" s="43"/>
      <c r="F97" s="43"/>
      <c r="G97" s="43"/>
      <c r="H97" s="43"/>
      <c r="I97" s="151"/>
      <c r="J97" s="210">
        <f>BK97</f>
        <v>0</v>
      </c>
      <c r="K97" s="43"/>
      <c r="L97" s="47"/>
      <c r="M97" s="98"/>
      <c r="N97" s="211"/>
      <c r="O97" s="99"/>
      <c r="P97" s="212">
        <f>P98</f>
        <v>0</v>
      </c>
      <c r="Q97" s="99"/>
      <c r="R97" s="212">
        <f>R98</f>
        <v>855.80202580000002</v>
      </c>
      <c r="S97" s="99"/>
      <c r="T97" s="213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73</v>
      </c>
      <c r="AU97" s="20" t="s">
        <v>445</v>
      </c>
      <c r="BK97" s="214">
        <f>BK98</f>
        <v>0</v>
      </c>
    </row>
    <row r="98" s="12" customFormat="1" ht="25.92" customHeight="1">
      <c r="A98" s="12"/>
      <c r="B98" s="215"/>
      <c r="C98" s="216"/>
      <c r="D98" s="217" t="s">
        <v>73</v>
      </c>
      <c r="E98" s="218" t="s">
        <v>473</v>
      </c>
      <c r="F98" s="218" t="s">
        <v>474</v>
      </c>
      <c r="G98" s="216"/>
      <c r="H98" s="216"/>
      <c r="I98" s="219"/>
      <c r="J98" s="220">
        <f>BK98</f>
        <v>0</v>
      </c>
      <c r="K98" s="216"/>
      <c r="L98" s="221"/>
      <c r="M98" s="222"/>
      <c r="N98" s="223"/>
      <c r="O98" s="223"/>
      <c r="P98" s="224">
        <f>P99+P122+P404+P455+P466</f>
        <v>0</v>
      </c>
      <c r="Q98" s="223"/>
      <c r="R98" s="224">
        <f>R99+R122+R404+R455+R466</f>
        <v>855.80202580000002</v>
      </c>
      <c r="S98" s="223"/>
      <c r="T98" s="225">
        <f>T99+T122+T404+T455+T466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26" t="s">
        <v>78</v>
      </c>
      <c r="AT98" s="227" t="s">
        <v>73</v>
      </c>
      <c r="AU98" s="227" t="s">
        <v>74</v>
      </c>
      <c r="AY98" s="226" t="s">
        <v>475</v>
      </c>
      <c r="BK98" s="228">
        <f>BK99+BK122+BK404+BK455+BK466</f>
        <v>0</v>
      </c>
    </row>
    <row r="99" s="12" customFormat="1" ht="22.8" customHeight="1">
      <c r="A99" s="12"/>
      <c r="B99" s="215"/>
      <c r="C99" s="216"/>
      <c r="D99" s="217" t="s">
        <v>73</v>
      </c>
      <c r="E99" s="229" t="s">
        <v>78</v>
      </c>
      <c r="F99" s="229" t="s">
        <v>393</v>
      </c>
      <c r="G99" s="216"/>
      <c r="H99" s="216"/>
      <c r="I99" s="219"/>
      <c r="J99" s="230">
        <f>BK99</f>
        <v>0</v>
      </c>
      <c r="K99" s="216"/>
      <c r="L99" s="221"/>
      <c r="M99" s="222"/>
      <c r="N99" s="223"/>
      <c r="O99" s="223"/>
      <c r="P99" s="224">
        <f>SUM(P100:P121)</f>
        <v>0</v>
      </c>
      <c r="Q99" s="223"/>
      <c r="R99" s="224">
        <f>SUM(R100:R121)</f>
        <v>10.711799999999998</v>
      </c>
      <c r="S99" s="223"/>
      <c r="T99" s="225">
        <f>SUM(T100:T121)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78</v>
      </c>
      <c r="AY99" s="226" t="s">
        <v>475</v>
      </c>
      <c r="BK99" s="228">
        <f>SUM(BK100:BK121)</f>
        <v>0</v>
      </c>
    </row>
    <row r="100" s="2" customFormat="1" ht="55.5" customHeight="1">
      <c r="A100" s="41"/>
      <c r="B100" s="42"/>
      <c r="C100" s="231" t="s">
        <v>78</v>
      </c>
      <c r="D100" s="231" t="s">
        <v>477</v>
      </c>
      <c r="E100" s="232" t="s">
        <v>1910</v>
      </c>
      <c r="F100" s="233" t="s">
        <v>1911</v>
      </c>
      <c r="G100" s="234" t="s">
        <v>550</v>
      </c>
      <c r="H100" s="235">
        <v>207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0.047</v>
      </c>
      <c r="R100" s="240">
        <f>Q100*H100</f>
        <v>9.7289999999999992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482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482</v>
      </c>
      <c r="BM100" s="242" t="s">
        <v>1912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1911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1913</v>
      </c>
      <c r="G102" s="250"/>
      <c r="H102" s="253">
        <v>90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74</v>
      </c>
      <c r="AY102" s="259" t="s">
        <v>475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1914</v>
      </c>
      <c r="G103" s="250"/>
      <c r="H103" s="253">
        <v>27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1915</v>
      </c>
      <c r="G104" s="250"/>
      <c r="H104" s="253">
        <v>90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5" customFormat="1">
      <c r="A105" s="15"/>
      <c r="B105" s="271"/>
      <c r="C105" s="272"/>
      <c r="D105" s="244" t="s">
        <v>487</v>
      </c>
      <c r="E105" s="273" t="s">
        <v>28</v>
      </c>
      <c r="F105" s="274" t="s">
        <v>493</v>
      </c>
      <c r="G105" s="272"/>
      <c r="H105" s="275">
        <v>207</v>
      </c>
      <c r="I105" s="276"/>
      <c r="J105" s="272"/>
      <c r="K105" s="272"/>
      <c r="L105" s="277"/>
      <c r="M105" s="278"/>
      <c r="N105" s="279"/>
      <c r="O105" s="279"/>
      <c r="P105" s="279"/>
      <c r="Q105" s="279"/>
      <c r="R105" s="279"/>
      <c r="S105" s="279"/>
      <c r="T105" s="280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81" t="s">
        <v>487</v>
      </c>
      <c r="AU105" s="281" t="s">
        <v>82</v>
      </c>
      <c r="AV105" s="15" t="s">
        <v>482</v>
      </c>
      <c r="AW105" s="15" t="s">
        <v>35</v>
      </c>
      <c r="AX105" s="15" t="s">
        <v>78</v>
      </c>
      <c r="AY105" s="281" t="s">
        <v>475</v>
      </c>
    </row>
    <row r="106" s="2" customFormat="1" ht="21.75" customHeight="1">
      <c r="A106" s="41"/>
      <c r="B106" s="42"/>
      <c r="C106" s="231" t="s">
        <v>82</v>
      </c>
      <c r="D106" s="231" t="s">
        <v>477</v>
      </c>
      <c r="E106" s="232" t="s">
        <v>1916</v>
      </c>
      <c r="F106" s="233" t="s">
        <v>1917</v>
      </c>
      <c r="G106" s="234" t="s">
        <v>496</v>
      </c>
      <c r="H106" s="235">
        <v>585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1918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1917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>
      <c r="A108" s="41"/>
      <c r="B108" s="42"/>
      <c r="C108" s="43"/>
      <c r="D108" s="244" t="s">
        <v>485</v>
      </c>
      <c r="E108" s="43"/>
      <c r="F108" s="248" t="s">
        <v>1919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485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1920</v>
      </c>
      <c r="G109" s="250"/>
      <c r="H109" s="253">
        <v>252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1921</v>
      </c>
      <c r="G110" s="250"/>
      <c r="H110" s="253">
        <v>76.5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74</v>
      </c>
      <c r="AY110" s="259" t="s">
        <v>475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1922</v>
      </c>
      <c r="G111" s="250"/>
      <c r="H111" s="253">
        <v>256.5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74</v>
      </c>
      <c r="AY111" s="259" t="s">
        <v>475</v>
      </c>
    </row>
    <row r="112" s="15" customFormat="1">
      <c r="A112" s="15"/>
      <c r="B112" s="271"/>
      <c r="C112" s="272"/>
      <c r="D112" s="244" t="s">
        <v>487</v>
      </c>
      <c r="E112" s="273" t="s">
        <v>28</v>
      </c>
      <c r="F112" s="274" t="s">
        <v>493</v>
      </c>
      <c r="G112" s="272"/>
      <c r="H112" s="275">
        <v>585</v>
      </c>
      <c r="I112" s="276"/>
      <c r="J112" s="272"/>
      <c r="K112" s="272"/>
      <c r="L112" s="277"/>
      <c r="M112" s="278"/>
      <c r="N112" s="279"/>
      <c r="O112" s="279"/>
      <c r="P112" s="279"/>
      <c r="Q112" s="279"/>
      <c r="R112" s="279"/>
      <c r="S112" s="279"/>
      <c r="T112" s="280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81" t="s">
        <v>487</v>
      </c>
      <c r="AU112" s="281" t="s">
        <v>82</v>
      </c>
      <c r="AV112" s="15" t="s">
        <v>482</v>
      </c>
      <c r="AW112" s="15" t="s">
        <v>35</v>
      </c>
      <c r="AX112" s="15" t="s">
        <v>78</v>
      </c>
      <c r="AY112" s="281" t="s">
        <v>475</v>
      </c>
    </row>
    <row r="113" s="2" customFormat="1" ht="21.75" customHeight="1">
      <c r="A113" s="41"/>
      <c r="B113" s="42"/>
      <c r="C113" s="282" t="s">
        <v>90</v>
      </c>
      <c r="D113" s="282" t="s">
        <v>516</v>
      </c>
      <c r="E113" s="283" t="s">
        <v>1923</v>
      </c>
      <c r="F113" s="284" t="s">
        <v>1924</v>
      </c>
      <c r="G113" s="285" t="s">
        <v>496</v>
      </c>
      <c r="H113" s="286">
        <v>702</v>
      </c>
      <c r="I113" s="287"/>
      <c r="J113" s="288">
        <f>ROUND(I113*H113,2)</f>
        <v>0</v>
      </c>
      <c r="K113" s="284" t="s">
        <v>481</v>
      </c>
      <c r="L113" s="289"/>
      <c r="M113" s="290" t="s">
        <v>28</v>
      </c>
      <c r="N113" s="291" t="s">
        <v>45</v>
      </c>
      <c r="O113" s="87"/>
      <c r="P113" s="240">
        <f>O113*H113</f>
        <v>0</v>
      </c>
      <c r="Q113" s="240">
        <v>0.0014</v>
      </c>
      <c r="R113" s="240">
        <f>Q113*H113</f>
        <v>0.98280000000000001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519</v>
      </c>
      <c r="AT113" s="242" t="s">
        <v>516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1925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1924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1926</v>
      </c>
      <c r="G115" s="250"/>
      <c r="H115" s="253">
        <v>702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78</v>
      </c>
      <c r="AY115" s="259" t="s">
        <v>475</v>
      </c>
    </row>
    <row r="116" s="2" customFormat="1" ht="21.75" customHeight="1">
      <c r="A116" s="41"/>
      <c r="B116" s="42"/>
      <c r="C116" s="231" t="s">
        <v>482</v>
      </c>
      <c r="D116" s="231" t="s">
        <v>477</v>
      </c>
      <c r="E116" s="232" t="s">
        <v>1553</v>
      </c>
      <c r="F116" s="233" t="s">
        <v>1554</v>
      </c>
      <c r="G116" s="234" t="s">
        <v>480</v>
      </c>
      <c r="H116" s="235">
        <v>7.085</v>
      </c>
      <c r="I116" s="236"/>
      <c r="J116" s="237">
        <f>ROUND(I116*H116,2)</f>
        <v>0</v>
      </c>
      <c r="K116" s="233" t="s">
        <v>28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482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482</v>
      </c>
      <c r="BM116" s="242" t="s">
        <v>1927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1554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1928</v>
      </c>
      <c r="G118" s="250"/>
      <c r="H118" s="253">
        <v>1.2909999999999999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74</v>
      </c>
      <c r="AY118" s="259" t="s">
        <v>475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1929</v>
      </c>
      <c r="G119" s="250"/>
      <c r="H119" s="253">
        <v>1.5800000000000001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74</v>
      </c>
      <c r="AY119" s="259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1930</v>
      </c>
      <c r="G120" s="250"/>
      <c r="H120" s="253">
        <v>4.2140000000000004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5" customFormat="1">
      <c r="A121" s="15"/>
      <c r="B121" s="271"/>
      <c r="C121" s="272"/>
      <c r="D121" s="244" t="s">
        <v>487</v>
      </c>
      <c r="E121" s="273" t="s">
        <v>28</v>
      </c>
      <c r="F121" s="274" t="s">
        <v>493</v>
      </c>
      <c r="G121" s="272"/>
      <c r="H121" s="275">
        <v>7.0850000000000009</v>
      </c>
      <c r="I121" s="276"/>
      <c r="J121" s="272"/>
      <c r="K121" s="272"/>
      <c r="L121" s="277"/>
      <c r="M121" s="278"/>
      <c r="N121" s="279"/>
      <c r="O121" s="279"/>
      <c r="P121" s="279"/>
      <c r="Q121" s="279"/>
      <c r="R121" s="279"/>
      <c r="S121" s="279"/>
      <c r="T121" s="280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81" t="s">
        <v>487</v>
      </c>
      <c r="AU121" s="281" t="s">
        <v>82</v>
      </c>
      <c r="AV121" s="15" t="s">
        <v>482</v>
      </c>
      <c r="AW121" s="15" t="s">
        <v>35</v>
      </c>
      <c r="AX121" s="15" t="s">
        <v>78</v>
      </c>
      <c r="AY121" s="281" t="s">
        <v>475</v>
      </c>
    </row>
    <row r="122" s="12" customFormat="1" ht="22.8" customHeight="1">
      <c r="A122" s="12"/>
      <c r="B122" s="215"/>
      <c r="C122" s="216"/>
      <c r="D122" s="217" t="s">
        <v>73</v>
      </c>
      <c r="E122" s="229" t="s">
        <v>82</v>
      </c>
      <c r="F122" s="229" t="s">
        <v>925</v>
      </c>
      <c r="G122" s="216"/>
      <c r="H122" s="216"/>
      <c r="I122" s="219"/>
      <c r="J122" s="230">
        <f>BK122</f>
        <v>0</v>
      </c>
      <c r="K122" s="216"/>
      <c r="L122" s="221"/>
      <c r="M122" s="222"/>
      <c r="N122" s="223"/>
      <c r="O122" s="223"/>
      <c r="P122" s="224">
        <f>SUM(P123:P403)</f>
        <v>0</v>
      </c>
      <c r="Q122" s="223"/>
      <c r="R122" s="224">
        <f>SUM(R123:R403)</f>
        <v>804.55610479999996</v>
      </c>
      <c r="S122" s="223"/>
      <c r="T122" s="225">
        <f>SUM(T123:T403)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6" t="s">
        <v>78</v>
      </c>
      <c r="AT122" s="227" t="s">
        <v>73</v>
      </c>
      <c r="AU122" s="227" t="s">
        <v>78</v>
      </c>
      <c r="AY122" s="226" t="s">
        <v>475</v>
      </c>
      <c r="BK122" s="228">
        <f>SUM(BK123:BK403)</f>
        <v>0</v>
      </c>
    </row>
    <row r="123" s="2" customFormat="1" ht="21.75" customHeight="1">
      <c r="A123" s="41"/>
      <c r="B123" s="42"/>
      <c r="C123" s="231" t="s">
        <v>186</v>
      </c>
      <c r="D123" s="231" t="s">
        <v>477</v>
      </c>
      <c r="E123" s="232" t="s">
        <v>1931</v>
      </c>
      <c r="F123" s="233" t="s">
        <v>1932</v>
      </c>
      <c r="G123" s="234" t="s">
        <v>639</v>
      </c>
      <c r="H123" s="235">
        <v>1548.3599999999999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0.00024000000000000001</v>
      </c>
      <c r="R123" s="240">
        <f>Q123*H123</f>
        <v>0.3716064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1933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1934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2" customFormat="1">
      <c r="A125" s="41"/>
      <c r="B125" s="42"/>
      <c r="C125" s="43"/>
      <c r="D125" s="244" t="s">
        <v>485</v>
      </c>
      <c r="E125" s="43"/>
      <c r="F125" s="248" t="s">
        <v>1935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485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1936</v>
      </c>
      <c r="G126" s="250"/>
      <c r="H126" s="253">
        <v>30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1937</v>
      </c>
      <c r="G127" s="250"/>
      <c r="H127" s="253">
        <v>30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1938</v>
      </c>
      <c r="G128" s="250"/>
      <c r="H128" s="253">
        <v>68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1939</v>
      </c>
      <c r="G129" s="250"/>
      <c r="H129" s="253">
        <v>72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74</v>
      </c>
      <c r="AY129" s="259" t="s">
        <v>475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1940</v>
      </c>
      <c r="G130" s="250"/>
      <c r="H130" s="253">
        <v>150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74</v>
      </c>
      <c r="AY130" s="259" t="s">
        <v>475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1941</v>
      </c>
      <c r="G131" s="250"/>
      <c r="H131" s="253">
        <v>60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74</v>
      </c>
      <c r="AY131" s="259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1942</v>
      </c>
      <c r="G132" s="250"/>
      <c r="H132" s="253">
        <v>32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1943</v>
      </c>
      <c r="G133" s="250"/>
      <c r="H133" s="253">
        <v>28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74</v>
      </c>
      <c r="AY133" s="259" t="s">
        <v>475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1944</v>
      </c>
      <c r="G134" s="250"/>
      <c r="H134" s="253">
        <v>18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74</v>
      </c>
      <c r="AY134" s="259" t="s">
        <v>475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1945</v>
      </c>
      <c r="G135" s="250"/>
      <c r="H135" s="253">
        <v>16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74</v>
      </c>
      <c r="AY135" s="259" t="s">
        <v>475</v>
      </c>
    </row>
    <row r="136" s="14" customFormat="1">
      <c r="A136" s="14"/>
      <c r="B136" s="260"/>
      <c r="C136" s="261"/>
      <c r="D136" s="244" t="s">
        <v>487</v>
      </c>
      <c r="E136" s="262" t="s">
        <v>28</v>
      </c>
      <c r="F136" s="263" t="s">
        <v>490</v>
      </c>
      <c r="G136" s="261"/>
      <c r="H136" s="264">
        <v>504</v>
      </c>
      <c r="I136" s="265"/>
      <c r="J136" s="261"/>
      <c r="K136" s="261"/>
      <c r="L136" s="266"/>
      <c r="M136" s="267"/>
      <c r="N136" s="268"/>
      <c r="O136" s="268"/>
      <c r="P136" s="268"/>
      <c r="Q136" s="268"/>
      <c r="R136" s="268"/>
      <c r="S136" s="268"/>
      <c r="T136" s="269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70" t="s">
        <v>487</v>
      </c>
      <c r="AU136" s="270" t="s">
        <v>82</v>
      </c>
      <c r="AV136" s="14" t="s">
        <v>90</v>
      </c>
      <c r="AW136" s="14" t="s">
        <v>35</v>
      </c>
      <c r="AX136" s="14" t="s">
        <v>74</v>
      </c>
      <c r="AY136" s="270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1946</v>
      </c>
      <c r="G137" s="250"/>
      <c r="H137" s="253">
        <v>45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1947</v>
      </c>
      <c r="G138" s="250"/>
      <c r="H138" s="253">
        <v>45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1948</v>
      </c>
      <c r="G139" s="250"/>
      <c r="H139" s="253">
        <v>102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74</v>
      </c>
      <c r="AY139" s="259" t="s">
        <v>475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1949</v>
      </c>
      <c r="G140" s="250"/>
      <c r="H140" s="253">
        <v>108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74</v>
      </c>
      <c r="AY140" s="259" t="s">
        <v>475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1950</v>
      </c>
      <c r="G141" s="250"/>
      <c r="H141" s="253">
        <v>225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1951</v>
      </c>
      <c r="G142" s="250"/>
      <c r="H142" s="253">
        <v>90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1952</v>
      </c>
      <c r="G143" s="250"/>
      <c r="H143" s="253">
        <v>48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74</v>
      </c>
      <c r="AY143" s="259" t="s">
        <v>475</v>
      </c>
    </row>
    <row r="144" s="13" customFormat="1">
      <c r="A144" s="13"/>
      <c r="B144" s="249"/>
      <c r="C144" s="250"/>
      <c r="D144" s="244" t="s">
        <v>487</v>
      </c>
      <c r="E144" s="251" t="s">
        <v>28</v>
      </c>
      <c r="F144" s="252" t="s">
        <v>1953</v>
      </c>
      <c r="G144" s="250"/>
      <c r="H144" s="253">
        <v>42</v>
      </c>
      <c r="I144" s="254"/>
      <c r="J144" s="250"/>
      <c r="K144" s="250"/>
      <c r="L144" s="255"/>
      <c r="M144" s="256"/>
      <c r="N144" s="257"/>
      <c r="O144" s="257"/>
      <c r="P144" s="257"/>
      <c r="Q144" s="257"/>
      <c r="R144" s="257"/>
      <c r="S144" s="257"/>
      <c r="T144" s="258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9" t="s">
        <v>487</v>
      </c>
      <c r="AU144" s="259" t="s">
        <v>82</v>
      </c>
      <c r="AV144" s="13" t="s">
        <v>82</v>
      </c>
      <c r="AW144" s="13" t="s">
        <v>35</v>
      </c>
      <c r="AX144" s="13" t="s">
        <v>74</v>
      </c>
      <c r="AY144" s="259" t="s">
        <v>475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1954</v>
      </c>
      <c r="G145" s="250"/>
      <c r="H145" s="253">
        <v>24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1955</v>
      </c>
      <c r="G146" s="250"/>
      <c r="H146" s="253">
        <v>24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4" customFormat="1">
      <c r="A147" s="14"/>
      <c r="B147" s="260"/>
      <c r="C147" s="261"/>
      <c r="D147" s="244" t="s">
        <v>487</v>
      </c>
      <c r="E147" s="262" t="s">
        <v>28</v>
      </c>
      <c r="F147" s="263" t="s">
        <v>490</v>
      </c>
      <c r="G147" s="261"/>
      <c r="H147" s="264">
        <v>753</v>
      </c>
      <c r="I147" s="265"/>
      <c r="J147" s="261"/>
      <c r="K147" s="261"/>
      <c r="L147" s="266"/>
      <c r="M147" s="267"/>
      <c r="N147" s="268"/>
      <c r="O147" s="268"/>
      <c r="P147" s="268"/>
      <c r="Q147" s="268"/>
      <c r="R147" s="268"/>
      <c r="S147" s="268"/>
      <c r="T147" s="269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70" t="s">
        <v>487</v>
      </c>
      <c r="AU147" s="270" t="s">
        <v>82</v>
      </c>
      <c r="AV147" s="14" t="s">
        <v>90</v>
      </c>
      <c r="AW147" s="14" t="s">
        <v>35</v>
      </c>
      <c r="AX147" s="14" t="s">
        <v>74</v>
      </c>
      <c r="AY147" s="270" t="s">
        <v>475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1956</v>
      </c>
      <c r="G148" s="250"/>
      <c r="H148" s="253">
        <v>50.399999999999999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74</v>
      </c>
      <c r="AY148" s="259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1957</v>
      </c>
      <c r="G149" s="250"/>
      <c r="H149" s="253">
        <v>75.299999999999997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4" customFormat="1">
      <c r="A150" s="14"/>
      <c r="B150" s="260"/>
      <c r="C150" s="261"/>
      <c r="D150" s="244" t="s">
        <v>487</v>
      </c>
      <c r="E150" s="262" t="s">
        <v>28</v>
      </c>
      <c r="F150" s="263" t="s">
        <v>490</v>
      </c>
      <c r="G150" s="261"/>
      <c r="H150" s="264">
        <v>125.69999999999999</v>
      </c>
      <c r="I150" s="265"/>
      <c r="J150" s="261"/>
      <c r="K150" s="261"/>
      <c r="L150" s="266"/>
      <c r="M150" s="267"/>
      <c r="N150" s="268"/>
      <c r="O150" s="268"/>
      <c r="P150" s="268"/>
      <c r="Q150" s="268"/>
      <c r="R150" s="268"/>
      <c r="S150" s="268"/>
      <c r="T150" s="269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70" t="s">
        <v>487</v>
      </c>
      <c r="AU150" s="270" t="s">
        <v>82</v>
      </c>
      <c r="AV150" s="14" t="s">
        <v>90</v>
      </c>
      <c r="AW150" s="14" t="s">
        <v>35</v>
      </c>
      <c r="AX150" s="14" t="s">
        <v>74</v>
      </c>
      <c r="AY150" s="270" t="s">
        <v>475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1958</v>
      </c>
      <c r="G151" s="250"/>
      <c r="H151" s="253">
        <v>150.59999999999999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74</v>
      </c>
      <c r="AY151" s="259" t="s">
        <v>475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1959</v>
      </c>
      <c r="G152" s="250"/>
      <c r="H152" s="253">
        <v>15.060000000000001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74</v>
      </c>
      <c r="AY152" s="259" t="s">
        <v>475</v>
      </c>
    </row>
    <row r="153" s="15" customFormat="1">
      <c r="A153" s="15"/>
      <c r="B153" s="271"/>
      <c r="C153" s="272"/>
      <c r="D153" s="244" t="s">
        <v>487</v>
      </c>
      <c r="E153" s="273" t="s">
        <v>28</v>
      </c>
      <c r="F153" s="274" t="s">
        <v>493</v>
      </c>
      <c r="G153" s="272"/>
      <c r="H153" s="275">
        <v>1548.3599999999999</v>
      </c>
      <c r="I153" s="276"/>
      <c r="J153" s="272"/>
      <c r="K153" s="272"/>
      <c r="L153" s="277"/>
      <c r="M153" s="278"/>
      <c r="N153" s="279"/>
      <c r="O153" s="279"/>
      <c r="P153" s="279"/>
      <c r="Q153" s="279"/>
      <c r="R153" s="279"/>
      <c r="S153" s="279"/>
      <c r="T153" s="280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81" t="s">
        <v>487</v>
      </c>
      <c r="AU153" s="281" t="s">
        <v>82</v>
      </c>
      <c r="AV153" s="15" t="s">
        <v>482</v>
      </c>
      <c r="AW153" s="15" t="s">
        <v>35</v>
      </c>
      <c r="AX153" s="15" t="s">
        <v>78</v>
      </c>
      <c r="AY153" s="281" t="s">
        <v>475</v>
      </c>
    </row>
    <row r="154" s="2" customFormat="1" ht="21.75" customHeight="1">
      <c r="A154" s="41"/>
      <c r="B154" s="42"/>
      <c r="C154" s="231" t="s">
        <v>204</v>
      </c>
      <c r="D154" s="231" t="s">
        <v>477</v>
      </c>
      <c r="E154" s="232" t="s">
        <v>1960</v>
      </c>
      <c r="F154" s="233" t="s">
        <v>1961</v>
      </c>
      <c r="G154" s="234" t="s">
        <v>639</v>
      </c>
      <c r="H154" s="235">
        <v>5850.8999999999996</v>
      </c>
      <c r="I154" s="236"/>
      <c r="J154" s="237">
        <f>ROUND(I154*H154,2)</f>
        <v>0</v>
      </c>
      <c r="K154" s="233" t="s">
        <v>481</v>
      </c>
      <c r="L154" s="47"/>
      <c r="M154" s="238" t="s">
        <v>28</v>
      </c>
      <c r="N154" s="239" t="s">
        <v>45</v>
      </c>
      <c r="O154" s="87"/>
      <c r="P154" s="240">
        <f>O154*H154</f>
        <v>0</v>
      </c>
      <c r="Q154" s="240">
        <v>0.00032000000000000003</v>
      </c>
      <c r="R154" s="240">
        <f>Q154*H154</f>
        <v>1.872288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482</v>
      </c>
      <c r="AT154" s="242" t="s">
        <v>477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1962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1963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2" customFormat="1">
      <c r="A156" s="41"/>
      <c r="B156" s="42"/>
      <c r="C156" s="43"/>
      <c r="D156" s="244" t="s">
        <v>485</v>
      </c>
      <c r="E156" s="43"/>
      <c r="F156" s="248" t="s">
        <v>1935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485</v>
      </c>
      <c r="AU156" s="20" t="s">
        <v>82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1964</v>
      </c>
      <c r="G157" s="250"/>
      <c r="H157" s="253">
        <v>18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1965</v>
      </c>
      <c r="G158" s="250"/>
      <c r="H158" s="253">
        <v>18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1966</v>
      </c>
      <c r="G159" s="250"/>
      <c r="H159" s="253">
        <v>40.799999999999997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74</v>
      </c>
      <c r="AY159" s="259" t="s">
        <v>475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1967</v>
      </c>
      <c r="G160" s="250"/>
      <c r="H160" s="253">
        <v>43.200000000000003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74</v>
      </c>
      <c r="AY160" s="259" t="s">
        <v>475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1968</v>
      </c>
      <c r="G161" s="250"/>
      <c r="H161" s="253">
        <v>90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74</v>
      </c>
      <c r="AY161" s="259" t="s">
        <v>475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1969</v>
      </c>
      <c r="G162" s="250"/>
      <c r="H162" s="253">
        <v>36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74</v>
      </c>
      <c r="AY162" s="259" t="s">
        <v>475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1970</v>
      </c>
      <c r="G163" s="250"/>
      <c r="H163" s="253">
        <v>19.199999999999999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74</v>
      </c>
      <c r="AY163" s="259" t="s">
        <v>475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1971</v>
      </c>
      <c r="G164" s="250"/>
      <c r="H164" s="253">
        <v>16.800000000000001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74</v>
      </c>
      <c r="AY164" s="259" t="s">
        <v>475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1972</v>
      </c>
      <c r="G165" s="250"/>
      <c r="H165" s="253">
        <v>9.5999999999999996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74</v>
      </c>
      <c r="AY165" s="259" t="s">
        <v>475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1973</v>
      </c>
      <c r="G166" s="250"/>
      <c r="H166" s="253">
        <v>9.5999999999999996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74</v>
      </c>
      <c r="AY166" s="259" t="s">
        <v>475</v>
      </c>
    </row>
    <row r="167" s="14" customFormat="1">
      <c r="A167" s="14"/>
      <c r="B167" s="260"/>
      <c r="C167" s="261"/>
      <c r="D167" s="244" t="s">
        <v>487</v>
      </c>
      <c r="E167" s="262" t="s">
        <v>28</v>
      </c>
      <c r="F167" s="263" t="s">
        <v>490</v>
      </c>
      <c r="G167" s="261"/>
      <c r="H167" s="264">
        <v>301.20000000000005</v>
      </c>
      <c r="I167" s="265"/>
      <c r="J167" s="261"/>
      <c r="K167" s="261"/>
      <c r="L167" s="266"/>
      <c r="M167" s="267"/>
      <c r="N167" s="268"/>
      <c r="O167" s="268"/>
      <c r="P167" s="268"/>
      <c r="Q167" s="268"/>
      <c r="R167" s="268"/>
      <c r="S167" s="268"/>
      <c r="T167" s="269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70" t="s">
        <v>487</v>
      </c>
      <c r="AU167" s="270" t="s">
        <v>82</v>
      </c>
      <c r="AV167" s="14" t="s">
        <v>90</v>
      </c>
      <c r="AW167" s="14" t="s">
        <v>35</v>
      </c>
      <c r="AX167" s="14" t="s">
        <v>74</v>
      </c>
      <c r="AY167" s="270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1974</v>
      </c>
      <c r="G168" s="250"/>
      <c r="H168" s="253">
        <v>36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1975</v>
      </c>
      <c r="G169" s="250"/>
      <c r="H169" s="253">
        <v>36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3" customFormat="1">
      <c r="A170" s="13"/>
      <c r="B170" s="249"/>
      <c r="C170" s="250"/>
      <c r="D170" s="244" t="s">
        <v>487</v>
      </c>
      <c r="E170" s="251" t="s">
        <v>28</v>
      </c>
      <c r="F170" s="252" t="s">
        <v>1976</v>
      </c>
      <c r="G170" s="250"/>
      <c r="H170" s="253">
        <v>81.599999999999994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9" t="s">
        <v>487</v>
      </c>
      <c r="AU170" s="259" t="s">
        <v>82</v>
      </c>
      <c r="AV170" s="13" t="s">
        <v>82</v>
      </c>
      <c r="AW170" s="13" t="s">
        <v>35</v>
      </c>
      <c r="AX170" s="13" t="s">
        <v>74</v>
      </c>
      <c r="AY170" s="259" t="s">
        <v>475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1977</v>
      </c>
      <c r="G171" s="250"/>
      <c r="H171" s="253">
        <v>86.400000000000006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74</v>
      </c>
      <c r="AY171" s="259" t="s">
        <v>475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1978</v>
      </c>
      <c r="G172" s="250"/>
      <c r="H172" s="253">
        <v>180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74</v>
      </c>
      <c r="AY172" s="259" t="s">
        <v>475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1979</v>
      </c>
      <c r="G173" s="250"/>
      <c r="H173" s="253">
        <v>72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1980</v>
      </c>
      <c r="G174" s="250"/>
      <c r="H174" s="253">
        <v>38.399999999999999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1981</v>
      </c>
      <c r="G175" s="250"/>
      <c r="H175" s="253">
        <v>33.600000000000001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74</v>
      </c>
      <c r="AY175" s="259" t="s">
        <v>475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1982</v>
      </c>
      <c r="G176" s="250"/>
      <c r="H176" s="253">
        <v>19.199999999999999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74</v>
      </c>
      <c r="AY176" s="259" t="s">
        <v>475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1983</v>
      </c>
      <c r="G177" s="250"/>
      <c r="H177" s="253">
        <v>19.199999999999999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4" customFormat="1">
      <c r="A178" s="14"/>
      <c r="B178" s="260"/>
      <c r="C178" s="261"/>
      <c r="D178" s="244" t="s">
        <v>487</v>
      </c>
      <c r="E178" s="262" t="s">
        <v>28</v>
      </c>
      <c r="F178" s="263" t="s">
        <v>490</v>
      </c>
      <c r="G178" s="261"/>
      <c r="H178" s="264">
        <v>602.40000000000009</v>
      </c>
      <c r="I178" s="265"/>
      <c r="J178" s="261"/>
      <c r="K178" s="261"/>
      <c r="L178" s="266"/>
      <c r="M178" s="267"/>
      <c r="N178" s="268"/>
      <c r="O178" s="268"/>
      <c r="P178" s="268"/>
      <c r="Q178" s="268"/>
      <c r="R178" s="268"/>
      <c r="S178" s="268"/>
      <c r="T178" s="269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70" t="s">
        <v>487</v>
      </c>
      <c r="AU178" s="270" t="s">
        <v>82</v>
      </c>
      <c r="AV178" s="14" t="s">
        <v>90</v>
      </c>
      <c r="AW178" s="14" t="s">
        <v>35</v>
      </c>
      <c r="AX178" s="14" t="s">
        <v>74</v>
      </c>
      <c r="AY178" s="270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1984</v>
      </c>
      <c r="G179" s="250"/>
      <c r="H179" s="253">
        <v>54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1985</v>
      </c>
      <c r="G180" s="250"/>
      <c r="H180" s="253">
        <v>54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1986</v>
      </c>
      <c r="G181" s="250"/>
      <c r="H181" s="253">
        <v>122.40000000000001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1987</v>
      </c>
      <c r="G182" s="250"/>
      <c r="H182" s="253">
        <v>129.59999999999999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74</v>
      </c>
      <c r="AY182" s="259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1988</v>
      </c>
      <c r="G183" s="250"/>
      <c r="H183" s="253">
        <v>270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3" customFormat="1">
      <c r="A184" s="13"/>
      <c r="B184" s="249"/>
      <c r="C184" s="250"/>
      <c r="D184" s="244" t="s">
        <v>487</v>
      </c>
      <c r="E184" s="251" t="s">
        <v>28</v>
      </c>
      <c r="F184" s="252" t="s">
        <v>1989</v>
      </c>
      <c r="G184" s="250"/>
      <c r="H184" s="253">
        <v>108</v>
      </c>
      <c r="I184" s="254"/>
      <c r="J184" s="250"/>
      <c r="K184" s="250"/>
      <c r="L184" s="255"/>
      <c r="M184" s="256"/>
      <c r="N184" s="257"/>
      <c r="O184" s="257"/>
      <c r="P184" s="257"/>
      <c r="Q184" s="257"/>
      <c r="R184" s="257"/>
      <c r="S184" s="257"/>
      <c r="T184" s="258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9" t="s">
        <v>487</v>
      </c>
      <c r="AU184" s="259" t="s">
        <v>82</v>
      </c>
      <c r="AV184" s="13" t="s">
        <v>82</v>
      </c>
      <c r="AW184" s="13" t="s">
        <v>35</v>
      </c>
      <c r="AX184" s="13" t="s">
        <v>74</v>
      </c>
      <c r="AY184" s="259" t="s">
        <v>475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1990</v>
      </c>
      <c r="G185" s="250"/>
      <c r="H185" s="253">
        <v>57.600000000000001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74</v>
      </c>
      <c r="AY185" s="259" t="s">
        <v>475</v>
      </c>
    </row>
    <row r="186" s="13" customFormat="1">
      <c r="A186" s="13"/>
      <c r="B186" s="249"/>
      <c r="C186" s="250"/>
      <c r="D186" s="244" t="s">
        <v>487</v>
      </c>
      <c r="E186" s="251" t="s">
        <v>28</v>
      </c>
      <c r="F186" s="252" t="s">
        <v>1991</v>
      </c>
      <c r="G186" s="250"/>
      <c r="H186" s="253">
        <v>50.399999999999999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9" t="s">
        <v>487</v>
      </c>
      <c r="AU186" s="259" t="s">
        <v>82</v>
      </c>
      <c r="AV186" s="13" t="s">
        <v>82</v>
      </c>
      <c r="AW186" s="13" t="s">
        <v>35</v>
      </c>
      <c r="AX186" s="13" t="s">
        <v>74</v>
      </c>
      <c r="AY186" s="259" t="s">
        <v>475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1992</v>
      </c>
      <c r="G187" s="250"/>
      <c r="H187" s="253">
        <v>28.800000000000001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1993</v>
      </c>
      <c r="G188" s="250"/>
      <c r="H188" s="253">
        <v>28.800000000000001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74</v>
      </c>
      <c r="AY188" s="259" t="s">
        <v>475</v>
      </c>
    </row>
    <row r="189" s="14" customFormat="1">
      <c r="A189" s="14"/>
      <c r="B189" s="260"/>
      <c r="C189" s="261"/>
      <c r="D189" s="244" t="s">
        <v>487</v>
      </c>
      <c r="E189" s="262" t="s">
        <v>28</v>
      </c>
      <c r="F189" s="263" t="s">
        <v>490</v>
      </c>
      <c r="G189" s="261"/>
      <c r="H189" s="264">
        <v>903.59999999999991</v>
      </c>
      <c r="I189" s="265"/>
      <c r="J189" s="261"/>
      <c r="K189" s="261"/>
      <c r="L189" s="266"/>
      <c r="M189" s="267"/>
      <c r="N189" s="268"/>
      <c r="O189" s="268"/>
      <c r="P189" s="268"/>
      <c r="Q189" s="268"/>
      <c r="R189" s="268"/>
      <c r="S189" s="268"/>
      <c r="T189" s="269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70" t="s">
        <v>487</v>
      </c>
      <c r="AU189" s="270" t="s">
        <v>82</v>
      </c>
      <c r="AV189" s="14" t="s">
        <v>90</v>
      </c>
      <c r="AW189" s="14" t="s">
        <v>35</v>
      </c>
      <c r="AX189" s="14" t="s">
        <v>74</v>
      </c>
      <c r="AY189" s="270" t="s">
        <v>475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1994</v>
      </c>
      <c r="G190" s="250"/>
      <c r="H190" s="253">
        <v>72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74</v>
      </c>
      <c r="AY190" s="259" t="s">
        <v>475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1995</v>
      </c>
      <c r="G191" s="250"/>
      <c r="H191" s="253">
        <v>72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74</v>
      </c>
      <c r="AY191" s="259" t="s">
        <v>475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1996</v>
      </c>
      <c r="G192" s="250"/>
      <c r="H192" s="253">
        <v>173.40000000000001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74</v>
      </c>
      <c r="AY192" s="259" t="s">
        <v>475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1997</v>
      </c>
      <c r="G193" s="250"/>
      <c r="H193" s="253">
        <v>172.80000000000001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1998</v>
      </c>
      <c r="G194" s="250"/>
      <c r="H194" s="253">
        <v>360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74</v>
      </c>
      <c r="AY194" s="259" t="s">
        <v>475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1999</v>
      </c>
      <c r="G195" s="250"/>
      <c r="H195" s="253">
        <v>144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74</v>
      </c>
      <c r="AY195" s="259" t="s">
        <v>475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2000</v>
      </c>
      <c r="G196" s="250"/>
      <c r="H196" s="253">
        <v>76.799999999999997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74</v>
      </c>
      <c r="AY196" s="259" t="s">
        <v>475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2001</v>
      </c>
      <c r="G197" s="250"/>
      <c r="H197" s="253">
        <v>67.200000000000003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74</v>
      </c>
      <c r="AY197" s="259" t="s">
        <v>475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2002</v>
      </c>
      <c r="G198" s="250"/>
      <c r="H198" s="253">
        <v>38.399999999999999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74</v>
      </c>
      <c r="AY198" s="259" t="s">
        <v>475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2003</v>
      </c>
      <c r="G199" s="250"/>
      <c r="H199" s="253">
        <v>38.399999999999999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74</v>
      </c>
      <c r="AY199" s="259" t="s">
        <v>475</v>
      </c>
    </row>
    <row r="200" s="14" customFormat="1">
      <c r="A200" s="14"/>
      <c r="B200" s="260"/>
      <c r="C200" s="261"/>
      <c r="D200" s="244" t="s">
        <v>487</v>
      </c>
      <c r="E200" s="262" t="s">
        <v>28</v>
      </c>
      <c r="F200" s="263" t="s">
        <v>490</v>
      </c>
      <c r="G200" s="261"/>
      <c r="H200" s="264">
        <v>1215.0000000000002</v>
      </c>
      <c r="I200" s="265"/>
      <c r="J200" s="261"/>
      <c r="K200" s="261"/>
      <c r="L200" s="266"/>
      <c r="M200" s="267"/>
      <c r="N200" s="268"/>
      <c r="O200" s="268"/>
      <c r="P200" s="268"/>
      <c r="Q200" s="268"/>
      <c r="R200" s="268"/>
      <c r="S200" s="268"/>
      <c r="T200" s="269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70" t="s">
        <v>487</v>
      </c>
      <c r="AU200" s="270" t="s">
        <v>82</v>
      </c>
      <c r="AV200" s="14" t="s">
        <v>90</v>
      </c>
      <c r="AW200" s="14" t="s">
        <v>35</v>
      </c>
      <c r="AX200" s="14" t="s">
        <v>74</v>
      </c>
      <c r="AY200" s="270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2004</v>
      </c>
      <c r="G201" s="250"/>
      <c r="H201" s="253">
        <v>90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74</v>
      </c>
      <c r="AY201" s="259" t="s">
        <v>475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2005</v>
      </c>
      <c r="G202" s="250"/>
      <c r="H202" s="253">
        <v>216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74</v>
      </c>
      <c r="AY202" s="259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2006</v>
      </c>
      <c r="G203" s="250"/>
      <c r="H203" s="253">
        <v>450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2007</v>
      </c>
      <c r="G204" s="250"/>
      <c r="H204" s="253">
        <v>180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74</v>
      </c>
      <c r="AY204" s="259" t="s">
        <v>475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2008</v>
      </c>
      <c r="G205" s="250"/>
      <c r="H205" s="253">
        <v>100.8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74</v>
      </c>
      <c r="AY205" s="259" t="s">
        <v>475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2009</v>
      </c>
      <c r="G206" s="250"/>
      <c r="H206" s="253">
        <v>84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74</v>
      </c>
      <c r="AY206" s="259" t="s">
        <v>475</v>
      </c>
    </row>
    <row r="207" s="14" customFormat="1">
      <c r="A207" s="14"/>
      <c r="B207" s="260"/>
      <c r="C207" s="261"/>
      <c r="D207" s="244" t="s">
        <v>487</v>
      </c>
      <c r="E207" s="262" t="s">
        <v>28</v>
      </c>
      <c r="F207" s="263" t="s">
        <v>490</v>
      </c>
      <c r="G207" s="261"/>
      <c r="H207" s="264">
        <v>1120.8</v>
      </c>
      <c r="I207" s="265"/>
      <c r="J207" s="261"/>
      <c r="K207" s="261"/>
      <c r="L207" s="266"/>
      <c r="M207" s="267"/>
      <c r="N207" s="268"/>
      <c r="O207" s="268"/>
      <c r="P207" s="268"/>
      <c r="Q207" s="268"/>
      <c r="R207" s="268"/>
      <c r="S207" s="268"/>
      <c r="T207" s="269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70" t="s">
        <v>487</v>
      </c>
      <c r="AU207" s="270" t="s">
        <v>82</v>
      </c>
      <c r="AV207" s="14" t="s">
        <v>90</v>
      </c>
      <c r="AW207" s="14" t="s">
        <v>35</v>
      </c>
      <c r="AX207" s="14" t="s">
        <v>74</v>
      </c>
      <c r="AY207" s="270" t="s">
        <v>475</v>
      </c>
    </row>
    <row r="208" s="13" customFormat="1">
      <c r="A208" s="13"/>
      <c r="B208" s="249"/>
      <c r="C208" s="250"/>
      <c r="D208" s="244" t="s">
        <v>487</v>
      </c>
      <c r="E208" s="251" t="s">
        <v>28</v>
      </c>
      <c r="F208" s="252" t="s">
        <v>2010</v>
      </c>
      <c r="G208" s="250"/>
      <c r="H208" s="253">
        <v>99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9" t="s">
        <v>487</v>
      </c>
      <c r="AU208" s="259" t="s">
        <v>82</v>
      </c>
      <c r="AV208" s="13" t="s">
        <v>82</v>
      </c>
      <c r="AW208" s="13" t="s">
        <v>35</v>
      </c>
      <c r="AX208" s="13" t="s">
        <v>74</v>
      </c>
      <c r="AY208" s="259" t="s">
        <v>475</v>
      </c>
    </row>
    <row r="209" s="13" customFormat="1">
      <c r="A209" s="13"/>
      <c r="B209" s="249"/>
      <c r="C209" s="250"/>
      <c r="D209" s="244" t="s">
        <v>487</v>
      </c>
      <c r="E209" s="251" t="s">
        <v>28</v>
      </c>
      <c r="F209" s="252" t="s">
        <v>2011</v>
      </c>
      <c r="G209" s="250"/>
      <c r="H209" s="253">
        <v>237.59999999999999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9" t="s">
        <v>487</v>
      </c>
      <c r="AU209" s="259" t="s">
        <v>82</v>
      </c>
      <c r="AV209" s="13" t="s">
        <v>82</v>
      </c>
      <c r="AW209" s="13" t="s">
        <v>35</v>
      </c>
      <c r="AX209" s="13" t="s">
        <v>74</v>
      </c>
      <c r="AY209" s="259" t="s">
        <v>475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2012</v>
      </c>
      <c r="G210" s="250"/>
      <c r="H210" s="253">
        <v>540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74</v>
      </c>
      <c r="AY210" s="259" t="s">
        <v>475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2013</v>
      </c>
      <c r="G211" s="250"/>
      <c r="H211" s="253">
        <v>207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74</v>
      </c>
      <c r="AY211" s="259" t="s">
        <v>475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2014</v>
      </c>
      <c r="G212" s="250"/>
      <c r="H212" s="253">
        <v>92.400000000000006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4" customFormat="1">
      <c r="A213" s="14"/>
      <c r="B213" s="260"/>
      <c r="C213" s="261"/>
      <c r="D213" s="244" t="s">
        <v>487</v>
      </c>
      <c r="E213" s="262" t="s">
        <v>28</v>
      </c>
      <c r="F213" s="263" t="s">
        <v>490</v>
      </c>
      <c r="G213" s="261"/>
      <c r="H213" s="264">
        <v>1176</v>
      </c>
      <c r="I213" s="265"/>
      <c r="J213" s="261"/>
      <c r="K213" s="261"/>
      <c r="L213" s="266"/>
      <c r="M213" s="267"/>
      <c r="N213" s="268"/>
      <c r="O213" s="268"/>
      <c r="P213" s="268"/>
      <c r="Q213" s="268"/>
      <c r="R213" s="268"/>
      <c r="S213" s="268"/>
      <c r="T213" s="269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70" t="s">
        <v>487</v>
      </c>
      <c r="AU213" s="270" t="s">
        <v>82</v>
      </c>
      <c r="AV213" s="14" t="s">
        <v>90</v>
      </c>
      <c r="AW213" s="14" t="s">
        <v>35</v>
      </c>
      <c r="AX213" s="14" t="s">
        <v>74</v>
      </c>
      <c r="AY213" s="270" t="s">
        <v>475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2015</v>
      </c>
      <c r="G214" s="250"/>
      <c r="H214" s="253">
        <v>30.120000000000001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2016</v>
      </c>
      <c r="G215" s="250"/>
      <c r="H215" s="253">
        <v>60.240000000000002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2017</v>
      </c>
      <c r="G216" s="250"/>
      <c r="H216" s="253">
        <v>90.359999999999999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74</v>
      </c>
      <c r="AY216" s="259" t="s">
        <v>475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2018</v>
      </c>
      <c r="G217" s="250"/>
      <c r="H217" s="253">
        <v>121.5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3" customFormat="1">
      <c r="A218" s="13"/>
      <c r="B218" s="249"/>
      <c r="C218" s="250"/>
      <c r="D218" s="244" t="s">
        <v>487</v>
      </c>
      <c r="E218" s="251" t="s">
        <v>28</v>
      </c>
      <c r="F218" s="252" t="s">
        <v>2019</v>
      </c>
      <c r="G218" s="250"/>
      <c r="H218" s="253">
        <v>112.08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9" t="s">
        <v>487</v>
      </c>
      <c r="AU218" s="259" t="s">
        <v>82</v>
      </c>
      <c r="AV218" s="13" t="s">
        <v>82</v>
      </c>
      <c r="AW218" s="13" t="s">
        <v>35</v>
      </c>
      <c r="AX218" s="13" t="s">
        <v>74</v>
      </c>
      <c r="AY218" s="259" t="s">
        <v>475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2020</v>
      </c>
      <c r="G219" s="250"/>
      <c r="H219" s="253">
        <v>117.59999999999999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74</v>
      </c>
      <c r="AY219" s="259" t="s">
        <v>475</v>
      </c>
    </row>
    <row r="220" s="14" customFormat="1">
      <c r="A220" s="14"/>
      <c r="B220" s="260"/>
      <c r="C220" s="261"/>
      <c r="D220" s="244" t="s">
        <v>487</v>
      </c>
      <c r="E220" s="262" t="s">
        <v>28</v>
      </c>
      <c r="F220" s="263" t="s">
        <v>490</v>
      </c>
      <c r="G220" s="261"/>
      <c r="H220" s="264">
        <v>531.89999999999998</v>
      </c>
      <c r="I220" s="265"/>
      <c r="J220" s="261"/>
      <c r="K220" s="261"/>
      <c r="L220" s="266"/>
      <c r="M220" s="267"/>
      <c r="N220" s="268"/>
      <c r="O220" s="268"/>
      <c r="P220" s="268"/>
      <c r="Q220" s="268"/>
      <c r="R220" s="268"/>
      <c r="S220" s="268"/>
      <c r="T220" s="269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70" t="s">
        <v>487</v>
      </c>
      <c r="AU220" s="270" t="s">
        <v>82</v>
      </c>
      <c r="AV220" s="14" t="s">
        <v>90</v>
      </c>
      <c r="AW220" s="14" t="s">
        <v>35</v>
      </c>
      <c r="AX220" s="14" t="s">
        <v>74</v>
      </c>
      <c r="AY220" s="270" t="s">
        <v>475</v>
      </c>
    </row>
    <row r="221" s="15" customFormat="1">
      <c r="A221" s="15"/>
      <c r="B221" s="271"/>
      <c r="C221" s="272"/>
      <c r="D221" s="244" t="s">
        <v>487</v>
      </c>
      <c r="E221" s="273" t="s">
        <v>28</v>
      </c>
      <c r="F221" s="274" t="s">
        <v>493</v>
      </c>
      <c r="G221" s="272"/>
      <c r="H221" s="275">
        <v>5850.8999999999996</v>
      </c>
      <c r="I221" s="276"/>
      <c r="J221" s="272"/>
      <c r="K221" s="272"/>
      <c r="L221" s="277"/>
      <c r="M221" s="278"/>
      <c r="N221" s="279"/>
      <c r="O221" s="279"/>
      <c r="P221" s="279"/>
      <c r="Q221" s="279"/>
      <c r="R221" s="279"/>
      <c r="S221" s="279"/>
      <c r="T221" s="280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81" t="s">
        <v>487</v>
      </c>
      <c r="AU221" s="281" t="s">
        <v>82</v>
      </c>
      <c r="AV221" s="15" t="s">
        <v>482</v>
      </c>
      <c r="AW221" s="15" t="s">
        <v>35</v>
      </c>
      <c r="AX221" s="15" t="s">
        <v>78</v>
      </c>
      <c r="AY221" s="281" t="s">
        <v>475</v>
      </c>
    </row>
    <row r="222" s="2" customFormat="1" ht="21.75" customHeight="1">
      <c r="A222" s="41"/>
      <c r="B222" s="42"/>
      <c r="C222" s="231" t="s">
        <v>522</v>
      </c>
      <c r="D222" s="231" t="s">
        <v>477</v>
      </c>
      <c r="E222" s="232" t="s">
        <v>2021</v>
      </c>
      <c r="F222" s="233" t="s">
        <v>2022</v>
      </c>
      <c r="G222" s="234" t="s">
        <v>639</v>
      </c>
      <c r="H222" s="235">
        <v>3900.5999999999999</v>
      </c>
      <c r="I222" s="236"/>
      <c r="J222" s="237">
        <f>ROUND(I222*H222,2)</f>
        <v>0</v>
      </c>
      <c r="K222" s="233" t="s">
        <v>481</v>
      </c>
      <c r="L222" s="47"/>
      <c r="M222" s="238" t="s">
        <v>28</v>
      </c>
      <c r="N222" s="239" t="s">
        <v>45</v>
      </c>
      <c r="O222" s="87"/>
      <c r="P222" s="240">
        <f>O222*H222</f>
        <v>0</v>
      </c>
      <c r="Q222" s="240">
        <v>0.00063000000000000003</v>
      </c>
      <c r="R222" s="240">
        <f>Q222*H222</f>
        <v>2.4573779999999998</v>
      </c>
      <c r="S222" s="240">
        <v>0</v>
      </c>
      <c r="T222" s="241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42" t="s">
        <v>482</v>
      </c>
      <c r="AT222" s="242" t="s">
        <v>477</v>
      </c>
      <c r="AU222" s="242" t="s">
        <v>82</v>
      </c>
      <c r="AY222" s="20" t="s">
        <v>475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20" t="s">
        <v>78</v>
      </c>
      <c r="BK222" s="243">
        <f>ROUND(I222*H222,2)</f>
        <v>0</v>
      </c>
      <c r="BL222" s="20" t="s">
        <v>482</v>
      </c>
      <c r="BM222" s="242" t="s">
        <v>2023</v>
      </c>
    </row>
    <row r="223" s="2" customFormat="1">
      <c r="A223" s="41"/>
      <c r="B223" s="42"/>
      <c r="C223" s="43"/>
      <c r="D223" s="244" t="s">
        <v>484</v>
      </c>
      <c r="E223" s="43"/>
      <c r="F223" s="245" t="s">
        <v>2024</v>
      </c>
      <c r="G223" s="43"/>
      <c r="H223" s="43"/>
      <c r="I223" s="151"/>
      <c r="J223" s="43"/>
      <c r="K223" s="43"/>
      <c r="L223" s="47"/>
      <c r="M223" s="246"/>
      <c r="N223" s="247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484</v>
      </c>
      <c r="AU223" s="20" t="s">
        <v>82</v>
      </c>
    </row>
    <row r="224" s="2" customFormat="1">
      <c r="A224" s="41"/>
      <c r="B224" s="42"/>
      <c r="C224" s="43"/>
      <c r="D224" s="244" t="s">
        <v>485</v>
      </c>
      <c r="E224" s="43"/>
      <c r="F224" s="248" t="s">
        <v>1935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485</v>
      </c>
      <c r="AU224" s="20" t="s">
        <v>82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2025</v>
      </c>
      <c r="G225" s="250"/>
      <c r="H225" s="253">
        <v>12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74</v>
      </c>
      <c r="AY225" s="259" t="s">
        <v>475</v>
      </c>
    </row>
    <row r="226" s="13" customFormat="1">
      <c r="A226" s="13"/>
      <c r="B226" s="249"/>
      <c r="C226" s="250"/>
      <c r="D226" s="244" t="s">
        <v>487</v>
      </c>
      <c r="E226" s="251" t="s">
        <v>28</v>
      </c>
      <c r="F226" s="252" t="s">
        <v>2026</v>
      </c>
      <c r="G226" s="250"/>
      <c r="H226" s="253">
        <v>12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9" t="s">
        <v>487</v>
      </c>
      <c r="AU226" s="259" t="s">
        <v>82</v>
      </c>
      <c r="AV226" s="13" t="s">
        <v>82</v>
      </c>
      <c r="AW226" s="13" t="s">
        <v>35</v>
      </c>
      <c r="AX226" s="13" t="s">
        <v>74</v>
      </c>
      <c r="AY226" s="259" t="s">
        <v>475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2027</v>
      </c>
      <c r="G227" s="250"/>
      <c r="H227" s="253">
        <v>27.199999999999999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74</v>
      </c>
      <c r="AY227" s="259" t="s">
        <v>475</v>
      </c>
    </row>
    <row r="228" s="13" customFormat="1">
      <c r="A228" s="13"/>
      <c r="B228" s="249"/>
      <c r="C228" s="250"/>
      <c r="D228" s="244" t="s">
        <v>487</v>
      </c>
      <c r="E228" s="251" t="s">
        <v>28</v>
      </c>
      <c r="F228" s="252" t="s">
        <v>2028</v>
      </c>
      <c r="G228" s="250"/>
      <c r="H228" s="253">
        <v>28.800000000000001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9" t="s">
        <v>487</v>
      </c>
      <c r="AU228" s="259" t="s">
        <v>82</v>
      </c>
      <c r="AV228" s="13" t="s">
        <v>82</v>
      </c>
      <c r="AW228" s="13" t="s">
        <v>35</v>
      </c>
      <c r="AX228" s="13" t="s">
        <v>74</v>
      </c>
      <c r="AY228" s="259" t="s">
        <v>475</v>
      </c>
    </row>
    <row r="229" s="13" customFormat="1">
      <c r="A229" s="13"/>
      <c r="B229" s="249"/>
      <c r="C229" s="250"/>
      <c r="D229" s="244" t="s">
        <v>487</v>
      </c>
      <c r="E229" s="251" t="s">
        <v>28</v>
      </c>
      <c r="F229" s="252" t="s">
        <v>2029</v>
      </c>
      <c r="G229" s="250"/>
      <c r="H229" s="253">
        <v>60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9" t="s">
        <v>487</v>
      </c>
      <c r="AU229" s="259" t="s">
        <v>82</v>
      </c>
      <c r="AV229" s="13" t="s">
        <v>82</v>
      </c>
      <c r="AW229" s="13" t="s">
        <v>35</v>
      </c>
      <c r="AX229" s="13" t="s">
        <v>74</v>
      </c>
      <c r="AY229" s="259" t="s">
        <v>475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2030</v>
      </c>
      <c r="G230" s="250"/>
      <c r="H230" s="253">
        <v>24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74</v>
      </c>
      <c r="AY230" s="259" t="s">
        <v>475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2031</v>
      </c>
      <c r="G231" s="250"/>
      <c r="H231" s="253">
        <v>12.800000000000001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74</v>
      </c>
      <c r="AY231" s="259" t="s">
        <v>475</v>
      </c>
    </row>
    <row r="232" s="13" customFormat="1">
      <c r="A232" s="13"/>
      <c r="B232" s="249"/>
      <c r="C232" s="250"/>
      <c r="D232" s="244" t="s">
        <v>487</v>
      </c>
      <c r="E232" s="251" t="s">
        <v>28</v>
      </c>
      <c r="F232" s="252" t="s">
        <v>2032</v>
      </c>
      <c r="G232" s="250"/>
      <c r="H232" s="253">
        <v>11.199999999999999</v>
      </c>
      <c r="I232" s="254"/>
      <c r="J232" s="250"/>
      <c r="K232" s="250"/>
      <c r="L232" s="255"/>
      <c r="M232" s="256"/>
      <c r="N232" s="257"/>
      <c r="O232" s="257"/>
      <c r="P232" s="257"/>
      <c r="Q232" s="257"/>
      <c r="R232" s="257"/>
      <c r="S232" s="257"/>
      <c r="T232" s="258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9" t="s">
        <v>487</v>
      </c>
      <c r="AU232" s="259" t="s">
        <v>82</v>
      </c>
      <c r="AV232" s="13" t="s">
        <v>82</v>
      </c>
      <c r="AW232" s="13" t="s">
        <v>35</v>
      </c>
      <c r="AX232" s="13" t="s">
        <v>74</v>
      </c>
      <c r="AY232" s="259" t="s">
        <v>475</v>
      </c>
    </row>
    <row r="233" s="13" customFormat="1">
      <c r="A233" s="13"/>
      <c r="B233" s="249"/>
      <c r="C233" s="250"/>
      <c r="D233" s="244" t="s">
        <v>487</v>
      </c>
      <c r="E233" s="251" t="s">
        <v>28</v>
      </c>
      <c r="F233" s="252" t="s">
        <v>2033</v>
      </c>
      <c r="G233" s="250"/>
      <c r="H233" s="253">
        <v>6.4000000000000004</v>
      </c>
      <c r="I233" s="254"/>
      <c r="J233" s="250"/>
      <c r="K233" s="250"/>
      <c r="L233" s="255"/>
      <c r="M233" s="256"/>
      <c r="N233" s="257"/>
      <c r="O233" s="257"/>
      <c r="P233" s="257"/>
      <c r="Q233" s="257"/>
      <c r="R233" s="257"/>
      <c r="S233" s="257"/>
      <c r="T233" s="258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9" t="s">
        <v>487</v>
      </c>
      <c r="AU233" s="259" t="s">
        <v>82</v>
      </c>
      <c r="AV233" s="13" t="s">
        <v>82</v>
      </c>
      <c r="AW233" s="13" t="s">
        <v>35</v>
      </c>
      <c r="AX233" s="13" t="s">
        <v>74</v>
      </c>
      <c r="AY233" s="259" t="s">
        <v>475</v>
      </c>
    </row>
    <row r="234" s="13" customFormat="1">
      <c r="A234" s="13"/>
      <c r="B234" s="249"/>
      <c r="C234" s="250"/>
      <c r="D234" s="244" t="s">
        <v>487</v>
      </c>
      <c r="E234" s="251" t="s">
        <v>28</v>
      </c>
      <c r="F234" s="252" t="s">
        <v>2034</v>
      </c>
      <c r="G234" s="250"/>
      <c r="H234" s="253">
        <v>6.4000000000000004</v>
      </c>
      <c r="I234" s="254"/>
      <c r="J234" s="250"/>
      <c r="K234" s="250"/>
      <c r="L234" s="255"/>
      <c r="M234" s="256"/>
      <c r="N234" s="257"/>
      <c r="O234" s="257"/>
      <c r="P234" s="257"/>
      <c r="Q234" s="257"/>
      <c r="R234" s="257"/>
      <c r="S234" s="257"/>
      <c r="T234" s="258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9" t="s">
        <v>487</v>
      </c>
      <c r="AU234" s="259" t="s">
        <v>82</v>
      </c>
      <c r="AV234" s="13" t="s">
        <v>82</v>
      </c>
      <c r="AW234" s="13" t="s">
        <v>35</v>
      </c>
      <c r="AX234" s="13" t="s">
        <v>74</v>
      </c>
      <c r="AY234" s="259" t="s">
        <v>475</v>
      </c>
    </row>
    <row r="235" s="14" customFormat="1">
      <c r="A235" s="14"/>
      <c r="B235" s="260"/>
      <c r="C235" s="261"/>
      <c r="D235" s="244" t="s">
        <v>487</v>
      </c>
      <c r="E235" s="262" t="s">
        <v>28</v>
      </c>
      <c r="F235" s="263" t="s">
        <v>490</v>
      </c>
      <c r="G235" s="261"/>
      <c r="H235" s="264">
        <v>200.80000000000001</v>
      </c>
      <c r="I235" s="265"/>
      <c r="J235" s="261"/>
      <c r="K235" s="261"/>
      <c r="L235" s="266"/>
      <c r="M235" s="267"/>
      <c r="N235" s="268"/>
      <c r="O235" s="268"/>
      <c r="P235" s="268"/>
      <c r="Q235" s="268"/>
      <c r="R235" s="268"/>
      <c r="S235" s="268"/>
      <c r="T235" s="269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70" t="s">
        <v>487</v>
      </c>
      <c r="AU235" s="270" t="s">
        <v>82</v>
      </c>
      <c r="AV235" s="14" t="s">
        <v>90</v>
      </c>
      <c r="AW235" s="14" t="s">
        <v>35</v>
      </c>
      <c r="AX235" s="14" t="s">
        <v>74</v>
      </c>
      <c r="AY235" s="270" t="s">
        <v>475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2035</v>
      </c>
      <c r="G236" s="250"/>
      <c r="H236" s="253">
        <v>24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2036</v>
      </c>
      <c r="G237" s="250"/>
      <c r="H237" s="253">
        <v>24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2037</v>
      </c>
      <c r="G238" s="250"/>
      <c r="H238" s="253">
        <v>54.399999999999999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74</v>
      </c>
      <c r="AY238" s="259" t="s">
        <v>475</v>
      </c>
    </row>
    <row r="239" s="13" customFormat="1">
      <c r="A239" s="13"/>
      <c r="B239" s="249"/>
      <c r="C239" s="250"/>
      <c r="D239" s="244" t="s">
        <v>487</v>
      </c>
      <c r="E239" s="251" t="s">
        <v>28</v>
      </c>
      <c r="F239" s="252" t="s">
        <v>2038</v>
      </c>
      <c r="G239" s="250"/>
      <c r="H239" s="253">
        <v>57.600000000000001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9" t="s">
        <v>487</v>
      </c>
      <c r="AU239" s="259" t="s">
        <v>82</v>
      </c>
      <c r="AV239" s="13" t="s">
        <v>82</v>
      </c>
      <c r="AW239" s="13" t="s">
        <v>35</v>
      </c>
      <c r="AX239" s="13" t="s">
        <v>74</v>
      </c>
      <c r="AY239" s="259" t="s">
        <v>475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2039</v>
      </c>
      <c r="G240" s="250"/>
      <c r="H240" s="253">
        <v>120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74</v>
      </c>
      <c r="AY240" s="259" t="s">
        <v>475</v>
      </c>
    </row>
    <row r="241" s="13" customFormat="1">
      <c r="A241" s="13"/>
      <c r="B241" s="249"/>
      <c r="C241" s="250"/>
      <c r="D241" s="244" t="s">
        <v>487</v>
      </c>
      <c r="E241" s="251" t="s">
        <v>28</v>
      </c>
      <c r="F241" s="252" t="s">
        <v>2040</v>
      </c>
      <c r="G241" s="250"/>
      <c r="H241" s="253">
        <v>48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9" t="s">
        <v>487</v>
      </c>
      <c r="AU241" s="259" t="s">
        <v>82</v>
      </c>
      <c r="AV241" s="13" t="s">
        <v>82</v>
      </c>
      <c r="AW241" s="13" t="s">
        <v>35</v>
      </c>
      <c r="AX241" s="13" t="s">
        <v>74</v>
      </c>
      <c r="AY241" s="259" t="s">
        <v>475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2041</v>
      </c>
      <c r="G242" s="250"/>
      <c r="H242" s="253">
        <v>25.600000000000001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74</v>
      </c>
      <c r="AY242" s="259" t="s">
        <v>475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2042</v>
      </c>
      <c r="G243" s="250"/>
      <c r="H243" s="253">
        <v>22.399999999999999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2043</v>
      </c>
      <c r="G244" s="250"/>
      <c r="H244" s="253">
        <v>12.800000000000001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74</v>
      </c>
      <c r="AY244" s="259" t="s">
        <v>475</v>
      </c>
    </row>
    <row r="245" s="13" customFormat="1">
      <c r="A245" s="13"/>
      <c r="B245" s="249"/>
      <c r="C245" s="250"/>
      <c r="D245" s="244" t="s">
        <v>487</v>
      </c>
      <c r="E245" s="251" t="s">
        <v>28</v>
      </c>
      <c r="F245" s="252" t="s">
        <v>2044</v>
      </c>
      <c r="G245" s="250"/>
      <c r="H245" s="253">
        <v>12.800000000000001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9" t="s">
        <v>487</v>
      </c>
      <c r="AU245" s="259" t="s">
        <v>82</v>
      </c>
      <c r="AV245" s="13" t="s">
        <v>82</v>
      </c>
      <c r="AW245" s="13" t="s">
        <v>35</v>
      </c>
      <c r="AX245" s="13" t="s">
        <v>74</v>
      </c>
      <c r="AY245" s="259" t="s">
        <v>475</v>
      </c>
    </row>
    <row r="246" s="14" customFormat="1">
      <c r="A246" s="14"/>
      <c r="B246" s="260"/>
      <c r="C246" s="261"/>
      <c r="D246" s="244" t="s">
        <v>487</v>
      </c>
      <c r="E246" s="262" t="s">
        <v>28</v>
      </c>
      <c r="F246" s="263" t="s">
        <v>490</v>
      </c>
      <c r="G246" s="261"/>
      <c r="H246" s="264">
        <v>401.60000000000002</v>
      </c>
      <c r="I246" s="265"/>
      <c r="J246" s="261"/>
      <c r="K246" s="261"/>
      <c r="L246" s="266"/>
      <c r="M246" s="267"/>
      <c r="N246" s="268"/>
      <c r="O246" s="268"/>
      <c r="P246" s="268"/>
      <c r="Q246" s="268"/>
      <c r="R246" s="268"/>
      <c r="S246" s="268"/>
      <c r="T246" s="269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70" t="s">
        <v>487</v>
      </c>
      <c r="AU246" s="270" t="s">
        <v>82</v>
      </c>
      <c r="AV246" s="14" t="s">
        <v>90</v>
      </c>
      <c r="AW246" s="14" t="s">
        <v>35</v>
      </c>
      <c r="AX246" s="14" t="s">
        <v>74</v>
      </c>
      <c r="AY246" s="270" t="s">
        <v>475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2045</v>
      </c>
      <c r="G247" s="250"/>
      <c r="H247" s="253">
        <v>36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74</v>
      </c>
      <c r="AY247" s="259" t="s">
        <v>475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2046</v>
      </c>
      <c r="G248" s="250"/>
      <c r="H248" s="253">
        <v>36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74</v>
      </c>
      <c r="AY248" s="259" t="s">
        <v>475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2047</v>
      </c>
      <c r="G249" s="250"/>
      <c r="H249" s="253">
        <v>81.599999999999994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74</v>
      </c>
      <c r="AY249" s="259" t="s">
        <v>475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2048</v>
      </c>
      <c r="G250" s="250"/>
      <c r="H250" s="253">
        <v>86.400000000000006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74</v>
      </c>
      <c r="AY250" s="259" t="s">
        <v>475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2049</v>
      </c>
      <c r="G251" s="250"/>
      <c r="H251" s="253">
        <v>180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74</v>
      </c>
      <c r="AY251" s="259" t="s">
        <v>475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2050</v>
      </c>
      <c r="G252" s="250"/>
      <c r="H252" s="253">
        <v>72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74</v>
      </c>
      <c r="AY252" s="259" t="s">
        <v>475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2051</v>
      </c>
      <c r="G253" s="250"/>
      <c r="H253" s="253">
        <v>38.399999999999999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74</v>
      </c>
      <c r="AY253" s="259" t="s">
        <v>475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2052</v>
      </c>
      <c r="G254" s="250"/>
      <c r="H254" s="253">
        <v>33.600000000000001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74</v>
      </c>
      <c r="AY254" s="259" t="s">
        <v>475</v>
      </c>
    </row>
    <row r="255" s="13" customFormat="1">
      <c r="A255" s="13"/>
      <c r="B255" s="249"/>
      <c r="C255" s="250"/>
      <c r="D255" s="244" t="s">
        <v>487</v>
      </c>
      <c r="E255" s="251" t="s">
        <v>28</v>
      </c>
      <c r="F255" s="252" t="s">
        <v>2053</v>
      </c>
      <c r="G255" s="250"/>
      <c r="H255" s="253">
        <v>19.199999999999999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9" t="s">
        <v>487</v>
      </c>
      <c r="AU255" s="259" t="s">
        <v>82</v>
      </c>
      <c r="AV255" s="13" t="s">
        <v>82</v>
      </c>
      <c r="AW255" s="13" t="s">
        <v>35</v>
      </c>
      <c r="AX255" s="13" t="s">
        <v>74</v>
      </c>
      <c r="AY255" s="259" t="s">
        <v>475</v>
      </c>
    </row>
    <row r="256" s="13" customFormat="1">
      <c r="A256" s="13"/>
      <c r="B256" s="249"/>
      <c r="C256" s="250"/>
      <c r="D256" s="244" t="s">
        <v>487</v>
      </c>
      <c r="E256" s="251" t="s">
        <v>28</v>
      </c>
      <c r="F256" s="252" t="s">
        <v>2054</v>
      </c>
      <c r="G256" s="250"/>
      <c r="H256" s="253">
        <v>19.199999999999999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9" t="s">
        <v>487</v>
      </c>
      <c r="AU256" s="259" t="s">
        <v>82</v>
      </c>
      <c r="AV256" s="13" t="s">
        <v>82</v>
      </c>
      <c r="AW256" s="13" t="s">
        <v>35</v>
      </c>
      <c r="AX256" s="13" t="s">
        <v>74</v>
      </c>
      <c r="AY256" s="259" t="s">
        <v>475</v>
      </c>
    </row>
    <row r="257" s="14" customFormat="1">
      <c r="A257" s="14"/>
      <c r="B257" s="260"/>
      <c r="C257" s="261"/>
      <c r="D257" s="244" t="s">
        <v>487</v>
      </c>
      <c r="E257" s="262" t="s">
        <v>28</v>
      </c>
      <c r="F257" s="263" t="s">
        <v>490</v>
      </c>
      <c r="G257" s="261"/>
      <c r="H257" s="264">
        <v>602.40000000000009</v>
      </c>
      <c r="I257" s="265"/>
      <c r="J257" s="261"/>
      <c r="K257" s="261"/>
      <c r="L257" s="266"/>
      <c r="M257" s="267"/>
      <c r="N257" s="268"/>
      <c r="O257" s="268"/>
      <c r="P257" s="268"/>
      <c r="Q257" s="268"/>
      <c r="R257" s="268"/>
      <c r="S257" s="268"/>
      <c r="T257" s="269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70" t="s">
        <v>487</v>
      </c>
      <c r="AU257" s="270" t="s">
        <v>82</v>
      </c>
      <c r="AV257" s="14" t="s">
        <v>90</v>
      </c>
      <c r="AW257" s="14" t="s">
        <v>35</v>
      </c>
      <c r="AX257" s="14" t="s">
        <v>74</v>
      </c>
      <c r="AY257" s="270" t="s">
        <v>475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2055</v>
      </c>
      <c r="G258" s="250"/>
      <c r="H258" s="253">
        <v>48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74</v>
      </c>
      <c r="AY258" s="259" t="s">
        <v>475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2056</v>
      </c>
      <c r="G259" s="250"/>
      <c r="H259" s="253">
        <v>48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2057</v>
      </c>
      <c r="G260" s="250"/>
      <c r="H260" s="253">
        <v>115.59999999999999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74</v>
      </c>
      <c r="AY260" s="259" t="s">
        <v>475</v>
      </c>
    </row>
    <row r="261" s="13" customFormat="1">
      <c r="A261" s="13"/>
      <c r="B261" s="249"/>
      <c r="C261" s="250"/>
      <c r="D261" s="244" t="s">
        <v>487</v>
      </c>
      <c r="E261" s="251" t="s">
        <v>28</v>
      </c>
      <c r="F261" s="252" t="s">
        <v>2058</v>
      </c>
      <c r="G261" s="250"/>
      <c r="H261" s="253">
        <v>115.2</v>
      </c>
      <c r="I261" s="254"/>
      <c r="J261" s="250"/>
      <c r="K261" s="250"/>
      <c r="L261" s="255"/>
      <c r="M261" s="256"/>
      <c r="N261" s="257"/>
      <c r="O261" s="257"/>
      <c r="P261" s="257"/>
      <c r="Q261" s="257"/>
      <c r="R261" s="257"/>
      <c r="S261" s="257"/>
      <c r="T261" s="258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9" t="s">
        <v>487</v>
      </c>
      <c r="AU261" s="259" t="s">
        <v>82</v>
      </c>
      <c r="AV261" s="13" t="s">
        <v>82</v>
      </c>
      <c r="AW261" s="13" t="s">
        <v>35</v>
      </c>
      <c r="AX261" s="13" t="s">
        <v>74</v>
      </c>
      <c r="AY261" s="259" t="s">
        <v>475</v>
      </c>
    </row>
    <row r="262" s="13" customFormat="1">
      <c r="A262" s="13"/>
      <c r="B262" s="249"/>
      <c r="C262" s="250"/>
      <c r="D262" s="244" t="s">
        <v>487</v>
      </c>
      <c r="E262" s="251" t="s">
        <v>28</v>
      </c>
      <c r="F262" s="252" t="s">
        <v>2059</v>
      </c>
      <c r="G262" s="250"/>
      <c r="H262" s="253">
        <v>240</v>
      </c>
      <c r="I262" s="254"/>
      <c r="J262" s="250"/>
      <c r="K262" s="250"/>
      <c r="L262" s="255"/>
      <c r="M262" s="256"/>
      <c r="N262" s="257"/>
      <c r="O262" s="257"/>
      <c r="P262" s="257"/>
      <c r="Q262" s="257"/>
      <c r="R262" s="257"/>
      <c r="S262" s="257"/>
      <c r="T262" s="258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9" t="s">
        <v>487</v>
      </c>
      <c r="AU262" s="259" t="s">
        <v>82</v>
      </c>
      <c r="AV262" s="13" t="s">
        <v>82</v>
      </c>
      <c r="AW262" s="13" t="s">
        <v>35</v>
      </c>
      <c r="AX262" s="13" t="s">
        <v>74</v>
      </c>
      <c r="AY262" s="259" t="s">
        <v>475</v>
      </c>
    </row>
    <row r="263" s="13" customFormat="1">
      <c r="A263" s="13"/>
      <c r="B263" s="249"/>
      <c r="C263" s="250"/>
      <c r="D263" s="244" t="s">
        <v>487</v>
      </c>
      <c r="E263" s="251" t="s">
        <v>28</v>
      </c>
      <c r="F263" s="252" t="s">
        <v>2060</v>
      </c>
      <c r="G263" s="250"/>
      <c r="H263" s="253">
        <v>96</v>
      </c>
      <c r="I263" s="254"/>
      <c r="J263" s="250"/>
      <c r="K263" s="250"/>
      <c r="L263" s="255"/>
      <c r="M263" s="256"/>
      <c r="N263" s="257"/>
      <c r="O263" s="257"/>
      <c r="P263" s="257"/>
      <c r="Q263" s="257"/>
      <c r="R263" s="257"/>
      <c r="S263" s="257"/>
      <c r="T263" s="258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9" t="s">
        <v>487</v>
      </c>
      <c r="AU263" s="259" t="s">
        <v>82</v>
      </c>
      <c r="AV263" s="13" t="s">
        <v>82</v>
      </c>
      <c r="AW263" s="13" t="s">
        <v>35</v>
      </c>
      <c r="AX263" s="13" t="s">
        <v>74</v>
      </c>
      <c r="AY263" s="259" t="s">
        <v>475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2061</v>
      </c>
      <c r="G264" s="250"/>
      <c r="H264" s="253">
        <v>51.200000000000003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74</v>
      </c>
      <c r="AY264" s="259" t="s">
        <v>475</v>
      </c>
    </row>
    <row r="265" s="13" customFormat="1">
      <c r="A265" s="13"/>
      <c r="B265" s="249"/>
      <c r="C265" s="250"/>
      <c r="D265" s="244" t="s">
        <v>487</v>
      </c>
      <c r="E265" s="251" t="s">
        <v>28</v>
      </c>
      <c r="F265" s="252" t="s">
        <v>2062</v>
      </c>
      <c r="G265" s="250"/>
      <c r="H265" s="253">
        <v>44.799999999999997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9" t="s">
        <v>487</v>
      </c>
      <c r="AU265" s="259" t="s">
        <v>82</v>
      </c>
      <c r="AV265" s="13" t="s">
        <v>82</v>
      </c>
      <c r="AW265" s="13" t="s">
        <v>35</v>
      </c>
      <c r="AX265" s="13" t="s">
        <v>74</v>
      </c>
      <c r="AY265" s="259" t="s">
        <v>475</v>
      </c>
    </row>
    <row r="266" s="13" customFormat="1">
      <c r="A266" s="13"/>
      <c r="B266" s="249"/>
      <c r="C266" s="250"/>
      <c r="D266" s="244" t="s">
        <v>487</v>
      </c>
      <c r="E266" s="251" t="s">
        <v>28</v>
      </c>
      <c r="F266" s="252" t="s">
        <v>2063</v>
      </c>
      <c r="G266" s="250"/>
      <c r="H266" s="253">
        <v>25.600000000000001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9" t="s">
        <v>487</v>
      </c>
      <c r="AU266" s="259" t="s">
        <v>82</v>
      </c>
      <c r="AV266" s="13" t="s">
        <v>82</v>
      </c>
      <c r="AW266" s="13" t="s">
        <v>35</v>
      </c>
      <c r="AX266" s="13" t="s">
        <v>74</v>
      </c>
      <c r="AY266" s="259" t="s">
        <v>475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2064</v>
      </c>
      <c r="G267" s="250"/>
      <c r="H267" s="253">
        <v>25.600000000000001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74</v>
      </c>
      <c r="AY267" s="259" t="s">
        <v>475</v>
      </c>
    </row>
    <row r="268" s="14" customFormat="1">
      <c r="A268" s="14"/>
      <c r="B268" s="260"/>
      <c r="C268" s="261"/>
      <c r="D268" s="244" t="s">
        <v>487</v>
      </c>
      <c r="E268" s="262" t="s">
        <v>28</v>
      </c>
      <c r="F268" s="263" t="s">
        <v>490</v>
      </c>
      <c r="G268" s="261"/>
      <c r="H268" s="264">
        <v>810</v>
      </c>
      <c r="I268" s="265"/>
      <c r="J268" s="261"/>
      <c r="K268" s="261"/>
      <c r="L268" s="266"/>
      <c r="M268" s="267"/>
      <c r="N268" s="268"/>
      <c r="O268" s="268"/>
      <c r="P268" s="268"/>
      <c r="Q268" s="268"/>
      <c r="R268" s="268"/>
      <c r="S268" s="268"/>
      <c r="T268" s="269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70" t="s">
        <v>487</v>
      </c>
      <c r="AU268" s="270" t="s">
        <v>82</v>
      </c>
      <c r="AV268" s="14" t="s">
        <v>90</v>
      </c>
      <c r="AW268" s="14" t="s">
        <v>35</v>
      </c>
      <c r="AX268" s="14" t="s">
        <v>74</v>
      </c>
      <c r="AY268" s="270" t="s">
        <v>475</v>
      </c>
    </row>
    <row r="269" s="13" customFormat="1">
      <c r="A269" s="13"/>
      <c r="B269" s="249"/>
      <c r="C269" s="250"/>
      <c r="D269" s="244" t="s">
        <v>487</v>
      </c>
      <c r="E269" s="251" t="s">
        <v>28</v>
      </c>
      <c r="F269" s="252" t="s">
        <v>2065</v>
      </c>
      <c r="G269" s="250"/>
      <c r="H269" s="253">
        <v>60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9" t="s">
        <v>487</v>
      </c>
      <c r="AU269" s="259" t="s">
        <v>82</v>
      </c>
      <c r="AV269" s="13" t="s">
        <v>82</v>
      </c>
      <c r="AW269" s="13" t="s">
        <v>35</v>
      </c>
      <c r="AX269" s="13" t="s">
        <v>74</v>
      </c>
      <c r="AY269" s="259" t="s">
        <v>475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2066</v>
      </c>
      <c r="G270" s="250"/>
      <c r="H270" s="253">
        <v>144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74</v>
      </c>
      <c r="AY270" s="259" t="s">
        <v>475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2067</v>
      </c>
      <c r="G271" s="250"/>
      <c r="H271" s="253">
        <v>300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74</v>
      </c>
      <c r="AY271" s="259" t="s">
        <v>475</v>
      </c>
    </row>
    <row r="272" s="13" customFormat="1">
      <c r="A272" s="13"/>
      <c r="B272" s="249"/>
      <c r="C272" s="250"/>
      <c r="D272" s="244" t="s">
        <v>487</v>
      </c>
      <c r="E272" s="251" t="s">
        <v>28</v>
      </c>
      <c r="F272" s="252" t="s">
        <v>2068</v>
      </c>
      <c r="G272" s="250"/>
      <c r="H272" s="253">
        <v>120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9" t="s">
        <v>487</v>
      </c>
      <c r="AU272" s="259" t="s">
        <v>82</v>
      </c>
      <c r="AV272" s="13" t="s">
        <v>82</v>
      </c>
      <c r="AW272" s="13" t="s">
        <v>35</v>
      </c>
      <c r="AX272" s="13" t="s">
        <v>74</v>
      </c>
      <c r="AY272" s="259" t="s">
        <v>475</v>
      </c>
    </row>
    <row r="273" s="13" customFormat="1">
      <c r="A273" s="13"/>
      <c r="B273" s="249"/>
      <c r="C273" s="250"/>
      <c r="D273" s="244" t="s">
        <v>487</v>
      </c>
      <c r="E273" s="251" t="s">
        <v>28</v>
      </c>
      <c r="F273" s="252" t="s">
        <v>2069</v>
      </c>
      <c r="G273" s="250"/>
      <c r="H273" s="253">
        <v>67.200000000000003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9" t="s">
        <v>487</v>
      </c>
      <c r="AU273" s="259" t="s">
        <v>82</v>
      </c>
      <c r="AV273" s="13" t="s">
        <v>82</v>
      </c>
      <c r="AW273" s="13" t="s">
        <v>35</v>
      </c>
      <c r="AX273" s="13" t="s">
        <v>74</v>
      </c>
      <c r="AY273" s="259" t="s">
        <v>475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2070</v>
      </c>
      <c r="G274" s="250"/>
      <c r="H274" s="253">
        <v>56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74</v>
      </c>
      <c r="AY274" s="259" t="s">
        <v>475</v>
      </c>
    </row>
    <row r="275" s="14" customFormat="1">
      <c r="A275" s="14"/>
      <c r="B275" s="260"/>
      <c r="C275" s="261"/>
      <c r="D275" s="244" t="s">
        <v>487</v>
      </c>
      <c r="E275" s="262" t="s">
        <v>28</v>
      </c>
      <c r="F275" s="263" t="s">
        <v>490</v>
      </c>
      <c r="G275" s="261"/>
      <c r="H275" s="264">
        <v>747.20000000000005</v>
      </c>
      <c r="I275" s="265"/>
      <c r="J275" s="261"/>
      <c r="K275" s="261"/>
      <c r="L275" s="266"/>
      <c r="M275" s="267"/>
      <c r="N275" s="268"/>
      <c r="O275" s="268"/>
      <c r="P275" s="268"/>
      <c r="Q275" s="268"/>
      <c r="R275" s="268"/>
      <c r="S275" s="268"/>
      <c r="T275" s="269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70" t="s">
        <v>487</v>
      </c>
      <c r="AU275" s="270" t="s">
        <v>82</v>
      </c>
      <c r="AV275" s="14" t="s">
        <v>90</v>
      </c>
      <c r="AW275" s="14" t="s">
        <v>35</v>
      </c>
      <c r="AX275" s="14" t="s">
        <v>74</v>
      </c>
      <c r="AY275" s="270" t="s">
        <v>475</v>
      </c>
    </row>
    <row r="276" s="13" customFormat="1">
      <c r="A276" s="13"/>
      <c r="B276" s="249"/>
      <c r="C276" s="250"/>
      <c r="D276" s="244" t="s">
        <v>487</v>
      </c>
      <c r="E276" s="251" t="s">
        <v>28</v>
      </c>
      <c r="F276" s="252" t="s">
        <v>2071</v>
      </c>
      <c r="G276" s="250"/>
      <c r="H276" s="253">
        <v>66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9" t="s">
        <v>487</v>
      </c>
      <c r="AU276" s="259" t="s">
        <v>82</v>
      </c>
      <c r="AV276" s="13" t="s">
        <v>82</v>
      </c>
      <c r="AW276" s="13" t="s">
        <v>35</v>
      </c>
      <c r="AX276" s="13" t="s">
        <v>74</v>
      </c>
      <c r="AY276" s="259" t="s">
        <v>475</v>
      </c>
    </row>
    <row r="277" s="13" customFormat="1">
      <c r="A277" s="13"/>
      <c r="B277" s="249"/>
      <c r="C277" s="250"/>
      <c r="D277" s="244" t="s">
        <v>487</v>
      </c>
      <c r="E277" s="251" t="s">
        <v>28</v>
      </c>
      <c r="F277" s="252" t="s">
        <v>2072</v>
      </c>
      <c r="G277" s="250"/>
      <c r="H277" s="253">
        <v>158.40000000000001</v>
      </c>
      <c r="I277" s="254"/>
      <c r="J277" s="250"/>
      <c r="K277" s="250"/>
      <c r="L277" s="255"/>
      <c r="M277" s="256"/>
      <c r="N277" s="257"/>
      <c r="O277" s="257"/>
      <c r="P277" s="257"/>
      <c r="Q277" s="257"/>
      <c r="R277" s="257"/>
      <c r="S277" s="257"/>
      <c r="T277" s="258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9" t="s">
        <v>487</v>
      </c>
      <c r="AU277" s="259" t="s">
        <v>82</v>
      </c>
      <c r="AV277" s="13" t="s">
        <v>82</v>
      </c>
      <c r="AW277" s="13" t="s">
        <v>35</v>
      </c>
      <c r="AX277" s="13" t="s">
        <v>74</v>
      </c>
      <c r="AY277" s="259" t="s">
        <v>475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2073</v>
      </c>
      <c r="G278" s="250"/>
      <c r="H278" s="253">
        <v>360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74</v>
      </c>
      <c r="AY278" s="259" t="s">
        <v>475</v>
      </c>
    </row>
    <row r="279" s="13" customFormat="1">
      <c r="A279" s="13"/>
      <c r="B279" s="249"/>
      <c r="C279" s="250"/>
      <c r="D279" s="244" t="s">
        <v>487</v>
      </c>
      <c r="E279" s="251" t="s">
        <v>28</v>
      </c>
      <c r="F279" s="252" t="s">
        <v>2074</v>
      </c>
      <c r="G279" s="250"/>
      <c r="H279" s="253">
        <v>138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9" t="s">
        <v>487</v>
      </c>
      <c r="AU279" s="259" t="s">
        <v>82</v>
      </c>
      <c r="AV279" s="13" t="s">
        <v>82</v>
      </c>
      <c r="AW279" s="13" t="s">
        <v>35</v>
      </c>
      <c r="AX279" s="13" t="s">
        <v>74</v>
      </c>
      <c r="AY279" s="259" t="s">
        <v>475</v>
      </c>
    </row>
    <row r="280" s="13" customFormat="1">
      <c r="A280" s="13"/>
      <c r="B280" s="249"/>
      <c r="C280" s="250"/>
      <c r="D280" s="244" t="s">
        <v>487</v>
      </c>
      <c r="E280" s="251" t="s">
        <v>28</v>
      </c>
      <c r="F280" s="252" t="s">
        <v>2075</v>
      </c>
      <c r="G280" s="250"/>
      <c r="H280" s="253">
        <v>61.600000000000001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9" t="s">
        <v>487</v>
      </c>
      <c r="AU280" s="259" t="s">
        <v>82</v>
      </c>
      <c r="AV280" s="13" t="s">
        <v>82</v>
      </c>
      <c r="AW280" s="13" t="s">
        <v>35</v>
      </c>
      <c r="AX280" s="13" t="s">
        <v>74</v>
      </c>
      <c r="AY280" s="259" t="s">
        <v>475</v>
      </c>
    </row>
    <row r="281" s="14" customFormat="1">
      <c r="A281" s="14"/>
      <c r="B281" s="260"/>
      <c r="C281" s="261"/>
      <c r="D281" s="244" t="s">
        <v>487</v>
      </c>
      <c r="E281" s="262" t="s">
        <v>28</v>
      </c>
      <c r="F281" s="263" t="s">
        <v>490</v>
      </c>
      <c r="G281" s="261"/>
      <c r="H281" s="264">
        <v>784</v>
      </c>
      <c r="I281" s="265"/>
      <c r="J281" s="261"/>
      <c r="K281" s="261"/>
      <c r="L281" s="266"/>
      <c r="M281" s="267"/>
      <c r="N281" s="268"/>
      <c r="O281" s="268"/>
      <c r="P281" s="268"/>
      <c r="Q281" s="268"/>
      <c r="R281" s="268"/>
      <c r="S281" s="268"/>
      <c r="T281" s="269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70" t="s">
        <v>487</v>
      </c>
      <c r="AU281" s="270" t="s">
        <v>82</v>
      </c>
      <c r="AV281" s="14" t="s">
        <v>90</v>
      </c>
      <c r="AW281" s="14" t="s">
        <v>35</v>
      </c>
      <c r="AX281" s="14" t="s">
        <v>74</v>
      </c>
      <c r="AY281" s="270" t="s">
        <v>475</v>
      </c>
    </row>
    <row r="282" s="13" customFormat="1">
      <c r="A282" s="13"/>
      <c r="B282" s="249"/>
      <c r="C282" s="250"/>
      <c r="D282" s="244" t="s">
        <v>487</v>
      </c>
      <c r="E282" s="251" t="s">
        <v>28</v>
      </c>
      <c r="F282" s="252" t="s">
        <v>2076</v>
      </c>
      <c r="G282" s="250"/>
      <c r="H282" s="253">
        <v>20.079999999999998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9" t="s">
        <v>487</v>
      </c>
      <c r="AU282" s="259" t="s">
        <v>82</v>
      </c>
      <c r="AV282" s="13" t="s">
        <v>82</v>
      </c>
      <c r="AW282" s="13" t="s">
        <v>35</v>
      </c>
      <c r="AX282" s="13" t="s">
        <v>74</v>
      </c>
      <c r="AY282" s="259" t="s">
        <v>475</v>
      </c>
    </row>
    <row r="283" s="13" customFormat="1">
      <c r="A283" s="13"/>
      <c r="B283" s="249"/>
      <c r="C283" s="250"/>
      <c r="D283" s="244" t="s">
        <v>487</v>
      </c>
      <c r="E283" s="251" t="s">
        <v>28</v>
      </c>
      <c r="F283" s="252" t="s">
        <v>2077</v>
      </c>
      <c r="G283" s="250"/>
      <c r="H283" s="253">
        <v>40.159999999999997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9" t="s">
        <v>487</v>
      </c>
      <c r="AU283" s="259" t="s">
        <v>82</v>
      </c>
      <c r="AV283" s="13" t="s">
        <v>82</v>
      </c>
      <c r="AW283" s="13" t="s">
        <v>35</v>
      </c>
      <c r="AX283" s="13" t="s">
        <v>74</v>
      </c>
      <c r="AY283" s="259" t="s">
        <v>475</v>
      </c>
    </row>
    <row r="284" s="13" customFormat="1">
      <c r="A284" s="13"/>
      <c r="B284" s="249"/>
      <c r="C284" s="250"/>
      <c r="D284" s="244" t="s">
        <v>487</v>
      </c>
      <c r="E284" s="251" t="s">
        <v>28</v>
      </c>
      <c r="F284" s="252" t="s">
        <v>2078</v>
      </c>
      <c r="G284" s="250"/>
      <c r="H284" s="253">
        <v>60.240000000000002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9" t="s">
        <v>487</v>
      </c>
      <c r="AU284" s="259" t="s">
        <v>82</v>
      </c>
      <c r="AV284" s="13" t="s">
        <v>82</v>
      </c>
      <c r="AW284" s="13" t="s">
        <v>35</v>
      </c>
      <c r="AX284" s="13" t="s">
        <v>74</v>
      </c>
      <c r="AY284" s="259" t="s">
        <v>475</v>
      </c>
    </row>
    <row r="285" s="13" customFormat="1">
      <c r="A285" s="13"/>
      <c r="B285" s="249"/>
      <c r="C285" s="250"/>
      <c r="D285" s="244" t="s">
        <v>487</v>
      </c>
      <c r="E285" s="251" t="s">
        <v>28</v>
      </c>
      <c r="F285" s="252" t="s">
        <v>2079</v>
      </c>
      <c r="G285" s="250"/>
      <c r="H285" s="253">
        <v>81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9" t="s">
        <v>487</v>
      </c>
      <c r="AU285" s="259" t="s">
        <v>82</v>
      </c>
      <c r="AV285" s="13" t="s">
        <v>82</v>
      </c>
      <c r="AW285" s="13" t="s">
        <v>35</v>
      </c>
      <c r="AX285" s="13" t="s">
        <v>74</v>
      </c>
      <c r="AY285" s="259" t="s">
        <v>475</v>
      </c>
    </row>
    <row r="286" s="13" customFormat="1">
      <c r="A286" s="13"/>
      <c r="B286" s="249"/>
      <c r="C286" s="250"/>
      <c r="D286" s="244" t="s">
        <v>487</v>
      </c>
      <c r="E286" s="251" t="s">
        <v>28</v>
      </c>
      <c r="F286" s="252" t="s">
        <v>2080</v>
      </c>
      <c r="G286" s="250"/>
      <c r="H286" s="253">
        <v>74.719999999999999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9" t="s">
        <v>487</v>
      </c>
      <c r="AU286" s="259" t="s">
        <v>82</v>
      </c>
      <c r="AV286" s="13" t="s">
        <v>82</v>
      </c>
      <c r="AW286" s="13" t="s">
        <v>35</v>
      </c>
      <c r="AX286" s="13" t="s">
        <v>74</v>
      </c>
      <c r="AY286" s="259" t="s">
        <v>475</v>
      </c>
    </row>
    <row r="287" s="13" customFormat="1">
      <c r="A287" s="13"/>
      <c r="B287" s="249"/>
      <c r="C287" s="250"/>
      <c r="D287" s="244" t="s">
        <v>487</v>
      </c>
      <c r="E287" s="251" t="s">
        <v>28</v>
      </c>
      <c r="F287" s="252" t="s">
        <v>2081</v>
      </c>
      <c r="G287" s="250"/>
      <c r="H287" s="253">
        <v>78.400000000000006</v>
      </c>
      <c r="I287" s="254"/>
      <c r="J287" s="250"/>
      <c r="K287" s="250"/>
      <c r="L287" s="255"/>
      <c r="M287" s="256"/>
      <c r="N287" s="257"/>
      <c r="O287" s="257"/>
      <c r="P287" s="257"/>
      <c r="Q287" s="257"/>
      <c r="R287" s="257"/>
      <c r="S287" s="257"/>
      <c r="T287" s="258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9" t="s">
        <v>487</v>
      </c>
      <c r="AU287" s="259" t="s">
        <v>82</v>
      </c>
      <c r="AV287" s="13" t="s">
        <v>82</v>
      </c>
      <c r="AW287" s="13" t="s">
        <v>35</v>
      </c>
      <c r="AX287" s="13" t="s">
        <v>74</v>
      </c>
      <c r="AY287" s="259" t="s">
        <v>475</v>
      </c>
    </row>
    <row r="288" s="14" customFormat="1">
      <c r="A288" s="14"/>
      <c r="B288" s="260"/>
      <c r="C288" s="261"/>
      <c r="D288" s="244" t="s">
        <v>487</v>
      </c>
      <c r="E288" s="262" t="s">
        <v>28</v>
      </c>
      <c r="F288" s="263" t="s">
        <v>490</v>
      </c>
      <c r="G288" s="261"/>
      <c r="H288" s="264">
        <v>354.60000000000002</v>
      </c>
      <c r="I288" s="265"/>
      <c r="J288" s="261"/>
      <c r="K288" s="261"/>
      <c r="L288" s="266"/>
      <c r="M288" s="267"/>
      <c r="N288" s="268"/>
      <c r="O288" s="268"/>
      <c r="P288" s="268"/>
      <c r="Q288" s="268"/>
      <c r="R288" s="268"/>
      <c r="S288" s="268"/>
      <c r="T288" s="269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70" t="s">
        <v>487</v>
      </c>
      <c r="AU288" s="270" t="s">
        <v>82</v>
      </c>
      <c r="AV288" s="14" t="s">
        <v>90</v>
      </c>
      <c r="AW288" s="14" t="s">
        <v>35</v>
      </c>
      <c r="AX288" s="14" t="s">
        <v>74</v>
      </c>
      <c r="AY288" s="270" t="s">
        <v>475</v>
      </c>
    </row>
    <row r="289" s="15" customFormat="1">
      <c r="A289" s="15"/>
      <c r="B289" s="271"/>
      <c r="C289" s="272"/>
      <c r="D289" s="244" t="s">
        <v>487</v>
      </c>
      <c r="E289" s="273" t="s">
        <v>28</v>
      </c>
      <c r="F289" s="274" t="s">
        <v>493</v>
      </c>
      <c r="G289" s="272"/>
      <c r="H289" s="275">
        <v>3900.599999999999</v>
      </c>
      <c r="I289" s="276"/>
      <c r="J289" s="272"/>
      <c r="K289" s="272"/>
      <c r="L289" s="277"/>
      <c r="M289" s="278"/>
      <c r="N289" s="279"/>
      <c r="O289" s="279"/>
      <c r="P289" s="279"/>
      <c r="Q289" s="279"/>
      <c r="R289" s="279"/>
      <c r="S289" s="279"/>
      <c r="T289" s="280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81" t="s">
        <v>487</v>
      </c>
      <c r="AU289" s="281" t="s">
        <v>82</v>
      </c>
      <c r="AV289" s="15" t="s">
        <v>482</v>
      </c>
      <c r="AW289" s="15" t="s">
        <v>35</v>
      </c>
      <c r="AX289" s="15" t="s">
        <v>78</v>
      </c>
      <c r="AY289" s="281" t="s">
        <v>475</v>
      </c>
    </row>
    <row r="290" s="2" customFormat="1" ht="21.75" customHeight="1">
      <c r="A290" s="41"/>
      <c r="B290" s="42"/>
      <c r="C290" s="231" t="s">
        <v>519</v>
      </c>
      <c r="D290" s="231" t="s">
        <v>477</v>
      </c>
      <c r="E290" s="232" t="s">
        <v>2082</v>
      </c>
      <c r="F290" s="233" t="s">
        <v>2083</v>
      </c>
      <c r="G290" s="234" t="s">
        <v>639</v>
      </c>
      <c r="H290" s="235">
        <v>3900.5999999999999</v>
      </c>
      <c r="I290" s="236"/>
      <c r="J290" s="237">
        <f>ROUND(I290*H290,2)</f>
        <v>0</v>
      </c>
      <c r="K290" s="233" t="s">
        <v>481</v>
      </c>
      <c r="L290" s="47"/>
      <c r="M290" s="238" t="s">
        <v>28</v>
      </c>
      <c r="N290" s="239" t="s">
        <v>45</v>
      </c>
      <c r="O290" s="87"/>
      <c r="P290" s="240">
        <f>O290*H290</f>
        <v>0</v>
      </c>
      <c r="Q290" s="240">
        <v>0</v>
      </c>
      <c r="R290" s="240">
        <f>Q290*H290</f>
        <v>0</v>
      </c>
      <c r="S290" s="240">
        <v>0</v>
      </c>
      <c r="T290" s="241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42" t="s">
        <v>482</v>
      </c>
      <c r="AT290" s="242" t="s">
        <v>477</v>
      </c>
      <c r="AU290" s="242" t="s">
        <v>82</v>
      </c>
      <c r="AY290" s="20" t="s">
        <v>475</v>
      </c>
      <c r="BE290" s="243">
        <f>IF(N290="základní",J290,0)</f>
        <v>0</v>
      </c>
      <c r="BF290" s="243">
        <f>IF(N290="snížená",J290,0)</f>
        <v>0</v>
      </c>
      <c r="BG290" s="243">
        <f>IF(N290="zákl. přenesená",J290,0)</f>
        <v>0</v>
      </c>
      <c r="BH290" s="243">
        <f>IF(N290="sníž. přenesená",J290,0)</f>
        <v>0</v>
      </c>
      <c r="BI290" s="243">
        <f>IF(N290="nulová",J290,0)</f>
        <v>0</v>
      </c>
      <c r="BJ290" s="20" t="s">
        <v>78</v>
      </c>
      <c r="BK290" s="243">
        <f>ROUND(I290*H290,2)</f>
        <v>0</v>
      </c>
      <c r="BL290" s="20" t="s">
        <v>482</v>
      </c>
      <c r="BM290" s="242" t="s">
        <v>2084</v>
      </c>
    </row>
    <row r="291" s="2" customFormat="1">
      <c r="A291" s="41"/>
      <c r="B291" s="42"/>
      <c r="C291" s="43"/>
      <c r="D291" s="244" t="s">
        <v>484</v>
      </c>
      <c r="E291" s="43"/>
      <c r="F291" s="245" t="s">
        <v>2085</v>
      </c>
      <c r="G291" s="43"/>
      <c r="H291" s="43"/>
      <c r="I291" s="151"/>
      <c r="J291" s="43"/>
      <c r="K291" s="43"/>
      <c r="L291" s="47"/>
      <c r="M291" s="246"/>
      <c r="N291" s="247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484</v>
      </c>
      <c r="AU291" s="20" t="s">
        <v>82</v>
      </c>
    </row>
    <row r="292" s="2" customFormat="1" ht="21.75" customHeight="1">
      <c r="A292" s="41"/>
      <c r="B292" s="42"/>
      <c r="C292" s="231" t="s">
        <v>292</v>
      </c>
      <c r="D292" s="231" t="s">
        <v>477</v>
      </c>
      <c r="E292" s="232" t="s">
        <v>2086</v>
      </c>
      <c r="F292" s="233" t="s">
        <v>2087</v>
      </c>
      <c r="G292" s="234" t="s">
        <v>639</v>
      </c>
      <c r="H292" s="235">
        <v>3759.8000000000002</v>
      </c>
      <c r="I292" s="236"/>
      <c r="J292" s="237">
        <f>ROUND(I292*H292,2)</f>
        <v>0</v>
      </c>
      <c r="K292" s="233" t="s">
        <v>28</v>
      </c>
      <c r="L292" s="47"/>
      <c r="M292" s="238" t="s">
        <v>28</v>
      </c>
      <c r="N292" s="239" t="s">
        <v>45</v>
      </c>
      <c r="O292" s="87"/>
      <c r="P292" s="240">
        <f>O292*H292</f>
        <v>0</v>
      </c>
      <c r="Q292" s="240">
        <v>8.0000000000000007E-05</v>
      </c>
      <c r="R292" s="240">
        <f>Q292*H292</f>
        <v>0.30078400000000005</v>
      </c>
      <c r="S292" s="240">
        <v>0</v>
      </c>
      <c r="T292" s="241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42" t="s">
        <v>482</v>
      </c>
      <c r="AT292" s="242" t="s">
        <v>477</v>
      </c>
      <c r="AU292" s="242" t="s">
        <v>82</v>
      </c>
      <c r="AY292" s="20" t="s">
        <v>475</v>
      </c>
      <c r="BE292" s="243">
        <f>IF(N292="základní",J292,0)</f>
        <v>0</v>
      </c>
      <c r="BF292" s="243">
        <f>IF(N292="snížená",J292,0)</f>
        <v>0</v>
      </c>
      <c r="BG292" s="243">
        <f>IF(N292="zákl. přenesená",J292,0)</f>
        <v>0</v>
      </c>
      <c r="BH292" s="243">
        <f>IF(N292="sníž. přenesená",J292,0)</f>
        <v>0</v>
      </c>
      <c r="BI292" s="243">
        <f>IF(N292="nulová",J292,0)</f>
        <v>0</v>
      </c>
      <c r="BJ292" s="20" t="s">
        <v>78</v>
      </c>
      <c r="BK292" s="243">
        <f>ROUND(I292*H292,2)</f>
        <v>0</v>
      </c>
      <c r="BL292" s="20" t="s">
        <v>482</v>
      </c>
      <c r="BM292" s="242" t="s">
        <v>2088</v>
      </c>
    </row>
    <row r="293" s="2" customFormat="1">
      <c r="A293" s="41"/>
      <c r="B293" s="42"/>
      <c r="C293" s="43"/>
      <c r="D293" s="244" t="s">
        <v>484</v>
      </c>
      <c r="E293" s="43"/>
      <c r="F293" s="245" t="s">
        <v>2089</v>
      </c>
      <c r="G293" s="43"/>
      <c r="H293" s="43"/>
      <c r="I293" s="151"/>
      <c r="J293" s="43"/>
      <c r="K293" s="43"/>
      <c r="L293" s="47"/>
      <c r="M293" s="246"/>
      <c r="N293" s="247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484</v>
      </c>
      <c r="AU293" s="20" t="s">
        <v>82</v>
      </c>
    </row>
    <row r="294" s="2" customFormat="1">
      <c r="A294" s="41"/>
      <c r="B294" s="42"/>
      <c r="C294" s="43"/>
      <c r="D294" s="244" t="s">
        <v>485</v>
      </c>
      <c r="E294" s="43"/>
      <c r="F294" s="248" t="s">
        <v>2090</v>
      </c>
      <c r="G294" s="43"/>
      <c r="H294" s="43"/>
      <c r="I294" s="151"/>
      <c r="J294" s="43"/>
      <c r="K294" s="43"/>
      <c r="L294" s="47"/>
      <c r="M294" s="246"/>
      <c r="N294" s="24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485</v>
      </c>
      <c r="AU294" s="20" t="s">
        <v>82</v>
      </c>
    </row>
    <row r="295" s="13" customFormat="1">
      <c r="A295" s="13"/>
      <c r="B295" s="249"/>
      <c r="C295" s="250"/>
      <c r="D295" s="244" t="s">
        <v>487</v>
      </c>
      <c r="E295" s="251" t="s">
        <v>28</v>
      </c>
      <c r="F295" s="252" t="s">
        <v>2091</v>
      </c>
      <c r="G295" s="250"/>
      <c r="H295" s="253">
        <v>120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9" t="s">
        <v>487</v>
      </c>
      <c r="AU295" s="259" t="s">
        <v>82</v>
      </c>
      <c r="AV295" s="13" t="s">
        <v>82</v>
      </c>
      <c r="AW295" s="13" t="s">
        <v>35</v>
      </c>
      <c r="AX295" s="13" t="s">
        <v>74</v>
      </c>
      <c r="AY295" s="259" t="s">
        <v>475</v>
      </c>
    </row>
    <row r="296" s="13" customFormat="1">
      <c r="A296" s="13"/>
      <c r="B296" s="249"/>
      <c r="C296" s="250"/>
      <c r="D296" s="244" t="s">
        <v>487</v>
      </c>
      <c r="E296" s="251" t="s">
        <v>28</v>
      </c>
      <c r="F296" s="252" t="s">
        <v>2092</v>
      </c>
      <c r="G296" s="250"/>
      <c r="H296" s="253">
        <v>165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9" t="s">
        <v>487</v>
      </c>
      <c r="AU296" s="259" t="s">
        <v>82</v>
      </c>
      <c r="AV296" s="13" t="s">
        <v>82</v>
      </c>
      <c r="AW296" s="13" t="s">
        <v>35</v>
      </c>
      <c r="AX296" s="13" t="s">
        <v>74</v>
      </c>
      <c r="AY296" s="259" t="s">
        <v>475</v>
      </c>
    </row>
    <row r="297" s="13" customFormat="1">
      <c r="A297" s="13"/>
      <c r="B297" s="249"/>
      <c r="C297" s="250"/>
      <c r="D297" s="244" t="s">
        <v>487</v>
      </c>
      <c r="E297" s="251" t="s">
        <v>28</v>
      </c>
      <c r="F297" s="252" t="s">
        <v>2093</v>
      </c>
      <c r="G297" s="250"/>
      <c r="H297" s="253">
        <v>289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9" t="s">
        <v>487</v>
      </c>
      <c r="AU297" s="259" t="s">
        <v>82</v>
      </c>
      <c r="AV297" s="13" t="s">
        <v>82</v>
      </c>
      <c r="AW297" s="13" t="s">
        <v>35</v>
      </c>
      <c r="AX297" s="13" t="s">
        <v>74</v>
      </c>
      <c r="AY297" s="259" t="s">
        <v>475</v>
      </c>
    </row>
    <row r="298" s="13" customFormat="1">
      <c r="A298" s="13"/>
      <c r="B298" s="249"/>
      <c r="C298" s="250"/>
      <c r="D298" s="244" t="s">
        <v>487</v>
      </c>
      <c r="E298" s="251" t="s">
        <v>28</v>
      </c>
      <c r="F298" s="252" t="s">
        <v>2094</v>
      </c>
      <c r="G298" s="250"/>
      <c r="H298" s="253">
        <v>396</v>
      </c>
      <c r="I298" s="254"/>
      <c r="J298" s="250"/>
      <c r="K298" s="250"/>
      <c r="L298" s="255"/>
      <c r="M298" s="256"/>
      <c r="N298" s="257"/>
      <c r="O298" s="257"/>
      <c r="P298" s="257"/>
      <c r="Q298" s="257"/>
      <c r="R298" s="257"/>
      <c r="S298" s="257"/>
      <c r="T298" s="258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59" t="s">
        <v>487</v>
      </c>
      <c r="AU298" s="259" t="s">
        <v>82</v>
      </c>
      <c r="AV298" s="13" t="s">
        <v>82</v>
      </c>
      <c r="AW298" s="13" t="s">
        <v>35</v>
      </c>
      <c r="AX298" s="13" t="s">
        <v>74</v>
      </c>
      <c r="AY298" s="259" t="s">
        <v>475</v>
      </c>
    </row>
    <row r="299" s="13" customFormat="1">
      <c r="A299" s="13"/>
      <c r="B299" s="249"/>
      <c r="C299" s="250"/>
      <c r="D299" s="244" t="s">
        <v>487</v>
      </c>
      <c r="E299" s="251" t="s">
        <v>28</v>
      </c>
      <c r="F299" s="252" t="s">
        <v>2095</v>
      </c>
      <c r="G299" s="250"/>
      <c r="H299" s="253">
        <v>900</v>
      </c>
      <c r="I299" s="254"/>
      <c r="J299" s="250"/>
      <c r="K299" s="250"/>
      <c r="L299" s="255"/>
      <c r="M299" s="256"/>
      <c r="N299" s="257"/>
      <c r="O299" s="257"/>
      <c r="P299" s="257"/>
      <c r="Q299" s="257"/>
      <c r="R299" s="257"/>
      <c r="S299" s="257"/>
      <c r="T299" s="258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9" t="s">
        <v>487</v>
      </c>
      <c r="AU299" s="259" t="s">
        <v>82</v>
      </c>
      <c r="AV299" s="13" t="s">
        <v>82</v>
      </c>
      <c r="AW299" s="13" t="s">
        <v>35</v>
      </c>
      <c r="AX299" s="13" t="s">
        <v>74</v>
      </c>
      <c r="AY299" s="259" t="s">
        <v>475</v>
      </c>
    </row>
    <row r="300" s="13" customFormat="1">
      <c r="A300" s="13"/>
      <c r="B300" s="249"/>
      <c r="C300" s="250"/>
      <c r="D300" s="244" t="s">
        <v>487</v>
      </c>
      <c r="E300" s="251" t="s">
        <v>28</v>
      </c>
      <c r="F300" s="252" t="s">
        <v>2096</v>
      </c>
      <c r="G300" s="250"/>
      <c r="H300" s="253">
        <v>345</v>
      </c>
      <c r="I300" s="254"/>
      <c r="J300" s="250"/>
      <c r="K300" s="250"/>
      <c r="L300" s="255"/>
      <c r="M300" s="256"/>
      <c r="N300" s="257"/>
      <c r="O300" s="257"/>
      <c r="P300" s="257"/>
      <c r="Q300" s="257"/>
      <c r="R300" s="257"/>
      <c r="S300" s="257"/>
      <c r="T300" s="258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9" t="s">
        <v>487</v>
      </c>
      <c r="AU300" s="259" t="s">
        <v>82</v>
      </c>
      <c r="AV300" s="13" t="s">
        <v>82</v>
      </c>
      <c r="AW300" s="13" t="s">
        <v>35</v>
      </c>
      <c r="AX300" s="13" t="s">
        <v>74</v>
      </c>
      <c r="AY300" s="259" t="s">
        <v>475</v>
      </c>
    </row>
    <row r="301" s="13" customFormat="1">
      <c r="A301" s="13"/>
      <c r="B301" s="249"/>
      <c r="C301" s="250"/>
      <c r="D301" s="244" t="s">
        <v>487</v>
      </c>
      <c r="E301" s="251" t="s">
        <v>28</v>
      </c>
      <c r="F301" s="252" t="s">
        <v>2097</v>
      </c>
      <c r="G301" s="250"/>
      <c r="H301" s="253">
        <v>168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9" t="s">
        <v>487</v>
      </c>
      <c r="AU301" s="259" t="s">
        <v>82</v>
      </c>
      <c r="AV301" s="13" t="s">
        <v>82</v>
      </c>
      <c r="AW301" s="13" t="s">
        <v>35</v>
      </c>
      <c r="AX301" s="13" t="s">
        <v>74</v>
      </c>
      <c r="AY301" s="259" t="s">
        <v>475</v>
      </c>
    </row>
    <row r="302" s="13" customFormat="1">
      <c r="A302" s="13"/>
      <c r="B302" s="249"/>
      <c r="C302" s="250"/>
      <c r="D302" s="244" t="s">
        <v>487</v>
      </c>
      <c r="E302" s="251" t="s">
        <v>28</v>
      </c>
      <c r="F302" s="252" t="s">
        <v>2098</v>
      </c>
      <c r="G302" s="250"/>
      <c r="H302" s="253">
        <v>154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9" t="s">
        <v>487</v>
      </c>
      <c r="AU302" s="259" t="s">
        <v>82</v>
      </c>
      <c r="AV302" s="13" t="s">
        <v>82</v>
      </c>
      <c r="AW302" s="13" t="s">
        <v>35</v>
      </c>
      <c r="AX302" s="13" t="s">
        <v>74</v>
      </c>
      <c r="AY302" s="259" t="s">
        <v>475</v>
      </c>
    </row>
    <row r="303" s="13" customFormat="1">
      <c r="A303" s="13"/>
      <c r="B303" s="249"/>
      <c r="C303" s="250"/>
      <c r="D303" s="244" t="s">
        <v>487</v>
      </c>
      <c r="E303" s="251" t="s">
        <v>28</v>
      </c>
      <c r="F303" s="252" t="s">
        <v>2099</v>
      </c>
      <c r="G303" s="250"/>
      <c r="H303" s="253">
        <v>64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9" t="s">
        <v>487</v>
      </c>
      <c r="AU303" s="259" t="s">
        <v>82</v>
      </c>
      <c r="AV303" s="13" t="s">
        <v>82</v>
      </c>
      <c r="AW303" s="13" t="s">
        <v>35</v>
      </c>
      <c r="AX303" s="13" t="s">
        <v>74</v>
      </c>
      <c r="AY303" s="259" t="s">
        <v>475</v>
      </c>
    </row>
    <row r="304" s="13" customFormat="1">
      <c r="A304" s="13"/>
      <c r="B304" s="249"/>
      <c r="C304" s="250"/>
      <c r="D304" s="244" t="s">
        <v>487</v>
      </c>
      <c r="E304" s="251" t="s">
        <v>28</v>
      </c>
      <c r="F304" s="252" t="s">
        <v>2100</v>
      </c>
      <c r="G304" s="250"/>
      <c r="H304" s="253">
        <v>64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9" t="s">
        <v>487</v>
      </c>
      <c r="AU304" s="259" t="s">
        <v>82</v>
      </c>
      <c r="AV304" s="13" t="s">
        <v>82</v>
      </c>
      <c r="AW304" s="13" t="s">
        <v>35</v>
      </c>
      <c r="AX304" s="13" t="s">
        <v>74</v>
      </c>
      <c r="AY304" s="259" t="s">
        <v>475</v>
      </c>
    </row>
    <row r="305" s="14" customFormat="1">
      <c r="A305" s="14"/>
      <c r="B305" s="260"/>
      <c r="C305" s="261"/>
      <c r="D305" s="244" t="s">
        <v>487</v>
      </c>
      <c r="E305" s="262" t="s">
        <v>28</v>
      </c>
      <c r="F305" s="263" t="s">
        <v>490</v>
      </c>
      <c r="G305" s="261"/>
      <c r="H305" s="264">
        <v>2665</v>
      </c>
      <c r="I305" s="265"/>
      <c r="J305" s="261"/>
      <c r="K305" s="261"/>
      <c r="L305" s="266"/>
      <c r="M305" s="267"/>
      <c r="N305" s="268"/>
      <c r="O305" s="268"/>
      <c r="P305" s="268"/>
      <c r="Q305" s="268"/>
      <c r="R305" s="268"/>
      <c r="S305" s="268"/>
      <c r="T305" s="269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70" t="s">
        <v>487</v>
      </c>
      <c r="AU305" s="270" t="s">
        <v>82</v>
      </c>
      <c r="AV305" s="14" t="s">
        <v>90</v>
      </c>
      <c r="AW305" s="14" t="s">
        <v>35</v>
      </c>
      <c r="AX305" s="14" t="s">
        <v>74</v>
      </c>
      <c r="AY305" s="270" t="s">
        <v>475</v>
      </c>
    </row>
    <row r="306" s="13" customFormat="1">
      <c r="A306" s="13"/>
      <c r="B306" s="249"/>
      <c r="C306" s="250"/>
      <c r="D306" s="244" t="s">
        <v>487</v>
      </c>
      <c r="E306" s="251" t="s">
        <v>28</v>
      </c>
      <c r="F306" s="252" t="s">
        <v>2101</v>
      </c>
      <c r="G306" s="250"/>
      <c r="H306" s="253">
        <v>45</v>
      </c>
      <c r="I306" s="254"/>
      <c r="J306" s="250"/>
      <c r="K306" s="250"/>
      <c r="L306" s="255"/>
      <c r="M306" s="256"/>
      <c r="N306" s="257"/>
      <c r="O306" s="257"/>
      <c r="P306" s="257"/>
      <c r="Q306" s="257"/>
      <c r="R306" s="257"/>
      <c r="S306" s="257"/>
      <c r="T306" s="258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9" t="s">
        <v>487</v>
      </c>
      <c r="AU306" s="259" t="s">
        <v>82</v>
      </c>
      <c r="AV306" s="13" t="s">
        <v>82</v>
      </c>
      <c r="AW306" s="13" t="s">
        <v>35</v>
      </c>
      <c r="AX306" s="13" t="s">
        <v>74</v>
      </c>
      <c r="AY306" s="259" t="s">
        <v>475</v>
      </c>
    </row>
    <row r="307" s="13" customFormat="1">
      <c r="A307" s="13"/>
      <c r="B307" s="249"/>
      <c r="C307" s="250"/>
      <c r="D307" s="244" t="s">
        <v>487</v>
      </c>
      <c r="E307" s="251" t="s">
        <v>28</v>
      </c>
      <c r="F307" s="252" t="s">
        <v>2102</v>
      </c>
      <c r="G307" s="250"/>
      <c r="H307" s="253">
        <v>45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9" t="s">
        <v>487</v>
      </c>
      <c r="AU307" s="259" t="s">
        <v>82</v>
      </c>
      <c r="AV307" s="13" t="s">
        <v>82</v>
      </c>
      <c r="AW307" s="13" t="s">
        <v>35</v>
      </c>
      <c r="AX307" s="13" t="s">
        <v>74</v>
      </c>
      <c r="AY307" s="259" t="s">
        <v>475</v>
      </c>
    </row>
    <row r="308" s="13" customFormat="1">
      <c r="A308" s="13"/>
      <c r="B308" s="249"/>
      <c r="C308" s="250"/>
      <c r="D308" s="244" t="s">
        <v>487</v>
      </c>
      <c r="E308" s="251" t="s">
        <v>28</v>
      </c>
      <c r="F308" s="252" t="s">
        <v>2103</v>
      </c>
      <c r="G308" s="250"/>
      <c r="H308" s="253">
        <v>102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9" t="s">
        <v>487</v>
      </c>
      <c r="AU308" s="259" t="s">
        <v>82</v>
      </c>
      <c r="AV308" s="13" t="s">
        <v>82</v>
      </c>
      <c r="AW308" s="13" t="s">
        <v>35</v>
      </c>
      <c r="AX308" s="13" t="s">
        <v>74</v>
      </c>
      <c r="AY308" s="259" t="s">
        <v>475</v>
      </c>
    </row>
    <row r="309" s="13" customFormat="1">
      <c r="A309" s="13"/>
      <c r="B309" s="249"/>
      <c r="C309" s="250"/>
      <c r="D309" s="244" t="s">
        <v>487</v>
      </c>
      <c r="E309" s="251" t="s">
        <v>28</v>
      </c>
      <c r="F309" s="252" t="s">
        <v>2104</v>
      </c>
      <c r="G309" s="250"/>
      <c r="H309" s="253">
        <v>108</v>
      </c>
      <c r="I309" s="254"/>
      <c r="J309" s="250"/>
      <c r="K309" s="250"/>
      <c r="L309" s="255"/>
      <c r="M309" s="256"/>
      <c r="N309" s="257"/>
      <c r="O309" s="257"/>
      <c r="P309" s="257"/>
      <c r="Q309" s="257"/>
      <c r="R309" s="257"/>
      <c r="S309" s="257"/>
      <c r="T309" s="258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9" t="s">
        <v>487</v>
      </c>
      <c r="AU309" s="259" t="s">
        <v>82</v>
      </c>
      <c r="AV309" s="13" t="s">
        <v>82</v>
      </c>
      <c r="AW309" s="13" t="s">
        <v>35</v>
      </c>
      <c r="AX309" s="13" t="s">
        <v>74</v>
      </c>
      <c r="AY309" s="259" t="s">
        <v>475</v>
      </c>
    </row>
    <row r="310" s="13" customFormat="1">
      <c r="A310" s="13"/>
      <c r="B310" s="249"/>
      <c r="C310" s="250"/>
      <c r="D310" s="244" t="s">
        <v>487</v>
      </c>
      <c r="E310" s="251" t="s">
        <v>28</v>
      </c>
      <c r="F310" s="252" t="s">
        <v>2105</v>
      </c>
      <c r="G310" s="250"/>
      <c r="H310" s="253">
        <v>225</v>
      </c>
      <c r="I310" s="254"/>
      <c r="J310" s="250"/>
      <c r="K310" s="250"/>
      <c r="L310" s="255"/>
      <c r="M310" s="256"/>
      <c r="N310" s="257"/>
      <c r="O310" s="257"/>
      <c r="P310" s="257"/>
      <c r="Q310" s="257"/>
      <c r="R310" s="257"/>
      <c r="S310" s="257"/>
      <c r="T310" s="258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9" t="s">
        <v>487</v>
      </c>
      <c r="AU310" s="259" t="s">
        <v>82</v>
      </c>
      <c r="AV310" s="13" t="s">
        <v>82</v>
      </c>
      <c r="AW310" s="13" t="s">
        <v>35</v>
      </c>
      <c r="AX310" s="13" t="s">
        <v>74</v>
      </c>
      <c r="AY310" s="259" t="s">
        <v>475</v>
      </c>
    </row>
    <row r="311" s="13" customFormat="1">
      <c r="A311" s="13"/>
      <c r="B311" s="249"/>
      <c r="C311" s="250"/>
      <c r="D311" s="244" t="s">
        <v>487</v>
      </c>
      <c r="E311" s="251" t="s">
        <v>28</v>
      </c>
      <c r="F311" s="252" t="s">
        <v>2106</v>
      </c>
      <c r="G311" s="250"/>
      <c r="H311" s="253">
        <v>90</v>
      </c>
      <c r="I311" s="254"/>
      <c r="J311" s="250"/>
      <c r="K311" s="250"/>
      <c r="L311" s="255"/>
      <c r="M311" s="256"/>
      <c r="N311" s="257"/>
      <c r="O311" s="257"/>
      <c r="P311" s="257"/>
      <c r="Q311" s="257"/>
      <c r="R311" s="257"/>
      <c r="S311" s="257"/>
      <c r="T311" s="258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9" t="s">
        <v>487</v>
      </c>
      <c r="AU311" s="259" t="s">
        <v>82</v>
      </c>
      <c r="AV311" s="13" t="s">
        <v>82</v>
      </c>
      <c r="AW311" s="13" t="s">
        <v>35</v>
      </c>
      <c r="AX311" s="13" t="s">
        <v>74</v>
      </c>
      <c r="AY311" s="259" t="s">
        <v>475</v>
      </c>
    </row>
    <row r="312" s="13" customFormat="1">
      <c r="A312" s="13"/>
      <c r="B312" s="249"/>
      <c r="C312" s="250"/>
      <c r="D312" s="244" t="s">
        <v>487</v>
      </c>
      <c r="E312" s="251" t="s">
        <v>28</v>
      </c>
      <c r="F312" s="252" t="s">
        <v>2107</v>
      </c>
      <c r="G312" s="250"/>
      <c r="H312" s="253">
        <v>48</v>
      </c>
      <c r="I312" s="254"/>
      <c r="J312" s="250"/>
      <c r="K312" s="250"/>
      <c r="L312" s="255"/>
      <c r="M312" s="256"/>
      <c r="N312" s="257"/>
      <c r="O312" s="257"/>
      <c r="P312" s="257"/>
      <c r="Q312" s="257"/>
      <c r="R312" s="257"/>
      <c r="S312" s="257"/>
      <c r="T312" s="258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9" t="s">
        <v>487</v>
      </c>
      <c r="AU312" s="259" t="s">
        <v>82</v>
      </c>
      <c r="AV312" s="13" t="s">
        <v>82</v>
      </c>
      <c r="AW312" s="13" t="s">
        <v>35</v>
      </c>
      <c r="AX312" s="13" t="s">
        <v>74</v>
      </c>
      <c r="AY312" s="259" t="s">
        <v>475</v>
      </c>
    </row>
    <row r="313" s="13" customFormat="1">
      <c r="A313" s="13"/>
      <c r="B313" s="249"/>
      <c r="C313" s="250"/>
      <c r="D313" s="244" t="s">
        <v>487</v>
      </c>
      <c r="E313" s="251" t="s">
        <v>28</v>
      </c>
      <c r="F313" s="252" t="s">
        <v>2108</v>
      </c>
      <c r="G313" s="250"/>
      <c r="H313" s="253">
        <v>42</v>
      </c>
      <c r="I313" s="254"/>
      <c r="J313" s="250"/>
      <c r="K313" s="250"/>
      <c r="L313" s="255"/>
      <c r="M313" s="256"/>
      <c r="N313" s="257"/>
      <c r="O313" s="257"/>
      <c r="P313" s="257"/>
      <c r="Q313" s="257"/>
      <c r="R313" s="257"/>
      <c r="S313" s="257"/>
      <c r="T313" s="258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9" t="s">
        <v>487</v>
      </c>
      <c r="AU313" s="259" t="s">
        <v>82</v>
      </c>
      <c r="AV313" s="13" t="s">
        <v>82</v>
      </c>
      <c r="AW313" s="13" t="s">
        <v>35</v>
      </c>
      <c r="AX313" s="13" t="s">
        <v>74</v>
      </c>
      <c r="AY313" s="259" t="s">
        <v>475</v>
      </c>
    </row>
    <row r="314" s="13" customFormat="1">
      <c r="A314" s="13"/>
      <c r="B314" s="249"/>
      <c r="C314" s="250"/>
      <c r="D314" s="244" t="s">
        <v>487</v>
      </c>
      <c r="E314" s="251" t="s">
        <v>28</v>
      </c>
      <c r="F314" s="252" t="s">
        <v>2109</v>
      </c>
      <c r="G314" s="250"/>
      <c r="H314" s="253">
        <v>24</v>
      </c>
      <c r="I314" s="254"/>
      <c r="J314" s="250"/>
      <c r="K314" s="250"/>
      <c r="L314" s="255"/>
      <c r="M314" s="256"/>
      <c r="N314" s="257"/>
      <c r="O314" s="257"/>
      <c r="P314" s="257"/>
      <c r="Q314" s="257"/>
      <c r="R314" s="257"/>
      <c r="S314" s="257"/>
      <c r="T314" s="258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9" t="s">
        <v>487</v>
      </c>
      <c r="AU314" s="259" t="s">
        <v>82</v>
      </c>
      <c r="AV314" s="13" t="s">
        <v>82</v>
      </c>
      <c r="AW314" s="13" t="s">
        <v>35</v>
      </c>
      <c r="AX314" s="13" t="s">
        <v>74</v>
      </c>
      <c r="AY314" s="259" t="s">
        <v>475</v>
      </c>
    </row>
    <row r="315" s="13" customFormat="1">
      <c r="A315" s="13"/>
      <c r="B315" s="249"/>
      <c r="C315" s="250"/>
      <c r="D315" s="244" t="s">
        <v>487</v>
      </c>
      <c r="E315" s="251" t="s">
        <v>28</v>
      </c>
      <c r="F315" s="252" t="s">
        <v>2110</v>
      </c>
      <c r="G315" s="250"/>
      <c r="H315" s="253">
        <v>24</v>
      </c>
      <c r="I315" s="254"/>
      <c r="J315" s="250"/>
      <c r="K315" s="250"/>
      <c r="L315" s="255"/>
      <c r="M315" s="256"/>
      <c r="N315" s="257"/>
      <c r="O315" s="257"/>
      <c r="P315" s="257"/>
      <c r="Q315" s="257"/>
      <c r="R315" s="257"/>
      <c r="S315" s="257"/>
      <c r="T315" s="258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9" t="s">
        <v>487</v>
      </c>
      <c r="AU315" s="259" t="s">
        <v>82</v>
      </c>
      <c r="AV315" s="13" t="s">
        <v>82</v>
      </c>
      <c r="AW315" s="13" t="s">
        <v>35</v>
      </c>
      <c r="AX315" s="13" t="s">
        <v>74</v>
      </c>
      <c r="AY315" s="259" t="s">
        <v>475</v>
      </c>
    </row>
    <row r="316" s="14" customFormat="1">
      <c r="A316" s="14"/>
      <c r="B316" s="260"/>
      <c r="C316" s="261"/>
      <c r="D316" s="244" t="s">
        <v>487</v>
      </c>
      <c r="E316" s="262" t="s">
        <v>28</v>
      </c>
      <c r="F316" s="263" t="s">
        <v>490</v>
      </c>
      <c r="G316" s="261"/>
      <c r="H316" s="264">
        <v>753</v>
      </c>
      <c r="I316" s="265"/>
      <c r="J316" s="261"/>
      <c r="K316" s="261"/>
      <c r="L316" s="266"/>
      <c r="M316" s="267"/>
      <c r="N316" s="268"/>
      <c r="O316" s="268"/>
      <c r="P316" s="268"/>
      <c r="Q316" s="268"/>
      <c r="R316" s="268"/>
      <c r="S316" s="268"/>
      <c r="T316" s="269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70" t="s">
        <v>487</v>
      </c>
      <c r="AU316" s="270" t="s">
        <v>82</v>
      </c>
      <c r="AV316" s="14" t="s">
        <v>90</v>
      </c>
      <c r="AW316" s="14" t="s">
        <v>35</v>
      </c>
      <c r="AX316" s="14" t="s">
        <v>74</v>
      </c>
      <c r="AY316" s="270" t="s">
        <v>475</v>
      </c>
    </row>
    <row r="317" s="13" customFormat="1">
      <c r="A317" s="13"/>
      <c r="B317" s="249"/>
      <c r="C317" s="250"/>
      <c r="D317" s="244" t="s">
        <v>487</v>
      </c>
      <c r="E317" s="251" t="s">
        <v>28</v>
      </c>
      <c r="F317" s="252" t="s">
        <v>2111</v>
      </c>
      <c r="G317" s="250"/>
      <c r="H317" s="253">
        <v>266.5</v>
      </c>
      <c r="I317" s="254"/>
      <c r="J317" s="250"/>
      <c r="K317" s="250"/>
      <c r="L317" s="255"/>
      <c r="M317" s="256"/>
      <c r="N317" s="257"/>
      <c r="O317" s="257"/>
      <c r="P317" s="257"/>
      <c r="Q317" s="257"/>
      <c r="R317" s="257"/>
      <c r="S317" s="257"/>
      <c r="T317" s="258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9" t="s">
        <v>487</v>
      </c>
      <c r="AU317" s="259" t="s">
        <v>82</v>
      </c>
      <c r="AV317" s="13" t="s">
        <v>82</v>
      </c>
      <c r="AW317" s="13" t="s">
        <v>35</v>
      </c>
      <c r="AX317" s="13" t="s">
        <v>74</v>
      </c>
      <c r="AY317" s="259" t="s">
        <v>475</v>
      </c>
    </row>
    <row r="318" s="13" customFormat="1">
      <c r="A318" s="13"/>
      <c r="B318" s="249"/>
      <c r="C318" s="250"/>
      <c r="D318" s="244" t="s">
        <v>487</v>
      </c>
      <c r="E318" s="251" t="s">
        <v>28</v>
      </c>
      <c r="F318" s="252" t="s">
        <v>2112</v>
      </c>
      <c r="G318" s="250"/>
      <c r="H318" s="253">
        <v>75.299999999999997</v>
      </c>
      <c r="I318" s="254"/>
      <c r="J318" s="250"/>
      <c r="K318" s="250"/>
      <c r="L318" s="255"/>
      <c r="M318" s="256"/>
      <c r="N318" s="257"/>
      <c r="O318" s="257"/>
      <c r="P318" s="257"/>
      <c r="Q318" s="257"/>
      <c r="R318" s="257"/>
      <c r="S318" s="257"/>
      <c r="T318" s="258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9" t="s">
        <v>487</v>
      </c>
      <c r="AU318" s="259" t="s">
        <v>82</v>
      </c>
      <c r="AV318" s="13" t="s">
        <v>82</v>
      </c>
      <c r="AW318" s="13" t="s">
        <v>35</v>
      </c>
      <c r="AX318" s="13" t="s">
        <v>74</v>
      </c>
      <c r="AY318" s="259" t="s">
        <v>475</v>
      </c>
    </row>
    <row r="319" s="15" customFormat="1">
      <c r="A319" s="15"/>
      <c r="B319" s="271"/>
      <c r="C319" s="272"/>
      <c r="D319" s="244" t="s">
        <v>487</v>
      </c>
      <c r="E319" s="273" t="s">
        <v>28</v>
      </c>
      <c r="F319" s="274" t="s">
        <v>493</v>
      </c>
      <c r="G319" s="272"/>
      <c r="H319" s="275">
        <v>3759.8000000000002</v>
      </c>
      <c r="I319" s="276"/>
      <c r="J319" s="272"/>
      <c r="K319" s="272"/>
      <c r="L319" s="277"/>
      <c r="M319" s="278"/>
      <c r="N319" s="279"/>
      <c r="O319" s="279"/>
      <c r="P319" s="279"/>
      <c r="Q319" s="279"/>
      <c r="R319" s="279"/>
      <c r="S319" s="279"/>
      <c r="T319" s="280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81" t="s">
        <v>487</v>
      </c>
      <c r="AU319" s="281" t="s">
        <v>82</v>
      </c>
      <c r="AV319" s="15" t="s">
        <v>482</v>
      </c>
      <c r="AW319" s="15" t="s">
        <v>35</v>
      </c>
      <c r="AX319" s="15" t="s">
        <v>78</v>
      </c>
      <c r="AY319" s="281" t="s">
        <v>475</v>
      </c>
    </row>
    <row r="320" s="2" customFormat="1" ht="55.5" customHeight="1">
      <c r="A320" s="41"/>
      <c r="B320" s="42"/>
      <c r="C320" s="282" t="s">
        <v>332</v>
      </c>
      <c r="D320" s="282" t="s">
        <v>516</v>
      </c>
      <c r="E320" s="283" t="s">
        <v>2113</v>
      </c>
      <c r="F320" s="284" t="s">
        <v>2114</v>
      </c>
      <c r="G320" s="285" t="s">
        <v>508</v>
      </c>
      <c r="H320" s="286">
        <v>761.36199999999997</v>
      </c>
      <c r="I320" s="287"/>
      <c r="J320" s="288">
        <f>ROUND(I320*H320,2)</f>
        <v>0</v>
      </c>
      <c r="K320" s="284" t="s">
        <v>28</v>
      </c>
      <c r="L320" s="289"/>
      <c r="M320" s="290" t="s">
        <v>28</v>
      </c>
      <c r="N320" s="291" t="s">
        <v>45</v>
      </c>
      <c r="O320" s="87"/>
      <c r="P320" s="240">
        <f>O320*H320</f>
        <v>0</v>
      </c>
      <c r="Q320" s="240">
        <v>1</v>
      </c>
      <c r="R320" s="240">
        <f>Q320*H320</f>
        <v>761.36199999999997</v>
      </c>
      <c r="S320" s="240">
        <v>0</v>
      </c>
      <c r="T320" s="241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42" t="s">
        <v>519</v>
      </c>
      <c r="AT320" s="242" t="s">
        <v>516</v>
      </c>
      <c r="AU320" s="242" t="s">
        <v>82</v>
      </c>
      <c r="AY320" s="20" t="s">
        <v>475</v>
      </c>
      <c r="BE320" s="243">
        <f>IF(N320="základní",J320,0)</f>
        <v>0</v>
      </c>
      <c r="BF320" s="243">
        <f>IF(N320="snížená",J320,0)</f>
        <v>0</v>
      </c>
      <c r="BG320" s="243">
        <f>IF(N320="zákl. přenesená",J320,0)</f>
        <v>0</v>
      </c>
      <c r="BH320" s="243">
        <f>IF(N320="sníž. přenesená",J320,0)</f>
        <v>0</v>
      </c>
      <c r="BI320" s="243">
        <f>IF(N320="nulová",J320,0)</f>
        <v>0</v>
      </c>
      <c r="BJ320" s="20" t="s">
        <v>78</v>
      </c>
      <c r="BK320" s="243">
        <f>ROUND(I320*H320,2)</f>
        <v>0</v>
      </c>
      <c r="BL320" s="20" t="s">
        <v>482</v>
      </c>
      <c r="BM320" s="242" t="s">
        <v>2115</v>
      </c>
    </row>
    <row r="321" s="2" customFormat="1">
      <c r="A321" s="41"/>
      <c r="B321" s="42"/>
      <c r="C321" s="43"/>
      <c r="D321" s="244" t="s">
        <v>484</v>
      </c>
      <c r="E321" s="43"/>
      <c r="F321" s="245" t="s">
        <v>2114</v>
      </c>
      <c r="G321" s="43"/>
      <c r="H321" s="43"/>
      <c r="I321" s="151"/>
      <c r="J321" s="43"/>
      <c r="K321" s="43"/>
      <c r="L321" s="47"/>
      <c r="M321" s="246"/>
      <c r="N321" s="247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484</v>
      </c>
      <c r="AU321" s="20" t="s">
        <v>82</v>
      </c>
    </row>
    <row r="322" s="2" customFormat="1">
      <c r="A322" s="41"/>
      <c r="B322" s="42"/>
      <c r="C322" s="43"/>
      <c r="D322" s="244" t="s">
        <v>485</v>
      </c>
      <c r="E322" s="43"/>
      <c r="F322" s="248" t="s">
        <v>2116</v>
      </c>
      <c r="G322" s="43"/>
      <c r="H322" s="43"/>
      <c r="I322" s="151"/>
      <c r="J322" s="43"/>
      <c r="K322" s="43"/>
      <c r="L322" s="47"/>
      <c r="M322" s="246"/>
      <c r="N322" s="247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485</v>
      </c>
      <c r="AU322" s="20" t="s">
        <v>82</v>
      </c>
    </row>
    <row r="323" s="13" customFormat="1">
      <c r="A323" s="13"/>
      <c r="B323" s="249"/>
      <c r="C323" s="250"/>
      <c r="D323" s="244" t="s">
        <v>487</v>
      </c>
      <c r="E323" s="251" t="s">
        <v>28</v>
      </c>
      <c r="F323" s="252" t="s">
        <v>2117</v>
      </c>
      <c r="G323" s="250"/>
      <c r="H323" s="253">
        <v>24.300000000000001</v>
      </c>
      <c r="I323" s="254"/>
      <c r="J323" s="250"/>
      <c r="K323" s="250"/>
      <c r="L323" s="255"/>
      <c r="M323" s="256"/>
      <c r="N323" s="257"/>
      <c r="O323" s="257"/>
      <c r="P323" s="257"/>
      <c r="Q323" s="257"/>
      <c r="R323" s="257"/>
      <c r="S323" s="257"/>
      <c r="T323" s="258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9" t="s">
        <v>487</v>
      </c>
      <c r="AU323" s="259" t="s">
        <v>82</v>
      </c>
      <c r="AV323" s="13" t="s">
        <v>82</v>
      </c>
      <c r="AW323" s="13" t="s">
        <v>35</v>
      </c>
      <c r="AX323" s="13" t="s">
        <v>74</v>
      </c>
      <c r="AY323" s="259" t="s">
        <v>475</v>
      </c>
    </row>
    <row r="324" s="13" customFormat="1">
      <c r="A324" s="13"/>
      <c r="B324" s="249"/>
      <c r="C324" s="250"/>
      <c r="D324" s="244" t="s">
        <v>487</v>
      </c>
      <c r="E324" s="251" t="s">
        <v>28</v>
      </c>
      <c r="F324" s="252" t="s">
        <v>2118</v>
      </c>
      <c r="G324" s="250"/>
      <c r="H324" s="253">
        <v>33.412999999999997</v>
      </c>
      <c r="I324" s="254"/>
      <c r="J324" s="250"/>
      <c r="K324" s="250"/>
      <c r="L324" s="255"/>
      <c r="M324" s="256"/>
      <c r="N324" s="257"/>
      <c r="O324" s="257"/>
      <c r="P324" s="257"/>
      <c r="Q324" s="257"/>
      <c r="R324" s="257"/>
      <c r="S324" s="257"/>
      <c r="T324" s="258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9" t="s">
        <v>487</v>
      </c>
      <c r="AU324" s="259" t="s">
        <v>82</v>
      </c>
      <c r="AV324" s="13" t="s">
        <v>82</v>
      </c>
      <c r="AW324" s="13" t="s">
        <v>35</v>
      </c>
      <c r="AX324" s="13" t="s">
        <v>74</v>
      </c>
      <c r="AY324" s="259" t="s">
        <v>475</v>
      </c>
    </row>
    <row r="325" s="13" customFormat="1">
      <c r="A325" s="13"/>
      <c r="B325" s="249"/>
      <c r="C325" s="250"/>
      <c r="D325" s="244" t="s">
        <v>487</v>
      </c>
      <c r="E325" s="251" t="s">
        <v>28</v>
      </c>
      <c r="F325" s="252" t="s">
        <v>2119</v>
      </c>
      <c r="G325" s="250"/>
      <c r="H325" s="253">
        <v>58.523000000000003</v>
      </c>
      <c r="I325" s="254"/>
      <c r="J325" s="250"/>
      <c r="K325" s="250"/>
      <c r="L325" s="255"/>
      <c r="M325" s="256"/>
      <c r="N325" s="257"/>
      <c r="O325" s="257"/>
      <c r="P325" s="257"/>
      <c r="Q325" s="257"/>
      <c r="R325" s="257"/>
      <c r="S325" s="257"/>
      <c r="T325" s="258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9" t="s">
        <v>487</v>
      </c>
      <c r="AU325" s="259" t="s">
        <v>82</v>
      </c>
      <c r="AV325" s="13" t="s">
        <v>82</v>
      </c>
      <c r="AW325" s="13" t="s">
        <v>35</v>
      </c>
      <c r="AX325" s="13" t="s">
        <v>74</v>
      </c>
      <c r="AY325" s="259" t="s">
        <v>475</v>
      </c>
    </row>
    <row r="326" s="13" customFormat="1">
      <c r="A326" s="13"/>
      <c r="B326" s="249"/>
      <c r="C326" s="250"/>
      <c r="D326" s="244" t="s">
        <v>487</v>
      </c>
      <c r="E326" s="251" t="s">
        <v>28</v>
      </c>
      <c r="F326" s="252" t="s">
        <v>2120</v>
      </c>
      <c r="G326" s="250"/>
      <c r="H326" s="253">
        <v>80.189999999999998</v>
      </c>
      <c r="I326" s="254"/>
      <c r="J326" s="250"/>
      <c r="K326" s="250"/>
      <c r="L326" s="255"/>
      <c r="M326" s="256"/>
      <c r="N326" s="257"/>
      <c r="O326" s="257"/>
      <c r="P326" s="257"/>
      <c r="Q326" s="257"/>
      <c r="R326" s="257"/>
      <c r="S326" s="257"/>
      <c r="T326" s="258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9" t="s">
        <v>487</v>
      </c>
      <c r="AU326" s="259" t="s">
        <v>82</v>
      </c>
      <c r="AV326" s="13" t="s">
        <v>82</v>
      </c>
      <c r="AW326" s="13" t="s">
        <v>35</v>
      </c>
      <c r="AX326" s="13" t="s">
        <v>74</v>
      </c>
      <c r="AY326" s="259" t="s">
        <v>475</v>
      </c>
    </row>
    <row r="327" s="13" customFormat="1">
      <c r="A327" s="13"/>
      <c r="B327" s="249"/>
      <c r="C327" s="250"/>
      <c r="D327" s="244" t="s">
        <v>487</v>
      </c>
      <c r="E327" s="251" t="s">
        <v>28</v>
      </c>
      <c r="F327" s="252" t="s">
        <v>2121</v>
      </c>
      <c r="G327" s="250"/>
      <c r="H327" s="253">
        <v>182.25</v>
      </c>
      <c r="I327" s="254"/>
      <c r="J327" s="250"/>
      <c r="K327" s="250"/>
      <c r="L327" s="255"/>
      <c r="M327" s="256"/>
      <c r="N327" s="257"/>
      <c r="O327" s="257"/>
      <c r="P327" s="257"/>
      <c r="Q327" s="257"/>
      <c r="R327" s="257"/>
      <c r="S327" s="257"/>
      <c r="T327" s="258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9" t="s">
        <v>487</v>
      </c>
      <c r="AU327" s="259" t="s">
        <v>82</v>
      </c>
      <c r="AV327" s="13" t="s">
        <v>82</v>
      </c>
      <c r="AW327" s="13" t="s">
        <v>35</v>
      </c>
      <c r="AX327" s="13" t="s">
        <v>74</v>
      </c>
      <c r="AY327" s="259" t="s">
        <v>475</v>
      </c>
    </row>
    <row r="328" s="13" customFormat="1">
      <c r="A328" s="13"/>
      <c r="B328" s="249"/>
      <c r="C328" s="250"/>
      <c r="D328" s="244" t="s">
        <v>487</v>
      </c>
      <c r="E328" s="251" t="s">
        <v>28</v>
      </c>
      <c r="F328" s="252" t="s">
        <v>2122</v>
      </c>
      <c r="G328" s="250"/>
      <c r="H328" s="253">
        <v>69.863</v>
      </c>
      <c r="I328" s="254"/>
      <c r="J328" s="250"/>
      <c r="K328" s="250"/>
      <c r="L328" s="255"/>
      <c r="M328" s="256"/>
      <c r="N328" s="257"/>
      <c r="O328" s="257"/>
      <c r="P328" s="257"/>
      <c r="Q328" s="257"/>
      <c r="R328" s="257"/>
      <c r="S328" s="257"/>
      <c r="T328" s="258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9" t="s">
        <v>487</v>
      </c>
      <c r="AU328" s="259" t="s">
        <v>82</v>
      </c>
      <c r="AV328" s="13" t="s">
        <v>82</v>
      </c>
      <c r="AW328" s="13" t="s">
        <v>35</v>
      </c>
      <c r="AX328" s="13" t="s">
        <v>74</v>
      </c>
      <c r="AY328" s="259" t="s">
        <v>475</v>
      </c>
    </row>
    <row r="329" s="13" customFormat="1">
      <c r="A329" s="13"/>
      <c r="B329" s="249"/>
      <c r="C329" s="250"/>
      <c r="D329" s="244" t="s">
        <v>487</v>
      </c>
      <c r="E329" s="251" t="s">
        <v>28</v>
      </c>
      <c r="F329" s="252" t="s">
        <v>2123</v>
      </c>
      <c r="G329" s="250"/>
      <c r="H329" s="253">
        <v>34.020000000000003</v>
      </c>
      <c r="I329" s="254"/>
      <c r="J329" s="250"/>
      <c r="K329" s="250"/>
      <c r="L329" s="255"/>
      <c r="M329" s="256"/>
      <c r="N329" s="257"/>
      <c r="O329" s="257"/>
      <c r="P329" s="257"/>
      <c r="Q329" s="257"/>
      <c r="R329" s="257"/>
      <c r="S329" s="257"/>
      <c r="T329" s="258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59" t="s">
        <v>487</v>
      </c>
      <c r="AU329" s="259" t="s">
        <v>82</v>
      </c>
      <c r="AV329" s="13" t="s">
        <v>82</v>
      </c>
      <c r="AW329" s="13" t="s">
        <v>35</v>
      </c>
      <c r="AX329" s="13" t="s">
        <v>74</v>
      </c>
      <c r="AY329" s="259" t="s">
        <v>475</v>
      </c>
    </row>
    <row r="330" s="13" customFormat="1">
      <c r="A330" s="13"/>
      <c r="B330" s="249"/>
      <c r="C330" s="250"/>
      <c r="D330" s="244" t="s">
        <v>487</v>
      </c>
      <c r="E330" s="251" t="s">
        <v>28</v>
      </c>
      <c r="F330" s="252" t="s">
        <v>2124</v>
      </c>
      <c r="G330" s="250"/>
      <c r="H330" s="253">
        <v>31.184999999999999</v>
      </c>
      <c r="I330" s="254"/>
      <c r="J330" s="250"/>
      <c r="K330" s="250"/>
      <c r="L330" s="255"/>
      <c r="M330" s="256"/>
      <c r="N330" s="257"/>
      <c r="O330" s="257"/>
      <c r="P330" s="257"/>
      <c r="Q330" s="257"/>
      <c r="R330" s="257"/>
      <c r="S330" s="257"/>
      <c r="T330" s="258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9" t="s">
        <v>487</v>
      </c>
      <c r="AU330" s="259" t="s">
        <v>82</v>
      </c>
      <c r="AV330" s="13" t="s">
        <v>82</v>
      </c>
      <c r="AW330" s="13" t="s">
        <v>35</v>
      </c>
      <c r="AX330" s="13" t="s">
        <v>74</v>
      </c>
      <c r="AY330" s="259" t="s">
        <v>475</v>
      </c>
    </row>
    <row r="331" s="13" customFormat="1">
      <c r="A331" s="13"/>
      <c r="B331" s="249"/>
      <c r="C331" s="250"/>
      <c r="D331" s="244" t="s">
        <v>487</v>
      </c>
      <c r="E331" s="251" t="s">
        <v>28</v>
      </c>
      <c r="F331" s="252" t="s">
        <v>2125</v>
      </c>
      <c r="G331" s="250"/>
      <c r="H331" s="253">
        <v>12.960000000000001</v>
      </c>
      <c r="I331" s="254"/>
      <c r="J331" s="250"/>
      <c r="K331" s="250"/>
      <c r="L331" s="255"/>
      <c r="M331" s="256"/>
      <c r="N331" s="257"/>
      <c r="O331" s="257"/>
      <c r="P331" s="257"/>
      <c r="Q331" s="257"/>
      <c r="R331" s="257"/>
      <c r="S331" s="257"/>
      <c r="T331" s="258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9" t="s">
        <v>487</v>
      </c>
      <c r="AU331" s="259" t="s">
        <v>82</v>
      </c>
      <c r="AV331" s="13" t="s">
        <v>82</v>
      </c>
      <c r="AW331" s="13" t="s">
        <v>35</v>
      </c>
      <c r="AX331" s="13" t="s">
        <v>74</v>
      </c>
      <c r="AY331" s="259" t="s">
        <v>475</v>
      </c>
    </row>
    <row r="332" s="13" customFormat="1">
      <c r="A332" s="13"/>
      <c r="B332" s="249"/>
      <c r="C332" s="250"/>
      <c r="D332" s="244" t="s">
        <v>487</v>
      </c>
      <c r="E332" s="251" t="s">
        <v>28</v>
      </c>
      <c r="F332" s="252" t="s">
        <v>2126</v>
      </c>
      <c r="G332" s="250"/>
      <c r="H332" s="253">
        <v>12.960000000000001</v>
      </c>
      <c r="I332" s="254"/>
      <c r="J332" s="250"/>
      <c r="K332" s="250"/>
      <c r="L332" s="255"/>
      <c r="M332" s="256"/>
      <c r="N332" s="257"/>
      <c r="O332" s="257"/>
      <c r="P332" s="257"/>
      <c r="Q332" s="257"/>
      <c r="R332" s="257"/>
      <c r="S332" s="257"/>
      <c r="T332" s="258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9" t="s">
        <v>487</v>
      </c>
      <c r="AU332" s="259" t="s">
        <v>82</v>
      </c>
      <c r="AV332" s="13" t="s">
        <v>82</v>
      </c>
      <c r="AW332" s="13" t="s">
        <v>35</v>
      </c>
      <c r="AX332" s="13" t="s">
        <v>74</v>
      </c>
      <c r="AY332" s="259" t="s">
        <v>475</v>
      </c>
    </row>
    <row r="333" s="14" customFormat="1">
      <c r="A333" s="14"/>
      <c r="B333" s="260"/>
      <c r="C333" s="261"/>
      <c r="D333" s="244" t="s">
        <v>487</v>
      </c>
      <c r="E333" s="262" t="s">
        <v>28</v>
      </c>
      <c r="F333" s="263" t="s">
        <v>490</v>
      </c>
      <c r="G333" s="261"/>
      <c r="H333" s="264">
        <v>539.66399999999999</v>
      </c>
      <c r="I333" s="265"/>
      <c r="J333" s="261"/>
      <c r="K333" s="261"/>
      <c r="L333" s="266"/>
      <c r="M333" s="267"/>
      <c r="N333" s="268"/>
      <c r="O333" s="268"/>
      <c r="P333" s="268"/>
      <c r="Q333" s="268"/>
      <c r="R333" s="268"/>
      <c r="S333" s="268"/>
      <c r="T333" s="269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70" t="s">
        <v>487</v>
      </c>
      <c r="AU333" s="270" t="s">
        <v>82</v>
      </c>
      <c r="AV333" s="14" t="s">
        <v>90</v>
      </c>
      <c r="AW333" s="14" t="s">
        <v>35</v>
      </c>
      <c r="AX333" s="14" t="s">
        <v>74</v>
      </c>
      <c r="AY333" s="270" t="s">
        <v>475</v>
      </c>
    </row>
    <row r="334" s="13" customFormat="1">
      <c r="A334" s="13"/>
      <c r="B334" s="249"/>
      <c r="C334" s="250"/>
      <c r="D334" s="244" t="s">
        <v>487</v>
      </c>
      <c r="E334" s="251" t="s">
        <v>28</v>
      </c>
      <c r="F334" s="252" t="s">
        <v>2127</v>
      </c>
      <c r="G334" s="250"/>
      <c r="H334" s="253">
        <v>9.1129999999999995</v>
      </c>
      <c r="I334" s="254"/>
      <c r="J334" s="250"/>
      <c r="K334" s="250"/>
      <c r="L334" s="255"/>
      <c r="M334" s="256"/>
      <c r="N334" s="257"/>
      <c r="O334" s="257"/>
      <c r="P334" s="257"/>
      <c r="Q334" s="257"/>
      <c r="R334" s="257"/>
      <c r="S334" s="257"/>
      <c r="T334" s="258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9" t="s">
        <v>487</v>
      </c>
      <c r="AU334" s="259" t="s">
        <v>82</v>
      </c>
      <c r="AV334" s="13" t="s">
        <v>82</v>
      </c>
      <c r="AW334" s="13" t="s">
        <v>35</v>
      </c>
      <c r="AX334" s="13" t="s">
        <v>74</v>
      </c>
      <c r="AY334" s="259" t="s">
        <v>475</v>
      </c>
    </row>
    <row r="335" s="13" customFormat="1">
      <c r="A335" s="13"/>
      <c r="B335" s="249"/>
      <c r="C335" s="250"/>
      <c r="D335" s="244" t="s">
        <v>487</v>
      </c>
      <c r="E335" s="251" t="s">
        <v>28</v>
      </c>
      <c r="F335" s="252" t="s">
        <v>2128</v>
      </c>
      <c r="G335" s="250"/>
      <c r="H335" s="253">
        <v>9.1129999999999995</v>
      </c>
      <c r="I335" s="254"/>
      <c r="J335" s="250"/>
      <c r="K335" s="250"/>
      <c r="L335" s="255"/>
      <c r="M335" s="256"/>
      <c r="N335" s="257"/>
      <c r="O335" s="257"/>
      <c r="P335" s="257"/>
      <c r="Q335" s="257"/>
      <c r="R335" s="257"/>
      <c r="S335" s="257"/>
      <c r="T335" s="258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9" t="s">
        <v>487</v>
      </c>
      <c r="AU335" s="259" t="s">
        <v>82</v>
      </c>
      <c r="AV335" s="13" t="s">
        <v>82</v>
      </c>
      <c r="AW335" s="13" t="s">
        <v>35</v>
      </c>
      <c r="AX335" s="13" t="s">
        <v>74</v>
      </c>
      <c r="AY335" s="259" t="s">
        <v>475</v>
      </c>
    </row>
    <row r="336" s="13" customFormat="1">
      <c r="A336" s="13"/>
      <c r="B336" s="249"/>
      <c r="C336" s="250"/>
      <c r="D336" s="244" t="s">
        <v>487</v>
      </c>
      <c r="E336" s="251" t="s">
        <v>28</v>
      </c>
      <c r="F336" s="252" t="s">
        <v>2129</v>
      </c>
      <c r="G336" s="250"/>
      <c r="H336" s="253">
        <v>20.655000000000001</v>
      </c>
      <c r="I336" s="254"/>
      <c r="J336" s="250"/>
      <c r="K336" s="250"/>
      <c r="L336" s="255"/>
      <c r="M336" s="256"/>
      <c r="N336" s="257"/>
      <c r="O336" s="257"/>
      <c r="P336" s="257"/>
      <c r="Q336" s="257"/>
      <c r="R336" s="257"/>
      <c r="S336" s="257"/>
      <c r="T336" s="258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9" t="s">
        <v>487</v>
      </c>
      <c r="AU336" s="259" t="s">
        <v>82</v>
      </c>
      <c r="AV336" s="13" t="s">
        <v>82</v>
      </c>
      <c r="AW336" s="13" t="s">
        <v>35</v>
      </c>
      <c r="AX336" s="13" t="s">
        <v>74</v>
      </c>
      <c r="AY336" s="259" t="s">
        <v>475</v>
      </c>
    </row>
    <row r="337" s="13" customFormat="1">
      <c r="A337" s="13"/>
      <c r="B337" s="249"/>
      <c r="C337" s="250"/>
      <c r="D337" s="244" t="s">
        <v>487</v>
      </c>
      <c r="E337" s="251" t="s">
        <v>28</v>
      </c>
      <c r="F337" s="252" t="s">
        <v>2130</v>
      </c>
      <c r="G337" s="250"/>
      <c r="H337" s="253">
        <v>21.870000000000001</v>
      </c>
      <c r="I337" s="254"/>
      <c r="J337" s="250"/>
      <c r="K337" s="250"/>
      <c r="L337" s="255"/>
      <c r="M337" s="256"/>
      <c r="N337" s="257"/>
      <c r="O337" s="257"/>
      <c r="P337" s="257"/>
      <c r="Q337" s="257"/>
      <c r="R337" s="257"/>
      <c r="S337" s="257"/>
      <c r="T337" s="258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9" t="s">
        <v>487</v>
      </c>
      <c r="AU337" s="259" t="s">
        <v>82</v>
      </c>
      <c r="AV337" s="13" t="s">
        <v>82</v>
      </c>
      <c r="AW337" s="13" t="s">
        <v>35</v>
      </c>
      <c r="AX337" s="13" t="s">
        <v>74</v>
      </c>
      <c r="AY337" s="259" t="s">
        <v>475</v>
      </c>
    </row>
    <row r="338" s="13" customFormat="1">
      <c r="A338" s="13"/>
      <c r="B338" s="249"/>
      <c r="C338" s="250"/>
      <c r="D338" s="244" t="s">
        <v>487</v>
      </c>
      <c r="E338" s="251" t="s">
        <v>28</v>
      </c>
      <c r="F338" s="252" t="s">
        <v>2131</v>
      </c>
      <c r="G338" s="250"/>
      <c r="H338" s="253">
        <v>45.563000000000002</v>
      </c>
      <c r="I338" s="254"/>
      <c r="J338" s="250"/>
      <c r="K338" s="250"/>
      <c r="L338" s="255"/>
      <c r="M338" s="256"/>
      <c r="N338" s="257"/>
      <c r="O338" s="257"/>
      <c r="P338" s="257"/>
      <c r="Q338" s="257"/>
      <c r="R338" s="257"/>
      <c r="S338" s="257"/>
      <c r="T338" s="258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9" t="s">
        <v>487</v>
      </c>
      <c r="AU338" s="259" t="s">
        <v>82</v>
      </c>
      <c r="AV338" s="13" t="s">
        <v>82</v>
      </c>
      <c r="AW338" s="13" t="s">
        <v>35</v>
      </c>
      <c r="AX338" s="13" t="s">
        <v>74</v>
      </c>
      <c r="AY338" s="259" t="s">
        <v>475</v>
      </c>
    </row>
    <row r="339" s="13" customFormat="1">
      <c r="A339" s="13"/>
      <c r="B339" s="249"/>
      <c r="C339" s="250"/>
      <c r="D339" s="244" t="s">
        <v>487</v>
      </c>
      <c r="E339" s="251" t="s">
        <v>28</v>
      </c>
      <c r="F339" s="252" t="s">
        <v>2132</v>
      </c>
      <c r="G339" s="250"/>
      <c r="H339" s="253">
        <v>18.225000000000001</v>
      </c>
      <c r="I339" s="254"/>
      <c r="J339" s="250"/>
      <c r="K339" s="250"/>
      <c r="L339" s="255"/>
      <c r="M339" s="256"/>
      <c r="N339" s="257"/>
      <c r="O339" s="257"/>
      <c r="P339" s="257"/>
      <c r="Q339" s="257"/>
      <c r="R339" s="257"/>
      <c r="S339" s="257"/>
      <c r="T339" s="258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9" t="s">
        <v>487</v>
      </c>
      <c r="AU339" s="259" t="s">
        <v>82</v>
      </c>
      <c r="AV339" s="13" t="s">
        <v>82</v>
      </c>
      <c r="AW339" s="13" t="s">
        <v>35</v>
      </c>
      <c r="AX339" s="13" t="s">
        <v>74</v>
      </c>
      <c r="AY339" s="259" t="s">
        <v>475</v>
      </c>
    </row>
    <row r="340" s="13" customFormat="1">
      <c r="A340" s="13"/>
      <c r="B340" s="249"/>
      <c r="C340" s="250"/>
      <c r="D340" s="244" t="s">
        <v>487</v>
      </c>
      <c r="E340" s="251" t="s">
        <v>28</v>
      </c>
      <c r="F340" s="252" t="s">
        <v>2133</v>
      </c>
      <c r="G340" s="250"/>
      <c r="H340" s="253">
        <v>9.7200000000000006</v>
      </c>
      <c r="I340" s="254"/>
      <c r="J340" s="250"/>
      <c r="K340" s="250"/>
      <c r="L340" s="255"/>
      <c r="M340" s="256"/>
      <c r="N340" s="257"/>
      <c r="O340" s="257"/>
      <c r="P340" s="257"/>
      <c r="Q340" s="257"/>
      <c r="R340" s="257"/>
      <c r="S340" s="257"/>
      <c r="T340" s="258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9" t="s">
        <v>487</v>
      </c>
      <c r="AU340" s="259" t="s">
        <v>82</v>
      </c>
      <c r="AV340" s="13" t="s">
        <v>82</v>
      </c>
      <c r="AW340" s="13" t="s">
        <v>35</v>
      </c>
      <c r="AX340" s="13" t="s">
        <v>74</v>
      </c>
      <c r="AY340" s="259" t="s">
        <v>475</v>
      </c>
    </row>
    <row r="341" s="13" customFormat="1">
      <c r="A341" s="13"/>
      <c r="B341" s="249"/>
      <c r="C341" s="250"/>
      <c r="D341" s="244" t="s">
        <v>487</v>
      </c>
      <c r="E341" s="251" t="s">
        <v>28</v>
      </c>
      <c r="F341" s="252" t="s">
        <v>2134</v>
      </c>
      <c r="G341" s="250"/>
      <c r="H341" s="253">
        <v>8.5050000000000008</v>
      </c>
      <c r="I341" s="254"/>
      <c r="J341" s="250"/>
      <c r="K341" s="250"/>
      <c r="L341" s="255"/>
      <c r="M341" s="256"/>
      <c r="N341" s="257"/>
      <c r="O341" s="257"/>
      <c r="P341" s="257"/>
      <c r="Q341" s="257"/>
      <c r="R341" s="257"/>
      <c r="S341" s="257"/>
      <c r="T341" s="258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9" t="s">
        <v>487</v>
      </c>
      <c r="AU341" s="259" t="s">
        <v>82</v>
      </c>
      <c r="AV341" s="13" t="s">
        <v>82</v>
      </c>
      <c r="AW341" s="13" t="s">
        <v>35</v>
      </c>
      <c r="AX341" s="13" t="s">
        <v>74</v>
      </c>
      <c r="AY341" s="259" t="s">
        <v>475</v>
      </c>
    </row>
    <row r="342" s="13" customFormat="1">
      <c r="A342" s="13"/>
      <c r="B342" s="249"/>
      <c r="C342" s="250"/>
      <c r="D342" s="244" t="s">
        <v>487</v>
      </c>
      <c r="E342" s="251" t="s">
        <v>28</v>
      </c>
      <c r="F342" s="252" t="s">
        <v>2135</v>
      </c>
      <c r="G342" s="250"/>
      <c r="H342" s="253">
        <v>4.8600000000000003</v>
      </c>
      <c r="I342" s="254"/>
      <c r="J342" s="250"/>
      <c r="K342" s="250"/>
      <c r="L342" s="255"/>
      <c r="M342" s="256"/>
      <c r="N342" s="257"/>
      <c r="O342" s="257"/>
      <c r="P342" s="257"/>
      <c r="Q342" s="257"/>
      <c r="R342" s="257"/>
      <c r="S342" s="257"/>
      <c r="T342" s="258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9" t="s">
        <v>487</v>
      </c>
      <c r="AU342" s="259" t="s">
        <v>82</v>
      </c>
      <c r="AV342" s="13" t="s">
        <v>82</v>
      </c>
      <c r="AW342" s="13" t="s">
        <v>35</v>
      </c>
      <c r="AX342" s="13" t="s">
        <v>74</v>
      </c>
      <c r="AY342" s="259" t="s">
        <v>475</v>
      </c>
    </row>
    <row r="343" s="13" customFormat="1">
      <c r="A343" s="13"/>
      <c r="B343" s="249"/>
      <c r="C343" s="250"/>
      <c r="D343" s="244" t="s">
        <v>487</v>
      </c>
      <c r="E343" s="251" t="s">
        <v>28</v>
      </c>
      <c r="F343" s="252" t="s">
        <v>2136</v>
      </c>
      <c r="G343" s="250"/>
      <c r="H343" s="253">
        <v>4.8600000000000003</v>
      </c>
      <c r="I343" s="254"/>
      <c r="J343" s="250"/>
      <c r="K343" s="250"/>
      <c r="L343" s="255"/>
      <c r="M343" s="256"/>
      <c r="N343" s="257"/>
      <c r="O343" s="257"/>
      <c r="P343" s="257"/>
      <c r="Q343" s="257"/>
      <c r="R343" s="257"/>
      <c r="S343" s="257"/>
      <c r="T343" s="258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9" t="s">
        <v>487</v>
      </c>
      <c r="AU343" s="259" t="s">
        <v>82</v>
      </c>
      <c r="AV343" s="13" t="s">
        <v>82</v>
      </c>
      <c r="AW343" s="13" t="s">
        <v>35</v>
      </c>
      <c r="AX343" s="13" t="s">
        <v>74</v>
      </c>
      <c r="AY343" s="259" t="s">
        <v>475</v>
      </c>
    </row>
    <row r="344" s="14" customFormat="1">
      <c r="A344" s="14"/>
      <c r="B344" s="260"/>
      <c r="C344" s="261"/>
      <c r="D344" s="244" t="s">
        <v>487</v>
      </c>
      <c r="E344" s="262" t="s">
        <v>28</v>
      </c>
      <c r="F344" s="263" t="s">
        <v>490</v>
      </c>
      <c r="G344" s="261"/>
      <c r="H344" s="264">
        <v>152.48400000000004</v>
      </c>
      <c r="I344" s="265"/>
      <c r="J344" s="261"/>
      <c r="K344" s="261"/>
      <c r="L344" s="266"/>
      <c r="M344" s="267"/>
      <c r="N344" s="268"/>
      <c r="O344" s="268"/>
      <c r="P344" s="268"/>
      <c r="Q344" s="268"/>
      <c r="R344" s="268"/>
      <c r="S344" s="268"/>
      <c r="T344" s="269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70" t="s">
        <v>487</v>
      </c>
      <c r="AU344" s="270" t="s">
        <v>82</v>
      </c>
      <c r="AV344" s="14" t="s">
        <v>90</v>
      </c>
      <c r="AW344" s="14" t="s">
        <v>35</v>
      </c>
      <c r="AX344" s="14" t="s">
        <v>74</v>
      </c>
      <c r="AY344" s="270" t="s">
        <v>475</v>
      </c>
    </row>
    <row r="345" s="13" customFormat="1">
      <c r="A345" s="13"/>
      <c r="B345" s="249"/>
      <c r="C345" s="250"/>
      <c r="D345" s="244" t="s">
        <v>487</v>
      </c>
      <c r="E345" s="251" t="s">
        <v>28</v>
      </c>
      <c r="F345" s="252" t="s">
        <v>2137</v>
      </c>
      <c r="G345" s="250"/>
      <c r="H345" s="253">
        <v>53.966000000000001</v>
      </c>
      <c r="I345" s="254"/>
      <c r="J345" s="250"/>
      <c r="K345" s="250"/>
      <c r="L345" s="255"/>
      <c r="M345" s="256"/>
      <c r="N345" s="257"/>
      <c r="O345" s="257"/>
      <c r="P345" s="257"/>
      <c r="Q345" s="257"/>
      <c r="R345" s="257"/>
      <c r="S345" s="257"/>
      <c r="T345" s="258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9" t="s">
        <v>487</v>
      </c>
      <c r="AU345" s="259" t="s">
        <v>82</v>
      </c>
      <c r="AV345" s="13" t="s">
        <v>82</v>
      </c>
      <c r="AW345" s="13" t="s">
        <v>35</v>
      </c>
      <c r="AX345" s="13" t="s">
        <v>74</v>
      </c>
      <c r="AY345" s="259" t="s">
        <v>475</v>
      </c>
    </row>
    <row r="346" s="13" customFormat="1">
      <c r="A346" s="13"/>
      <c r="B346" s="249"/>
      <c r="C346" s="250"/>
      <c r="D346" s="244" t="s">
        <v>487</v>
      </c>
      <c r="E346" s="251" t="s">
        <v>28</v>
      </c>
      <c r="F346" s="252" t="s">
        <v>2138</v>
      </c>
      <c r="G346" s="250"/>
      <c r="H346" s="253">
        <v>15.247999999999999</v>
      </c>
      <c r="I346" s="254"/>
      <c r="J346" s="250"/>
      <c r="K346" s="250"/>
      <c r="L346" s="255"/>
      <c r="M346" s="256"/>
      <c r="N346" s="257"/>
      <c r="O346" s="257"/>
      <c r="P346" s="257"/>
      <c r="Q346" s="257"/>
      <c r="R346" s="257"/>
      <c r="S346" s="257"/>
      <c r="T346" s="258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9" t="s">
        <v>487</v>
      </c>
      <c r="AU346" s="259" t="s">
        <v>82</v>
      </c>
      <c r="AV346" s="13" t="s">
        <v>82</v>
      </c>
      <c r="AW346" s="13" t="s">
        <v>35</v>
      </c>
      <c r="AX346" s="13" t="s">
        <v>74</v>
      </c>
      <c r="AY346" s="259" t="s">
        <v>475</v>
      </c>
    </row>
    <row r="347" s="15" customFormat="1">
      <c r="A347" s="15"/>
      <c r="B347" s="271"/>
      <c r="C347" s="272"/>
      <c r="D347" s="244" t="s">
        <v>487</v>
      </c>
      <c r="E347" s="273" t="s">
        <v>28</v>
      </c>
      <c r="F347" s="274" t="s">
        <v>493</v>
      </c>
      <c r="G347" s="272"/>
      <c r="H347" s="275">
        <v>761.36200000000019</v>
      </c>
      <c r="I347" s="276"/>
      <c r="J347" s="272"/>
      <c r="K347" s="272"/>
      <c r="L347" s="277"/>
      <c r="M347" s="278"/>
      <c r="N347" s="279"/>
      <c r="O347" s="279"/>
      <c r="P347" s="279"/>
      <c r="Q347" s="279"/>
      <c r="R347" s="279"/>
      <c r="S347" s="279"/>
      <c r="T347" s="280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81" t="s">
        <v>487</v>
      </c>
      <c r="AU347" s="281" t="s">
        <v>82</v>
      </c>
      <c r="AV347" s="15" t="s">
        <v>482</v>
      </c>
      <c r="AW347" s="15" t="s">
        <v>35</v>
      </c>
      <c r="AX347" s="15" t="s">
        <v>78</v>
      </c>
      <c r="AY347" s="281" t="s">
        <v>475</v>
      </c>
    </row>
    <row r="348" s="2" customFormat="1" ht="33" customHeight="1">
      <c r="A348" s="41"/>
      <c r="B348" s="42"/>
      <c r="C348" s="231" t="s">
        <v>341</v>
      </c>
      <c r="D348" s="231" t="s">
        <v>477</v>
      </c>
      <c r="E348" s="232" t="s">
        <v>2139</v>
      </c>
      <c r="F348" s="233" t="s">
        <v>2140</v>
      </c>
      <c r="G348" s="234" t="s">
        <v>639</v>
      </c>
      <c r="H348" s="235">
        <v>751.96000000000004</v>
      </c>
      <c r="I348" s="236"/>
      <c r="J348" s="237">
        <f>ROUND(I348*H348,2)</f>
        <v>0</v>
      </c>
      <c r="K348" s="233" t="s">
        <v>28</v>
      </c>
      <c r="L348" s="47"/>
      <c r="M348" s="238" t="s">
        <v>28</v>
      </c>
      <c r="N348" s="239" t="s">
        <v>45</v>
      </c>
      <c r="O348" s="87"/>
      <c r="P348" s="240">
        <f>O348*H348</f>
        <v>0</v>
      </c>
      <c r="Q348" s="240">
        <v>0.00079000000000000001</v>
      </c>
      <c r="R348" s="240">
        <f>Q348*H348</f>
        <v>0.59404840000000003</v>
      </c>
      <c r="S348" s="240">
        <v>0</v>
      </c>
      <c r="T348" s="241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42" t="s">
        <v>482</v>
      </c>
      <c r="AT348" s="242" t="s">
        <v>477</v>
      </c>
      <c r="AU348" s="242" t="s">
        <v>82</v>
      </c>
      <c r="AY348" s="20" t="s">
        <v>475</v>
      </c>
      <c r="BE348" s="243">
        <f>IF(N348="základní",J348,0)</f>
        <v>0</v>
      </c>
      <c r="BF348" s="243">
        <f>IF(N348="snížená",J348,0)</f>
        <v>0</v>
      </c>
      <c r="BG348" s="243">
        <f>IF(N348="zákl. přenesená",J348,0)</f>
        <v>0</v>
      </c>
      <c r="BH348" s="243">
        <f>IF(N348="sníž. přenesená",J348,0)</f>
        <v>0</v>
      </c>
      <c r="BI348" s="243">
        <f>IF(N348="nulová",J348,0)</f>
        <v>0</v>
      </c>
      <c r="BJ348" s="20" t="s">
        <v>78</v>
      </c>
      <c r="BK348" s="243">
        <f>ROUND(I348*H348,2)</f>
        <v>0</v>
      </c>
      <c r="BL348" s="20" t="s">
        <v>482</v>
      </c>
      <c r="BM348" s="242" t="s">
        <v>2141</v>
      </c>
    </row>
    <row r="349" s="2" customFormat="1">
      <c r="A349" s="41"/>
      <c r="B349" s="42"/>
      <c r="C349" s="43"/>
      <c r="D349" s="244" t="s">
        <v>484</v>
      </c>
      <c r="E349" s="43"/>
      <c r="F349" s="245" t="s">
        <v>2142</v>
      </c>
      <c r="G349" s="43"/>
      <c r="H349" s="43"/>
      <c r="I349" s="151"/>
      <c r="J349" s="43"/>
      <c r="K349" s="43"/>
      <c r="L349" s="47"/>
      <c r="M349" s="246"/>
      <c r="N349" s="247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484</v>
      </c>
      <c r="AU349" s="20" t="s">
        <v>82</v>
      </c>
    </row>
    <row r="350" s="2" customFormat="1">
      <c r="A350" s="41"/>
      <c r="B350" s="42"/>
      <c r="C350" s="43"/>
      <c r="D350" s="244" t="s">
        <v>485</v>
      </c>
      <c r="E350" s="43"/>
      <c r="F350" s="248" t="s">
        <v>2090</v>
      </c>
      <c r="G350" s="43"/>
      <c r="H350" s="43"/>
      <c r="I350" s="151"/>
      <c r="J350" s="43"/>
      <c r="K350" s="43"/>
      <c r="L350" s="47"/>
      <c r="M350" s="246"/>
      <c r="N350" s="247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485</v>
      </c>
      <c r="AU350" s="20" t="s">
        <v>82</v>
      </c>
    </row>
    <row r="351" s="13" customFormat="1">
      <c r="A351" s="13"/>
      <c r="B351" s="249"/>
      <c r="C351" s="250"/>
      <c r="D351" s="244" t="s">
        <v>487</v>
      </c>
      <c r="E351" s="251" t="s">
        <v>28</v>
      </c>
      <c r="F351" s="252" t="s">
        <v>2143</v>
      </c>
      <c r="G351" s="250"/>
      <c r="H351" s="253">
        <v>24</v>
      </c>
      <c r="I351" s="254"/>
      <c r="J351" s="250"/>
      <c r="K351" s="250"/>
      <c r="L351" s="255"/>
      <c r="M351" s="256"/>
      <c r="N351" s="257"/>
      <c r="O351" s="257"/>
      <c r="P351" s="257"/>
      <c r="Q351" s="257"/>
      <c r="R351" s="257"/>
      <c r="S351" s="257"/>
      <c r="T351" s="258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9" t="s">
        <v>487</v>
      </c>
      <c r="AU351" s="259" t="s">
        <v>82</v>
      </c>
      <c r="AV351" s="13" t="s">
        <v>82</v>
      </c>
      <c r="AW351" s="13" t="s">
        <v>35</v>
      </c>
      <c r="AX351" s="13" t="s">
        <v>74</v>
      </c>
      <c r="AY351" s="259" t="s">
        <v>475</v>
      </c>
    </row>
    <row r="352" s="13" customFormat="1">
      <c r="A352" s="13"/>
      <c r="B352" s="249"/>
      <c r="C352" s="250"/>
      <c r="D352" s="244" t="s">
        <v>487</v>
      </c>
      <c r="E352" s="251" t="s">
        <v>28</v>
      </c>
      <c r="F352" s="252" t="s">
        <v>2144</v>
      </c>
      <c r="G352" s="250"/>
      <c r="H352" s="253">
        <v>33</v>
      </c>
      <c r="I352" s="254"/>
      <c r="J352" s="250"/>
      <c r="K352" s="250"/>
      <c r="L352" s="255"/>
      <c r="M352" s="256"/>
      <c r="N352" s="257"/>
      <c r="O352" s="257"/>
      <c r="P352" s="257"/>
      <c r="Q352" s="257"/>
      <c r="R352" s="257"/>
      <c r="S352" s="257"/>
      <c r="T352" s="258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9" t="s">
        <v>487</v>
      </c>
      <c r="AU352" s="259" t="s">
        <v>82</v>
      </c>
      <c r="AV352" s="13" t="s">
        <v>82</v>
      </c>
      <c r="AW352" s="13" t="s">
        <v>35</v>
      </c>
      <c r="AX352" s="13" t="s">
        <v>74</v>
      </c>
      <c r="AY352" s="259" t="s">
        <v>475</v>
      </c>
    </row>
    <row r="353" s="13" customFormat="1">
      <c r="A353" s="13"/>
      <c r="B353" s="249"/>
      <c r="C353" s="250"/>
      <c r="D353" s="244" t="s">
        <v>487</v>
      </c>
      <c r="E353" s="251" t="s">
        <v>28</v>
      </c>
      <c r="F353" s="252" t="s">
        <v>2145</v>
      </c>
      <c r="G353" s="250"/>
      <c r="H353" s="253">
        <v>57.799999999999997</v>
      </c>
      <c r="I353" s="254"/>
      <c r="J353" s="250"/>
      <c r="K353" s="250"/>
      <c r="L353" s="255"/>
      <c r="M353" s="256"/>
      <c r="N353" s="257"/>
      <c r="O353" s="257"/>
      <c r="P353" s="257"/>
      <c r="Q353" s="257"/>
      <c r="R353" s="257"/>
      <c r="S353" s="257"/>
      <c r="T353" s="258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9" t="s">
        <v>487</v>
      </c>
      <c r="AU353" s="259" t="s">
        <v>82</v>
      </c>
      <c r="AV353" s="13" t="s">
        <v>82</v>
      </c>
      <c r="AW353" s="13" t="s">
        <v>35</v>
      </c>
      <c r="AX353" s="13" t="s">
        <v>74</v>
      </c>
      <c r="AY353" s="259" t="s">
        <v>475</v>
      </c>
    </row>
    <row r="354" s="13" customFormat="1">
      <c r="A354" s="13"/>
      <c r="B354" s="249"/>
      <c r="C354" s="250"/>
      <c r="D354" s="244" t="s">
        <v>487</v>
      </c>
      <c r="E354" s="251" t="s">
        <v>28</v>
      </c>
      <c r="F354" s="252" t="s">
        <v>2146</v>
      </c>
      <c r="G354" s="250"/>
      <c r="H354" s="253">
        <v>79.200000000000003</v>
      </c>
      <c r="I354" s="254"/>
      <c r="J354" s="250"/>
      <c r="K354" s="250"/>
      <c r="L354" s="255"/>
      <c r="M354" s="256"/>
      <c r="N354" s="257"/>
      <c r="O354" s="257"/>
      <c r="P354" s="257"/>
      <c r="Q354" s="257"/>
      <c r="R354" s="257"/>
      <c r="S354" s="257"/>
      <c r="T354" s="258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9" t="s">
        <v>487</v>
      </c>
      <c r="AU354" s="259" t="s">
        <v>82</v>
      </c>
      <c r="AV354" s="13" t="s">
        <v>82</v>
      </c>
      <c r="AW354" s="13" t="s">
        <v>35</v>
      </c>
      <c r="AX354" s="13" t="s">
        <v>74</v>
      </c>
      <c r="AY354" s="259" t="s">
        <v>475</v>
      </c>
    </row>
    <row r="355" s="13" customFormat="1">
      <c r="A355" s="13"/>
      <c r="B355" s="249"/>
      <c r="C355" s="250"/>
      <c r="D355" s="244" t="s">
        <v>487</v>
      </c>
      <c r="E355" s="251" t="s">
        <v>28</v>
      </c>
      <c r="F355" s="252" t="s">
        <v>2147</v>
      </c>
      <c r="G355" s="250"/>
      <c r="H355" s="253">
        <v>180</v>
      </c>
      <c r="I355" s="254"/>
      <c r="J355" s="250"/>
      <c r="K355" s="250"/>
      <c r="L355" s="255"/>
      <c r="M355" s="256"/>
      <c r="N355" s="257"/>
      <c r="O355" s="257"/>
      <c r="P355" s="257"/>
      <c r="Q355" s="257"/>
      <c r="R355" s="257"/>
      <c r="S355" s="257"/>
      <c r="T355" s="258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9" t="s">
        <v>487</v>
      </c>
      <c r="AU355" s="259" t="s">
        <v>82</v>
      </c>
      <c r="AV355" s="13" t="s">
        <v>82</v>
      </c>
      <c r="AW355" s="13" t="s">
        <v>35</v>
      </c>
      <c r="AX355" s="13" t="s">
        <v>74</v>
      </c>
      <c r="AY355" s="259" t="s">
        <v>475</v>
      </c>
    </row>
    <row r="356" s="13" customFormat="1">
      <c r="A356" s="13"/>
      <c r="B356" s="249"/>
      <c r="C356" s="250"/>
      <c r="D356" s="244" t="s">
        <v>487</v>
      </c>
      <c r="E356" s="251" t="s">
        <v>28</v>
      </c>
      <c r="F356" s="252" t="s">
        <v>2148</v>
      </c>
      <c r="G356" s="250"/>
      <c r="H356" s="253">
        <v>69</v>
      </c>
      <c r="I356" s="254"/>
      <c r="J356" s="250"/>
      <c r="K356" s="250"/>
      <c r="L356" s="255"/>
      <c r="M356" s="256"/>
      <c r="N356" s="257"/>
      <c r="O356" s="257"/>
      <c r="P356" s="257"/>
      <c r="Q356" s="257"/>
      <c r="R356" s="257"/>
      <c r="S356" s="257"/>
      <c r="T356" s="258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9" t="s">
        <v>487</v>
      </c>
      <c r="AU356" s="259" t="s">
        <v>82</v>
      </c>
      <c r="AV356" s="13" t="s">
        <v>82</v>
      </c>
      <c r="AW356" s="13" t="s">
        <v>35</v>
      </c>
      <c r="AX356" s="13" t="s">
        <v>74</v>
      </c>
      <c r="AY356" s="259" t="s">
        <v>475</v>
      </c>
    </row>
    <row r="357" s="13" customFormat="1">
      <c r="A357" s="13"/>
      <c r="B357" s="249"/>
      <c r="C357" s="250"/>
      <c r="D357" s="244" t="s">
        <v>487</v>
      </c>
      <c r="E357" s="251" t="s">
        <v>28</v>
      </c>
      <c r="F357" s="252" t="s">
        <v>2149</v>
      </c>
      <c r="G357" s="250"/>
      <c r="H357" s="253">
        <v>33.600000000000001</v>
      </c>
      <c r="I357" s="254"/>
      <c r="J357" s="250"/>
      <c r="K357" s="250"/>
      <c r="L357" s="255"/>
      <c r="M357" s="256"/>
      <c r="N357" s="257"/>
      <c r="O357" s="257"/>
      <c r="P357" s="257"/>
      <c r="Q357" s="257"/>
      <c r="R357" s="257"/>
      <c r="S357" s="257"/>
      <c r="T357" s="258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9" t="s">
        <v>487</v>
      </c>
      <c r="AU357" s="259" t="s">
        <v>82</v>
      </c>
      <c r="AV357" s="13" t="s">
        <v>82</v>
      </c>
      <c r="AW357" s="13" t="s">
        <v>35</v>
      </c>
      <c r="AX357" s="13" t="s">
        <v>74</v>
      </c>
      <c r="AY357" s="259" t="s">
        <v>475</v>
      </c>
    </row>
    <row r="358" s="13" customFormat="1">
      <c r="A358" s="13"/>
      <c r="B358" s="249"/>
      <c r="C358" s="250"/>
      <c r="D358" s="244" t="s">
        <v>487</v>
      </c>
      <c r="E358" s="251" t="s">
        <v>28</v>
      </c>
      <c r="F358" s="252" t="s">
        <v>2150</v>
      </c>
      <c r="G358" s="250"/>
      <c r="H358" s="253">
        <v>30.800000000000001</v>
      </c>
      <c r="I358" s="254"/>
      <c r="J358" s="250"/>
      <c r="K358" s="250"/>
      <c r="L358" s="255"/>
      <c r="M358" s="256"/>
      <c r="N358" s="257"/>
      <c r="O358" s="257"/>
      <c r="P358" s="257"/>
      <c r="Q358" s="257"/>
      <c r="R358" s="257"/>
      <c r="S358" s="257"/>
      <c r="T358" s="258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9" t="s">
        <v>487</v>
      </c>
      <c r="AU358" s="259" t="s">
        <v>82</v>
      </c>
      <c r="AV358" s="13" t="s">
        <v>82</v>
      </c>
      <c r="AW358" s="13" t="s">
        <v>35</v>
      </c>
      <c r="AX358" s="13" t="s">
        <v>74</v>
      </c>
      <c r="AY358" s="259" t="s">
        <v>475</v>
      </c>
    </row>
    <row r="359" s="13" customFormat="1">
      <c r="A359" s="13"/>
      <c r="B359" s="249"/>
      <c r="C359" s="250"/>
      <c r="D359" s="244" t="s">
        <v>487</v>
      </c>
      <c r="E359" s="251" t="s">
        <v>28</v>
      </c>
      <c r="F359" s="252" t="s">
        <v>2151</v>
      </c>
      <c r="G359" s="250"/>
      <c r="H359" s="253">
        <v>12.800000000000001</v>
      </c>
      <c r="I359" s="254"/>
      <c r="J359" s="250"/>
      <c r="K359" s="250"/>
      <c r="L359" s="255"/>
      <c r="M359" s="256"/>
      <c r="N359" s="257"/>
      <c r="O359" s="257"/>
      <c r="P359" s="257"/>
      <c r="Q359" s="257"/>
      <c r="R359" s="257"/>
      <c r="S359" s="257"/>
      <c r="T359" s="258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9" t="s">
        <v>487</v>
      </c>
      <c r="AU359" s="259" t="s">
        <v>82</v>
      </c>
      <c r="AV359" s="13" t="s">
        <v>82</v>
      </c>
      <c r="AW359" s="13" t="s">
        <v>35</v>
      </c>
      <c r="AX359" s="13" t="s">
        <v>74</v>
      </c>
      <c r="AY359" s="259" t="s">
        <v>475</v>
      </c>
    </row>
    <row r="360" s="13" customFormat="1">
      <c r="A360" s="13"/>
      <c r="B360" s="249"/>
      <c r="C360" s="250"/>
      <c r="D360" s="244" t="s">
        <v>487</v>
      </c>
      <c r="E360" s="251" t="s">
        <v>28</v>
      </c>
      <c r="F360" s="252" t="s">
        <v>2152</v>
      </c>
      <c r="G360" s="250"/>
      <c r="H360" s="253">
        <v>12.800000000000001</v>
      </c>
      <c r="I360" s="254"/>
      <c r="J360" s="250"/>
      <c r="K360" s="250"/>
      <c r="L360" s="255"/>
      <c r="M360" s="256"/>
      <c r="N360" s="257"/>
      <c r="O360" s="257"/>
      <c r="P360" s="257"/>
      <c r="Q360" s="257"/>
      <c r="R360" s="257"/>
      <c r="S360" s="257"/>
      <c r="T360" s="258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9" t="s">
        <v>487</v>
      </c>
      <c r="AU360" s="259" t="s">
        <v>82</v>
      </c>
      <c r="AV360" s="13" t="s">
        <v>82</v>
      </c>
      <c r="AW360" s="13" t="s">
        <v>35</v>
      </c>
      <c r="AX360" s="13" t="s">
        <v>74</v>
      </c>
      <c r="AY360" s="259" t="s">
        <v>475</v>
      </c>
    </row>
    <row r="361" s="14" customFormat="1">
      <c r="A361" s="14"/>
      <c r="B361" s="260"/>
      <c r="C361" s="261"/>
      <c r="D361" s="244" t="s">
        <v>487</v>
      </c>
      <c r="E361" s="262" t="s">
        <v>28</v>
      </c>
      <c r="F361" s="263" t="s">
        <v>490</v>
      </c>
      <c r="G361" s="261"/>
      <c r="H361" s="264">
        <v>533</v>
      </c>
      <c r="I361" s="265"/>
      <c r="J361" s="261"/>
      <c r="K361" s="261"/>
      <c r="L361" s="266"/>
      <c r="M361" s="267"/>
      <c r="N361" s="268"/>
      <c r="O361" s="268"/>
      <c r="P361" s="268"/>
      <c r="Q361" s="268"/>
      <c r="R361" s="268"/>
      <c r="S361" s="268"/>
      <c r="T361" s="269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70" t="s">
        <v>487</v>
      </c>
      <c r="AU361" s="270" t="s">
        <v>82</v>
      </c>
      <c r="AV361" s="14" t="s">
        <v>90</v>
      </c>
      <c r="AW361" s="14" t="s">
        <v>35</v>
      </c>
      <c r="AX361" s="14" t="s">
        <v>74</v>
      </c>
      <c r="AY361" s="270" t="s">
        <v>475</v>
      </c>
    </row>
    <row r="362" s="13" customFormat="1">
      <c r="A362" s="13"/>
      <c r="B362" s="249"/>
      <c r="C362" s="250"/>
      <c r="D362" s="244" t="s">
        <v>487</v>
      </c>
      <c r="E362" s="251" t="s">
        <v>28</v>
      </c>
      <c r="F362" s="252" t="s">
        <v>2153</v>
      </c>
      <c r="G362" s="250"/>
      <c r="H362" s="253">
        <v>9</v>
      </c>
      <c r="I362" s="254"/>
      <c r="J362" s="250"/>
      <c r="K362" s="250"/>
      <c r="L362" s="255"/>
      <c r="M362" s="256"/>
      <c r="N362" s="257"/>
      <c r="O362" s="257"/>
      <c r="P362" s="257"/>
      <c r="Q362" s="257"/>
      <c r="R362" s="257"/>
      <c r="S362" s="257"/>
      <c r="T362" s="258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9" t="s">
        <v>487</v>
      </c>
      <c r="AU362" s="259" t="s">
        <v>82</v>
      </c>
      <c r="AV362" s="13" t="s">
        <v>82</v>
      </c>
      <c r="AW362" s="13" t="s">
        <v>35</v>
      </c>
      <c r="AX362" s="13" t="s">
        <v>74</v>
      </c>
      <c r="AY362" s="259" t="s">
        <v>475</v>
      </c>
    </row>
    <row r="363" s="13" customFormat="1">
      <c r="A363" s="13"/>
      <c r="B363" s="249"/>
      <c r="C363" s="250"/>
      <c r="D363" s="244" t="s">
        <v>487</v>
      </c>
      <c r="E363" s="251" t="s">
        <v>28</v>
      </c>
      <c r="F363" s="252" t="s">
        <v>2154</v>
      </c>
      <c r="G363" s="250"/>
      <c r="H363" s="253">
        <v>9</v>
      </c>
      <c r="I363" s="254"/>
      <c r="J363" s="250"/>
      <c r="K363" s="250"/>
      <c r="L363" s="255"/>
      <c r="M363" s="256"/>
      <c r="N363" s="257"/>
      <c r="O363" s="257"/>
      <c r="P363" s="257"/>
      <c r="Q363" s="257"/>
      <c r="R363" s="257"/>
      <c r="S363" s="257"/>
      <c r="T363" s="258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9" t="s">
        <v>487</v>
      </c>
      <c r="AU363" s="259" t="s">
        <v>82</v>
      </c>
      <c r="AV363" s="13" t="s">
        <v>82</v>
      </c>
      <c r="AW363" s="13" t="s">
        <v>35</v>
      </c>
      <c r="AX363" s="13" t="s">
        <v>74</v>
      </c>
      <c r="AY363" s="259" t="s">
        <v>475</v>
      </c>
    </row>
    <row r="364" s="13" customFormat="1">
      <c r="A364" s="13"/>
      <c r="B364" s="249"/>
      <c r="C364" s="250"/>
      <c r="D364" s="244" t="s">
        <v>487</v>
      </c>
      <c r="E364" s="251" t="s">
        <v>28</v>
      </c>
      <c r="F364" s="252" t="s">
        <v>2155</v>
      </c>
      <c r="G364" s="250"/>
      <c r="H364" s="253">
        <v>20.399999999999999</v>
      </c>
      <c r="I364" s="254"/>
      <c r="J364" s="250"/>
      <c r="K364" s="250"/>
      <c r="L364" s="255"/>
      <c r="M364" s="256"/>
      <c r="N364" s="257"/>
      <c r="O364" s="257"/>
      <c r="P364" s="257"/>
      <c r="Q364" s="257"/>
      <c r="R364" s="257"/>
      <c r="S364" s="257"/>
      <c r="T364" s="258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9" t="s">
        <v>487</v>
      </c>
      <c r="AU364" s="259" t="s">
        <v>82</v>
      </c>
      <c r="AV364" s="13" t="s">
        <v>82</v>
      </c>
      <c r="AW364" s="13" t="s">
        <v>35</v>
      </c>
      <c r="AX364" s="13" t="s">
        <v>74</v>
      </c>
      <c r="AY364" s="259" t="s">
        <v>475</v>
      </c>
    </row>
    <row r="365" s="13" customFormat="1">
      <c r="A365" s="13"/>
      <c r="B365" s="249"/>
      <c r="C365" s="250"/>
      <c r="D365" s="244" t="s">
        <v>487</v>
      </c>
      <c r="E365" s="251" t="s">
        <v>28</v>
      </c>
      <c r="F365" s="252" t="s">
        <v>2156</v>
      </c>
      <c r="G365" s="250"/>
      <c r="H365" s="253">
        <v>21.600000000000001</v>
      </c>
      <c r="I365" s="254"/>
      <c r="J365" s="250"/>
      <c r="K365" s="250"/>
      <c r="L365" s="255"/>
      <c r="M365" s="256"/>
      <c r="N365" s="257"/>
      <c r="O365" s="257"/>
      <c r="P365" s="257"/>
      <c r="Q365" s="257"/>
      <c r="R365" s="257"/>
      <c r="S365" s="257"/>
      <c r="T365" s="258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9" t="s">
        <v>487</v>
      </c>
      <c r="AU365" s="259" t="s">
        <v>82</v>
      </c>
      <c r="AV365" s="13" t="s">
        <v>82</v>
      </c>
      <c r="AW365" s="13" t="s">
        <v>35</v>
      </c>
      <c r="AX365" s="13" t="s">
        <v>74</v>
      </c>
      <c r="AY365" s="259" t="s">
        <v>475</v>
      </c>
    </row>
    <row r="366" s="13" customFormat="1">
      <c r="A366" s="13"/>
      <c r="B366" s="249"/>
      <c r="C366" s="250"/>
      <c r="D366" s="244" t="s">
        <v>487</v>
      </c>
      <c r="E366" s="251" t="s">
        <v>28</v>
      </c>
      <c r="F366" s="252" t="s">
        <v>2157</v>
      </c>
      <c r="G366" s="250"/>
      <c r="H366" s="253">
        <v>45</v>
      </c>
      <c r="I366" s="254"/>
      <c r="J366" s="250"/>
      <c r="K366" s="250"/>
      <c r="L366" s="255"/>
      <c r="M366" s="256"/>
      <c r="N366" s="257"/>
      <c r="O366" s="257"/>
      <c r="P366" s="257"/>
      <c r="Q366" s="257"/>
      <c r="R366" s="257"/>
      <c r="S366" s="257"/>
      <c r="T366" s="258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9" t="s">
        <v>487</v>
      </c>
      <c r="AU366" s="259" t="s">
        <v>82</v>
      </c>
      <c r="AV366" s="13" t="s">
        <v>82</v>
      </c>
      <c r="AW366" s="13" t="s">
        <v>35</v>
      </c>
      <c r="AX366" s="13" t="s">
        <v>74</v>
      </c>
      <c r="AY366" s="259" t="s">
        <v>475</v>
      </c>
    </row>
    <row r="367" s="13" customFormat="1">
      <c r="A367" s="13"/>
      <c r="B367" s="249"/>
      <c r="C367" s="250"/>
      <c r="D367" s="244" t="s">
        <v>487</v>
      </c>
      <c r="E367" s="251" t="s">
        <v>28</v>
      </c>
      <c r="F367" s="252" t="s">
        <v>2158</v>
      </c>
      <c r="G367" s="250"/>
      <c r="H367" s="253">
        <v>18</v>
      </c>
      <c r="I367" s="254"/>
      <c r="J367" s="250"/>
      <c r="K367" s="250"/>
      <c r="L367" s="255"/>
      <c r="M367" s="256"/>
      <c r="N367" s="257"/>
      <c r="O367" s="257"/>
      <c r="P367" s="257"/>
      <c r="Q367" s="257"/>
      <c r="R367" s="257"/>
      <c r="S367" s="257"/>
      <c r="T367" s="258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9" t="s">
        <v>487</v>
      </c>
      <c r="AU367" s="259" t="s">
        <v>82</v>
      </c>
      <c r="AV367" s="13" t="s">
        <v>82</v>
      </c>
      <c r="AW367" s="13" t="s">
        <v>35</v>
      </c>
      <c r="AX367" s="13" t="s">
        <v>74</v>
      </c>
      <c r="AY367" s="259" t="s">
        <v>475</v>
      </c>
    </row>
    <row r="368" s="13" customFormat="1">
      <c r="A368" s="13"/>
      <c r="B368" s="249"/>
      <c r="C368" s="250"/>
      <c r="D368" s="244" t="s">
        <v>487</v>
      </c>
      <c r="E368" s="251" t="s">
        <v>28</v>
      </c>
      <c r="F368" s="252" t="s">
        <v>2159</v>
      </c>
      <c r="G368" s="250"/>
      <c r="H368" s="253">
        <v>9.5999999999999996</v>
      </c>
      <c r="I368" s="254"/>
      <c r="J368" s="250"/>
      <c r="K368" s="250"/>
      <c r="L368" s="255"/>
      <c r="M368" s="256"/>
      <c r="N368" s="257"/>
      <c r="O368" s="257"/>
      <c r="P368" s="257"/>
      <c r="Q368" s="257"/>
      <c r="R368" s="257"/>
      <c r="S368" s="257"/>
      <c r="T368" s="258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9" t="s">
        <v>487</v>
      </c>
      <c r="AU368" s="259" t="s">
        <v>82</v>
      </c>
      <c r="AV368" s="13" t="s">
        <v>82</v>
      </c>
      <c r="AW368" s="13" t="s">
        <v>35</v>
      </c>
      <c r="AX368" s="13" t="s">
        <v>74</v>
      </c>
      <c r="AY368" s="259" t="s">
        <v>475</v>
      </c>
    </row>
    <row r="369" s="13" customFormat="1">
      <c r="A369" s="13"/>
      <c r="B369" s="249"/>
      <c r="C369" s="250"/>
      <c r="D369" s="244" t="s">
        <v>487</v>
      </c>
      <c r="E369" s="251" t="s">
        <v>28</v>
      </c>
      <c r="F369" s="252" t="s">
        <v>2160</v>
      </c>
      <c r="G369" s="250"/>
      <c r="H369" s="253">
        <v>8.4000000000000004</v>
      </c>
      <c r="I369" s="254"/>
      <c r="J369" s="250"/>
      <c r="K369" s="250"/>
      <c r="L369" s="255"/>
      <c r="M369" s="256"/>
      <c r="N369" s="257"/>
      <c r="O369" s="257"/>
      <c r="P369" s="257"/>
      <c r="Q369" s="257"/>
      <c r="R369" s="257"/>
      <c r="S369" s="257"/>
      <c r="T369" s="258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9" t="s">
        <v>487</v>
      </c>
      <c r="AU369" s="259" t="s">
        <v>82</v>
      </c>
      <c r="AV369" s="13" t="s">
        <v>82</v>
      </c>
      <c r="AW369" s="13" t="s">
        <v>35</v>
      </c>
      <c r="AX369" s="13" t="s">
        <v>74</v>
      </c>
      <c r="AY369" s="259" t="s">
        <v>475</v>
      </c>
    </row>
    <row r="370" s="13" customFormat="1">
      <c r="A370" s="13"/>
      <c r="B370" s="249"/>
      <c r="C370" s="250"/>
      <c r="D370" s="244" t="s">
        <v>487</v>
      </c>
      <c r="E370" s="251" t="s">
        <v>28</v>
      </c>
      <c r="F370" s="252" t="s">
        <v>2161</v>
      </c>
      <c r="G370" s="250"/>
      <c r="H370" s="253">
        <v>4.7999999999999998</v>
      </c>
      <c r="I370" s="254"/>
      <c r="J370" s="250"/>
      <c r="K370" s="250"/>
      <c r="L370" s="255"/>
      <c r="M370" s="256"/>
      <c r="N370" s="257"/>
      <c r="O370" s="257"/>
      <c r="P370" s="257"/>
      <c r="Q370" s="257"/>
      <c r="R370" s="257"/>
      <c r="S370" s="257"/>
      <c r="T370" s="258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9" t="s">
        <v>487</v>
      </c>
      <c r="AU370" s="259" t="s">
        <v>82</v>
      </c>
      <c r="AV370" s="13" t="s">
        <v>82</v>
      </c>
      <c r="AW370" s="13" t="s">
        <v>35</v>
      </c>
      <c r="AX370" s="13" t="s">
        <v>74</v>
      </c>
      <c r="AY370" s="259" t="s">
        <v>475</v>
      </c>
    </row>
    <row r="371" s="13" customFormat="1">
      <c r="A371" s="13"/>
      <c r="B371" s="249"/>
      <c r="C371" s="250"/>
      <c r="D371" s="244" t="s">
        <v>487</v>
      </c>
      <c r="E371" s="251" t="s">
        <v>28</v>
      </c>
      <c r="F371" s="252" t="s">
        <v>2162</v>
      </c>
      <c r="G371" s="250"/>
      <c r="H371" s="253">
        <v>4.7999999999999998</v>
      </c>
      <c r="I371" s="254"/>
      <c r="J371" s="250"/>
      <c r="K371" s="250"/>
      <c r="L371" s="255"/>
      <c r="M371" s="256"/>
      <c r="N371" s="257"/>
      <c r="O371" s="257"/>
      <c r="P371" s="257"/>
      <c r="Q371" s="257"/>
      <c r="R371" s="257"/>
      <c r="S371" s="257"/>
      <c r="T371" s="258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9" t="s">
        <v>487</v>
      </c>
      <c r="AU371" s="259" t="s">
        <v>82</v>
      </c>
      <c r="AV371" s="13" t="s">
        <v>82</v>
      </c>
      <c r="AW371" s="13" t="s">
        <v>35</v>
      </c>
      <c r="AX371" s="13" t="s">
        <v>74</v>
      </c>
      <c r="AY371" s="259" t="s">
        <v>475</v>
      </c>
    </row>
    <row r="372" s="14" customFormat="1">
      <c r="A372" s="14"/>
      <c r="B372" s="260"/>
      <c r="C372" s="261"/>
      <c r="D372" s="244" t="s">
        <v>487</v>
      </c>
      <c r="E372" s="262" t="s">
        <v>28</v>
      </c>
      <c r="F372" s="263" t="s">
        <v>490</v>
      </c>
      <c r="G372" s="261"/>
      <c r="H372" s="264">
        <v>150.60000000000002</v>
      </c>
      <c r="I372" s="265"/>
      <c r="J372" s="261"/>
      <c r="K372" s="261"/>
      <c r="L372" s="266"/>
      <c r="M372" s="267"/>
      <c r="N372" s="268"/>
      <c r="O372" s="268"/>
      <c r="P372" s="268"/>
      <c r="Q372" s="268"/>
      <c r="R372" s="268"/>
      <c r="S372" s="268"/>
      <c r="T372" s="269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70" t="s">
        <v>487</v>
      </c>
      <c r="AU372" s="270" t="s">
        <v>82</v>
      </c>
      <c r="AV372" s="14" t="s">
        <v>90</v>
      </c>
      <c r="AW372" s="14" t="s">
        <v>35</v>
      </c>
      <c r="AX372" s="14" t="s">
        <v>74</v>
      </c>
      <c r="AY372" s="270" t="s">
        <v>475</v>
      </c>
    </row>
    <row r="373" s="13" customFormat="1">
      <c r="A373" s="13"/>
      <c r="B373" s="249"/>
      <c r="C373" s="250"/>
      <c r="D373" s="244" t="s">
        <v>487</v>
      </c>
      <c r="E373" s="251" t="s">
        <v>28</v>
      </c>
      <c r="F373" s="252" t="s">
        <v>2163</v>
      </c>
      <c r="G373" s="250"/>
      <c r="H373" s="253">
        <v>53.299999999999997</v>
      </c>
      <c r="I373" s="254"/>
      <c r="J373" s="250"/>
      <c r="K373" s="250"/>
      <c r="L373" s="255"/>
      <c r="M373" s="256"/>
      <c r="N373" s="257"/>
      <c r="O373" s="257"/>
      <c r="P373" s="257"/>
      <c r="Q373" s="257"/>
      <c r="R373" s="257"/>
      <c r="S373" s="257"/>
      <c r="T373" s="258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9" t="s">
        <v>487</v>
      </c>
      <c r="AU373" s="259" t="s">
        <v>82</v>
      </c>
      <c r="AV373" s="13" t="s">
        <v>82</v>
      </c>
      <c r="AW373" s="13" t="s">
        <v>35</v>
      </c>
      <c r="AX373" s="13" t="s">
        <v>74</v>
      </c>
      <c r="AY373" s="259" t="s">
        <v>475</v>
      </c>
    </row>
    <row r="374" s="13" customFormat="1">
      <c r="A374" s="13"/>
      <c r="B374" s="249"/>
      <c r="C374" s="250"/>
      <c r="D374" s="244" t="s">
        <v>487</v>
      </c>
      <c r="E374" s="251" t="s">
        <v>28</v>
      </c>
      <c r="F374" s="252" t="s">
        <v>2164</v>
      </c>
      <c r="G374" s="250"/>
      <c r="H374" s="253">
        <v>15.060000000000001</v>
      </c>
      <c r="I374" s="254"/>
      <c r="J374" s="250"/>
      <c r="K374" s="250"/>
      <c r="L374" s="255"/>
      <c r="M374" s="256"/>
      <c r="N374" s="257"/>
      <c r="O374" s="257"/>
      <c r="P374" s="257"/>
      <c r="Q374" s="257"/>
      <c r="R374" s="257"/>
      <c r="S374" s="257"/>
      <c r="T374" s="258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9" t="s">
        <v>487</v>
      </c>
      <c r="AU374" s="259" t="s">
        <v>82</v>
      </c>
      <c r="AV374" s="13" t="s">
        <v>82</v>
      </c>
      <c r="AW374" s="13" t="s">
        <v>35</v>
      </c>
      <c r="AX374" s="13" t="s">
        <v>74</v>
      </c>
      <c r="AY374" s="259" t="s">
        <v>475</v>
      </c>
    </row>
    <row r="375" s="15" customFormat="1">
      <c r="A375" s="15"/>
      <c r="B375" s="271"/>
      <c r="C375" s="272"/>
      <c r="D375" s="244" t="s">
        <v>487</v>
      </c>
      <c r="E375" s="273" t="s">
        <v>28</v>
      </c>
      <c r="F375" s="274" t="s">
        <v>493</v>
      </c>
      <c r="G375" s="272"/>
      <c r="H375" s="275">
        <v>751.95999999999981</v>
      </c>
      <c r="I375" s="276"/>
      <c r="J375" s="272"/>
      <c r="K375" s="272"/>
      <c r="L375" s="277"/>
      <c r="M375" s="278"/>
      <c r="N375" s="279"/>
      <c r="O375" s="279"/>
      <c r="P375" s="279"/>
      <c r="Q375" s="279"/>
      <c r="R375" s="279"/>
      <c r="S375" s="279"/>
      <c r="T375" s="280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81" t="s">
        <v>487</v>
      </c>
      <c r="AU375" s="281" t="s">
        <v>82</v>
      </c>
      <c r="AV375" s="15" t="s">
        <v>482</v>
      </c>
      <c r="AW375" s="15" t="s">
        <v>35</v>
      </c>
      <c r="AX375" s="15" t="s">
        <v>78</v>
      </c>
      <c r="AY375" s="281" t="s">
        <v>475</v>
      </c>
    </row>
    <row r="376" s="2" customFormat="1" ht="55.5" customHeight="1">
      <c r="A376" s="41"/>
      <c r="B376" s="42"/>
      <c r="C376" s="282" t="s">
        <v>350</v>
      </c>
      <c r="D376" s="282" t="s">
        <v>516</v>
      </c>
      <c r="E376" s="283" t="s">
        <v>2165</v>
      </c>
      <c r="F376" s="284" t="s">
        <v>2166</v>
      </c>
      <c r="G376" s="285" t="s">
        <v>720</v>
      </c>
      <c r="H376" s="286">
        <v>37598</v>
      </c>
      <c r="I376" s="287"/>
      <c r="J376" s="288">
        <f>ROUND(I376*H376,2)</f>
        <v>0</v>
      </c>
      <c r="K376" s="284" t="s">
        <v>28</v>
      </c>
      <c r="L376" s="289"/>
      <c r="M376" s="290" t="s">
        <v>28</v>
      </c>
      <c r="N376" s="291" t="s">
        <v>45</v>
      </c>
      <c r="O376" s="87"/>
      <c r="P376" s="240">
        <f>O376*H376</f>
        <v>0</v>
      </c>
      <c r="Q376" s="240">
        <v>0.001</v>
      </c>
      <c r="R376" s="240">
        <f>Q376*H376</f>
        <v>37.597999999999999</v>
      </c>
      <c r="S376" s="240">
        <v>0</v>
      </c>
      <c r="T376" s="241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42" t="s">
        <v>519</v>
      </c>
      <c r="AT376" s="242" t="s">
        <v>516</v>
      </c>
      <c r="AU376" s="242" t="s">
        <v>82</v>
      </c>
      <c r="AY376" s="20" t="s">
        <v>475</v>
      </c>
      <c r="BE376" s="243">
        <f>IF(N376="základní",J376,0)</f>
        <v>0</v>
      </c>
      <c r="BF376" s="243">
        <f>IF(N376="snížená",J376,0)</f>
        <v>0</v>
      </c>
      <c r="BG376" s="243">
        <f>IF(N376="zákl. přenesená",J376,0)</f>
        <v>0</v>
      </c>
      <c r="BH376" s="243">
        <f>IF(N376="sníž. přenesená",J376,0)</f>
        <v>0</v>
      </c>
      <c r="BI376" s="243">
        <f>IF(N376="nulová",J376,0)</f>
        <v>0</v>
      </c>
      <c r="BJ376" s="20" t="s">
        <v>78</v>
      </c>
      <c r="BK376" s="243">
        <f>ROUND(I376*H376,2)</f>
        <v>0</v>
      </c>
      <c r="BL376" s="20" t="s">
        <v>482</v>
      </c>
      <c r="BM376" s="242" t="s">
        <v>2167</v>
      </c>
    </row>
    <row r="377" s="2" customFormat="1">
      <c r="A377" s="41"/>
      <c r="B377" s="42"/>
      <c r="C377" s="43"/>
      <c r="D377" s="244" t="s">
        <v>484</v>
      </c>
      <c r="E377" s="43"/>
      <c r="F377" s="245" t="s">
        <v>2166</v>
      </c>
      <c r="G377" s="43"/>
      <c r="H377" s="43"/>
      <c r="I377" s="151"/>
      <c r="J377" s="43"/>
      <c r="K377" s="43"/>
      <c r="L377" s="47"/>
      <c r="M377" s="246"/>
      <c r="N377" s="247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484</v>
      </c>
      <c r="AU377" s="20" t="s">
        <v>82</v>
      </c>
    </row>
    <row r="378" s="2" customFormat="1">
      <c r="A378" s="41"/>
      <c r="B378" s="42"/>
      <c r="C378" s="43"/>
      <c r="D378" s="244" t="s">
        <v>485</v>
      </c>
      <c r="E378" s="43"/>
      <c r="F378" s="248" t="s">
        <v>2168</v>
      </c>
      <c r="G378" s="43"/>
      <c r="H378" s="43"/>
      <c r="I378" s="151"/>
      <c r="J378" s="43"/>
      <c r="K378" s="43"/>
      <c r="L378" s="47"/>
      <c r="M378" s="246"/>
      <c r="N378" s="247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485</v>
      </c>
      <c r="AU378" s="20" t="s">
        <v>82</v>
      </c>
    </row>
    <row r="379" s="13" customFormat="1">
      <c r="A379" s="13"/>
      <c r="B379" s="249"/>
      <c r="C379" s="250"/>
      <c r="D379" s="244" t="s">
        <v>487</v>
      </c>
      <c r="E379" s="251" t="s">
        <v>28</v>
      </c>
      <c r="F379" s="252" t="s">
        <v>2169</v>
      </c>
      <c r="G379" s="250"/>
      <c r="H379" s="253">
        <v>1200</v>
      </c>
      <c r="I379" s="254"/>
      <c r="J379" s="250"/>
      <c r="K379" s="250"/>
      <c r="L379" s="255"/>
      <c r="M379" s="256"/>
      <c r="N379" s="257"/>
      <c r="O379" s="257"/>
      <c r="P379" s="257"/>
      <c r="Q379" s="257"/>
      <c r="R379" s="257"/>
      <c r="S379" s="257"/>
      <c r="T379" s="258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59" t="s">
        <v>487</v>
      </c>
      <c r="AU379" s="259" t="s">
        <v>82</v>
      </c>
      <c r="AV379" s="13" t="s">
        <v>82</v>
      </c>
      <c r="AW379" s="13" t="s">
        <v>35</v>
      </c>
      <c r="AX379" s="13" t="s">
        <v>74</v>
      </c>
      <c r="AY379" s="259" t="s">
        <v>475</v>
      </c>
    </row>
    <row r="380" s="13" customFormat="1">
      <c r="A380" s="13"/>
      <c r="B380" s="249"/>
      <c r="C380" s="250"/>
      <c r="D380" s="244" t="s">
        <v>487</v>
      </c>
      <c r="E380" s="251" t="s">
        <v>28</v>
      </c>
      <c r="F380" s="252" t="s">
        <v>2170</v>
      </c>
      <c r="G380" s="250"/>
      <c r="H380" s="253">
        <v>1650</v>
      </c>
      <c r="I380" s="254"/>
      <c r="J380" s="250"/>
      <c r="K380" s="250"/>
      <c r="L380" s="255"/>
      <c r="M380" s="256"/>
      <c r="N380" s="257"/>
      <c r="O380" s="257"/>
      <c r="P380" s="257"/>
      <c r="Q380" s="257"/>
      <c r="R380" s="257"/>
      <c r="S380" s="257"/>
      <c r="T380" s="258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9" t="s">
        <v>487</v>
      </c>
      <c r="AU380" s="259" t="s">
        <v>82</v>
      </c>
      <c r="AV380" s="13" t="s">
        <v>82</v>
      </c>
      <c r="AW380" s="13" t="s">
        <v>35</v>
      </c>
      <c r="AX380" s="13" t="s">
        <v>74</v>
      </c>
      <c r="AY380" s="259" t="s">
        <v>475</v>
      </c>
    </row>
    <row r="381" s="13" customFormat="1">
      <c r="A381" s="13"/>
      <c r="B381" s="249"/>
      <c r="C381" s="250"/>
      <c r="D381" s="244" t="s">
        <v>487</v>
      </c>
      <c r="E381" s="251" t="s">
        <v>28</v>
      </c>
      <c r="F381" s="252" t="s">
        <v>2171</v>
      </c>
      <c r="G381" s="250"/>
      <c r="H381" s="253">
        <v>2890</v>
      </c>
      <c r="I381" s="254"/>
      <c r="J381" s="250"/>
      <c r="K381" s="250"/>
      <c r="L381" s="255"/>
      <c r="M381" s="256"/>
      <c r="N381" s="257"/>
      <c r="O381" s="257"/>
      <c r="P381" s="257"/>
      <c r="Q381" s="257"/>
      <c r="R381" s="257"/>
      <c r="S381" s="257"/>
      <c r="T381" s="258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9" t="s">
        <v>487</v>
      </c>
      <c r="AU381" s="259" t="s">
        <v>82</v>
      </c>
      <c r="AV381" s="13" t="s">
        <v>82</v>
      </c>
      <c r="AW381" s="13" t="s">
        <v>35</v>
      </c>
      <c r="AX381" s="13" t="s">
        <v>74</v>
      </c>
      <c r="AY381" s="259" t="s">
        <v>475</v>
      </c>
    </row>
    <row r="382" s="13" customFormat="1">
      <c r="A382" s="13"/>
      <c r="B382" s="249"/>
      <c r="C382" s="250"/>
      <c r="D382" s="244" t="s">
        <v>487</v>
      </c>
      <c r="E382" s="251" t="s">
        <v>28</v>
      </c>
      <c r="F382" s="252" t="s">
        <v>2172</v>
      </c>
      <c r="G382" s="250"/>
      <c r="H382" s="253">
        <v>3960</v>
      </c>
      <c r="I382" s="254"/>
      <c r="J382" s="250"/>
      <c r="K382" s="250"/>
      <c r="L382" s="255"/>
      <c r="M382" s="256"/>
      <c r="N382" s="257"/>
      <c r="O382" s="257"/>
      <c r="P382" s="257"/>
      <c r="Q382" s="257"/>
      <c r="R382" s="257"/>
      <c r="S382" s="257"/>
      <c r="T382" s="258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9" t="s">
        <v>487</v>
      </c>
      <c r="AU382" s="259" t="s">
        <v>82</v>
      </c>
      <c r="AV382" s="13" t="s">
        <v>82</v>
      </c>
      <c r="AW382" s="13" t="s">
        <v>35</v>
      </c>
      <c r="AX382" s="13" t="s">
        <v>74</v>
      </c>
      <c r="AY382" s="259" t="s">
        <v>475</v>
      </c>
    </row>
    <row r="383" s="13" customFormat="1">
      <c r="A383" s="13"/>
      <c r="B383" s="249"/>
      <c r="C383" s="250"/>
      <c r="D383" s="244" t="s">
        <v>487</v>
      </c>
      <c r="E383" s="251" t="s">
        <v>28</v>
      </c>
      <c r="F383" s="252" t="s">
        <v>2173</v>
      </c>
      <c r="G383" s="250"/>
      <c r="H383" s="253">
        <v>9000</v>
      </c>
      <c r="I383" s="254"/>
      <c r="J383" s="250"/>
      <c r="K383" s="250"/>
      <c r="L383" s="255"/>
      <c r="M383" s="256"/>
      <c r="N383" s="257"/>
      <c r="O383" s="257"/>
      <c r="P383" s="257"/>
      <c r="Q383" s="257"/>
      <c r="R383" s="257"/>
      <c r="S383" s="257"/>
      <c r="T383" s="258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9" t="s">
        <v>487</v>
      </c>
      <c r="AU383" s="259" t="s">
        <v>82</v>
      </c>
      <c r="AV383" s="13" t="s">
        <v>82</v>
      </c>
      <c r="AW383" s="13" t="s">
        <v>35</v>
      </c>
      <c r="AX383" s="13" t="s">
        <v>74</v>
      </c>
      <c r="AY383" s="259" t="s">
        <v>475</v>
      </c>
    </row>
    <row r="384" s="13" customFormat="1">
      <c r="A384" s="13"/>
      <c r="B384" s="249"/>
      <c r="C384" s="250"/>
      <c r="D384" s="244" t="s">
        <v>487</v>
      </c>
      <c r="E384" s="251" t="s">
        <v>28</v>
      </c>
      <c r="F384" s="252" t="s">
        <v>2174</v>
      </c>
      <c r="G384" s="250"/>
      <c r="H384" s="253">
        <v>3450</v>
      </c>
      <c r="I384" s="254"/>
      <c r="J384" s="250"/>
      <c r="K384" s="250"/>
      <c r="L384" s="255"/>
      <c r="M384" s="256"/>
      <c r="N384" s="257"/>
      <c r="O384" s="257"/>
      <c r="P384" s="257"/>
      <c r="Q384" s="257"/>
      <c r="R384" s="257"/>
      <c r="S384" s="257"/>
      <c r="T384" s="258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9" t="s">
        <v>487</v>
      </c>
      <c r="AU384" s="259" t="s">
        <v>82</v>
      </c>
      <c r="AV384" s="13" t="s">
        <v>82</v>
      </c>
      <c r="AW384" s="13" t="s">
        <v>35</v>
      </c>
      <c r="AX384" s="13" t="s">
        <v>74</v>
      </c>
      <c r="AY384" s="259" t="s">
        <v>475</v>
      </c>
    </row>
    <row r="385" s="13" customFormat="1">
      <c r="A385" s="13"/>
      <c r="B385" s="249"/>
      <c r="C385" s="250"/>
      <c r="D385" s="244" t="s">
        <v>487</v>
      </c>
      <c r="E385" s="251" t="s">
        <v>28</v>
      </c>
      <c r="F385" s="252" t="s">
        <v>2175</v>
      </c>
      <c r="G385" s="250"/>
      <c r="H385" s="253">
        <v>1680</v>
      </c>
      <c r="I385" s="254"/>
      <c r="J385" s="250"/>
      <c r="K385" s="250"/>
      <c r="L385" s="255"/>
      <c r="M385" s="256"/>
      <c r="N385" s="257"/>
      <c r="O385" s="257"/>
      <c r="P385" s="257"/>
      <c r="Q385" s="257"/>
      <c r="R385" s="257"/>
      <c r="S385" s="257"/>
      <c r="T385" s="258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9" t="s">
        <v>487</v>
      </c>
      <c r="AU385" s="259" t="s">
        <v>82</v>
      </c>
      <c r="AV385" s="13" t="s">
        <v>82</v>
      </c>
      <c r="AW385" s="13" t="s">
        <v>35</v>
      </c>
      <c r="AX385" s="13" t="s">
        <v>74</v>
      </c>
      <c r="AY385" s="259" t="s">
        <v>475</v>
      </c>
    </row>
    <row r="386" s="13" customFormat="1">
      <c r="A386" s="13"/>
      <c r="B386" s="249"/>
      <c r="C386" s="250"/>
      <c r="D386" s="244" t="s">
        <v>487</v>
      </c>
      <c r="E386" s="251" t="s">
        <v>28</v>
      </c>
      <c r="F386" s="252" t="s">
        <v>2176</v>
      </c>
      <c r="G386" s="250"/>
      <c r="H386" s="253">
        <v>1540</v>
      </c>
      <c r="I386" s="254"/>
      <c r="J386" s="250"/>
      <c r="K386" s="250"/>
      <c r="L386" s="255"/>
      <c r="M386" s="256"/>
      <c r="N386" s="257"/>
      <c r="O386" s="257"/>
      <c r="P386" s="257"/>
      <c r="Q386" s="257"/>
      <c r="R386" s="257"/>
      <c r="S386" s="257"/>
      <c r="T386" s="258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9" t="s">
        <v>487</v>
      </c>
      <c r="AU386" s="259" t="s">
        <v>82</v>
      </c>
      <c r="AV386" s="13" t="s">
        <v>82</v>
      </c>
      <c r="AW386" s="13" t="s">
        <v>35</v>
      </c>
      <c r="AX386" s="13" t="s">
        <v>74</v>
      </c>
      <c r="AY386" s="259" t="s">
        <v>475</v>
      </c>
    </row>
    <row r="387" s="13" customFormat="1">
      <c r="A387" s="13"/>
      <c r="B387" s="249"/>
      <c r="C387" s="250"/>
      <c r="D387" s="244" t="s">
        <v>487</v>
      </c>
      <c r="E387" s="251" t="s">
        <v>28</v>
      </c>
      <c r="F387" s="252" t="s">
        <v>2177</v>
      </c>
      <c r="G387" s="250"/>
      <c r="H387" s="253">
        <v>640</v>
      </c>
      <c r="I387" s="254"/>
      <c r="J387" s="250"/>
      <c r="K387" s="250"/>
      <c r="L387" s="255"/>
      <c r="M387" s="256"/>
      <c r="N387" s="257"/>
      <c r="O387" s="257"/>
      <c r="P387" s="257"/>
      <c r="Q387" s="257"/>
      <c r="R387" s="257"/>
      <c r="S387" s="257"/>
      <c r="T387" s="258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9" t="s">
        <v>487</v>
      </c>
      <c r="AU387" s="259" t="s">
        <v>82</v>
      </c>
      <c r="AV387" s="13" t="s">
        <v>82</v>
      </c>
      <c r="AW387" s="13" t="s">
        <v>35</v>
      </c>
      <c r="AX387" s="13" t="s">
        <v>74</v>
      </c>
      <c r="AY387" s="259" t="s">
        <v>475</v>
      </c>
    </row>
    <row r="388" s="13" customFormat="1">
      <c r="A388" s="13"/>
      <c r="B388" s="249"/>
      <c r="C388" s="250"/>
      <c r="D388" s="244" t="s">
        <v>487</v>
      </c>
      <c r="E388" s="251" t="s">
        <v>28</v>
      </c>
      <c r="F388" s="252" t="s">
        <v>2178</v>
      </c>
      <c r="G388" s="250"/>
      <c r="H388" s="253">
        <v>640</v>
      </c>
      <c r="I388" s="254"/>
      <c r="J388" s="250"/>
      <c r="K388" s="250"/>
      <c r="L388" s="255"/>
      <c r="M388" s="256"/>
      <c r="N388" s="257"/>
      <c r="O388" s="257"/>
      <c r="P388" s="257"/>
      <c r="Q388" s="257"/>
      <c r="R388" s="257"/>
      <c r="S388" s="257"/>
      <c r="T388" s="258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9" t="s">
        <v>487</v>
      </c>
      <c r="AU388" s="259" t="s">
        <v>82</v>
      </c>
      <c r="AV388" s="13" t="s">
        <v>82</v>
      </c>
      <c r="AW388" s="13" t="s">
        <v>35</v>
      </c>
      <c r="AX388" s="13" t="s">
        <v>74</v>
      </c>
      <c r="AY388" s="259" t="s">
        <v>475</v>
      </c>
    </row>
    <row r="389" s="14" customFormat="1">
      <c r="A389" s="14"/>
      <c r="B389" s="260"/>
      <c r="C389" s="261"/>
      <c r="D389" s="244" t="s">
        <v>487</v>
      </c>
      <c r="E389" s="262" t="s">
        <v>28</v>
      </c>
      <c r="F389" s="263" t="s">
        <v>490</v>
      </c>
      <c r="G389" s="261"/>
      <c r="H389" s="264">
        <v>26650</v>
      </c>
      <c r="I389" s="265"/>
      <c r="J389" s="261"/>
      <c r="K389" s="261"/>
      <c r="L389" s="266"/>
      <c r="M389" s="267"/>
      <c r="N389" s="268"/>
      <c r="O389" s="268"/>
      <c r="P389" s="268"/>
      <c r="Q389" s="268"/>
      <c r="R389" s="268"/>
      <c r="S389" s="268"/>
      <c r="T389" s="269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70" t="s">
        <v>487</v>
      </c>
      <c r="AU389" s="270" t="s">
        <v>82</v>
      </c>
      <c r="AV389" s="14" t="s">
        <v>90</v>
      </c>
      <c r="AW389" s="14" t="s">
        <v>35</v>
      </c>
      <c r="AX389" s="14" t="s">
        <v>74</v>
      </c>
      <c r="AY389" s="270" t="s">
        <v>475</v>
      </c>
    </row>
    <row r="390" s="13" customFormat="1">
      <c r="A390" s="13"/>
      <c r="B390" s="249"/>
      <c r="C390" s="250"/>
      <c r="D390" s="244" t="s">
        <v>487</v>
      </c>
      <c r="E390" s="251" t="s">
        <v>28</v>
      </c>
      <c r="F390" s="252" t="s">
        <v>2179</v>
      </c>
      <c r="G390" s="250"/>
      <c r="H390" s="253">
        <v>450</v>
      </c>
      <c r="I390" s="254"/>
      <c r="J390" s="250"/>
      <c r="K390" s="250"/>
      <c r="L390" s="255"/>
      <c r="M390" s="256"/>
      <c r="N390" s="257"/>
      <c r="O390" s="257"/>
      <c r="P390" s="257"/>
      <c r="Q390" s="257"/>
      <c r="R390" s="257"/>
      <c r="S390" s="257"/>
      <c r="T390" s="258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9" t="s">
        <v>487</v>
      </c>
      <c r="AU390" s="259" t="s">
        <v>82</v>
      </c>
      <c r="AV390" s="13" t="s">
        <v>82</v>
      </c>
      <c r="AW390" s="13" t="s">
        <v>35</v>
      </c>
      <c r="AX390" s="13" t="s">
        <v>74</v>
      </c>
      <c r="AY390" s="259" t="s">
        <v>475</v>
      </c>
    </row>
    <row r="391" s="13" customFormat="1">
      <c r="A391" s="13"/>
      <c r="B391" s="249"/>
      <c r="C391" s="250"/>
      <c r="D391" s="244" t="s">
        <v>487</v>
      </c>
      <c r="E391" s="251" t="s">
        <v>28</v>
      </c>
      <c r="F391" s="252" t="s">
        <v>2180</v>
      </c>
      <c r="G391" s="250"/>
      <c r="H391" s="253">
        <v>450</v>
      </c>
      <c r="I391" s="254"/>
      <c r="J391" s="250"/>
      <c r="K391" s="250"/>
      <c r="L391" s="255"/>
      <c r="M391" s="256"/>
      <c r="N391" s="257"/>
      <c r="O391" s="257"/>
      <c r="P391" s="257"/>
      <c r="Q391" s="257"/>
      <c r="R391" s="257"/>
      <c r="S391" s="257"/>
      <c r="T391" s="258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9" t="s">
        <v>487</v>
      </c>
      <c r="AU391" s="259" t="s">
        <v>82</v>
      </c>
      <c r="AV391" s="13" t="s">
        <v>82</v>
      </c>
      <c r="AW391" s="13" t="s">
        <v>35</v>
      </c>
      <c r="AX391" s="13" t="s">
        <v>74</v>
      </c>
      <c r="AY391" s="259" t="s">
        <v>475</v>
      </c>
    </row>
    <row r="392" s="13" customFormat="1">
      <c r="A392" s="13"/>
      <c r="B392" s="249"/>
      <c r="C392" s="250"/>
      <c r="D392" s="244" t="s">
        <v>487</v>
      </c>
      <c r="E392" s="251" t="s">
        <v>28</v>
      </c>
      <c r="F392" s="252" t="s">
        <v>2181</v>
      </c>
      <c r="G392" s="250"/>
      <c r="H392" s="253">
        <v>1020</v>
      </c>
      <c r="I392" s="254"/>
      <c r="J392" s="250"/>
      <c r="K392" s="250"/>
      <c r="L392" s="255"/>
      <c r="M392" s="256"/>
      <c r="N392" s="257"/>
      <c r="O392" s="257"/>
      <c r="P392" s="257"/>
      <c r="Q392" s="257"/>
      <c r="R392" s="257"/>
      <c r="S392" s="257"/>
      <c r="T392" s="258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9" t="s">
        <v>487</v>
      </c>
      <c r="AU392" s="259" t="s">
        <v>82</v>
      </c>
      <c r="AV392" s="13" t="s">
        <v>82</v>
      </c>
      <c r="AW392" s="13" t="s">
        <v>35</v>
      </c>
      <c r="AX392" s="13" t="s">
        <v>74</v>
      </c>
      <c r="AY392" s="259" t="s">
        <v>475</v>
      </c>
    </row>
    <row r="393" s="13" customFormat="1">
      <c r="A393" s="13"/>
      <c r="B393" s="249"/>
      <c r="C393" s="250"/>
      <c r="D393" s="244" t="s">
        <v>487</v>
      </c>
      <c r="E393" s="251" t="s">
        <v>28</v>
      </c>
      <c r="F393" s="252" t="s">
        <v>2182</v>
      </c>
      <c r="G393" s="250"/>
      <c r="H393" s="253">
        <v>1080</v>
      </c>
      <c r="I393" s="254"/>
      <c r="J393" s="250"/>
      <c r="K393" s="250"/>
      <c r="L393" s="255"/>
      <c r="M393" s="256"/>
      <c r="N393" s="257"/>
      <c r="O393" s="257"/>
      <c r="P393" s="257"/>
      <c r="Q393" s="257"/>
      <c r="R393" s="257"/>
      <c r="S393" s="257"/>
      <c r="T393" s="258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9" t="s">
        <v>487</v>
      </c>
      <c r="AU393" s="259" t="s">
        <v>82</v>
      </c>
      <c r="AV393" s="13" t="s">
        <v>82</v>
      </c>
      <c r="AW393" s="13" t="s">
        <v>35</v>
      </c>
      <c r="AX393" s="13" t="s">
        <v>74</v>
      </c>
      <c r="AY393" s="259" t="s">
        <v>475</v>
      </c>
    </row>
    <row r="394" s="13" customFormat="1">
      <c r="A394" s="13"/>
      <c r="B394" s="249"/>
      <c r="C394" s="250"/>
      <c r="D394" s="244" t="s">
        <v>487</v>
      </c>
      <c r="E394" s="251" t="s">
        <v>28</v>
      </c>
      <c r="F394" s="252" t="s">
        <v>2183</v>
      </c>
      <c r="G394" s="250"/>
      <c r="H394" s="253">
        <v>2250</v>
      </c>
      <c r="I394" s="254"/>
      <c r="J394" s="250"/>
      <c r="K394" s="250"/>
      <c r="L394" s="255"/>
      <c r="M394" s="256"/>
      <c r="N394" s="257"/>
      <c r="O394" s="257"/>
      <c r="P394" s="257"/>
      <c r="Q394" s="257"/>
      <c r="R394" s="257"/>
      <c r="S394" s="257"/>
      <c r="T394" s="258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9" t="s">
        <v>487</v>
      </c>
      <c r="AU394" s="259" t="s">
        <v>82</v>
      </c>
      <c r="AV394" s="13" t="s">
        <v>82</v>
      </c>
      <c r="AW394" s="13" t="s">
        <v>35</v>
      </c>
      <c r="AX394" s="13" t="s">
        <v>74</v>
      </c>
      <c r="AY394" s="259" t="s">
        <v>475</v>
      </c>
    </row>
    <row r="395" s="13" customFormat="1">
      <c r="A395" s="13"/>
      <c r="B395" s="249"/>
      <c r="C395" s="250"/>
      <c r="D395" s="244" t="s">
        <v>487</v>
      </c>
      <c r="E395" s="251" t="s">
        <v>28</v>
      </c>
      <c r="F395" s="252" t="s">
        <v>2184</v>
      </c>
      <c r="G395" s="250"/>
      <c r="H395" s="253">
        <v>900</v>
      </c>
      <c r="I395" s="254"/>
      <c r="J395" s="250"/>
      <c r="K395" s="250"/>
      <c r="L395" s="255"/>
      <c r="M395" s="256"/>
      <c r="N395" s="257"/>
      <c r="O395" s="257"/>
      <c r="P395" s="257"/>
      <c r="Q395" s="257"/>
      <c r="R395" s="257"/>
      <c r="S395" s="257"/>
      <c r="T395" s="258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9" t="s">
        <v>487</v>
      </c>
      <c r="AU395" s="259" t="s">
        <v>82</v>
      </c>
      <c r="AV395" s="13" t="s">
        <v>82</v>
      </c>
      <c r="AW395" s="13" t="s">
        <v>35</v>
      </c>
      <c r="AX395" s="13" t="s">
        <v>74</v>
      </c>
      <c r="AY395" s="259" t="s">
        <v>475</v>
      </c>
    </row>
    <row r="396" s="13" customFormat="1">
      <c r="A396" s="13"/>
      <c r="B396" s="249"/>
      <c r="C396" s="250"/>
      <c r="D396" s="244" t="s">
        <v>487</v>
      </c>
      <c r="E396" s="251" t="s">
        <v>28</v>
      </c>
      <c r="F396" s="252" t="s">
        <v>2185</v>
      </c>
      <c r="G396" s="250"/>
      <c r="H396" s="253">
        <v>480</v>
      </c>
      <c r="I396" s="254"/>
      <c r="J396" s="250"/>
      <c r="K396" s="250"/>
      <c r="L396" s="255"/>
      <c r="M396" s="256"/>
      <c r="N396" s="257"/>
      <c r="O396" s="257"/>
      <c r="P396" s="257"/>
      <c r="Q396" s="257"/>
      <c r="R396" s="257"/>
      <c r="S396" s="257"/>
      <c r="T396" s="258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9" t="s">
        <v>487</v>
      </c>
      <c r="AU396" s="259" t="s">
        <v>82</v>
      </c>
      <c r="AV396" s="13" t="s">
        <v>82</v>
      </c>
      <c r="AW396" s="13" t="s">
        <v>35</v>
      </c>
      <c r="AX396" s="13" t="s">
        <v>74</v>
      </c>
      <c r="AY396" s="259" t="s">
        <v>475</v>
      </c>
    </row>
    <row r="397" s="13" customFormat="1">
      <c r="A397" s="13"/>
      <c r="B397" s="249"/>
      <c r="C397" s="250"/>
      <c r="D397" s="244" t="s">
        <v>487</v>
      </c>
      <c r="E397" s="251" t="s">
        <v>28</v>
      </c>
      <c r="F397" s="252" t="s">
        <v>2186</v>
      </c>
      <c r="G397" s="250"/>
      <c r="H397" s="253">
        <v>420</v>
      </c>
      <c r="I397" s="254"/>
      <c r="J397" s="250"/>
      <c r="K397" s="250"/>
      <c r="L397" s="255"/>
      <c r="M397" s="256"/>
      <c r="N397" s="257"/>
      <c r="O397" s="257"/>
      <c r="P397" s="257"/>
      <c r="Q397" s="257"/>
      <c r="R397" s="257"/>
      <c r="S397" s="257"/>
      <c r="T397" s="258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9" t="s">
        <v>487</v>
      </c>
      <c r="AU397" s="259" t="s">
        <v>82</v>
      </c>
      <c r="AV397" s="13" t="s">
        <v>82</v>
      </c>
      <c r="AW397" s="13" t="s">
        <v>35</v>
      </c>
      <c r="AX397" s="13" t="s">
        <v>74</v>
      </c>
      <c r="AY397" s="259" t="s">
        <v>475</v>
      </c>
    </row>
    <row r="398" s="13" customFormat="1">
      <c r="A398" s="13"/>
      <c r="B398" s="249"/>
      <c r="C398" s="250"/>
      <c r="D398" s="244" t="s">
        <v>487</v>
      </c>
      <c r="E398" s="251" t="s">
        <v>28</v>
      </c>
      <c r="F398" s="252" t="s">
        <v>2187</v>
      </c>
      <c r="G398" s="250"/>
      <c r="H398" s="253">
        <v>240</v>
      </c>
      <c r="I398" s="254"/>
      <c r="J398" s="250"/>
      <c r="K398" s="250"/>
      <c r="L398" s="255"/>
      <c r="M398" s="256"/>
      <c r="N398" s="257"/>
      <c r="O398" s="257"/>
      <c r="P398" s="257"/>
      <c r="Q398" s="257"/>
      <c r="R398" s="257"/>
      <c r="S398" s="257"/>
      <c r="T398" s="258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9" t="s">
        <v>487</v>
      </c>
      <c r="AU398" s="259" t="s">
        <v>82</v>
      </c>
      <c r="AV398" s="13" t="s">
        <v>82</v>
      </c>
      <c r="AW398" s="13" t="s">
        <v>35</v>
      </c>
      <c r="AX398" s="13" t="s">
        <v>74</v>
      </c>
      <c r="AY398" s="259" t="s">
        <v>475</v>
      </c>
    </row>
    <row r="399" s="13" customFormat="1">
      <c r="A399" s="13"/>
      <c r="B399" s="249"/>
      <c r="C399" s="250"/>
      <c r="D399" s="244" t="s">
        <v>487</v>
      </c>
      <c r="E399" s="251" t="s">
        <v>28</v>
      </c>
      <c r="F399" s="252" t="s">
        <v>2188</v>
      </c>
      <c r="G399" s="250"/>
      <c r="H399" s="253">
        <v>240</v>
      </c>
      <c r="I399" s="254"/>
      <c r="J399" s="250"/>
      <c r="K399" s="250"/>
      <c r="L399" s="255"/>
      <c r="M399" s="256"/>
      <c r="N399" s="257"/>
      <c r="O399" s="257"/>
      <c r="P399" s="257"/>
      <c r="Q399" s="257"/>
      <c r="R399" s="257"/>
      <c r="S399" s="257"/>
      <c r="T399" s="258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9" t="s">
        <v>487</v>
      </c>
      <c r="AU399" s="259" t="s">
        <v>82</v>
      </c>
      <c r="AV399" s="13" t="s">
        <v>82</v>
      </c>
      <c r="AW399" s="13" t="s">
        <v>35</v>
      </c>
      <c r="AX399" s="13" t="s">
        <v>74</v>
      </c>
      <c r="AY399" s="259" t="s">
        <v>475</v>
      </c>
    </row>
    <row r="400" s="14" customFormat="1">
      <c r="A400" s="14"/>
      <c r="B400" s="260"/>
      <c r="C400" s="261"/>
      <c r="D400" s="244" t="s">
        <v>487</v>
      </c>
      <c r="E400" s="262" t="s">
        <v>28</v>
      </c>
      <c r="F400" s="263" t="s">
        <v>490</v>
      </c>
      <c r="G400" s="261"/>
      <c r="H400" s="264">
        <v>7530</v>
      </c>
      <c r="I400" s="265"/>
      <c r="J400" s="261"/>
      <c r="K400" s="261"/>
      <c r="L400" s="266"/>
      <c r="M400" s="267"/>
      <c r="N400" s="268"/>
      <c r="O400" s="268"/>
      <c r="P400" s="268"/>
      <c r="Q400" s="268"/>
      <c r="R400" s="268"/>
      <c r="S400" s="268"/>
      <c r="T400" s="269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70" t="s">
        <v>487</v>
      </c>
      <c r="AU400" s="270" t="s">
        <v>82</v>
      </c>
      <c r="AV400" s="14" t="s">
        <v>90</v>
      </c>
      <c r="AW400" s="14" t="s">
        <v>35</v>
      </c>
      <c r="AX400" s="14" t="s">
        <v>74</v>
      </c>
      <c r="AY400" s="270" t="s">
        <v>475</v>
      </c>
    </row>
    <row r="401" s="13" customFormat="1">
      <c r="A401" s="13"/>
      <c r="B401" s="249"/>
      <c r="C401" s="250"/>
      <c r="D401" s="244" t="s">
        <v>487</v>
      </c>
      <c r="E401" s="251" t="s">
        <v>28</v>
      </c>
      <c r="F401" s="252" t="s">
        <v>2189</v>
      </c>
      <c r="G401" s="250"/>
      <c r="H401" s="253">
        <v>2665</v>
      </c>
      <c r="I401" s="254"/>
      <c r="J401" s="250"/>
      <c r="K401" s="250"/>
      <c r="L401" s="255"/>
      <c r="M401" s="256"/>
      <c r="N401" s="257"/>
      <c r="O401" s="257"/>
      <c r="P401" s="257"/>
      <c r="Q401" s="257"/>
      <c r="R401" s="257"/>
      <c r="S401" s="257"/>
      <c r="T401" s="258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9" t="s">
        <v>487</v>
      </c>
      <c r="AU401" s="259" t="s">
        <v>82</v>
      </c>
      <c r="AV401" s="13" t="s">
        <v>82</v>
      </c>
      <c r="AW401" s="13" t="s">
        <v>35</v>
      </c>
      <c r="AX401" s="13" t="s">
        <v>74</v>
      </c>
      <c r="AY401" s="259" t="s">
        <v>475</v>
      </c>
    </row>
    <row r="402" s="13" customFormat="1">
      <c r="A402" s="13"/>
      <c r="B402" s="249"/>
      <c r="C402" s="250"/>
      <c r="D402" s="244" t="s">
        <v>487</v>
      </c>
      <c r="E402" s="251" t="s">
        <v>28</v>
      </c>
      <c r="F402" s="252" t="s">
        <v>2190</v>
      </c>
      <c r="G402" s="250"/>
      <c r="H402" s="253">
        <v>753</v>
      </c>
      <c r="I402" s="254"/>
      <c r="J402" s="250"/>
      <c r="K402" s="250"/>
      <c r="L402" s="255"/>
      <c r="M402" s="256"/>
      <c r="N402" s="257"/>
      <c r="O402" s="257"/>
      <c r="P402" s="257"/>
      <c r="Q402" s="257"/>
      <c r="R402" s="257"/>
      <c r="S402" s="257"/>
      <c r="T402" s="258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59" t="s">
        <v>487</v>
      </c>
      <c r="AU402" s="259" t="s">
        <v>82</v>
      </c>
      <c r="AV402" s="13" t="s">
        <v>82</v>
      </c>
      <c r="AW402" s="13" t="s">
        <v>35</v>
      </c>
      <c r="AX402" s="13" t="s">
        <v>74</v>
      </c>
      <c r="AY402" s="259" t="s">
        <v>475</v>
      </c>
    </row>
    <row r="403" s="15" customFormat="1">
      <c r="A403" s="15"/>
      <c r="B403" s="271"/>
      <c r="C403" s="272"/>
      <c r="D403" s="244" t="s">
        <v>487</v>
      </c>
      <c r="E403" s="273" t="s">
        <v>28</v>
      </c>
      <c r="F403" s="274" t="s">
        <v>493</v>
      </c>
      <c r="G403" s="272"/>
      <c r="H403" s="275">
        <v>37598</v>
      </c>
      <c r="I403" s="276"/>
      <c r="J403" s="272"/>
      <c r="K403" s="272"/>
      <c r="L403" s="277"/>
      <c r="M403" s="278"/>
      <c r="N403" s="279"/>
      <c r="O403" s="279"/>
      <c r="P403" s="279"/>
      <c r="Q403" s="279"/>
      <c r="R403" s="279"/>
      <c r="S403" s="279"/>
      <c r="T403" s="280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81" t="s">
        <v>487</v>
      </c>
      <c r="AU403" s="281" t="s">
        <v>82</v>
      </c>
      <c r="AV403" s="15" t="s">
        <v>482</v>
      </c>
      <c r="AW403" s="15" t="s">
        <v>35</v>
      </c>
      <c r="AX403" s="15" t="s">
        <v>78</v>
      </c>
      <c r="AY403" s="281" t="s">
        <v>475</v>
      </c>
    </row>
    <row r="404" s="12" customFormat="1" ht="22.8" customHeight="1">
      <c r="A404" s="12"/>
      <c r="B404" s="215"/>
      <c r="C404" s="216"/>
      <c r="D404" s="217" t="s">
        <v>73</v>
      </c>
      <c r="E404" s="229" t="s">
        <v>90</v>
      </c>
      <c r="F404" s="229" t="s">
        <v>476</v>
      </c>
      <c r="G404" s="216"/>
      <c r="H404" s="216"/>
      <c r="I404" s="219"/>
      <c r="J404" s="230">
        <f>BK404</f>
        <v>0</v>
      </c>
      <c r="K404" s="216"/>
      <c r="L404" s="221"/>
      <c r="M404" s="222"/>
      <c r="N404" s="223"/>
      <c r="O404" s="223"/>
      <c r="P404" s="224">
        <f>SUM(P405:P454)</f>
        <v>0</v>
      </c>
      <c r="Q404" s="223"/>
      <c r="R404" s="224">
        <f>SUM(R405:R454)</f>
        <v>40.534120999999999</v>
      </c>
      <c r="S404" s="223"/>
      <c r="T404" s="225">
        <f>SUM(T405:T454)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226" t="s">
        <v>78</v>
      </c>
      <c r="AT404" s="227" t="s">
        <v>73</v>
      </c>
      <c r="AU404" s="227" t="s">
        <v>78</v>
      </c>
      <c r="AY404" s="226" t="s">
        <v>475</v>
      </c>
      <c r="BK404" s="228">
        <f>SUM(BK405:BK454)</f>
        <v>0</v>
      </c>
    </row>
    <row r="405" s="2" customFormat="1" ht="55.5" customHeight="1">
      <c r="A405" s="41"/>
      <c r="B405" s="42"/>
      <c r="C405" s="231" t="s">
        <v>359</v>
      </c>
      <c r="D405" s="231" t="s">
        <v>477</v>
      </c>
      <c r="E405" s="232" t="s">
        <v>2191</v>
      </c>
      <c r="F405" s="233" t="s">
        <v>2192</v>
      </c>
      <c r="G405" s="234" t="s">
        <v>639</v>
      </c>
      <c r="H405" s="235">
        <v>366.685</v>
      </c>
      <c r="I405" s="236"/>
      <c r="J405" s="237">
        <f>ROUND(I405*H405,2)</f>
        <v>0</v>
      </c>
      <c r="K405" s="233" t="s">
        <v>481</v>
      </c>
      <c r="L405" s="47"/>
      <c r="M405" s="238" t="s">
        <v>28</v>
      </c>
      <c r="N405" s="239" t="s">
        <v>45</v>
      </c>
      <c r="O405" s="87"/>
      <c r="P405" s="240">
        <f>O405*H405</f>
        <v>0</v>
      </c>
      <c r="Q405" s="240">
        <v>0</v>
      </c>
      <c r="R405" s="240">
        <f>Q405*H405</f>
        <v>0</v>
      </c>
      <c r="S405" s="240">
        <v>0</v>
      </c>
      <c r="T405" s="241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42" t="s">
        <v>482</v>
      </c>
      <c r="AT405" s="242" t="s">
        <v>477</v>
      </c>
      <c r="AU405" s="242" t="s">
        <v>82</v>
      </c>
      <c r="AY405" s="20" t="s">
        <v>475</v>
      </c>
      <c r="BE405" s="243">
        <f>IF(N405="základní",J405,0)</f>
        <v>0</v>
      </c>
      <c r="BF405" s="243">
        <f>IF(N405="snížená",J405,0)</f>
        <v>0</v>
      </c>
      <c r="BG405" s="243">
        <f>IF(N405="zákl. přenesená",J405,0)</f>
        <v>0</v>
      </c>
      <c r="BH405" s="243">
        <f>IF(N405="sníž. přenesená",J405,0)</f>
        <v>0</v>
      </c>
      <c r="BI405" s="243">
        <f>IF(N405="nulová",J405,0)</f>
        <v>0</v>
      </c>
      <c r="BJ405" s="20" t="s">
        <v>78</v>
      </c>
      <c r="BK405" s="243">
        <f>ROUND(I405*H405,2)</f>
        <v>0</v>
      </c>
      <c r="BL405" s="20" t="s">
        <v>482</v>
      </c>
      <c r="BM405" s="242" t="s">
        <v>2193</v>
      </c>
    </row>
    <row r="406" s="2" customFormat="1">
      <c r="A406" s="41"/>
      <c r="B406" s="42"/>
      <c r="C406" s="43"/>
      <c r="D406" s="244" t="s">
        <v>484</v>
      </c>
      <c r="E406" s="43"/>
      <c r="F406" s="245" t="s">
        <v>2194</v>
      </c>
      <c r="G406" s="43"/>
      <c r="H406" s="43"/>
      <c r="I406" s="151"/>
      <c r="J406" s="43"/>
      <c r="K406" s="43"/>
      <c r="L406" s="47"/>
      <c r="M406" s="246"/>
      <c r="N406" s="247"/>
      <c r="O406" s="87"/>
      <c r="P406" s="87"/>
      <c r="Q406" s="87"/>
      <c r="R406" s="87"/>
      <c r="S406" s="87"/>
      <c r="T406" s="88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484</v>
      </c>
      <c r="AU406" s="20" t="s">
        <v>82</v>
      </c>
    </row>
    <row r="407" s="13" customFormat="1">
      <c r="A407" s="13"/>
      <c r="B407" s="249"/>
      <c r="C407" s="250"/>
      <c r="D407" s="244" t="s">
        <v>487</v>
      </c>
      <c r="E407" s="251" t="s">
        <v>28</v>
      </c>
      <c r="F407" s="252" t="s">
        <v>2195</v>
      </c>
      <c r="G407" s="250"/>
      <c r="H407" s="253">
        <v>22.5</v>
      </c>
      <c r="I407" s="254"/>
      <c r="J407" s="250"/>
      <c r="K407" s="250"/>
      <c r="L407" s="255"/>
      <c r="M407" s="256"/>
      <c r="N407" s="257"/>
      <c r="O407" s="257"/>
      <c r="P407" s="257"/>
      <c r="Q407" s="257"/>
      <c r="R407" s="257"/>
      <c r="S407" s="257"/>
      <c r="T407" s="258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9" t="s">
        <v>487</v>
      </c>
      <c r="AU407" s="259" t="s">
        <v>82</v>
      </c>
      <c r="AV407" s="13" t="s">
        <v>82</v>
      </c>
      <c r="AW407" s="13" t="s">
        <v>35</v>
      </c>
      <c r="AX407" s="13" t="s">
        <v>74</v>
      </c>
      <c r="AY407" s="259" t="s">
        <v>475</v>
      </c>
    </row>
    <row r="408" s="13" customFormat="1">
      <c r="A408" s="13"/>
      <c r="B408" s="249"/>
      <c r="C408" s="250"/>
      <c r="D408" s="244" t="s">
        <v>487</v>
      </c>
      <c r="E408" s="251" t="s">
        <v>28</v>
      </c>
      <c r="F408" s="252" t="s">
        <v>2196</v>
      </c>
      <c r="G408" s="250"/>
      <c r="H408" s="253">
        <v>14.5</v>
      </c>
      <c r="I408" s="254"/>
      <c r="J408" s="250"/>
      <c r="K408" s="250"/>
      <c r="L408" s="255"/>
      <c r="M408" s="256"/>
      <c r="N408" s="257"/>
      <c r="O408" s="257"/>
      <c r="P408" s="257"/>
      <c r="Q408" s="257"/>
      <c r="R408" s="257"/>
      <c r="S408" s="257"/>
      <c r="T408" s="258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9" t="s">
        <v>487</v>
      </c>
      <c r="AU408" s="259" t="s">
        <v>82</v>
      </c>
      <c r="AV408" s="13" t="s">
        <v>82</v>
      </c>
      <c r="AW408" s="13" t="s">
        <v>35</v>
      </c>
      <c r="AX408" s="13" t="s">
        <v>74</v>
      </c>
      <c r="AY408" s="259" t="s">
        <v>475</v>
      </c>
    </row>
    <row r="409" s="13" customFormat="1">
      <c r="A409" s="13"/>
      <c r="B409" s="249"/>
      <c r="C409" s="250"/>
      <c r="D409" s="244" t="s">
        <v>487</v>
      </c>
      <c r="E409" s="251" t="s">
        <v>28</v>
      </c>
      <c r="F409" s="252" t="s">
        <v>2197</v>
      </c>
      <c r="G409" s="250"/>
      <c r="H409" s="253">
        <v>17</v>
      </c>
      <c r="I409" s="254"/>
      <c r="J409" s="250"/>
      <c r="K409" s="250"/>
      <c r="L409" s="255"/>
      <c r="M409" s="256"/>
      <c r="N409" s="257"/>
      <c r="O409" s="257"/>
      <c r="P409" s="257"/>
      <c r="Q409" s="257"/>
      <c r="R409" s="257"/>
      <c r="S409" s="257"/>
      <c r="T409" s="258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9" t="s">
        <v>487</v>
      </c>
      <c r="AU409" s="259" t="s">
        <v>82</v>
      </c>
      <c r="AV409" s="13" t="s">
        <v>82</v>
      </c>
      <c r="AW409" s="13" t="s">
        <v>35</v>
      </c>
      <c r="AX409" s="13" t="s">
        <v>74</v>
      </c>
      <c r="AY409" s="259" t="s">
        <v>475</v>
      </c>
    </row>
    <row r="410" s="13" customFormat="1">
      <c r="A410" s="13"/>
      <c r="B410" s="249"/>
      <c r="C410" s="250"/>
      <c r="D410" s="244" t="s">
        <v>487</v>
      </c>
      <c r="E410" s="251" t="s">
        <v>28</v>
      </c>
      <c r="F410" s="252" t="s">
        <v>2198</v>
      </c>
      <c r="G410" s="250"/>
      <c r="H410" s="253">
        <v>18</v>
      </c>
      <c r="I410" s="254"/>
      <c r="J410" s="250"/>
      <c r="K410" s="250"/>
      <c r="L410" s="255"/>
      <c r="M410" s="256"/>
      <c r="N410" s="257"/>
      <c r="O410" s="257"/>
      <c r="P410" s="257"/>
      <c r="Q410" s="257"/>
      <c r="R410" s="257"/>
      <c r="S410" s="257"/>
      <c r="T410" s="258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9" t="s">
        <v>487</v>
      </c>
      <c r="AU410" s="259" t="s">
        <v>82</v>
      </c>
      <c r="AV410" s="13" t="s">
        <v>82</v>
      </c>
      <c r="AW410" s="13" t="s">
        <v>35</v>
      </c>
      <c r="AX410" s="13" t="s">
        <v>74</v>
      </c>
      <c r="AY410" s="259" t="s">
        <v>475</v>
      </c>
    </row>
    <row r="411" s="13" customFormat="1">
      <c r="A411" s="13"/>
      <c r="B411" s="249"/>
      <c r="C411" s="250"/>
      <c r="D411" s="244" t="s">
        <v>487</v>
      </c>
      <c r="E411" s="251" t="s">
        <v>28</v>
      </c>
      <c r="F411" s="252" t="s">
        <v>2199</v>
      </c>
      <c r="G411" s="250"/>
      <c r="H411" s="253">
        <v>37.5</v>
      </c>
      <c r="I411" s="254"/>
      <c r="J411" s="250"/>
      <c r="K411" s="250"/>
      <c r="L411" s="255"/>
      <c r="M411" s="256"/>
      <c r="N411" s="257"/>
      <c r="O411" s="257"/>
      <c r="P411" s="257"/>
      <c r="Q411" s="257"/>
      <c r="R411" s="257"/>
      <c r="S411" s="257"/>
      <c r="T411" s="258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9" t="s">
        <v>487</v>
      </c>
      <c r="AU411" s="259" t="s">
        <v>82</v>
      </c>
      <c r="AV411" s="13" t="s">
        <v>82</v>
      </c>
      <c r="AW411" s="13" t="s">
        <v>35</v>
      </c>
      <c r="AX411" s="13" t="s">
        <v>74</v>
      </c>
      <c r="AY411" s="259" t="s">
        <v>475</v>
      </c>
    </row>
    <row r="412" s="13" customFormat="1">
      <c r="A412" s="13"/>
      <c r="B412" s="249"/>
      <c r="C412" s="250"/>
      <c r="D412" s="244" t="s">
        <v>487</v>
      </c>
      <c r="E412" s="251" t="s">
        <v>28</v>
      </c>
      <c r="F412" s="252" t="s">
        <v>2200</v>
      </c>
      <c r="G412" s="250"/>
      <c r="H412" s="253">
        <v>15</v>
      </c>
      <c r="I412" s="254"/>
      <c r="J412" s="250"/>
      <c r="K412" s="250"/>
      <c r="L412" s="255"/>
      <c r="M412" s="256"/>
      <c r="N412" s="257"/>
      <c r="O412" s="257"/>
      <c r="P412" s="257"/>
      <c r="Q412" s="257"/>
      <c r="R412" s="257"/>
      <c r="S412" s="257"/>
      <c r="T412" s="258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9" t="s">
        <v>487</v>
      </c>
      <c r="AU412" s="259" t="s">
        <v>82</v>
      </c>
      <c r="AV412" s="13" t="s">
        <v>82</v>
      </c>
      <c r="AW412" s="13" t="s">
        <v>35</v>
      </c>
      <c r="AX412" s="13" t="s">
        <v>74</v>
      </c>
      <c r="AY412" s="259" t="s">
        <v>475</v>
      </c>
    </row>
    <row r="413" s="13" customFormat="1">
      <c r="A413" s="13"/>
      <c r="B413" s="249"/>
      <c r="C413" s="250"/>
      <c r="D413" s="244" t="s">
        <v>487</v>
      </c>
      <c r="E413" s="251" t="s">
        <v>28</v>
      </c>
      <c r="F413" s="252" t="s">
        <v>2201</v>
      </c>
      <c r="G413" s="250"/>
      <c r="H413" s="253">
        <v>8</v>
      </c>
      <c r="I413" s="254"/>
      <c r="J413" s="250"/>
      <c r="K413" s="250"/>
      <c r="L413" s="255"/>
      <c r="M413" s="256"/>
      <c r="N413" s="257"/>
      <c r="O413" s="257"/>
      <c r="P413" s="257"/>
      <c r="Q413" s="257"/>
      <c r="R413" s="257"/>
      <c r="S413" s="257"/>
      <c r="T413" s="258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9" t="s">
        <v>487</v>
      </c>
      <c r="AU413" s="259" t="s">
        <v>82</v>
      </c>
      <c r="AV413" s="13" t="s">
        <v>82</v>
      </c>
      <c r="AW413" s="13" t="s">
        <v>35</v>
      </c>
      <c r="AX413" s="13" t="s">
        <v>74</v>
      </c>
      <c r="AY413" s="259" t="s">
        <v>475</v>
      </c>
    </row>
    <row r="414" s="13" customFormat="1">
      <c r="A414" s="13"/>
      <c r="B414" s="249"/>
      <c r="C414" s="250"/>
      <c r="D414" s="244" t="s">
        <v>487</v>
      </c>
      <c r="E414" s="251" t="s">
        <v>28</v>
      </c>
      <c r="F414" s="252" t="s">
        <v>2202</v>
      </c>
      <c r="G414" s="250"/>
      <c r="H414" s="253">
        <v>7</v>
      </c>
      <c r="I414" s="254"/>
      <c r="J414" s="250"/>
      <c r="K414" s="250"/>
      <c r="L414" s="255"/>
      <c r="M414" s="256"/>
      <c r="N414" s="257"/>
      <c r="O414" s="257"/>
      <c r="P414" s="257"/>
      <c r="Q414" s="257"/>
      <c r="R414" s="257"/>
      <c r="S414" s="257"/>
      <c r="T414" s="258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9" t="s">
        <v>487</v>
      </c>
      <c r="AU414" s="259" t="s">
        <v>82</v>
      </c>
      <c r="AV414" s="13" t="s">
        <v>82</v>
      </c>
      <c r="AW414" s="13" t="s">
        <v>35</v>
      </c>
      <c r="AX414" s="13" t="s">
        <v>74</v>
      </c>
      <c r="AY414" s="259" t="s">
        <v>475</v>
      </c>
    </row>
    <row r="415" s="13" customFormat="1">
      <c r="A415" s="13"/>
      <c r="B415" s="249"/>
      <c r="C415" s="250"/>
      <c r="D415" s="244" t="s">
        <v>487</v>
      </c>
      <c r="E415" s="251" t="s">
        <v>28</v>
      </c>
      <c r="F415" s="252" t="s">
        <v>2203</v>
      </c>
      <c r="G415" s="250"/>
      <c r="H415" s="253">
        <v>12</v>
      </c>
      <c r="I415" s="254"/>
      <c r="J415" s="250"/>
      <c r="K415" s="250"/>
      <c r="L415" s="255"/>
      <c r="M415" s="256"/>
      <c r="N415" s="257"/>
      <c r="O415" s="257"/>
      <c r="P415" s="257"/>
      <c r="Q415" s="257"/>
      <c r="R415" s="257"/>
      <c r="S415" s="257"/>
      <c r="T415" s="258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9" t="s">
        <v>487</v>
      </c>
      <c r="AU415" s="259" t="s">
        <v>82</v>
      </c>
      <c r="AV415" s="13" t="s">
        <v>82</v>
      </c>
      <c r="AW415" s="13" t="s">
        <v>35</v>
      </c>
      <c r="AX415" s="13" t="s">
        <v>74</v>
      </c>
      <c r="AY415" s="259" t="s">
        <v>475</v>
      </c>
    </row>
    <row r="416" s="13" customFormat="1">
      <c r="A416" s="13"/>
      <c r="B416" s="249"/>
      <c r="C416" s="250"/>
      <c r="D416" s="244" t="s">
        <v>487</v>
      </c>
      <c r="E416" s="251" t="s">
        <v>28</v>
      </c>
      <c r="F416" s="252" t="s">
        <v>2204</v>
      </c>
      <c r="G416" s="250"/>
      <c r="H416" s="253">
        <v>12</v>
      </c>
      <c r="I416" s="254"/>
      <c r="J416" s="250"/>
      <c r="K416" s="250"/>
      <c r="L416" s="255"/>
      <c r="M416" s="256"/>
      <c r="N416" s="257"/>
      <c r="O416" s="257"/>
      <c r="P416" s="257"/>
      <c r="Q416" s="257"/>
      <c r="R416" s="257"/>
      <c r="S416" s="257"/>
      <c r="T416" s="258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9" t="s">
        <v>487</v>
      </c>
      <c r="AU416" s="259" t="s">
        <v>82</v>
      </c>
      <c r="AV416" s="13" t="s">
        <v>82</v>
      </c>
      <c r="AW416" s="13" t="s">
        <v>35</v>
      </c>
      <c r="AX416" s="13" t="s">
        <v>74</v>
      </c>
      <c r="AY416" s="259" t="s">
        <v>475</v>
      </c>
    </row>
    <row r="417" s="14" customFormat="1">
      <c r="A417" s="14"/>
      <c r="B417" s="260"/>
      <c r="C417" s="261"/>
      <c r="D417" s="244" t="s">
        <v>487</v>
      </c>
      <c r="E417" s="262" t="s">
        <v>28</v>
      </c>
      <c r="F417" s="263" t="s">
        <v>490</v>
      </c>
      <c r="G417" s="261"/>
      <c r="H417" s="264">
        <v>163.5</v>
      </c>
      <c r="I417" s="265"/>
      <c r="J417" s="261"/>
      <c r="K417" s="261"/>
      <c r="L417" s="266"/>
      <c r="M417" s="267"/>
      <c r="N417" s="268"/>
      <c r="O417" s="268"/>
      <c r="P417" s="268"/>
      <c r="Q417" s="268"/>
      <c r="R417" s="268"/>
      <c r="S417" s="268"/>
      <c r="T417" s="269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70" t="s">
        <v>487</v>
      </c>
      <c r="AU417" s="270" t="s">
        <v>82</v>
      </c>
      <c r="AV417" s="14" t="s">
        <v>90</v>
      </c>
      <c r="AW417" s="14" t="s">
        <v>35</v>
      </c>
      <c r="AX417" s="14" t="s">
        <v>74</v>
      </c>
      <c r="AY417" s="270" t="s">
        <v>475</v>
      </c>
    </row>
    <row r="418" s="13" customFormat="1">
      <c r="A418" s="13"/>
      <c r="B418" s="249"/>
      <c r="C418" s="250"/>
      <c r="D418" s="244" t="s">
        <v>487</v>
      </c>
      <c r="E418" s="251" t="s">
        <v>28</v>
      </c>
      <c r="F418" s="252" t="s">
        <v>2205</v>
      </c>
      <c r="G418" s="250"/>
      <c r="H418" s="253">
        <v>23.324999999999999</v>
      </c>
      <c r="I418" s="254"/>
      <c r="J418" s="250"/>
      <c r="K418" s="250"/>
      <c r="L418" s="255"/>
      <c r="M418" s="256"/>
      <c r="N418" s="257"/>
      <c r="O418" s="257"/>
      <c r="P418" s="257"/>
      <c r="Q418" s="257"/>
      <c r="R418" s="257"/>
      <c r="S418" s="257"/>
      <c r="T418" s="258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9" t="s">
        <v>487</v>
      </c>
      <c r="AU418" s="259" t="s">
        <v>82</v>
      </c>
      <c r="AV418" s="13" t="s">
        <v>82</v>
      </c>
      <c r="AW418" s="13" t="s">
        <v>35</v>
      </c>
      <c r="AX418" s="13" t="s">
        <v>74</v>
      </c>
      <c r="AY418" s="259" t="s">
        <v>475</v>
      </c>
    </row>
    <row r="419" s="13" customFormat="1">
      <c r="A419" s="13"/>
      <c r="B419" s="249"/>
      <c r="C419" s="250"/>
      <c r="D419" s="244" t="s">
        <v>487</v>
      </c>
      <c r="E419" s="251" t="s">
        <v>28</v>
      </c>
      <c r="F419" s="252" t="s">
        <v>2206</v>
      </c>
      <c r="G419" s="250"/>
      <c r="H419" s="253">
        <v>15.045</v>
      </c>
      <c r="I419" s="254"/>
      <c r="J419" s="250"/>
      <c r="K419" s="250"/>
      <c r="L419" s="255"/>
      <c r="M419" s="256"/>
      <c r="N419" s="257"/>
      <c r="O419" s="257"/>
      <c r="P419" s="257"/>
      <c r="Q419" s="257"/>
      <c r="R419" s="257"/>
      <c r="S419" s="257"/>
      <c r="T419" s="258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9" t="s">
        <v>487</v>
      </c>
      <c r="AU419" s="259" t="s">
        <v>82</v>
      </c>
      <c r="AV419" s="13" t="s">
        <v>82</v>
      </c>
      <c r="AW419" s="13" t="s">
        <v>35</v>
      </c>
      <c r="AX419" s="13" t="s">
        <v>74</v>
      </c>
      <c r="AY419" s="259" t="s">
        <v>475</v>
      </c>
    </row>
    <row r="420" s="13" customFormat="1">
      <c r="A420" s="13"/>
      <c r="B420" s="249"/>
      <c r="C420" s="250"/>
      <c r="D420" s="244" t="s">
        <v>487</v>
      </c>
      <c r="E420" s="251" t="s">
        <v>28</v>
      </c>
      <c r="F420" s="252" t="s">
        <v>2207</v>
      </c>
      <c r="G420" s="250"/>
      <c r="H420" s="253">
        <v>17.68</v>
      </c>
      <c r="I420" s="254"/>
      <c r="J420" s="250"/>
      <c r="K420" s="250"/>
      <c r="L420" s="255"/>
      <c r="M420" s="256"/>
      <c r="N420" s="257"/>
      <c r="O420" s="257"/>
      <c r="P420" s="257"/>
      <c r="Q420" s="257"/>
      <c r="R420" s="257"/>
      <c r="S420" s="257"/>
      <c r="T420" s="258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9" t="s">
        <v>487</v>
      </c>
      <c r="AU420" s="259" t="s">
        <v>82</v>
      </c>
      <c r="AV420" s="13" t="s">
        <v>82</v>
      </c>
      <c r="AW420" s="13" t="s">
        <v>35</v>
      </c>
      <c r="AX420" s="13" t="s">
        <v>74</v>
      </c>
      <c r="AY420" s="259" t="s">
        <v>475</v>
      </c>
    </row>
    <row r="421" s="13" customFormat="1">
      <c r="A421" s="13"/>
      <c r="B421" s="249"/>
      <c r="C421" s="250"/>
      <c r="D421" s="244" t="s">
        <v>487</v>
      </c>
      <c r="E421" s="251" t="s">
        <v>28</v>
      </c>
      <c r="F421" s="252" t="s">
        <v>2208</v>
      </c>
      <c r="G421" s="250"/>
      <c r="H421" s="253">
        <v>18.719999999999999</v>
      </c>
      <c r="I421" s="254"/>
      <c r="J421" s="250"/>
      <c r="K421" s="250"/>
      <c r="L421" s="255"/>
      <c r="M421" s="256"/>
      <c r="N421" s="257"/>
      <c r="O421" s="257"/>
      <c r="P421" s="257"/>
      <c r="Q421" s="257"/>
      <c r="R421" s="257"/>
      <c r="S421" s="257"/>
      <c r="T421" s="258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9" t="s">
        <v>487</v>
      </c>
      <c r="AU421" s="259" t="s">
        <v>82</v>
      </c>
      <c r="AV421" s="13" t="s">
        <v>82</v>
      </c>
      <c r="AW421" s="13" t="s">
        <v>35</v>
      </c>
      <c r="AX421" s="13" t="s">
        <v>74</v>
      </c>
      <c r="AY421" s="259" t="s">
        <v>475</v>
      </c>
    </row>
    <row r="422" s="13" customFormat="1">
      <c r="A422" s="13"/>
      <c r="B422" s="249"/>
      <c r="C422" s="250"/>
      <c r="D422" s="244" t="s">
        <v>487</v>
      </c>
      <c r="E422" s="251" t="s">
        <v>28</v>
      </c>
      <c r="F422" s="252" t="s">
        <v>2209</v>
      </c>
      <c r="G422" s="250"/>
      <c r="H422" s="253">
        <v>39</v>
      </c>
      <c r="I422" s="254"/>
      <c r="J422" s="250"/>
      <c r="K422" s="250"/>
      <c r="L422" s="255"/>
      <c r="M422" s="256"/>
      <c r="N422" s="257"/>
      <c r="O422" s="257"/>
      <c r="P422" s="257"/>
      <c r="Q422" s="257"/>
      <c r="R422" s="257"/>
      <c r="S422" s="257"/>
      <c r="T422" s="258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9" t="s">
        <v>487</v>
      </c>
      <c r="AU422" s="259" t="s">
        <v>82</v>
      </c>
      <c r="AV422" s="13" t="s">
        <v>82</v>
      </c>
      <c r="AW422" s="13" t="s">
        <v>35</v>
      </c>
      <c r="AX422" s="13" t="s">
        <v>74</v>
      </c>
      <c r="AY422" s="259" t="s">
        <v>475</v>
      </c>
    </row>
    <row r="423" s="13" customFormat="1">
      <c r="A423" s="13"/>
      <c r="B423" s="249"/>
      <c r="C423" s="250"/>
      <c r="D423" s="244" t="s">
        <v>487</v>
      </c>
      <c r="E423" s="251" t="s">
        <v>28</v>
      </c>
      <c r="F423" s="252" t="s">
        <v>2210</v>
      </c>
      <c r="G423" s="250"/>
      <c r="H423" s="253">
        <v>15.6</v>
      </c>
      <c r="I423" s="254"/>
      <c r="J423" s="250"/>
      <c r="K423" s="250"/>
      <c r="L423" s="255"/>
      <c r="M423" s="256"/>
      <c r="N423" s="257"/>
      <c r="O423" s="257"/>
      <c r="P423" s="257"/>
      <c r="Q423" s="257"/>
      <c r="R423" s="257"/>
      <c r="S423" s="257"/>
      <c r="T423" s="258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9" t="s">
        <v>487</v>
      </c>
      <c r="AU423" s="259" t="s">
        <v>82</v>
      </c>
      <c r="AV423" s="13" t="s">
        <v>82</v>
      </c>
      <c r="AW423" s="13" t="s">
        <v>35</v>
      </c>
      <c r="AX423" s="13" t="s">
        <v>74</v>
      </c>
      <c r="AY423" s="259" t="s">
        <v>475</v>
      </c>
    </row>
    <row r="424" s="13" customFormat="1">
      <c r="A424" s="13"/>
      <c r="B424" s="249"/>
      <c r="C424" s="250"/>
      <c r="D424" s="244" t="s">
        <v>487</v>
      </c>
      <c r="E424" s="251" t="s">
        <v>28</v>
      </c>
      <c r="F424" s="252" t="s">
        <v>2211</v>
      </c>
      <c r="G424" s="250"/>
      <c r="H424" s="253">
        <v>8.3200000000000003</v>
      </c>
      <c r="I424" s="254"/>
      <c r="J424" s="250"/>
      <c r="K424" s="250"/>
      <c r="L424" s="255"/>
      <c r="M424" s="256"/>
      <c r="N424" s="257"/>
      <c r="O424" s="257"/>
      <c r="P424" s="257"/>
      <c r="Q424" s="257"/>
      <c r="R424" s="257"/>
      <c r="S424" s="257"/>
      <c r="T424" s="258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9" t="s">
        <v>487</v>
      </c>
      <c r="AU424" s="259" t="s">
        <v>82</v>
      </c>
      <c r="AV424" s="13" t="s">
        <v>82</v>
      </c>
      <c r="AW424" s="13" t="s">
        <v>35</v>
      </c>
      <c r="AX424" s="13" t="s">
        <v>74</v>
      </c>
      <c r="AY424" s="259" t="s">
        <v>475</v>
      </c>
    </row>
    <row r="425" s="13" customFormat="1">
      <c r="A425" s="13"/>
      <c r="B425" s="249"/>
      <c r="C425" s="250"/>
      <c r="D425" s="244" t="s">
        <v>487</v>
      </c>
      <c r="E425" s="251" t="s">
        <v>28</v>
      </c>
      <c r="F425" s="252" t="s">
        <v>2212</v>
      </c>
      <c r="G425" s="250"/>
      <c r="H425" s="253">
        <v>7.2800000000000002</v>
      </c>
      <c r="I425" s="254"/>
      <c r="J425" s="250"/>
      <c r="K425" s="250"/>
      <c r="L425" s="255"/>
      <c r="M425" s="256"/>
      <c r="N425" s="257"/>
      <c r="O425" s="257"/>
      <c r="P425" s="257"/>
      <c r="Q425" s="257"/>
      <c r="R425" s="257"/>
      <c r="S425" s="257"/>
      <c r="T425" s="258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9" t="s">
        <v>487</v>
      </c>
      <c r="AU425" s="259" t="s">
        <v>82</v>
      </c>
      <c r="AV425" s="13" t="s">
        <v>82</v>
      </c>
      <c r="AW425" s="13" t="s">
        <v>35</v>
      </c>
      <c r="AX425" s="13" t="s">
        <v>74</v>
      </c>
      <c r="AY425" s="259" t="s">
        <v>475</v>
      </c>
    </row>
    <row r="426" s="13" customFormat="1">
      <c r="A426" s="13"/>
      <c r="B426" s="249"/>
      <c r="C426" s="250"/>
      <c r="D426" s="244" t="s">
        <v>487</v>
      </c>
      <c r="E426" s="251" t="s">
        <v>28</v>
      </c>
      <c r="F426" s="252" t="s">
        <v>2213</v>
      </c>
      <c r="G426" s="250"/>
      <c r="H426" s="253">
        <v>12.44</v>
      </c>
      <c r="I426" s="254"/>
      <c r="J426" s="250"/>
      <c r="K426" s="250"/>
      <c r="L426" s="255"/>
      <c r="M426" s="256"/>
      <c r="N426" s="257"/>
      <c r="O426" s="257"/>
      <c r="P426" s="257"/>
      <c r="Q426" s="257"/>
      <c r="R426" s="257"/>
      <c r="S426" s="257"/>
      <c r="T426" s="258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9" t="s">
        <v>487</v>
      </c>
      <c r="AU426" s="259" t="s">
        <v>82</v>
      </c>
      <c r="AV426" s="13" t="s">
        <v>82</v>
      </c>
      <c r="AW426" s="13" t="s">
        <v>35</v>
      </c>
      <c r="AX426" s="13" t="s">
        <v>74</v>
      </c>
      <c r="AY426" s="259" t="s">
        <v>475</v>
      </c>
    </row>
    <row r="427" s="13" customFormat="1">
      <c r="A427" s="13"/>
      <c r="B427" s="249"/>
      <c r="C427" s="250"/>
      <c r="D427" s="244" t="s">
        <v>487</v>
      </c>
      <c r="E427" s="251" t="s">
        <v>28</v>
      </c>
      <c r="F427" s="252" t="s">
        <v>2214</v>
      </c>
      <c r="G427" s="250"/>
      <c r="H427" s="253">
        <v>12.44</v>
      </c>
      <c r="I427" s="254"/>
      <c r="J427" s="250"/>
      <c r="K427" s="250"/>
      <c r="L427" s="255"/>
      <c r="M427" s="256"/>
      <c r="N427" s="257"/>
      <c r="O427" s="257"/>
      <c r="P427" s="257"/>
      <c r="Q427" s="257"/>
      <c r="R427" s="257"/>
      <c r="S427" s="257"/>
      <c r="T427" s="258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9" t="s">
        <v>487</v>
      </c>
      <c r="AU427" s="259" t="s">
        <v>82</v>
      </c>
      <c r="AV427" s="13" t="s">
        <v>82</v>
      </c>
      <c r="AW427" s="13" t="s">
        <v>35</v>
      </c>
      <c r="AX427" s="13" t="s">
        <v>74</v>
      </c>
      <c r="AY427" s="259" t="s">
        <v>475</v>
      </c>
    </row>
    <row r="428" s="14" customFormat="1">
      <c r="A428" s="14"/>
      <c r="B428" s="260"/>
      <c r="C428" s="261"/>
      <c r="D428" s="244" t="s">
        <v>487</v>
      </c>
      <c r="E428" s="262" t="s">
        <v>28</v>
      </c>
      <c r="F428" s="263" t="s">
        <v>490</v>
      </c>
      <c r="G428" s="261"/>
      <c r="H428" s="264">
        <v>169.84999999999999</v>
      </c>
      <c r="I428" s="265"/>
      <c r="J428" s="261"/>
      <c r="K428" s="261"/>
      <c r="L428" s="266"/>
      <c r="M428" s="267"/>
      <c r="N428" s="268"/>
      <c r="O428" s="268"/>
      <c r="P428" s="268"/>
      <c r="Q428" s="268"/>
      <c r="R428" s="268"/>
      <c r="S428" s="268"/>
      <c r="T428" s="269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70" t="s">
        <v>487</v>
      </c>
      <c r="AU428" s="270" t="s">
        <v>82</v>
      </c>
      <c r="AV428" s="14" t="s">
        <v>90</v>
      </c>
      <c r="AW428" s="14" t="s">
        <v>35</v>
      </c>
      <c r="AX428" s="14" t="s">
        <v>74</v>
      </c>
      <c r="AY428" s="270" t="s">
        <v>475</v>
      </c>
    </row>
    <row r="429" s="13" customFormat="1">
      <c r="A429" s="13"/>
      <c r="B429" s="249"/>
      <c r="C429" s="250"/>
      <c r="D429" s="244" t="s">
        <v>487</v>
      </c>
      <c r="E429" s="251" t="s">
        <v>28</v>
      </c>
      <c r="F429" s="252" t="s">
        <v>2215</v>
      </c>
      <c r="G429" s="250"/>
      <c r="H429" s="253">
        <v>16.350000000000001</v>
      </c>
      <c r="I429" s="254"/>
      <c r="J429" s="250"/>
      <c r="K429" s="250"/>
      <c r="L429" s="255"/>
      <c r="M429" s="256"/>
      <c r="N429" s="257"/>
      <c r="O429" s="257"/>
      <c r="P429" s="257"/>
      <c r="Q429" s="257"/>
      <c r="R429" s="257"/>
      <c r="S429" s="257"/>
      <c r="T429" s="258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9" t="s">
        <v>487</v>
      </c>
      <c r="AU429" s="259" t="s">
        <v>82</v>
      </c>
      <c r="AV429" s="13" t="s">
        <v>82</v>
      </c>
      <c r="AW429" s="13" t="s">
        <v>35</v>
      </c>
      <c r="AX429" s="13" t="s">
        <v>74</v>
      </c>
      <c r="AY429" s="259" t="s">
        <v>475</v>
      </c>
    </row>
    <row r="430" s="13" customFormat="1">
      <c r="A430" s="13"/>
      <c r="B430" s="249"/>
      <c r="C430" s="250"/>
      <c r="D430" s="244" t="s">
        <v>487</v>
      </c>
      <c r="E430" s="251" t="s">
        <v>28</v>
      </c>
      <c r="F430" s="252" t="s">
        <v>2216</v>
      </c>
      <c r="G430" s="250"/>
      <c r="H430" s="253">
        <v>16.984999999999999</v>
      </c>
      <c r="I430" s="254"/>
      <c r="J430" s="250"/>
      <c r="K430" s="250"/>
      <c r="L430" s="255"/>
      <c r="M430" s="256"/>
      <c r="N430" s="257"/>
      <c r="O430" s="257"/>
      <c r="P430" s="257"/>
      <c r="Q430" s="257"/>
      <c r="R430" s="257"/>
      <c r="S430" s="257"/>
      <c r="T430" s="258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9" t="s">
        <v>487</v>
      </c>
      <c r="AU430" s="259" t="s">
        <v>82</v>
      </c>
      <c r="AV430" s="13" t="s">
        <v>82</v>
      </c>
      <c r="AW430" s="13" t="s">
        <v>35</v>
      </c>
      <c r="AX430" s="13" t="s">
        <v>74</v>
      </c>
      <c r="AY430" s="259" t="s">
        <v>475</v>
      </c>
    </row>
    <row r="431" s="15" customFormat="1">
      <c r="A431" s="15"/>
      <c r="B431" s="271"/>
      <c r="C431" s="272"/>
      <c r="D431" s="244" t="s">
        <v>487</v>
      </c>
      <c r="E431" s="273" t="s">
        <v>28</v>
      </c>
      <c r="F431" s="274" t="s">
        <v>493</v>
      </c>
      <c r="G431" s="272"/>
      <c r="H431" s="275">
        <v>366.685</v>
      </c>
      <c r="I431" s="276"/>
      <c r="J431" s="272"/>
      <c r="K431" s="272"/>
      <c r="L431" s="277"/>
      <c r="M431" s="278"/>
      <c r="N431" s="279"/>
      <c r="O431" s="279"/>
      <c r="P431" s="279"/>
      <c r="Q431" s="279"/>
      <c r="R431" s="279"/>
      <c r="S431" s="279"/>
      <c r="T431" s="280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81" t="s">
        <v>487</v>
      </c>
      <c r="AU431" s="281" t="s">
        <v>82</v>
      </c>
      <c r="AV431" s="15" t="s">
        <v>482</v>
      </c>
      <c r="AW431" s="15" t="s">
        <v>35</v>
      </c>
      <c r="AX431" s="15" t="s">
        <v>78</v>
      </c>
      <c r="AY431" s="281" t="s">
        <v>475</v>
      </c>
    </row>
    <row r="432" s="2" customFormat="1" ht="16.5" customHeight="1">
      <c r="A432" s="41"/>
      <c r="B432" s="42"/>
      <c r="C432" s="282" t="s">
        <v>557</v>
      </c>
      <c r="D432" s="282" t="s">
        <v>516</v>
      </c>
      <c r="E432" s="283" t="s">
        <v>2217</v>
      </c>
      <c r="F432" s="284" t="s">
        <v>2218</v>
      </c>
      <c r="G432" s="285" t="s">
        <v>639</v>
      </c>
      <c r="H432" s="286">
        <v>366.685</v>
      </c>
      <c r="I432" s="287"/>
      <c r="J432" s="288">
        <f>ROUND(I432*H432,2)</f>
        <v>0</v>
      </c>
      <c r="K432" s="284" t="s">
        <v>481</v>
      </c>
      <c r="L432" s="289"/>
      <c r="M432" s="290" t="s">
        <v>28</v>
      </c>
      <c r="N432" s="291" t="s">
        <v>45</v>
      </c>
      <c r="O432" s="87"/>
      <c r="P432" s="240">
        <f>O432*H432</f>
        <v>0</v>
      </c>
      <c r="Q432" s="240">
        <v>0.00174</v>
      </c>
      <c r="R432" s="240">
        <f>Q432*H432</f>
        <v>0.63803189999999999</v>
      </c>
      <c r="S432" s="240">
        <v>0</v>
      </c>
      <c r="T432" s="241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42" t="s">
        <v>519</v>
      </c>
      <c r="AT432" s="242" t="s">
        <v>516</v>
      </c>
      <c r="AU432" s="242" t="s">
        <v>82</v>
      </c>
      <c r="AY432" s="20" t="s">
        <v>475</v>
      </c>
      <c r="BE432" s="243">
        <f>IF(N432="základní",J432,0)</f>
        <v>0</v>
      </c>
      <c r="BF432" s="243">
        <f>IF(N432="snížená",J432,0)</f>
        <v>0</v>
      </c>
      <c r="BG432" s="243">
        <f>IF(N432="zákl. přenesená",J432,0)</f>
        <v>0</v>
      </c>
      <c r="BH432" s="243">
        <f>IF(N432="sníž. přenesená",J432,0)</f>
        <v>0</v>
      </c>
      <c r="BI432" s="243">
        <f>IF(N432="nulová",J432,0)</f>
        <v>0</v>
      </c>
      <c r="BJ432" s="20" t="s">
        <v>78</v>
      </c>
      <c r="BK432" s="243">
        <f>ROUND(I432*H432,2)</f>
        <v>0</v>
      </c>
      <c r="BL432" s="20" t="s">
        <v>482</v>
      </c>
      <c r="BM432" s="242" t="s">
        <v>2219</v>
      </c>
    </row>
    <row r="433" s="2" customFormat="1">
      <c r="A433" s="41"/>
      <c r="B433" s="42"/>
      <c r="C433" s="43"/>
      <c r="D433" s="244" t="s">
        <v>484</v>
      </c>
      <c r="E433" s="43"/>
      <c r="F433" s="245" t="s">
        <v>2218</v>
      </c>
      <c r="G433" s="43"/>
      <c r="H433" s="43"/>
      <c r="I433" s="151"/>
      <c r="J433" s="43"/>
      <c r="K433" s="43"/>
      <c r="L433" s="47"/>
      <c r="M433" s="246"/>
      <c r="N433" s="247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484</v>
      </c>
      <c r="AU433" s="20" t="s">
        <v>82</v>
      </c>
    </row>
    <row r="434" s="2" customFormat="1" ht="55.5" customHeight="1">
      <c r="A434" s="41"/>
      <c r="B434" s="42"/>
      <c r="C434" s="231" t="s">
        <v>8</v>
      </c>
      <c r="D434" s="231" t="s">
        <v>477</v>
      </c>
      <c r="E434" s="232" t="s">
        <v>1694</v>
      </c>
      <c r="F434" s="233" t="s">
        <v>1695</v>
      </c>
      <c r="G434" s="234" t="s">
        <v>480</v>
      </c>
      <c r="H434" s="235">
        <v>614.83000000000004</v>
      </c>
      <c r="I434" s="236"/>
      <c r="J434" s="237">
        <f>ROUND(I434*H434,2)</f>
        <v>0</v>
      </c>
      <c r="K434" s="233" t="s">
        <v>481</v>
      </c>
      <c r="L434" s="47"/>
      <c r="M434" s="238" t="s">
        <v>28</v>
      </c>
      <c r="N434" s="239" t="s">
        <v>45</v>
      </c>
      <c r="O434" s="87"/>
      <c r="P434" s="240">
        <f>O434*H434</f>
        <v>0</v>
      </c>
      <c r="Q434" s="240">
        <v>0</v>
      </c>
      <c r="R434" s="240">
        <f>Q434*H434</f>
        <v>0</v>
      </c>
      <c r="S434" s="240">
        <v>0</v>
      </c>
      <c r="T434" s="241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42" t="s">
        <v>482</v>
      </c>
      <c r="AT434" s="242" t="s">
        <v>477</v>
      </c>
      <c r="AU434" s="242" t="s">
        <v>82</v>
      </c>
      <c r="AY434" s="20" t="s">
        <v>475</v>
      </c>
      <c r="BE434" s="243">
        <f>IF(N434="základní",J434,0)</f>
        <v>0</v>
      </c>
      <c r="BF434" s="243">
        <f>IF(N434="snížená",J434,0)</f>
        <v>0</v>
      </c>
      <c r="BG434" s="243">
        <f>IF(N434="zákl. přenesená",J434,0)</f>
        <v>0</v>
      </c>
      <c r="BH434" s="243">
        <f>IF(N434="sníž. přenesená",J434,0)</f>
        <v>0</v>
      </c>
      <c r="BI434" s="243">
        <f>IF(N434="nulová",J434,0)</f>
        <v>0</v>
      </c>
      <c r="BJ434" s="20" t="s">
        <v>78</v>
      </c>
      <c r="BK434" s="243">
        <f>ROUND(I434*H434,2)</f>
        <v>0</v>
      </c>
      <c r="BL434" s="20" t="s">
        <v>482</v>
      </c>
      <c r="BM434" s="242" t="s">
        <v>2220</v>
      </c>
    </row>
    <row r="435" s="2" customFormat="1">
      <c r="A435" s="41"/>
      <c r="B435" s="42"/>
      <c r="C435" s="43"/>
      <c r="D435" s="244" t="s">
        <v>484</v>
      </c>
      <c r="E435" s="43"/>
      <c r="F435" s="245" t="s">
        <v>1697</v>
      </c>
      <c r="G435" s="43"/>
      <c r="H435" s="43"/>
      <c r="I435" s="151"/>
      <c r="J435" s="43"/>
      <c r="K435" s="43"/>
      <c r="L435" s="47"/>
      <c r="M435" s="246"/>
      <c r="N435" s="247"/>
      <c r="O435" s="87"/>
      <c r="P435" s="87"/>
      <c r="Q435" s="87"/>
      <c r="R435" s="87"/>
      <c r="S435" s="87"/>
      <c r="T435" s="88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T435" s="20" t="s">
        <v>484</v>
      </c>
      <c r="AU435" s="20" t="s">
        <v>82</v>
      </c>
    </row>
    <row r="436" s="2" customFormat="1">
      <c r="A436" s="41"/>
      <c r="B436" s="42"/>
      <c r="C436" s="43"/>
      <c r="D436" s="244" t="s">
        <v>485</v>
      </c>
      <c r="E436" s="43"/>
      <c r="F436" s="248" t="s">
        <v>2221</v>
      </c>
      <c r="G436" s="43"/>
      <c r="H436" s="43"/>
      <c r="I436" s="151"/>
      <c r="J436" s="43"/>
      <c r="K436" s="43"/>
      <c r="L436" s="47"/>
      <c r="M436" s="246"/>
      <c r="N436" s="247"/>
      <c r="O436" s="87"/>
      <c r="P436" s="87"/>
      <c r="Q436" s="87"/>
      <c r="R436" s="87"/>
      <c r="S436" s="87"/>
      <c r="T436" s="88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T436" s="20" t="s">
        <v>485</v>
      </c>
      <c r="AU436" s="20" t="s">
        <v>82</v>
      </c>
    </row>
    <row r="437" s="13" customFormat="1">
      <c r="A437" s="13"/>
      <c r="B437" s="249"/>
      <c r="C437" s="250"/>
      <c r="D437" s="244" t="s">
        <v>487</v>
      </c>
      <c r="E437" s="251" t="s">
        <v>28</v>
      </c>
      <c r="F437" s="252" t="s">
        <v>2222</v>
      </c>
      <c r="G437" s="250"/>
      <c r="H437" s="253">
        <v>58.950000000000003</v>
      </c>
      <c r="I437" s="254"/>
      <c r="J437" s="250"/>
      <c r="K437" s="250"/>
      <c r="L437" s="255"/>
      <c r="M437" s="256"/>
      <c r="N437" s="257"/>
      <c r="O437" s="257"/>
      <c r="P437" s="257"/>
      <c r="Q437" s="257"/>
      <c r="R437" s="257"/>
      <c r="S437" s="257"/>
      <c r="T437" s="258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9" t="s">
        <v>487</v>
      </c>
      <c r="AU437" s="259" t="s">
        <v>82</v>
      </c>
      <c r="AV437" s="13" t="s">
        <v>82</v>
      </c>
      <c r="AW437" s="13" t="s">
        <v>35</v>
      </c>
      <c r="AX437" s="13" t="s">
        <v>74</v>
      </c>
      <c r="AY437" s="259" t="s">
        <v>475</v>
      </c>
    </row>
    <row r="438" s="13" customFormat="1">
      <c r="A438" s="13"/>
      <c r="B438" s="249"/>
      <c r="C438" s="250"/>
      <c r="D438" s="244" t="s">
        <v>487</v>
      </c>
      <c r="E438" s="251" t="s">
        <v>28</v>
      </c>
      <c r="F438" s="252" t="s">
        <v>2223</v>
      </c>
      <c r="G438" s="250"/>
      <c r="H438" s="253">
        <v>61.200000000000003</v>
      </c>
      <c r="I438" s="254"/>
      <c r="J438" s="250"/>
      <c r="K438" s="250"/>
      <c r="L438" s="255"/>
      <c r="M438" s="256"/>
      <c r="N438" s="257"/>
      <c r="O438" s="257"/>
      <c r="P438" s="257"/>
      <c r="Q438" s="257"/>
      <c r="R438" s="257"/>
      <c r="S438" s="257"/>
      <c r="T438" s="258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9" t="s">
        <v>487</v>
      </c>
      <c r="AU438" s="259" t="s">
        <v>82</v>
      </c>
      <c r="AV438" s="13" t="s">
        <v>82</v>
      </c>
      <c r="AW438" s="13" t="s">
        <v>35</v>
      </c>
      <c r="AX438" s="13" t="s">
        <v>74</v>
      </c>
      <c r="AY438" s="259" t="s">
        <v>475</v>
      </c>
    </row>
    <row r="439" s="14" customFormat="1">
      <c r="A439" s="14"/>
      <c r="B439" s="260"/>
      <c r="C439" s="261"/>
      <c r="D439" s="244" t="s">
        <v>487</v>
      </c>
      <c r="E439" s="262" t="s">
        <v>28</v>
      </c>
      <c r="F439" s="263" t="s">
        <v>490</v>
      </c>
      <c r="G439" s="261"/>
      <c r="H439" s="264">
        <v>120.15000000000001</v>
      </c>
      <c r="I439" s="265"/>
      <c r="J439" s="261"/>
      <c r="K439" s="261"/>
      <c r="L439" s="266"/>
      <c r="M439" s="267"/>
      <c r="N439" s="268"/>
      <c r="O439" s="268"/>
      <c r="P439" s="268"/>
      <c r="Q439" s="268"/>
      <c r="R439" s="268"/>
      <c r="S439" s="268"/>
      <c r="T439" s="269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70" t="s">
        <v>487</v>
      </c>
      <c r="AU439" s="270" t="s">
        <v>82</v>
      </c>
      <c r="AV439" s="14" t="s">
        <v>90</v>
      </c>
      <c r="AW439" s="14" t="s">
        <v>35</v>
      </c>
      <c r="AX439" s="14" t="s">
        <v>74</v>
      </c>
      <c r="AY439" s="270" t="s">
        <v>475</v>
      </c>
    </row>
    <row r="440" s="13" customFormat="1">
      <c r="A440" s="13"/>
      <c r="B440" s="249"/>
      <c r="C440" s="250"/>
      <c r="D440" s="244" t="s">
        <v>487</v>
      </c>
      <c r="E440" s="251" t="s">
        <v>28</v>
      </c>
      <c r="F440" s="252" t="s">
        <v>2224</v>
      </c>
      <c r="G440" s="250"/>
      <c r="H440" s="253">
        <v>443.82999999999998</v>
      </c>
      <c r="I440" s="254"/>
      <c r="J440" s="250"/>
      <c r="K440" s="250"/>
      <c r="L440" s="255"/>
      <c r="M440" s="256"/>
      <c r="N440" s="257"/>
      <c r="O440" s="257"/>
      <c r="P440" s="257"/>
      <c r="Q440" s="257"/>
      <c r="R440" s="257"/>
      <c r="S440" s="257"/>
      <c r="T440" s="258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9" t="s">
        <v>487</v>
      </c>
      <c r="AU440" s="259" t="s">
        <v>82</v>
      </c>
      <c r="AV440" s="13" t="s">
        <v>82</v>
      </c>
      <c r="AW440" s="13" t="s">
        <v>35</v>
      </c>
      <c r="AX440" s="13" t="s">
        <v>74</v>
      </c>
      <c r="AY440" s="259" t="s">
        <v>475</v>
      </c>
    </row>
    <row r="441" s="13" customFormat="1">
      <c r="A441" s="13"/>
      <c r="B441" s="249"/>
      <c r="C441" s="250"/>
      <c r="D441" s="244" t="s">
        <v>487</v>
      </c>
      <c r="E441" s="251" t="s">
        <v>28</v>
      </c>
      <c r="F441" s="252" t="s">
        <v>2225</v>
      </c>
      <c r="G441" s="250"/>
      <c r="H441" s="253">
        <v>50.850000000000001</v>
      </c>
      <c r="I441" s="254"/>
      <c r="J441" s="250"/>
      <c r="K441" s="250"/>
      <c r="L441" s="255"/>
      <c r="M441" s="256"/>
      <c r="N441" s="257"/>
      <c r="O441" s="257"/>
      <c r="P441" s="257"/>
      <c r="Q441" s="257"/>
      <c r="R441" s="257"/>
      <c r="S441" s="257"/>
      <c r="T441" s="258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9" t="s">
        <v>487</v>
      </c>
      <c r="AU441" s="259" t="s">
        <v>82</v>
      </c>
      <c r="AV441" s="13" t="s">
        <v>82</v>
      </c>
      <c r="AW441" s="13" t="s">
        <v>35</v>
      </c>
      <c r="AX441" s="13" t="s">
        <v>74</v>
      </c>
      <c r="AY441" s="259" t="s">
        <v>475</v>
      </c>
    </row>
    <row r="442" s="15" customFormat="1">
      <c r="A442" s="15"/>
      <c r="B442" s="271"/>
      <c r="C442" s="272"/>
      <c r="D442" s="244" t="s">
        <v>487</v>
      </c>
      <c r="E442" s="273" t="s">
        <v>28</v>
      </c>
      <c r="F442" s="274" t="s">
        <v>493</v>
      </c>
      <c r="G442" s="272"/>
      <c r="H442" s="275">
        <v>614.83000000000004</v>
      </c>
      <c r="I442" s="276"/>
      <c r="J442" s="272"/>
      <c r="K442" s="272"/>
      <c r="L442" s="277"/>
      <c r="M442" s="278"/>
      <c r="N442" s="279"/>
      <c r="O442" s="279"/>
      <c r="P442" s="279"/>
      <c r="Q442" s="279"/>
      <c r="R442" s="279"/>
      <c r="S442" s="279"/>
      <c r="T442" s="280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81" t="s">
        <v>487</v>
      </c>
      <c r="AU442" s="281" t="s">
        <v>82</v>
      </c>
      <c r="AV442" s="15" t="s">
        <v>482</v>
      </c>
      <c r="AW442" s="15" t="s">
        <v>35</v>
      </c>
      <c r="AX442" s="15" t="s">
        <v>78</v>
      </c>
      <c r="AY442" s="281" t="s">
        <v>475</v>
      </c>
    </row>
    <row r="443" s="2" customFormat="1" ht="55.5" customHeight="1">
      <c r="A443" s="41"/>
      <c r="B443" s="42"/>
      <c r="C443" s="231" t="s">
        <v>567</v>
      </c>
      <c r="D443" s="231" t="s">
        <v>477</v>
      </c>
      <c r="E443" s="232" t="s">
        <v>1700</v>
      </c>
      <c r="F443" s="233" t="s">
        <v>1701</v>
      </c>
      <c r="G443" s="234" t="s">
        <v>496</v>
      </c>
      <c r="H443" s="235">
        <v>190.71000000000001</v>
      </c>
      <c r="I443" s="236"/>
      <c r="J443" s="237">
        <f>ROUND(I443*H443,2)</f>
        <v>0</v>
      </c>
      <c r="K443" s="233" t="s">
        <v>481</v>
      </c>
      <c r="L443" s="47"/>
      <c r="M443" s="238" t="s">
        <v>28</v>
      </c>
      <c r="N443" s="239" t="s">
        <v>45</v>
      </c>
      <c r="O443" s="87"/>
      <c r="P443" s="240">
        <f>O443*H443</f>
        <v>0</v>
      </c>
      <c r="Q443" s="240">
        <v>0.00726</v>
      </c>
      <c r="R443" s="240">
        <f>Q443*H443</f>
        <v>1.3845546</v>
      </c>
      <c r="S443" s="240">
        <v>0</v>
      </c>
      <c r="T443" s="241">
        <f>S443*H443</f>
        <v>0</v>
      </c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R443" s="242" t="s">
        <v>482</v>
      </c>
      <c r="AT443" s="242" t="s">
        <v>477</v>
      </c>
      <c r="AU443" s="242" t="s">
        <v>82</v>
      </c>
      <c r="AY443" s="20" t="s">
        <v>475</v>
      </c>
      <c r="BE443" s="243">
        <f>IF(N443="základní",J443,0)</f>
        <v>0</v>
      </c>
      <c r="BF443" s="243">
        <f>IF(N443="snížená",J443,0)</f>
        <v>0</v>
      </c>
      <c r="BG443" s="243">
        <f>IF(N443="zákl. přenesená",J443,0)</f>
        <v>0</v>
      </c>
      <c r="BH443" s="243">
        <f>IF(N443="sníž. přenesená",J443,0)</f>
        <v>0</v>
      </c>
      <c r="BI443" s="243">
        <f>IF(N443="nulová",J443,0)</f>
        <v>0</v>
      </c>
      <c r="BJ443" s="20" t="s">
        <v>78</v>
      </c>
      <c r="BK443" s="243">
        <f>ROUND(I443*H443,2)</f>
        <v>0</v>
      </c>
      <c r="BL443" s="20" t="s">
        <v>482</v>
      </c>
      <c r="BM443" s="242" t="s">
        <v>2226</v>
      </c>
    </row>
    <row r="444" s="2" customFormat="1">
      <c r="A444" s="41"/>
      <c r="B444" s="42"/>
      <c r="C444" s="43"/>
      <c r="D444" s="244" t="s">
        <v>484</v>
      </c>
      <c r="E444" s="43"/>
      <c r="F444" s="245" t="s">
        <v>1703</v>
      </c>
      <c r="G444" s="43"/>
      <c r="H444" s="43"/>
      <c r="I444" s="151"/>
      <c r="J444" s="43"/>
      <c r="K444" s="43"/>
      <c r="L444" s="47"/>
      <c r="M444" s="246"/>
      <c r="N444" s="247"/>
      <c r="O444" s="87"/>
      <c r="P444" s="87"/>
      <c r="Q444" s="87"/>
      <c r="R444" s="87"/>
      <c r="S444" s="87"/>
      <c r="T444" s="88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T444" s="20" t="s">
        <v>484</v>
      </c>
      <c r="AU444" s="20" t="s">
        <v>82</v>
      </c>
    </row>
    <row r="445" s="13" customFormat="1">
      <c r="A445" s="13"/>
      <c r="B445" s="249"/>
      <c r="C445" s="250"/>
      <c r="D445" s="244" t="s">
        <v>487</v>
      </c>
      <c r="E445" s="251" t="s">
        <v>28</v>
      </c>
      <c r="F445" s="252" t="s">
        <v>2227</v>
      </c>
      <c r="G445" s="250"/>
      <c r="H445" s="253">
        <v>78.599999999999994</v>
      </c>
      <c r="I445" s="254"/>
      <c r="J445" s="250"/>
      <c r="K445" s="250"/>
      <c r="L445" s="255"/>
      <c r="M445" s="256"/>
      <c r="N445" s="257"/>
      <c r="O445" s="257"/>
      <c r="P445" s="257"/>
      <c r="Q445" s="257"/>
      <c r="R445" s="257"/>
      <c r="S445" s="257"/>
      <c r="T445" s="258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9" t="s">
        <v>487</v>
      </c>
      <c r="AU445" s="259" t="s">
        <v>82</v>
      </c>
      <c r="AV445" s="13" t="s">
        <v>82</v>
      </c>
      <c r="AW445" s="13" t="s">
        <v>35</v>
      </c>
      <c r="AX445" s="13" t="s">
        <v>74</v>
      </c>
      <c r="AY445" s="259" t="s">
        <v>475</v>
      </c>
    </row>
    <row r="446" s="13" customFormat="1">
      <c r="A446" s="13"/>
      <c r="B446" s="249"/>
      <c r="C446" s="250"/>
      <c r="D446" s="244" t="s">
        <v>487</v>
      </c>
      <c r="E446" s="251" t="s">
        <v>28</v>
      </c>
      <c r="F446" s="252" t="s">
        <v>2228</v>
      </c>
      <c r="G446" s="250"/>
      <c r="H446" s="253">
        <v>81.599999999999994</v>
      </c>
      <c r="I446" s="254"/>
      <c r="J446" s="250"/>
      <c r="K446" s="250"/>
      <c r="L446" s="255"/>
      <c r="M446" s="256"/>
      <c r="N446" s="257"/>
      <c r="O446" s="257"/>
      <c r="P446" s="257"/>
      <c r="Q446" s="257"/>
      <c r="R446" s="257"/>
      <c r="S446" s="257"/>
      <c r="T446" s="258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9" t="s">
        <v>487</v>
      </c>
      <c r="AU446" s="259" t="s">
        <v>82</v>
      </c>
      <c r="AV446" s="13" t="s">
        <v>82</v>
      </c>
      <c r="AW446" s="13" t="s">
        <v>35</v>
      </c>
      <c r="AX446" s="13" t="s">
        <v>74</v>
      </c>
      <c r="AY446" s="259" t="s">
        <v>475</v>
      </c>
    </row>
    <row r="447" s="14" customFormat="1">
      <c r="A447" s="14"/>
      <c r="B447" s="260"/>
      <c r="C447" s="261"/>
      <c r="D447" s="244" t="s">
        <v>487</v>
      </c>
      <c r="E447" s="262" t="s">
        <v>28</v>
      </c>
      <c r="F447" s="263" t="s">
        <v>490</v>
      </c>
      <c r="G447" s="261"/>
      <c r="H447" s="264">
        <v>160.19999999999999</v>
      </c>
      <c r="I447" s="265"/>
      <c r="J447" s="261"/>
      <c r="K447" s="261"/>
      <c r="L447" s="266"/>
      <c r="M447" s="267"/>
      <c r="N447" s="268"/>
      <c r="O447" s="268"/>
      <c r="P447" s="268"/>
      <c r="Q447" s="268"/>
      <c r="R447" s="268"/>
      <c r="S447" s="268"/>
      <c r="T447" s="269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70" t="s">
        <v>487</v>
      </c>
      <c r="AU447" s="270" t="s">
        <v>82</v>
      </c>
      <c r="AV447" s="14" t="s">
        <v>90</v>
      </c>
      <c r="AW447" s="14" t="s">
        <v>35</v>
      </c>
      <c r="AX447" s="14" t="s">
        <v>74</v>
      </c>
      <c r="AY447" s="270" t="s">
        <v>475</v>
      </c>
    </row>
    <row r="448" s="13" customFormat="1">
      <c r="A448" s="13"/>
      <c r="B448" s="249"/>
      <c r="C448" s="250"/>
      <c r="D448" s="244" t="s">
        <v>487</v>
      </c>
      <c r="E448" s="251" t="s">
        <v>28</v>
      </c>
      <c r="F448" s="252" t="s">
        <v>2229</v>
      </c>
      <c r="G448" s="250"/>
      <c r="H448" s="253">
        <v>30.510000000000002</v>
      </c>
      <c r="I448" s="254"/>
      <c r="J448" s="250"/>
      <c r="K448" s="250"/>
      <c r="L448" s="255"/>
      <c r="M448" s="256"/>
      <c r="N448" s="257"/>
      <c r="O448" s="257"/>
      <c r="P448" s="257"/>
      <c r="Q448" s="257"/>
      <c r="R448" s="257"/>
      <c r="S448" s="257"/>
      <c r="T448" s="258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9" t="s">
        <v>487</v>
      </c>
      <c r="AU448" s="259" t="s">
        <v>82</v>
      </c>
      <c r="AV448" s="13" t="s">
        <v>82</v>
      </c>
      <c r="AW448" s="13" t="s">
        <v>35</v>
      </c>
      <c r="AX448" s="13" t="s">
        <v>74</v>
      </c>
      <c r="AY448" s="259" t="s">
        <v>475</v>
      </c>
    </row>
    <row r="449" s="15" customFormat="1">
      <c r="A449" s="15"/>
      <c r="B449" s="271"/>
      <c r="C449" s="272"/>
      <c r="D449" s="244" t="s">
        <v>487</v>
      </c>
      <c r="E449" s="273" t="s">
        <v>28</v>
      </c>
      <c r="F449" s="274" t="s">
        <v>493</v>
      </c>
      <c r="G449" s="272"/>
      <c r="H449" s="275">
        <v>190.70999999999998</v>
      </c>
      <c r="I449" s="276"/>
      <c r="J449" s="272"/>
      <c r="K449" s="272"/>
      <c r="L449" s="277"/>
      <c r="M449" s="278"/>
      <c r="N449" s="279"/>
      <c r="O449" s="279"/>
      <c r="P449" s="279"/>
      <c r="Q449" s="279"/>
      <c r="R449" s="279"/>
      <c r="S449" s="279"/>
      <c r="T449" s="280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81" t="s">
        <v>487</v>
      </c>
      <c r="AU449" s="281" t="s">
        <v>82</v>
      </c>
      <c r="AV449" s="15" t="s">
        <v>482</v>
      </c>
      <c r="AW449" s="15" t="s">
        <v>35</v>
      </c>
      <c r="AX449" s="15" t="s">
        <v>78</v>
      </c>
      <c r="AY449" s="281" t="s">
        <v>475</v>
      </c>
    </row>
    <row r="450" s="2" customFormat="1" ht="55.5" customHeight="1">
      <c r="A450" s="41"/>
      <c r="B450" s="42"/>
      <c r="C450" s="231" t="s">
        <v>571</v>
      </c>
      <c r="D450" s="231" t="s">
        <v>477</v>
      </c>
      <c r="E450" s="232" t="s">
        <v>1705</v>
      </c>
      <c r="F450" s="233" t="s">
        <v>1706</v>
      </c>
      <c r="G450" s="234" t="s">
        <v>496</v>
      </c>
      <c r="H450" s="235">
        <v>190.71000000000001</v>
      </c>
      <c r="I450" s="236"/>
      <c r="J450" s="237">
        <f>ROUND(I450*H450,2)</f>
        <v>0</v>
      </c>
      <c r="K450" s="233" t="s">
        <v>481</v>
      </c>
      <c r="L450" s="47"/>
      <c r="M450" s="238" t="s">
        <v>28</v>
      </c>
      <c r="N450" s="239" t="s">
        <v>45</v>
      </c>
      <c r="O450" s="87"/>
      <c r="P450" s="240">
        <f>O450*H450</f>
        <v>0</v>
      </c>
      <c r="Q450" s="240">
        <v>0.00085999999999999998</v>
      </c>
      <c r="R450" s="240">
        <f>Q450*H450</f>
        <v>0.16401060000000001</v>
      </c>
      <c r="S450" s="240">
        <v>0</v>
      </c>
      <c r="T450" s="241">
        <f>S450*H450</f>
        <v>0</v>
      </c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R450" s="242" t="s">
        <v>482</v>
      </c>
      <c r="AT450" s="242" t="s">
        <v>477</v>
      </c>
      <c r="AU450" s="242" t="s">
        <v>82</v>
      </c>
      <c r="AY450" s="20" t="s">
        <v>475</v>
      </c>
      <c r="BE450" s="243">
        <f>IF(N450="základní",J450,0)</f>
        <v>0</v>
      </c>
      <c r="BF450" s="243">
        <f>IF(N450="snížená",J450,0)</f>
        <v>0</v>
      </c>
      <c r="BG450" s="243">
        <f>IF(N450="zákl. přenesená",J450,0)</f>
        <v>0</v>
      </c>
      <c r="BH450" s="243">
        <f>IF(N450="sníž. přenesená",J450,0)</f>
        <v>0</v>
      </c>
      <c r="BI450" s="243">
        <f>IF(N450="nulová",J450,0)</f>
        <v>0</v>
      </c>
      <c r="BJ450" s="20" t="s">
        <v>78</v>
      </c>
      <c r="BK450" s="243">
        <f>ROUND(I450*H450,2)</f>
        <v>0</v>
      </c>
      <c r="BL450" s="20" t="s">
        <v>482</v>
      </c>
      <c r="BM450" s="242" t="s">
        <v>2230</v>
      </c>
    </row>
    <row r="451" s="2" customFormat="1">
      <c r="A451" s="41"/>
      <c r="B451" s="42"/>
      <c r="C451" s="43"/>
      <c r="D451" s="244" t="s">
        <v>484</v>
      </c>
      <c r="E451" s="43"/>
      <c r="F451" s="245" t="s">
        <v>1708</v>
      </c>
      <c r="G451" s="43"/>
      <c r="H451" s="43"/>
      <c r="I451" s="151"/>
      <c r="J451" s="43"/>
      <c r="K451" s="43"/>
      <c r="L451" s="47"/>
      <c r="M451" s="246"/>
      <c r="N451" s="247"/>
      <c r="O451" s="87"/>
      <c r="P451" s="87"/>
      <c r="Q451" s="87"/>
      <c r="R451" s="87"/>
      <c r="S451" s="87"/>
      <c r="T451" s="88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T451" s="20" t="s">
        <v>484</v>
      </c>
      <c r="AU451" s="20" t="s">
        <v>82</v>
      </c>
    </row>
    <row r="452" s="2" customFormat="1" ht="55.5" customHeight="1">
      <c r="A452" s="41"/>
      <c r="B452" s="42"/>
      <c r="C452" s="231" t="s">
        <v>575</v>
      </c>
      <c r="D452" s="231" t="s">
        <v>477</v>
      </c>
      <c r="E452" s="232" t="s">
        <v>2231</v>
      </c>
      <c r="F452" s="233" t="s">
        <v>2232</v>
      </c>
      <c r="G452" s="234" t="s">
        <v>508</v>
      </c>
      <c r="H452" s="235">
        <v>36.890000000000001</v>
      </c>
      <c r="I452" s="236"/>
      <c r="J452" s="237">
        <f>ROUND(I452*H452,2)</f>
        <v>0</v>
      </c>
      <c r="K452" s="233" t="s">
        <v>481</v>
      </c>
      <c r="L452" s="47"/>
      <c r="M452" s="238" t="s">
        <v>28</v>
      </c>
      <c r="N452" s="239" t="s">
        <v>45</v>
      </c>
      <c r="O452" s="87"/>
      <c r="P452" s="240">
        <f>O452*H452</f>
        <v>0</v>
      </c>
      <c r="Q452" s="240">
        <v>1.0395099999999999</v>
      </c>
      <c r="R452" s="240">
        <f>Q452*H452</f>
        <v>38.347523899999999</v>
      </c>
      <c r="S452" s="240">
        <v>0</v>
      </c>
      <c r="T452" s="241">
        <f>S452*H452</f>
        <v>0</v>
      </c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R452" s="242" t="s">
        <v>482</v>
      </c>
      <c r="AT452" s="242" t="s">
        <v>477</v>
      </c>
      <c r="AU452" s="242" t="s">
        <v>82</v>
      </c>
      <c r="AY452" s="20" t="s">
        <v>475</v>
      </c>
      <c r="BE452" s="243">
        <f>IF(N452="základní",J452,0)</f>
        <v>0</v>
      </c>
      <c r="BF452" s="243">
        <f>IF(N452="snížená",J452,0)</f>
        <v>0</v>
      </c>
      <c r="BG452" s="243">
        <f>IF(N452="zákl. přenesená",J452,0)</f>
        <v>0</v>
      </c>
      <c r="BH452" s="243">
        <f>IF(N452="sníž. přenesená",J452,0)</f>
        <v>0</v>
      </c>
      <c r="BI452" s="243">
        <f>IF(N452="nulová",J452,0)</f>
        <v>0</v>
      </c>
      <c r="BJ452" s="20" t="s">
        <v>78</v>
      </c>
      <c r="BK452" s="243">
        <f>ROUND(I452*H452,2)</f>
        <v>0</v>
      </c>
      <c r="BL452" s="20" t="s">
        <v>482</v>
      </c>
      <c r="BM452" s="242" t="s">
        <v>2233</v>
      </c>
    </row>
    <row r="453" s="2" customFormat="1">
      <c r="A453" s="41"/>
      <c r="B453" s="42"/>
      <c r="C453" s="43"/>
      <c r="D453" s="244" t="s">
        <v>484</v>
      </c>
      <c r="E453" s="43"/>
      <c r="F453" s="245" t="s">
        <v>2234</v>
      </c>
      <c r="G453" s="43"/>
      <c r="H453" s="43"/>
      <c r="I453" s="151"/>
      <c r="J453" s="43"/>
      <c r="K453" s="43"/>
      <c r="L453" s="47"/>
      <c r="M453" s="246"/>
      <c r="N453" s="247"/>
      <c r="O453" s="87"/>
      <c r="P453" s="87"/>
      <c r="Q453" s="87"/>
      <c r="R453" s="87"/>
      <c r="S453" s="87"/>
      <c r="T453" s="88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T453" s="20" t="s">
        <v>484</v>
      </c>
      <c r="AU453" s="20" t="s">
        <v>82</v>
      </c>
    </row>
    <row r="454" s="13" customFormat="1">
      <c r="A454" s="13"/>
      <c r="B454" s="249"/>
      <c r="C454" s="250"/>
      <c r="D454" s="244" t="s">
        <v>487</v>
      </c>
      <c r="E454" s="251" t="s">
        <v>28</v>
      </c>
      <c r="F454" s="252" t="s">
        <v>2235</v>
      </c>
      <c r="G454" s="250"/>
      <c r="H454" s="253">
        <v>36.890000000000001</v>
      </c>
      <c r="I454" s="254"/>
      <c r="J454" s="250"/>
      <c r="K454" s="250"/>
      <c r="L454" s="255"/>
      <c r="M454" s="256"/>
      <c r="N454" s="257"/>
      <c r="O454" s="257"/>
      <c r="P454" s="257"/>
      <c r="Q454" s="257"/>
      <c r="R454" s="257"/>
      <c r="S454" s="257"/>
      <c r="T454" s="258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9" t="s">
        <v>487</v>
      </c>
      <c r="AU454" s="259" t="s">
        <v>82</v>
      </c>
      <c r="AV454" s="13" t="s">
        <v>82</v>
      </c>
      <c r="AW454" s="13" t="s">
        <v>35</v>
      </c>
      <c r="AX454" s="13" t="s">
        <v>78</v>
      </c>
      <c r="AY454" s="259" t="s">
        <v>475</v>
      </c>
    </row>
    <row r="455" s="12" customFormat="1" ht="22.8" customHeight="1">
      <c r="A455" s="12"/>
      <c r="B455" s="215"/>
      <c r="C455" s="216"/>
      <c r="D455" s="217" t="s">
        <v>73</v>
      </c>
      <c r="E455" s="229" t="s">
        <v>2236</v>
      </c>
      <c r="F455" s="229" t="s">
        <v>2237</v>
      </c>
      <c r="G455" s="216"/>
      <c r="H455" s="216"/>
      <c r="I455" s="219"/>
      <c r="J455" s="230">
        <f>BK455</f>
        <v>0</v>
      </c>
      <c r="K455" s="216"/>
      <c r="L455" s="221"/>
      <c r="M455" s="222"/>
      <c r="N455" s="223"/>
      <c r="O455" s="223"/>
      <c r="P455" s="224">
        <f>SUM(P456:P465)</f>
        <v>0</v>
      </c>
      <c r="Q455" s="223"/>
      <c r="R455" s="224">
        <f>SUM(R456:R465)</f>
        <v>0</v>
      </c>
      <c r="S455" s="223"/>
      <c r="T455" s="225">
        <f>SUM(T456:T465)</f>
        <v>0</v>
      </c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R455" s="226" t="s">
        <v>78</v>
      </c>
      <c r="AT455" s="227" t="s">
        <v>73</v>
      </c>
      <c r="AU455" s="227" t="s">
        <v>78</v>
      </c>
      <c r="AY455" s="226" t="s">
        <v>475</v>
      </c>
      <c r="BK455" s="228">
        <f>SUM(BK456:BK465)</f>
        <v>0</v>
      </c>
    </row>
    <row r="456" s="2" customFormat="1" ht="21.75" customHeight="1">
      <c r="A456" s="41"/>
      <c r="B456" s="42"/>
      <c r="C456" s="231" t="s">
        <v>579</v>
      </c>
      <c r="D456" s="231" t="s">
        <v>477</v>
      </c>
      <c r="E456" s="232" t="s">
        <v>2238</v>
      </c>
      <c r="F456" s="233" t="s">
        <v>2239</v>
      </c>
      <c r="G456" s="234" t="s">
        <v>508</v>
      </c>
      <c r="H456" s="235">
        <v>262.14400000000001</v>
      </c>
      <c r="I456" s="236"/>
      <c r="J456" s="237">
        <f>ROUND(I456*H456,2)</f>
        <v>0</v>
      </c>
      <c r="K456" s="233" t="s">
        <v>28</v>
      </c>
      <c r="L456" s="47"/>
      <c r="M456" s="238" t="s">
        <v>28</v>
      </c>
      <c r="N456" s="239" t="s">
        <v>45</v>
      </c>
      <c r="O456" s="87"/>
      <c r="P456" s="240">
        <f>O456*H456</f>
        <v>0</v>
      </c>
      <c r="Q456" s="240">
        <v>0</v>
      </c>
      <c r="R456" s="240">
        <f>Q456*H456</f>
        <v>0</v>
      </c>
      <c r="S456" s="240">
        <v>0</v>
      </c>
      <c r="T456" s="241">
        <f>S456*H456</f>
        <v>0</v>
      </c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R456" s="242" t="s">
        <v>482</v>
      </c>
      <c r="AT456" s="242" t="s">
        <v>477</v>
      </c>
      <c r="AU456" s="242" t="s">
        <v>82</v>
      </c>
      <c r="AY456" s="20" t="s">
        <v>475</v>
      </c>
      <c r="BE456" s="243">
        <f>IF(N456="základní",J456,0)</f>
        <v>0</v>
      </c>
      <c r="BF456" s="243">
        <f>IF(N456="snížená",J456,0)</f>
        <v>0</v>
      </c>
      <c r="BG456" s="243">
        <f>IF(N456="zákl. přenesená",J456,0)</f>
        <v>0</v>
      </c>
      <c r="BH456" s="243">
        <f>IF(N456="sníž. přenesená",J456,0)</f>
        <v>0</v>
      </c>
      <c r="BI456" s="243">
        <f>IF(N456="nulová",J456,0)</f>
        <v>0</v>
      </c>
      <c r="BJ456" s="20" t="s">
        <v>78</v>
      </c>
      <c r="BK456" s="243">
        <f>ROUND(I456*H456,2)</f>
        <v>0</v>
      </c>
      <c r="BL456" s="20" t="s">
        <v>482</v>
      </c>
      <c r="BM456" s="242" t="s">
        <v>2240</v>
      </c>
    </row>
    <row r="457" s="2" customFormat="1">
      <c r="A457" s="41"/>
      <c r="B457" s="42"/>
      <c r="C457" s="43"/>
      <c r="D457" s="244" t="s">
        <v>484</v>
      </c>
      <c r="E457" s="43"/>
      <c r="F457" s="245" t="s">
        <v>2239</v>
      </c>
      <c r="G457" s="43"/>
      <c r="H457" s="43"/>
      <c r="I457" s="151"/>
      <c r="J457" s="43"/>
      <c r="K457" s="43"/>
      <c r="L457" s="47"/>
      <c r="M457" s="246"/>
      <c r="N457" s="247"/>
      <c r="O457" s="87"/>
      <c r="P457" s="87"/>
      <c r="Q457" s="87"/>
      <c r="R457" s="87"/>
      <c r="S457" s="87"/>
      <c r="T457" s="88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T457" s="20" t="s">
        <v>484</v>
      </c>
      <c r="AU457" s="20" t="s">
        <v>82</v>
      </c>
    </row>
    <row r="458" s="13" customFormat="1">
      <c r="A458" s="13"/>
      <c r="B458" s="249"/>
      <c r="C458" s="250"/>
      <c r="D458" s="244" t="s">
        <v>487</v>
      </c>
      <c r="E458" s="251" t="s">
        <v>28</v>
      </c>
      <c r="F458" s="252" t="s">
        <v>2241</v>
      </c>
      <c r="G458" s="250"/>
      <c r="H458" s="253">
        <v>9.5340000000000007</v>
      </c>
      <c r="I458" s="254"/>
      <c r="J458" s="250"/>
      <c r="K458" s="250"/>
      <c r="L458" s="255"/>
      <c r="M458" s="256"/>
      <c r="N458" s="257"/>
      <c r="O458" s="257"/>
      <c r="P458" s="257"/>
      <c r="Q458" s="257"/>
      <c r="R458" s="257"/>
      <c r="S458" s="257"/>
      <c r="T458" s="258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9" t="s">
        <v>487</v>
      </c>
      <c r="AU458" s="259" t="s">
        <v>82</v>
      </c>
      <c r="AV458" s="13" t="s">
        <v>82</v>
      </c>
      <c r="AW458" s="13" t="s">
        <v>35</v>
      </c>
      <c r="AX458" s="13" t="s">
        <v>74</v>
      </c>
      <c r="AY458" s="259" t="s">
        <v>475</v>
      </c>
    </row>
    <row r="459" s="13" customFormat="1">
      <c r="A459" s="13"/>
      <c r="B459" s="249"/>
      <c r="C459" s="250"/>
      <c r="D459" s="244" t="s">
        <v>487</v>
      </c>
      <c r="E459" s="251" t="s">
        <v>28</v>
      </c>
      <c r="F459" s="252" t="s">
        <v>2242</v>
      </c>
      <c r="G459" s="250"/>
      <c r="H459" s="253">
        <v>73.525000000000006</v>
      </c>
      <c r="I459" s="254"/>
      <c r="J459" s="250"/>
      <c r="K459" s="250"/>
      <c r="L459" s="255"/>
      <c r="M459" s="256"/>
      <c r="N459" s="257"/>
      <c r="O459" s="257"/>
      <c r="P459" s="257"/>
      <c r="Q459" s="257"/>
      <c r="R459" s="257"/>
      <c r="S459" s="257"/>
      <c r="T459" s="258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9" t="s">
        <v>487</v>
      </c>
      <c r="AU459" s="259" t="s">
        <v>82</v>
      </c>
      <c r="AV459" s="13" t="s">
        <v>82</v>
      </c>
      <c r="AW459" s="13" t="s">
        <v>35</v>
      </c>
      <c r="AX459" s="13" t="s">
        <v>74</v>
      </c>
      <c r="AY459" s="259" t="s">
        <v>475</v>
      </c>
    </row>
    <row r="460" s="13" customFormat="1">
      <c r="A460" s="13"/>
      <c r="B460" s="249"/>
      <c r="C460" s="250"/>
      <c r="D460" s="244" t="s">
        <v>487</v>
      </c>
      <c r="E460" s="251" t="s">
        <v>28</v>
      </c>
      <c r="F460" s="252" t="s">
        <v>2243</v>
      </c>
      <c r="G460" s="250"/>
      <c r="H460" s="253">
        <v>196.066</v>
      </c>
      <c r="I460" s="254"/>
      <c r="J460" s="250"/>
      <c r="K460" s="250"/>
      <c r="L460" s="255"/>
      <c r="M460" s="256"/>
      <c r="N460" s="257"/>
      <c r="O460" s="257"/>
      <c r="P460" s="257"/>
      <c r="Q460" s="257"/>
      <c r="R460" s="257"/>
      <c r="S460" s="257"/>
      <c r="T460" s="258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9" t="s">
        <v>487</v>
      </c>
      <c r="AU460" s="259" t="s">
        <v>82</v>
      </c>
      <c r="AV460" s="13" t="s">
        <v>82</v>
      </c>
      <c r="AW460" s="13" t="s">
        <v>35</v>
      </c>
      <c r="AX460" s="13" t="s">
        <v>74</v>
      </c>
      <c r="AY460" s="259" t="s">
        <v>475</v>
      </c>
    </row>
    <row r="461" s="14" customFormat="1">
      <c r="A461" s="14"/>
      <c r="B461" s="260"/>
      <c r="C461" s="261"/>
      <c r="D461" s="244" t="s">
        <v>487</v>
      </c>
      <c r="E461" s="262" t="s">
        <v>28</v>
      </c>
      <c r="F461" s="263" t="s">
        <v>490</v>
      </c>
      <c r="G461" s="261"/>
      <c r="H461" s="264">
        <v>279.125</v>
      </c>
      <c r="I461" s="265"/>
      <c r="J461" s="261"/>
      <c r="K461" s="261"/>
      <c r="L461" s="266"/>
      <c r="M461" s="267"/>
      <c r="N461" s="268"/>
      <c r="O461" s="268"/>
      <c r="P461" s="268"/>
      <c r="Q461" s="268"/>
      <c r="R461" s="268"/>
      <c r="S461" s="268"/>
      <c r="T461" s="269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70" t="s">
        <v>487</v>
      </c>
      <c r="AU461" s="270" t="s">
        <v>82</v>
      </c>
      <c r="AV461" s="14" t="s">
        <v>90</v>
      </c>
      <c r="AW461" s="14" t="s">
        <v>35</v>
      </c>
      <c r="AX461" s="14" t="s">
        <v>74</v>
      </c>
      <c r="AY461" s="270" t="s">
        <v>475</v>
      </c>
    </row>
    <row r="462" s="13" customFormat="1">
      <c r="A462" s="13"/>
      <c r="B462" s="249"/>
      <c r="C462" s="250"/>
      <c r="D462" s="244" t="s">
        <v>487</v>
      </c>
      <c r="E462" s="251" t="s">
        <v>28</v>
      </c>
      <c r="F462" s="252" t="s">
        <v>2244</v>
      </c>
      <c r="G462" s="250"/>
      <c r="H462" s="253">
        <v>-3.1030000000000002</v>
      </c>
      <c r="I462" s="254"/>
      <c r="J462" s="250"/>
      <c r="K462" s="250"/>
      <c r="L462" s="255"/>
      <c r="M462" s="256"/>
      <c r="N462" s="257"/>
      <c r="O462" s="257"/>
      <c r="P462" s="257"/>
      <c r="Q462" s="257"/>
      <c r="R462" s="257"/>
      <c r="S462" s="257"/>
      <c r="T462" s="258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9" t="s">
        <v>487</v>
      </c>
      <c r="AU462" s="259" t="s">
        <v>82</v>
      </c>
      <c r="AV462" s="13" t="s">
        <v>82</v>
      </c>
      <c r="AW462" s="13" t="s">
        <v>35</v>
      </c>
      <c r="AX462" s="13" t="s">
        <v>74</v>
      </c>
      <c r="AY462" s="259" t="s">
        <v>475</v>
      </c>
    </row>
    <row r="463" s="13" customFormat="1">
      <c r="A463" s="13"/>
      <c r="B463" s="249"/>
      <c r="C463" s="250"/>
      <c r="D463" s="244" t="s">
        <v>487</v>
      </c>
      <c r="E463" s="251" t="s">
        <v>28</v>
      </c>
      <c r="F463" s="252" t="s">
        <v>2245</v>
      </c>
      <c r="G463" s="250"/>
      <c r="H463" s="253">
        <v>-3.7850000000000001</v>
      </c>
      <c r="I463" s="254"/>
      <c r="J463" s="250"/>
      <c r="K463" s="250"/>
      <c r="L463" s="255"/>
      <c r="M463" s="256"/>
      <c r="N463" s="257"/>
      <c r="O463" s="257"/>
      <c r="P463" s="257"/>
      <c r="Q463" s="257"/>
      <c r="R463" s="257"/>
      <c r="S463" s="257"/>
      <c r="T463" s="258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9" t="s">
        <v>487</v>
      </c>
      <c r="AU463" s="259" t="s">
        <v>82</v>
      </c>
      <c r="AV463" s="13" t="s">
        <v>82</v>
      </c>
      <c r="AW463" s="13" t="s">
        <v>35</v>
      </c>
      <c r="AX463" s="13" t="s">
        <v>74</v>
      </c>
      <c r="AY463" s="259" t="s">
        <v>475</v>
      </c>
    </row>
    <row r="464" s="13" customFormat="1">
      <c r="A464" s="13"/>
      <c r="B464" s="249"/>
      <c r="C464" s="250"/>
      <c r="D464" s="244" t="s">
        <v>487</v>
      </c>
      <c r="E464" s="251" t="s">
        <v>28</v>
      </c>
      <c r="F464" s="252" t="s">
        <v>2246</v>
      </c>
      <c r="G464" s="250"/>
      <c r="H464" s="253">
        <v>-10.093</v>
      </c>
      <c r="I464" s="254"/>
      <c r="J464" s="250"/>
      <c r="K464" s="250"/>
      <c r="L464" s="255"/>
      <c r="M464" s="256"/>
      <c r="N464" s="257"/>
      <c r="O464" s="257"/>
      <c r="P464" s="257"/>
      <c r="Q464" s="257"/>
      <c r="R464" s="257"/>
      <c r="S464" s="257"/>
      <c r="T464" s="258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9" t="s">
        <v>487</v>
      </c>
      <c r="AU464" s="259" t="s">
        <v>82</v>
      </c>
      <c r="AV464" s="13" t="s">
        <v>82</v>
      </c>
      <c r="AW464" s="13" t="s">
        <v>35</v>
      </c>
      <c r="AX464" s="13" t="s">
        <v>74</v>
      </c>
      <c r="AY464" s="259" t="s">
        <v>475</v>
      </c>
    </row>
    <row r="465" s="15" customFormat="1">
      <c r="A465" s="15"/>
      <c r="B465" s="271"/>
      <c r="C465" s="272"/>
      <c r="D465" s="244" t="s">
        <v>487</v>
      </c>
      <c r="E465" s="273" t="s">
        <v>28</v>
      </c>
      <c r="F465" s="274" t="s">
        <v>493</v>
      </c>
      <c r="G465" s="272"/>
      <c r="H465" s="275">
        <v>262.14399999999995</v>
      </c>
      <c r="I465" s="276"/>
      <c r="J465" s="272"/>
      <c r="K465" s="272"/>
      <c r="L465" s="277"/>
      <c r="M465" s="278"/>
      <c r="N465" s="279"/>
      <c r="O465" s="279"/>
      <c r="P465" s="279"/>
      <c r="Q465" s="279"/>
      <c r="R465" s="279"/>
      <c r="S465" s="279"/>
      <c r="T465" s="280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81" t="s">
        <v>487</v>
      </c>
      <c r="AU465" s="281" t="s">
        <v>82</v>
      </c>
      <c r="AV465" s="15" t="s">
        <v>482</v>
      </c>
      <c r="AW465" s="15" t="s">
        <v>35</v>
      </c>
      <c r="AX465" s="15" t="s">
        <v>78</v>
      </c>
      <c r="AY465" s="281" t="s">
        <v>475</v>
      </c>
    </row>
    <row r="466" s="12" customFormat="1" ht="22.8" customHeight="1">
      <c r="A466" s="12"/>
      <c r="B466" s="215"/>
      <c r="C466" s="216"/>
      <c r="D466" s="217" t="s">
        <v>73</v>
      </c>
      <c r="E466" s="229" t="s">
        <v>701</v>
      </c>
      <c r="F466" s="229" t="s">
        <v>702</v>
      </c>
      <c r="G466" s="216"/>
      <c r="H466" s="216"/>
      <c r="I466" s="219"/>
      <c r="J466" s="230">
        <f>BK466</f>
        <v>0</v>
      </c>
      <c r="K466" s="216"/>
      <c r="L466" s="221"/>
      <c r="M466" s="222"/>
      <c r="N466" s="223"/>
      <c r="O466" s="223"/>
      <c r="P466" s="224">
        <f>SUM(P467:P468)</f>
        <v>0</v>
      </c>
      <c r="Q466" s="223"/>
      <c r="R466" s="224">
        <f>SUM(R467:R468)</f>
        <v>0</v>
      </c>
      <c r="S466" s="223"/>
      <c r="T466" s="225">
        <f>SUM(T467:T468)</f>
        <v>0</v>
      </c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R466" s="226" t="s">
        <v>78</v>
      </c>
      <c r="AT466" s="227" t="s">
        <v>73</v>
      </c>
      <c r="AU466" s="227" t="s">
        <v>78</v>
      </c>
      <c r="AY466" s="226" t="s">
        <v>475</v>
      </c>
      <c r="BK466" s="228">
        <f>SUM(BK467:BK468)</f>
        <v>0</v>
      </c>
    </row>
    <row r="467" s="2" customFormat="1" ht="16.5" customHeight="1">
      <c r="A467" s="41"/>
      <c r="B467" s="42"/>
      <c r="C467" s="231" t="s">
        <v>583</v>
      </c>
      <c r="D467" s="231" t="s">
        <v>477</v>
      </c>
      <c r="E467" s="232" t="s">
        <v>2247</v>
      </c>
      <c r="F467" s="233" t="s">
        <v>2248</v>
      </c>
      <c r="G467" s="234" t="s">
        <v>508</v>
      </c>
      <c r="H467" s="235">
        <v>855.80200000000002</v>
      </c>
      <c r="I467" s="236"/>
      <c r="J467" s="237">
        <f>ROUND(I467*H467,2)</f>
        <v>0</v>
      </c>
      <c r="K467" s="233" t="s">
        <v>481</v>
      </c>
      <c r="L467" s="47"/>
      <c r="M467" s="238" t="s">
        <v>28</v>
      </c>
      <c r="N467" s="239" t="s">
        <v>45</v>
      </c>
      <c r="O467" s="87"/>
      <c r="P467" s="240">
        <f>O467*H467</f>
        <v>0</v>
      </c>
      <c r="Q467" s="240">
        <v>0</v>
      </c>
      <c r="R467" s="240">
        <f>Q467*H467</f>
        <v>0</v>
      </c>
      <c r="S467" s="240">
        <v>0</v>
      </c>
      <c r="T467" s="241">
        <f>S467*H467</f>
        <v>0</v>
      </c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R467" s="242" t="s">
        <v>482</v>
      </c>
      <c r="AT467" s="242" t="s">
        <v>477</v>
      </c>
      <c r="AU467" s="242" t="s">
        <v>82</v>
      </c>
      <c r="AY467" s="20" t="s">
        <v>475</v>
      </c>
      <c r="BE467" s="243">
        <f>IF(N467="základní",J467,0)</f>
        <v>0</v>
      </c>
      <c r="BF467" s="243">
        <f>IF(N467="snížená",J467,0)</f>
        <v>0</v>
      </c>
      <c r="BG467" s="243">
        <f>IF(N467="zákl. přenesená",J467,0)</f>
        <v>0</v>
      </c>
      <c r="BH467" s="243">
        <f>IF(N467="sníž. přenesená",J467,0)</f>
        <v>0</v>
      </c>
      <c r="BI467" s="243">
        <f>IF(N467="nulová",J467,0)</f>
        <v>0</v>
      </c>
      <c r="BJ467" s="20" t="s">
        <v>78</v>
      </c>
      <c r="BK467" s="243">
        <f>ROUND(I467*H467,2)</f>
        <v>0</v>
      </c>
      <c r="BL467" s="20" t="s">
        <v>482</v>
      </c>
      <c r="BM467" s="242" t="s">
        <v>2249</v>
      </c>
    </row>
    <row r="468" s="2" customFormat="1">
      <c r="A468" s="41"/>
      <c r="B468" s="42"/>
      <c r="C468" s="43"/>
      <c r="D468" s="244" t="s">
        <v>484</v>
      </c>
      <c r="E468" s="43"/>
      <c r="F468" s="245" t="s">
        <v>2250</v>
      </c>
      <c r="G468" s="43"/>
      <c r="H468" s="43"/>
      <c r="I468" s="151"/>
      <c r="J468" s="43"/>
      <c r="K468" s="43"/>
      <c r="L468" s="47"/>
      <c r="M468" s="295"/>
      <c r="N468" s="296"/>
      <c r="O468" s="297"/>
      <c r="P468" s="297"/>
      <c r="Q468" s="297"/>
      <c r="R468" s="297"/>
      <c r="S468" s="297"/>
      <c r="T468" s="298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T468" s="20" t="s">
        <v>484</v>
      </c>
      <c r="AU468" s="20" t="s">
        <v>82</v>
      </c>
    </row>
    <row r="469" s="2" customFormat="1" ht="6.96" customHeight="1">
      <c r="A469" s="41"/>
      <c r="B469" s="62"/>
      <c r="C469" s="63"/>
      <c r="D469" s="63"/>
      <c r="E469" s="63"/>
      <c r="F469" s="63"/>
      <c r="G469" s="63"/>
      <c r="H469" s="63"/>
      <c r="I469" s="179"/>
      <c r="J469" s="63"/>
      <c r="K469" s="63"/>
      <c r="L469" s="47"/>
      <c r="M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</row>
  </sheetData>
  <sheetProtection sheet="1" autoFilter="0" formatColumns="0" formatRows="0" objects="1" scenarios="1" spinCount="100000" saltValue="iThAyo67A1PZ+V0/L+tS/iyrvGH1EKIKarb3FqpFQXXtgV47+XII2Ips66F1JOs/dVcuNjAaukT8K/I9KAmY8A==" hashValue="kyQU9PU1LXlmCA6HODfzZsrO9P0vj3rqEaFtqGTI3OJUrOjn5hKXYL32nkVCjZ2wGlsVnYLQ4P/jc0madOQmYQ==" algorithmName="SHA-512" password="C429"/>
  <autoFilter ref="C96:K46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319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7815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7939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24.75" customHeight="1">
      <c r="A13" s="41"/>
      <c r="B13" s="47"/>
      <c r="C13" s="41"/>
      <c r="D13" s="41"/>
      <c r="E13" s="153" t="s">
        <v>7968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ROUND((SUM(BE93:BE102)),  2)</f>
        <v>0</v>
      </c>
      <c r="G37" s="41"/>
      <c r="H37" s="41"/>
      <c r="I37" s="168">
        <v>0.20999999999999999</v>
      </c>
      <c r="J37" s="167">
        <f>ROUND(((SUM(BE93:BE102))*I37),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ROUND((SUM(BF93:BF102)),  2)</f>
        <v>0</v>
      </c>
      <c r="G38" s="41"/>
      <c r="H38" s="41"/>
      <c r="I38" s="168">
        <v>0.14999999999999999</v>
      </c>
      <c r="J38" s="167">
        <f>ROUND(((SUM(BF93:BF102))*I38),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ROUND((SUM(BG93:BG102)),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ROUND((SUM(BH93:BH102)),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ROUND((SUM(BI93:BI102)),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7815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7939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4.75" customHeight="1">
      <c r="A58" s="41"/>
      <c r="B58" s="42"/>
      <c r="C58" s="43"/>
      <c r="D58" s="43"/>
      <c r="E58" s="72" t="str">
        <f>E13</f>
        <v>9.9.3 - Následná péče o porosty 3. rokem po výsadbě - NEOCEŇOVAT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7815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7939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75" customHeight="1">
      <c r="A85" s="41"/>
      <c r="B85" s="42"/>
      <c r="C85" s="43"/>
      <c r="D85" s="43"/>
      <c r="E85" s="72" t="str">
        <f>E13</f>
        <v>9.9.3 - Následná péče o porosty 3. rokem po výsadbě - NEOCEŇOVAT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SUM(P96:P102)</f>
        <v>0</v>
      </c>
      <c r="Q95" s="223"/>
      <c r="R95" s="224">
        <f>SUM(R96:R102)</f>
        <v>0</v>
      </c>
      <c r="S95" s="223"/>
      <c r="T95" s="225">
        <f>SUM(T96:T102)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SUM(BK96:BK102)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7915</v>
      </c>
      <c r="F96" s="233" t="s">
        <v>7916</v>
      </c>
      <c r="G96" s="234" t="s">
        <v>550</v>
      </c>
      <c r="H96" s="235">
        <v>56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7969</v>
      </c>
    </row>
    <row r="97" s="2" customFormat="1">
      <c r="A97" s="41"/>
      <c r="B97" s="42"/>
      <c r="C97" s="43"/>
      <c r="D97" s="244" t="s">
        <v>484</v>
      </c>
      <c r="E97" s="43"/>
      <c r="F97" s="245" t="s">
        <v>7918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7962</v>
      </c>
      <c r="G98" s="250"/>
      <c r="H98" s="253">
        <v>56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82</v>
      </c>
      <c r="D99" s="231" t="s">
        <v>477</v>
      </c>
      <c r="E99" s="232" t="s">
        <v>7925</v>
      </c>
      <c r="F99" s="233" t="s">
        <v>7926</v>
      </c>
      <c r="G99" s="234" t="s">
        <v>480</v>
      </c>
      <c r="H99" s="235">
        <v>55.200000000000003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7970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7926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6" customFormat="1">
      <c r="A101" s="16"/>
      <c r="B101" s="299"/>
      <c r="C101" s="300"/>
      <c r="D101" s="244" t="s">
        <v>487</v>
      </c>
      <c r="E101" s="301" t="s">
        <v>28</v>
      </c>
      <c r="F101" s="302" t="s">
        <v>7964</v>
      </c>
      <c r="G101" s="300"/>
      <c r="H101" s="301" t="s">
        <v>28</v>
      </c>
      <c r="I101" s="303"/>
      <c r="J101" s="300"/>
      <c r="K101" s="300"/>
      <c r="L101" s="304"/>
      <c r="M101" s="305"/>
      <c r="N101" s="306"/>
      <c r="O101" s="306"/>
      <c r="P101" s="306"/>
      <c r="Q101" s="306"/>
      <c r="R101" s="306"/>
      <c r="S101" s="306"/>
      <c r="T101" s="307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8" t="s">
        <v>487</v>
      </c>
      <c r="AU101" s="308" t="s">
        <v>82</v>
      </c>
      <c r="AV101" s="16" t="s">
        <v>78</v>
      </c>
      <c r="AW101" s="16" t="s">
        <v>35</v>
      </c>
      <c r="AX101" s="16" t="s">
        <v>74</v>
      </c>
      <c r="AY101" s="308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7929</v>
      </c>
      <c r="G102" s="250"/>
      <c r="H102" s="253">
        <v>55.200000000000003</v>
      </c>
      <c r="I102" s="254"/>
      <c r="J102" s="250"/>
      <c r="K102" s="250"/>
      <c r="L102" s="255"/>
      <c r="M102" s="292"/>
      <c r="N102" s="293"/>
      <c r="O102" s="293"/>
      <c r="P102" s="293"/>
      <c r="Q102" s="293"/>
      <c r="R102" s="293"/>
      <c r="S102" s="293"/>
      <c r="T102" s="294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6.96" customHeight="1">
      <c r="A103" s="41"/>
      <c r="B103" s="62"/>
      <c r="C103" s="63"/>
      <c r="D103" s="63"/>
      <c r="E103" s="63"/>
      <c r="F103" s="63"/>
      <c r="G103" s="63"/>
      <c r="H103" s="63"/>
      <c r="I103" s="179"/>
      <c r="J103" s="63"/>
      <c r="K103" s="63"/>
      <c r="L103" s="47"/>
      <c r="M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</row>
  </sheetData>
  <sheetProtection sheet="1" autoFilter="0" formatColumns="0" formatRows="0" objects="1" scenarios="1" spinCount="100000" saltValue="DzzXgaAgz5hMFVzKEYEe5g/sEi3LV31d9vgRzOuxrPD9BVudO8rwhDBZ7xn/IhSB63weJW/JTMMHFBmXP6cj9Q==" hashValue="xwtLW+gZwDMs8vr/2Bhsfxe0mGESCD34sYBlqAgaXtXT3BtetwmDj97z9Oq3C8fuZUgAIu4QpkRgmoUwfU7C9g==" algorithmName="SHA-512" password="C429"/>
  <autoFilter ref="C92:K10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322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7815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7971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ROUND((SUM(BE88:BE139)),  2)</f>
        <v>0</v>
      </c>
      <c r="G35" s="41"/>
      <c r="H35" s="41"/>
      <c r="I35" s="168">
        <v>0.20999999999999999</v>
      </c>
      <c r="J35" s="167">
        <f>ROUND(((SUM(BE88:BE139))*I35),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ROUND((SUM(BF88:BF139)),  2)</f>
        <v>0</v>
      </c>
      <c r="G36" s="41"/>
      <c r="H36" s="41"/>
      <c r="I36" s="168">
        <v>0.14999999999999999</v>
      </c>
      <c r="J36" s="167">
        <f>ROUND(((SUM(BF88:BF139))*I36),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ROUND((SUM(BG88:BG139)),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ROUND((SUM(BH88:BH139)),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ROUND((SUM(BI88:BI139)),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7815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9.12 - SO 09.12 Vegetační úpravy v prostoru zemníku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451</v>
      </c>
      <c r="E66" s="199"/>
      <c r="F66" s="199"/>
      <c r="G66" s="199"/>
      <c r="H66" s="199"/>
      <c r="I66" s="200"/>
      <c r="J66" s="201">
        <f>J137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435</v>
      </c>
      <c r="D77" s="25"/>
      <c r="E77" s="25"/>
      <c r="F77" s="25"/>
      <c r="G77" s="25"/>
      <c r="H77" s="25"/>
      <c r="I77" s="142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83" t="s">
        <v>7815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437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9.12 - SO 09.12 Vegetační úpravy v prostoru zemníku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k.ú. Perálec,Hněvětice,Miřetín,Č.Rybná</v>
      </c>
      <c r="G82" s="43"/>
      <c r="H82" s="43"/>
      <c r="I82" s="154" t="s">
        <v>24</v>
      </c>
      <c r="J82" s="75" t="str">
        <f>IF(J14="","",J14)</f>
        <v>27.8.2019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E17</f>
        <v>Povodí Labe,státní podnik,Víta Nejedlého 951, HK3</v>
      </c>
      <c r="G84" s="43"/>
      <c r="H84" s="43"/>
      <c r="I84" s="154" t="s">
        <v>33</v>
      </c>
      <c r="J84" s="39" t="str">
        <f>E23</f>
        <v>"Sdružení Kutřín 2016" Šindlar + HG partner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154" t="s">
        <v>36</v>
      </c>
      <c r="J85" s="39" t="str">
        <f>E26</f>
        <v xml:space="preserve"> 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203"/>
      <c r="B87" s="204"/>
      <c r="C87" s="205" t="s">
        <v>461</v>
      </c>
      <c r="D87" s="206" t="s">
        <v>59</v>
      </c>
      <c r="E87" s="206" t="s">
        <v>55</v>
      </c>
      <c r="F87" s="206" t="s">
        <v>56</v>
      </c>
      <c r="G87" s="206" t="s">
        <v>462</v>
      </c>
      <c r="H87" s="206" t="s">
        <v>463</v>
      </c>
      <c r="I87" s="207" t="s">
        <v>464</v>
      </c>
      <c r="J87" s="206" t="s">
        <v>444</v>
      </c>
      <c r="K87" s="208" t="s">
        <v>465</v>
      </c>
      <c r="L87" s="209"/>
      <c r="M87" s="95" t="s">
        <v>28</v>
      </c>
      <c r="N87" s="96" t="s">
        <v>44</v>
      </c>
      <c r="O87" s="96" t="s">
        <v>466</v>
      </c>
      <c r="P87" s="96" t="s">
        <v>467</v>
      </c>
      <c r="Q87" s="96" t="s">
        <v>468</v>
      </c>
      <c r="R87" s="96" t="s">
        <v>469</v>
      </c>
      <c r="S87" s="96" t="s">
        <v>470</v>
      </c>
      <c r="T87" s="97" t="s">
        <v>471</v>
      </c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="2" customFormat="1" ht="22.8" customHeight="1">
      <c r="A88" s="41"/>
      <c r="B88" s="42"/>
      <c r="C88" s="102" t="s">
        <v>472</v>
      </c>
      <c r="D88" s="43"/>
      <c r="E88" s="43"/>
      <c r="F88" s="43"/>
      <c r="G88" s="43"/>
      <c r="H88" s="43"/>
      <c r="I88" s="151"/>
      <c r="J88" s="210">
        <f>BK88</f>
        <v>0</v>
      </c>
      <c r="K88" s="43"/>
      <c r="L88" s="47"/>
      <c r="M88" s="98"/>
      <c r="N88" s="211"/>
      <c r="O88" s="99"/>
      <c r="P88" s="212">
        <f>P89</f>
        <v>0</v>
      </c>
      <c r="Q88" s="99"/>
      <c r="R88" s="212">
        <f>R89</f>
        <v>2.7230799999999999</v>
      </c>
      <c r="S88" s="99"/>
      <c r="T88" s="213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445</v>
      </c>
      <c r="BK88" s="214">
        <f>BK89</f>
        <v>0</v>
      </c>
    </row>
    <row r="89" s="12" customFormat="1" ht="25.92" customHeight="1">
      <c r="A89" s="12"/>
      <c r="B89" s="215"/>
      <c r="C89" s="216"/>
      <c r="D89" s="217" t="s">
        <v>73</v>
      </c>
      <c r="E89" s="218" t="s">
        <v>473</v>
      </c>
      <c r="F89" s="218" t="s">
        <v>474</v>
      </c>
      <c r="G89" s="216"/>
      <c r="H89" s="216"/>
      <c r="I89" s="219"/>
      <c r="J89" s="220">
        <f>BK89</f>
        <v>0</v>
      </c>
      <c r="K89" s="216"/>
      <c r="L89" s="221"/>
      <c r="M89" s="222"/>
      <c r="N89" s="223"/>
      <c r="O89" s="223"/>
      <c r="P89" s="224">
        <f>P90+P137</f>
        <v>0</v>
      </c>
      <c r="Q89" s="223"/>
      <c r="R89" s="224">
        <f>R90+R137</f>
        <v>2.7230799999999999</v>
      </c>
      <c r="S89" s="223"/>
      <c r="T89" s="225">
        <f>T90+T137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74</v>
      </c>
      <c r="AY89" s="226" t="s">
        <v>475</v>
      </c>
      <c r="BK89" s="228">
        <f>BK90+BK137</f>
        <v>0</v>
      </c>
    </row>
    <row r="90" s="12" customFormat="1" ht="22.8" customHeight="1">
      <c r="A90" s="12"/>
      <c r="B90" s="215"/>
      <c r="C90" s="216"/>
      <c r="D90" s="217" t="s">
        <v>73</v>
      </c>
      <c r="E90" s="229" t="s">
        <v>78</v>
      </c>
      <c r="F90" s="229" t="s">
        <v>393</v>
      </c>
      <c r="G90" s="216"/>
      <c r="H90" s="216"/>
      <c r="I90" s="219"/>
      <c r="J90" s="230">
        <f>BK90</f>
        <v>0</v>
      </c>
      <c r="K90" s="216"/>
      <c r="L90" s="221"/>
      <c r="M90" s="222"/>
      <c r="N90" s="223"/>
      <c r="O90" s="223"/>
      <c r="P90" s="224">
        <f>SUM(P91:P136)</f>
        <v>0</v>
      </c>
      <c r="Q90" s="223"/>
      <c r="R90" s="224">
        <f>SUM(R91:R136)</f>
        <v>2.7230799999999999</v>
      </c>
      <c r="S90" s="223"/>
      <c r="T90" s="225">
        <f>SUM(T91:T136)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78</v>
      </c>
      <c r="AY90" s="226" t="s">
        <v>475</v>
      </c>
      <c r="BK90" s="228">
        <f>SUM(BK91:BK136)</f>
        <v>0</v>
      </c>
    </row>
    <row r="91" s="2" customFormat="1" ht="33" customHeight="1">
      <c r="A91" s="41"/>
      <c r="B91" s="42"/>
      <c r="C91" s="231" t="s">
        <v>78</v>
      </c>
      <c r="D91" s="231" t="s">
        <v>477</v>
      </c>
      <c r="E91" s="232" t="s">
        <v>7972</v>
      </c>
      <c r="F91" s="233" t="s">
        <v>7973</v>
      </c>
      <c r="G91" s="234" t="s">
        <v>496</v>
      </c>
      <c r="H91" s="235">
        <v>1530</v>
      </c>
      <c r="I91" s="236"/>
      <c r="J91" s="237">
        <f>ROUND(I91*H91,2)</f>
        <v>0</v>
      </c>
      <c r="K91" s="233" t="s">
        <v>481</v>
      </c>
      <c r="L91" s="47"/>
      <c r="M91" s="238" t="s">
        <v>28</v>
      </c>
      <c r="N91" s="239" t="s">
        <v>45</v>
      </c>
      <c r="O91" s="87"/>
      <c r="P91" s="240">
        <f>O91*H91</f>
        <v>0</v>
      </c>
      <c r="Q91" s="240">
        <v>0</v>
      </c>
      <c r="R91" s="240">
        <f>Q91*H91</f>
        <v>0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482</v>
      </c>
      <c r="AT91" s="242" t="s">
        <v>477</v>
      </c>
      <c r="AU91" s="242" t="s">
        <v>82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482</v>
      </c>
      <c r="BM91" s="242" t="s">
        <v>7974</v>
      </c>
    </row>
    <row r="92" s="2" customFormat="1">
      <c r="A92" s="41"/>
      <c r="B92" s="42"/>
      <c r="C92" s="43"/>
      <c r="D92" s="244" t="s">
        <v>484</v>
      </c>
      <c r="E92" s="43"/>
      <c r="F92" s="245" t="s">
        <v>7973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82</v>
      </c>
    </row>
    <row r="93" s="2" customFormat="1">
      <c r="A93" s="41"/>
      <c r="B93" s="42"/>
      <c r="C93" s="43"/>
      <c r="D93" s="244" t="s">
        <v>485</v>
      </c>
      <c r="E93" s="43"/>
      <c r="F93" s="248" t="s">
        <v>7975</v>
      </c>
      <c r="G93" s="43"/>
      <c r="H93" s="43"/>
      <c r="I93" s="151"/>
      <c r="J93" s="43"/>
      <c r="K93" s="43"/>
      <c r="L93" s="47"/>
      <c r="M93" s="246"/>
      <c r="N93" s="24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485</v>
      </c>
      <c r="AU93" s="20" t="s">
        <v>82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7976</v>
      </c>
      <c r="G94" s="250"/>
      <c r="H94" s="253">
        <v>1530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16.5" customHeight="1">
      <c r="A95" s="41"/>
      <c r="B95" s="42"/>
      <c r="C95" s="282" t="s">
        <v>82</v>
      </c>
      <c r="D95" s="282" t="s">
        <v>516</v>
      </c>
      <c r="E95" s="283" t="s">
        <v>7881</v>
      </c>
      <c r="F95" s="284" t="s">
        <v>7882</v>
      </c>
      <c r="G95" s="285" t="s">
        <v>720</v>
      </c>
      <c r="H95" s="286">
        <v>22.949999999999999</v>
      </c>
      <c r="I95" s="287"/>
      <c r="J95" s="288">
        <f>ROUND(I95*H95,2)</f>
        <v>0</v>
      </c>
      <c r="K95" s="284" t="s">
        <v>28</v>
      </c>
      <c r="L95" s="289"/>
      <c r="M95" s="290" t="s">
        <v>28</v>
      </c>
      <c r="N95" s="291" t="s">
        <v>45</v>
      </c>
      <c r="O95" s="87"/>
      <c r="P95" s="240">
        <f>O95*H95</f>
        <v>0</v>
      </c>
      <c r="Q95" s="240">
        <v>0.001</v>
      </c>
      <c r="R95" s="240">
        <f>Q95*H95</f>
        <v>0.022949999999999998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519</v>
      </c>
      <c r="AT95" s="242" t="s">
        <v>516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7977</v>
      </c>
    </row>
    <row r="96" s="2" customFormat="1">
      <c r="A96" s="41"/>
      <c r="B96" s="42"/>
      <c r="C96" s="43"/>
      <c r="D96" s="244" t="s">
        <v>484</v>
      </c>
      <c r="E96" s="43"/>
      <c r="F96" s="245" t="s">
        <v>7882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2" customFormat="1">
      <c r="A97" s="41"/>
      <c r="B97" s="42"/>
      <c r="C97" s="43"/>
      <c r="D97" s="244" t="s">
        <v>485</v>
      </c>
      <c r="E97" s="43"/>
      <c r="F97" s="248" t="s">
        <v>7884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485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7978</v>
      </c>
      <c r="G98" s="250"/>
      <c r="H98" s="253">
        <v>22.949999999999999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33" customHeight="1">
      <c r="A99" s="41"/>
      <c r="B99" s="42"/>
      <c r="C99" s="231" t="s">
        <v>90</v>
      </c>
      <c r="D99" s="231" t="s">
        <v>477</v>
      </c>
      <c r="E99" s="232" t="s">
        <v>7892</v>
      </c>
      <c r="F99" s="233" t="s">
        <v>7893</v>
      </c>
      <c r="G99" s="234" t="s">
        <v>550</v>
      </c>
      <c r="H99" s="235">
        <v>25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7979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7895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7980</v>
      </c>
      <c r="G101" s="250"/>
      <c r="H101" s="253">
        <v>25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33" customHeight="1">
      <c r="A102" s="41"/>
      <c r="B102" s="42"/>
      <c r="C102" s="231" t="s">
        <v>482</v>
      </c>
      <c r="D102" s="231" t="s">
        <v>477</v>
      </c>
      <c r="E102" s="232" t="s">
        <v>7886</v>
      </c>
      <c r="F102" s="233" t="s">
        <v>7887</v>
      </c>
      <c r="G102" s="234" t="s">
        <v>550</v>
      </c>
      <c r="H102" s="235">
        <v>51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7981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7887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7982</v>
      </c>
      <c r="G104" s="250"/>
      <c r="H104" s="253">
        <v>51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16.5" customHeight="1">
      <c r="A105" s="41"/>
      <c r="B105" s="42"/>
      <c r="C105" s="282" t="s">
        <v>186</v>
      </c>
      <c r="D105" s="282" t="s">
        <v>516</v>
      </c>
      <c r="E105" s="283" t="s">
        <v>7826</v>
      </c>
      <c r="F105" s="284" t="s">
        <v>7827</v>
      </c>
      <c r="G105" s="285" t="s">
        <v>480</v>
      </c>
      <c r="H105" s="286">
        <v>3.1880000000000002</v>
      </c>
      <c r="I105" s="287"/>
      <c r="J105" s="288">
        <f>ROUND(I105*H105,2)</f>
        <v>0</v>
      </c>
      <c r="K105" s="284" t="s">
        <v>481</v>
      </c>
      <c r="L105" s="289"/>
      <c r="M105" s="290" t="s">
        <v>28</v>
      </c>
      <c r="N105" s="291" t="s">
        <v>45</v>
      </c>
      <c r="O105" s="87"/>
      <c r="P105" s="240">
        <f>O105*H105</f>
        <v>0</v>
      </c>
      <c r="Q105" s="240">
        <v>0.22</v>
      </c>
      <c r="R105" s="240">
        <f>Q105*H105</f>
        <v>0.70136000000000009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519</v>
      </c>
      <c r="AT105" s="242" t="s">
        <v>516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7983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7827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7984</v>
      </c>
      <c r="G107" s="250"/>
      <c r="H107" s="253">
        <v>3.1880000000000002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33" customHeight="1">
      <c r="A108" s="41"/>
      <c r="B108" s="42"/>
      <c r="C108" s="231" t="s">
        <v>204</v>
      </c>
      <c r="D108" s="231" t="s">
        <v>477</v>
      </c>
      <c r="E108" s="232" t="s">
        <v>7830</v>
      </c>
      <c r="F108" s="233" t="s">
        <v>7831</v>
      </c>
      <c r="G108" s="234" t="s">
        <v>550</v>
      </c>
      <c r="H108" s="235">
        <v>25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7985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7833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7986</v>
      </c>
      <c r="G110" s="250"/>
      <c r="H110" s="253">
        <v>25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21.75" customHeight="1">
      <c r="A111" s="41"/>
      <c r="B111" s="42"/>
      <c r="C111" s="282" t="s">
        <v>522</v>
      </c>
      <c r="D111" s="282" t="s">
        <v>516</v>
      </c>
      <c r="E111" s="283" t="s">
        <v>7835</v>
      </c>
      <c r="F111" s="284" t="s">
        <v>7836</v>
      </c>
      <c r="G111" s="285" t="s">
        <v>550</v>
      </c>
      <c r="H111" s="286">
        <v>25</v>
      </c>
      <c r="I111" s="287"/>
      <c r="J111" s="288">
        <f>ROUND(I111*H111,2)</f>
        <v>0</v>
      </c>
      <c r="K111" s="284" t="s">
        <v>28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0.0080000000000000002</v>
      </c>
      <c r="R111" s="240">
        <f>Q111*H111</f>
        <v>0.20000000000000001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519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7987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7836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7988</v>
      </c>
      <c r="G113" s="250"/>
      <c r="H113" s="253">
        <v>25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33" customHeight="1">
      <c r="A114" s="41"/>
      <c r="B114" s="42"/>
      <c r="C114" s="231" t="s">
        <v>519</v>
      </c>
      <c r="D114" s="231" t="s">
        <v>477</v>
      </c>
      <c r="E114" s="232" t="s">
        <v>7839</v>
      </c>
      <c r="F114" s="233" t="s">
        <v>7840</v>
      </c>
      <c r="G114" s="234" t="s">
        <v>550</v>
      </c>
      <c r="H114" s="235">
        <v>51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7989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7842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7990</v>
      </c>
      <c r="G116" s="250"/>
      <c r="H116" s="253">
        <v>51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21.75" customHeight="1">
      <c r="A117" s="41"/>
      <c r="B117" s="42"/>
      <c r="C117" s="282" t="s">
        <v>292</v>
      </c>
      <c r="D117" s="282" t="s">
        <v>516</v>
      </c>
      <c r="E117" s="283" t="s">
        <v>7844</v>
      </c>
      <c r="F117" s="284" t="s">
        <v>7845</v>
      </c>
      <c r="G117" s="285" t="s">
        <v>550</v>
      </c>
      <c r="H117" s="286">
        <v>51</v>
      </c>
      <c r="I117" s="287"/>
      <c r="J117" s="288">
        <f>ROUND(I117*H117,2)</f>
        <v>0</v>
      </c>
      <c r="K117" s="284" t="s">
        <v>28</v>
      </c>
      <c r="L117" s="289"/>
      <c r="M117" s="290" t="s">
        <v>28</v>
      </c>
      <c r="N117" s="291" t="s">
        <v>45</v>
      </c>
      <c r="O117" s="87"/>
      <c r="P117" s="240">
        <f>O117*H117</f>
        <v>0</v>
      </c>
      <c r="Q117" s="240">
        <v>0.029999999999999999</v>
      </c>
      <c r="R117" s="240">
        <f>Q117*H117</f>
        <v>1.53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519</v>
      </c>
      <c r="AT117" s="242" t="s">
        <v>516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7991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7845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769</v>
      </c>
      <c r="G119" s="250"/>
      <c r="H119" s="253">
        <v>51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21.75" customHeight="1">
      <c r="A120" s="41"/>
      <c r="B120" s="42"/>
      <c r="C120" s="231" t="s">
        <v>332</v>
      </c>
      <c r="D120" s="231" t="s">
        <v>477</v>
      </c>
      <c r="E120" s="232" t="s">
        <v>7847</v>
      </c>
      <c r="F120" s="233" t="s">
        <v>7848</v>
      </c>
      <c r="G120" s="234" t="s">
        <v>550</v>
      </c>
      <c r="H120" s="235">
        <v>51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5.0000000000000002E-05</v>
      </c>
      <c r="R120" s="240">
        <f>Q120*H120</f>
        <v>0.0025500000000000002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7992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7848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769</v>
      </c>
      <c r="G122" s="250"/>
      <c r="H122" s="253">
        <v>51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16.5" customHeight="1">
      <c r="A123" s="41"/>
      <c r="B123" s="42"/>
      <c r="C123" s="282" t="s">
        <v>341</v>
      </c>
      <c r="D123" s="282" t="s">
        <v>516</v>
      </c>
      <c r="E123" s="283" t="s">
        <v>7850</v>
      </c>
      <c r="F123" s="284" t="s">
        <v>7851</v>
      </c>
      <c r="G123" s="285" t="s">
        <v>550</v>
      </c>
      <c r="H123" s="286">
        <v>51</v>
      </c>
      <c r="I123" s="287"/>
      <c r="J123" s="288">
        <f>ROUND(I123*H123,2)</f>
        <v>0</v>
      </c>
      <c r="K123" s="284" t="s">
        <v>481</v>
      </c>
      <c r="L123" s="289"/>
      <c r="M123" s="290" t="s">
        <v>28</v>
      </c>
      <c r="N123" s="291" t="s">
        <v>45</v>
      </c>
      <c r="O123" s="87"/>
      <c r="P123" s="240">
        <f>O123*H123</f>
        <v>0</v>
      </c>
      <c r="Q123" s="240">
        <v>0.0047200000000000002</v>
      </c>
      <c r="R123" s="240">
        <f>Q123*H123</f>
        <v>0.24072000000000002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519</v>
      </c>
      <c r="AT123" s="242" t="s">
        <v>516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7993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7851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2" customFormat="1" ht="16.5" customHeight="1">
      <c r="A125" s="41"/>
      <c r="B125" s="42"/>
      <c r="C125" s="231" t="s">
        <v>350</v>
      </c>
      <c r="D125" s="231" t="s">
        <v>477</v>
      </c>
      <c r="E125" s="232" t="s">
        <v>7853</v>
      </c>
      <c r="F125" s="233" t="s">
        <v>7854</v>
      </c>
      <c r="G125" s="234" t="s">
        <v>550</v>
      </c>
      <c r="H125" s="235">
        <v>51</v>
      </c>
      <c r="I125" s="236"/>
      <c r="J125" s="237">
        <f>ROUND(I125*H125,2)</f>
        <v>0</v>
      </c>
      <c r="K125" s="233" t="s">
        <v>28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0.00050000000000000001</v>
      </c>
      <c r="R125" s="240">
        <f>Q125*H125</f>
        <v>0.025500000000000002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7994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7854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7995</v>
      </c>
      <c r="G127" s="250"/>
      <c r="H127" s="253">
        <v>51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2" customFormat="1" ht="33" customHeight="1">
      <c r="A128" s="41"/>
      <c r="B128" s="42"/>
      <c r="C128" s="231" t="s">
        <v>359</v>
      </c>
      <c r="D128" s="231" t="s">
        <v>477</v>
      </c>
      <c r="E128" s="232" t="s">
        <v>7857</v>
      </c>
      <c r="F128" s="233" t="s">
        <v>7858</v>
      </c>
      <c r="G128" s="234" t="s">
        <v>550</v>
      </c>
      <c r="H128" s="235">
        <v>51</v>
      </c>
      <c r="I128" s="236"/>
      <c r="J128" s="237">
        <f>ROUND(I128*H128,2)</f>
        <v>0</v>
      </c>
      <c r="K128" s="233" t="s">
        <v>481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7996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7860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7997</v>
      </c>
      <c r="G130" s="250"/>
      <c r="H130" s="253">
        <v>51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78</v>
      </c>
      <c r="AY130" s="259" t="s">
        <v>475</v>
      </c>
    </row>
    <row r="131" s="2" customFormat="1" ht="21.75" customHeight="1">
      <c r="A131" s="41"/>
      <c r="B131" s="42"/>
      <c r="C131" s="231" t="s">
        <v>557</v>
      </c>
      <c r="D131" s="231" t="s">
        <v>477</v>
      </c>
      <c r="E131" s="232" t="s">
        <v>7862</v>
      </c>
      <c r="F131" s="233" t="s">
        <v>7863</v>
      </c>
      <c r="G131" s="234" t="s">
        <v>3564</v>
      </c>
      <c r="H131" s="235">
        <v>0.25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</v>
      </c>
      <c r="R131" s="240">
        <f>Q131*H131</f>
        <v>0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7998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7863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7999</v>
      </c>
      <c r="G133" s="250"/>
      <c r="H133" s="253">
        <v>0.25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21.75" customHeight="1">
      <c r="A134" s="41"/>
      <c r="B134" s="42"/>
      <c r="C134" s="231" t="s">
        <v>8</v>
      </c>
      <c r="D134" s="231" t="s">
        <v>477</v>
      </c>
      <c r="E134" s="232" t="s">
        <v>7955</v>
      </c>
      <c r="F134" s="233" t="s">
        <v>7956</v>
      </c>
      <c r="G134" s="234" t="s">
        <v>496</v>
      </c>
      <c r="H134" s="235">
        <v>114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8000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7956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8001</v>
      </c>
      <c r="G136" s="250"/>
      <c r="H136" s="253">
        <v>114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78</v>
      </c>
      <c r="AY136" s="259" t="s">
        <v>475</v>
      </c>
    </row>
    <row r="137" s="12" customFormat="1" ht="22.8" customHeight="1">
      <c r="A137" s="12"/>
      <c r="B137" s="215"/>
      <c r="C137" s="216"/>
      <c r="D137" s="217" t="s">
        <v>73</v>
      </c>
      <c r="E137" s="229" t="s">
        <v>701</v>
      </c>
      <c r="F137" s="229" t="s">
        <v>702</v>
      </c>
      <c r="G137" s="216"/>
      <c r="H137" s="216"/>
      <c r="I137" s="219"/>
      <c r="J137" s="230">
        <f>BK137</f>
        <v>0</v>
      </c>
      <c r="K137" s="216"/>
      <c r="L137" s="221"/>
      <c r="M137" s="222"/>
      <c r="N137" s="223"/>
      <c r="O137" s="223"/>
      <c r="P137" s="224">
        <f>SUM(P138:P139)</f>
        <v>0</v>
      </c>
      <c r="Q137" s="223"/>
      <c r="R137" s="224">
        <f>SUM(R138:R139)</f>
        <v>0</v>
      </c>
      <c r="S137" s="223"/>
      <c r="T137" s="225">
        <f>SUM(T138:T139)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6" t="s">
        <v>78</v>
      </c>
      <c r="AT137" s="227" t="s">
        <v>73</v>
      </c>
      <c r="AU137" s="227" t="s">
        <v>78</v>
      </c>
      <c r="AY137" s="226" t="s">
        <v>475</v>
      </c>
      <c r="BK137" s="228">
        <f>SUM(BK138:BK139)</f>
        <v>0</v>
      </c>
    </row>
    <row r="138" s="2" customFormat="1" ht="21.75" customHeight="1">
      <c r="A138" s="41"/>
      <c r="B138" s="42"/>
      <c r="C138" s="231" t="s">
        <v>567</v>
      </c>
      <c r="D138" s="231" t="s">
        <v>477</v>
      </c>
      <c r="E138" s="232" t="s">
        <v>7870</v>
      </c>
      <c r="F138" s="233" t="s">
        <v>7871</v>
      </c>
      <c r="G138" s="234" t="s">
        <v>508</v>
      </c>
      <c r="H138" s="235">
        <v>2.7229999999999999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8002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7871</v>
      </c>
      <c r="G139" s="43"/>
      <c r="H139" s="43"/>
      <c r="I139" s="151"/>
      <c r="J139" s="43"/>
      <c r="K139" s="43"/>
      <c r="L139" s="47"/>
      <c r="M139" s="295"/>
      <c r="N139" s="296"/>
      <c r="O139" s="297"/>
      <c r="P139" s="297"/>
      <c r="Q139" s="297"/>
      <c r="R139" s="297"/>
      <c r="S139" s="297"/>
      <c r="T139" s="29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2" customFormat="1" ht="6.96" customHeight="1">
      <c r="A140" s="41"/>
      <c r="B140" s="62"/>
      <c r="C140" s="63"/>
      <c r="D140" s="63"/>
      <c r="E140" s="63"/>
      <c r="F140" s="63"/>
      <c r="G140" s="63"/>
      <c r="H140" s="63"/>
      <c r="I140" s="179"/>
      <c r="J140" s="63"/>
      <c r="K140" s="63"/>
      <c r="L140" s="47"/>
      <c r="M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</row>
  </sheetData>
  <sheetProtection sheet="1" autoFilter="0" formatColumns="0" formatRows="0" objects="1" scenarios="1" spinCount="100000" saltValue="eXMtEKVf0Dl1xWHNJpJfDfPHnSCGjqcVFKjy0/k5Aeq0mg8y48Q8XAwwyUl7g6aPvm8WVl+pzdU+e6hmqhVPJA==" hashValue="TlvyXiKoQGHApRvaujhOHPNdNbFyJd2gLpDHnztfDuWlXABAHEoo+9ROpU3tBrxx8TbgHtXreDDZfRZRmS9pgg==" algorithmName="SHA-512" password="C429"/>
  <autoFilter ref="C87:K13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324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7815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7971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24.75" customHeight="1">
      <c r="A13" s="41"/>
      <c r="B13" s="47"/>
      <c r="C13" s="41"/>
      <c r="D13" s="41"/>
      <c r="E13" s="153" t="s">
        <v>8003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ROUND((SUM(BE93:BE110)),  2)</f>
        <v>0</v>
      </c>
      <c r="G37" s="41"/>
      <c r="H37" s="41"/>
      <c r="I37" s="168">
        <v>0.20999999999999999</v>
      </c>
      <c r="J37" s="167">
        <f>ROUND(((SUM(BE93:BE110))*I37),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ROUND((SUM(BF93:BF110)),  2)</f>
        <v>0</v>
      </c>
      <c r="G38" s="41"/>
      <c r="H38" s="41"/>
      <c r="I38" s="168">
        <v>0.14999999999999999</v>
      </c>
      <c r="J38" s="167">
        <f>ROUND(((SUM(BF93:BF110))*I38),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ROUND((SUM(BG93:BG110)),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ROUND((SUM(BH93:BH110)),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ROUND((SUM(BI93:BI110)),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7815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7971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4.75" customHeight="1">
      <c r="A58" s="41"/>
      <c r="B58" s="42"/>
      <c r="C58" s="43"/>
      <c r="D58" s="43"/>
      <c r="E58" s="72" t="str">
        <f>E13</f>
        <v>9.12.1 - Následná péče o porosty 1. rokem po výsadbě - NEOCEŇOVAT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7815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7971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75" customHeight="1">
      <c r="A85" s="41"/>
      <c r="B85" s="42"/>
      <c r="C85" s="43"/>
      <c r="D85" s="43"/>
      <c r="E85" s="72" t="str">
        <f>E13</f>
        <v>9.12.1 - Následná péče o porosty 1. rokem po výsadbě - NEOCEŇOVAT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SUM(P96:P110)</f>
        <v>0</v>
      </c>
      <c r="Q95" s="223"/>
      <c r="R95" s="224">
        <f>SUM(R96:R110)</f>
        <v>0</v>
      </c>
      <c r="S95" s="223"/>
      <c r="T95" s="225">
        <f>SUM(T96:T110)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SUM(BK96:BK110)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7915</v>
      </c>
      <c r="F96" s="233" t="s">
        <v>7916</v>
      </c>
      <c r="G96" s="234" t="s">
        <v>550</v>
      </c>
      <c r="H96" s="235">
        <v>102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8004</v>
      </c>
    </row>
    <row r="97" s="2" customFormat="1">
      <c r="A97" s="41"/>
      <c r="B97" s="42"/>
      <c r="C97" s="43"/>
      <c r="D97" s="244" t="s">
        <v>484</v>
      </c>
      <c r="E97" s="43"/>
      <c r="F97" s="245" t="s">
        <v>7918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8005</v>
      </c>
      <c r="G98" s="250"/>
      <c r="H98" s="253">
        <v>102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82</v>
      </c>
      <c r="D99" s="231" t="s">
        <v>477</v>
      </c>
      <c r="E99" s="232" t="s">
        <v>7920</v>
      </c>
      <c r="F99" s="233" t="s">
        <v>7921</v>
      </c>
      <c r="G99" s="234" t="s">
        <v>496</v>
      </c>
      <c r="H99" s="235">
        <v>75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8006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7923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8007</v>
      </c>
      <c r="G101" s="250"/>
      <c r="H101" s="253">
        <v>75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21.75" customHeight="1">
      <c r="A102" s="41"/>
      <c r="B102" s="42"/>
      <c r="C102" s="231" t="s">
        <v>90</v>
      </c>
      <c r="D102" s="231" t="s">
        <v>477</v>
      </c>
      <c r="E102" s="232" t="s">
        <v>8008</v>
      </c>
      <c r="F102" s="233" t="s">
        <v>8009</v>
      </c>
      <c r="G102" s="234" t="s">
        <v>496</v>
      </c>
      <c r="H102" s="235">
        <v>3060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8010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8011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8012</v>
      </c>
      <c r="G104" s="250"/>
      <c r="H104" s="253">
        <v>3060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21.75" customHeight="1">
      <c r="A105" s="41"/>
      <c r="B105" s="42"/>
      <c r="C105" s="231" t="s">
        <v>482</v>
      </c>
      <c r="D105" s="231" t="s">
        <v>477</v>
      </c>
      <c r="E105" s="232" t="s">
        <v>7925</v>
      </c>
      <c r="F105" s="233" t="s">
        <v>7926</v>
      </c>
      <c r="G105" s="234" t="s">
        <v>480</v>
      </c>
      <c r="H105" s="235">
        <v>13.365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8013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7926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16" customFormat="1">
      <c r="A107" s="16"/>
      <c r="B107" s="299"/>
      <c r="C107" s="300"/>
      <c r="D107" s="244" t="s">
        <v>487</v>
      </c>
      <c r="E107" s="301" t="s">
        <v>28</v>
      </c>
      <c r="F107" s="302" t="s">
        <v>7964</v>
      </c>
      <c r="G107" s="300"/>
      <c r="H107" s="301" t="s">
        <v>28</v>
      </c>
      <c r="I107" s="303"/>
      <c r="J107" s="300"/>
      <c r="K107" s="300"/>
      <c r="L107" s="304"/>
      <c r="M107" s="305"/>
      <c r="N107" s="306"/>
      <c r="O107" s="306"/>
      <c r="P107" s="306"/>
      <c r="Q107" s="306"/>
      <c r="R107" s="306"/>
      <c r="S107" s="306"/>
      <c r="T107" s="307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T107" s="308" t="s">
        <v>487</v>
      </c>
      <c r="AU107" s="308" t="s">
        <v>82</v>
      </c>
      <c r="AV107" s="16" t="s">
        <v>78</v>
      </c>
      <c r="AW107" s="16" t="s">
        <v>35</v>
      </c>
      <c r="AX107" s="16" t="s">
        <v>74</v>
      </c>
      <c r="AY107" s="308" t="s">
        <v>475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8014</v>
      </c>
      <c r="G108" s="250"/>
      <c r="H108" s="253">
        <v>12.24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8015</v>
      </c>
      <c r="G109" s="250"/>
      <c r="H109" s="253">
        <v>1.125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5" customFormat="1">
      <c r="A110" s="15"/>
      <c r="B110" s="271"/>
      <c r="C110" s="272"/>
      <c r="D110" s="244" t="s">
        <v>487</v>
      </c>
      <c r="E110" s="273" t="s">
        <v>28</v>
      </c>
      <c r="F110" s="274" t="s">
        <v>493</v>
      </c>
      <c r="G110" s="272"/>
      <c r="H110" s="275">
        <v>13.365</v>
      </c>
      <c r="I110" s="276"/>
      <c r="J110" s="272"/>
      <c r="K110" s="272"/>
      <c r="L110" s="277"/>
      <c r="M110" s="310"/>
      <c r="N110" s="311"/>
      <c r="O110" s="311"/>
      <c r="P110" s="311"/>
      <c r="Q110" s="311"/>
      <c r="R110" s="311"/>
      <c r="S110" s="311"/>
      <c r="T110" s="312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81" t="s">
        <v>487</v>
      </c>
      <c r="AU110" s="281" t="s">
        <v>82</v>
      </c>
      <c r="AV110" s="15" t="s">
        <v>482</v>
      </c>
      <c r="AW110" s="15" t="s">
        <v>35</v>
      </c>
      <c r="AX110" s="15" t="s">
        <v>78</v>
      </c>
      <c r="AY110" s="281" t="s">
        <v>475</v>
      </c>
    </row>
    <row r="111" s="2" customFormat="1" ht="6.96" customHeight="1">
      <c r="A111" s="41"/>
      <c r="B111" s="62"/>
      <c r="C111" s="63"/>
      <c r="D111" s="63"/>
      <c r="E111" s="63"/>
      <c r="F111" s="63"/>
      <c r="G111" s="63"/>
      <c r="H111" s="63"/>
      <c r="I111" s="179"/>
      <c r="J111" s="63"/>
      <c r="K111" s="63"/>
      <c r="L111" s="47"/>
      <c r="M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</sheetData>
  <sheetProtection sheet="1" autoFilter="0" formatColumns="0" formatRows="0" objects="1" scenarios="1" spinCount="100000" saltValue="BLXTIXjSQVK+bba7uXYXha4PIeW94aP99/1nOV3o1OyI1SU/Y6U0nSCPriI76Q4EIio9eAwUGbp1u3hvcpX0/g==" hashValue="3oLQX7MH7pbXgAkyq+pUbk3yCc2gbKh5BNydLOTmpwUQDbig4uYGFhlYUz2Hs54Wb7YUY7AqB06ayGR3AVMsyw==" algorithmName="SHA-512" password="C429"/>
  <autoFilter ref="C92:K11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326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7815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7971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24.75" customHeight="1">
      <c r="A13" s="41"/>
      <c r="B13" s="47"/>
      <c r="C13" s="41"/>
      <c r="D13" s="41"/>
      <c r="E13" s="153" t="s">
        <v>8016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ROUND((SUM(BE93:BE110)),  2)</f>
        <v>0</v>
      </c>
      <c r="G37" s="41"/>
      <c r="H37" s="41"/>
      <c r="I37" s="168">
        <v>0.20999999999999999</v>
      </c>
      <c r="J37" s="167">
        <f>ROUND(((SUM(BE93:BE110))*I37),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ROUND((SUM(BF93:BF110)),  2)</f>
        <v>0</v>
      </c>
      <c r="G38" s="41"/>
      <c r="H38" s="41"/>
      <c r="I38" s="168">
        <v>0.14999999999999999</v>
      </c>
      <c r="J38" s="167">
        <f>ROUND(((SUM(BF93:BF110))*I38),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ROUND((SUM(BG93:BG110)),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ROUND((SUM(BH93:BH110)),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ROUND((SUM(BI93:BI110)),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7815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7971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4.75" customHeight="1">
      <c r="A58" s="41"/>
      <c r="B58" s="42"/>
      <c r="C58" s="43"/>
      <c r="D58" s="43"/>
      <c r="E58" s="72" t="str">
        <f>E13</f>
        <v>9.12.2 - Následná péče o porosty 2. rokem po výsadbě - NEOCEŇOVAT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7815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7971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75" customHeight="1">
      <c r="A85" s="41"/>
      <c r="B85" s="42"/>
      <c r="C85" s="43"/>
      <c r="D85" s="43"/>
      <c r="E85" s="72" t="str">
        <f>E13</f>
        <v>9.12.2 - Následná péče o porosty 2. rokem po výsadbě - NEOCEŇOVAT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SUM(P96:P110)</f>
        <v>0</v>
      </c>
      <c r="Q95" s="223"/>
      <c r="R95" s="224">
        <f>SUM(R96:R110)</f>
        <v>0</v>
      </c>
      <c r="S95" s="223"/>
      <c r="T95" s="225">
        <f>SUM(T96:T110)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SUM(BK96:BK110)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7915</v>
      </c>
      <c r="F96" s="233" t="s">
        <v>7916</v>
      </c>
      <c r="G96" s="234" t="s">
        <v>550</v>
      </c>
      <c r="H96" s="235">
        <v>102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8017</v>
      </c>
    </row>
    <row r="97" s="2" customFormat="1">
      <c r="A97" s="41"/>
      <c r="B97" s="42"/>
      <c r="C97" s="43"/>
      <c r="D97" s="244" t="s">
        <v>484</v>
      </c>
      <c r="E97" s="43"/>
      <c r="F97" s="245" t="s">
        <v>7918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8005</v>
      </c>
      <c r="G98" s="250"/>
      <c r="H98" s="253">
        <v>102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82</v>
      </c>
      <c r="D99" s="231" t="s">
        <v>477</v>
      </c>
      <c r="E99" s="232" t="s">
        <v>7920</v>
      </c>
      <c r="F99" s="233" t="s">
        <v>7921</v>
      </c>
      <c r="G99" s="234" t="s">
        <v>496</v>
      </c>
      <c r="H99" s="235">
        <v>75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8018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7923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8007</v>
      </c>
      <c r="G101" s="250"/>
      <c r="H101" s="253">
        <v>75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21.75" customHeight="1">
      <c r="A102" s="41"/>
      <c r="B102" s="42"/>
      <c r="C102" s="231" t="s">
        <v>90</v>
      </c>
      <c r="D102" s="231" t="s">
        <v>477</v>
      </c>
      <c r="E102" s="232" t="s">
        <v>8008</v>
      </c>
      <c r="F102" s="233" t="s">
        <v>8009</v>
      </c>
      <c r="G102" s="234" t="s">
        <v>496</v>
      </c>
      <c r="H102" s="235">
        <v>3060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8019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8011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8012</v>
      </c>
      <c r="G104" s="250"/>
      <c r="H104" s="253">
        <v>3060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21.75" customHeight="1">
      <c r="A105" s="41"/>
      <c r="B105" s="42"/>
      <c r="C105" s="231" t="s">
        <v>482</v>
      </c>
      <c r="D105" s="231" t="s">
        <v>477</v>
      </c>
      <c r="E105" s="232" t="s">
        <v>7925</v>
      </c>
      <c r="F105" s="233" t="s">
        <v>7926</v>
      </c>
      <c r="G105" s="234" t="s">
        <v>480</v>
      </c>
      <c r="H105" s="235">
        <v>13.365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8020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7926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16" customFormat="1">
      <c r="A107" s="16"/>
      <c r="B107" s="299"/>
      <c r="C107" s="300"/>
      <c r="D107" s="244" t="s">
        <v>487</v>
      </c>
      <c r="E107" s="301" t="s">
        <v>28</v>
      </c>
      <c r="F107" s="302" t="s">
        <v>7964</v>
      </c>
      <c r="G107" s="300"/>
      <c r="H107" s="301" t="s">
        <v>28</v>
      </c>
      <c r="I107" s="303"/>
      <c r="J107" s="300"/>
      <c r="K107" s="300"/>
      <c r="L107" s="304"/>
      <c r="M107" s="305"/>
      <c r="N107" s="306"/>
      <c r="O107" s="306"/>
      <c r="P107" s="306"/>
      <c r="Q107" s="306"/>
      <c r="R107" s="306"/>
      <c r="S107" s="306"/>
      <c r="T107" s="307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T107" s="308" t="s">
        <v>487</v>
      </c>
      <c r="AU107" s="308" t="s">
        <v>82</v>
      </c>
      <c r="AV107" s="16" t="s">
        <v>78</v>
      </c>
      <c r="AW107" s="16" t="s">
        <v>35</v>
      </c>
      <c r="AX107" s="16" t="s">
        <v>74</v>
      </c>
      <c r="AY107" s="308" t="s">
        <v>475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8014</v>
      </c>
      <c r="G108" s="250"/>
      <c r="H108" s="253">
        <v>12.24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8015</v>
      </c>
      <c r="G109" s="250"/>
      <c r="H109" s="253">
        <v>1.125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5" customFormat="1">
      <c r="A110" s="15"/>
      <c r="B110" s="271"/>
      <c r="C110" s="272"/>
      <c r="D110" s="244" t="s">
        <v>487</v>
      </c>
      <c r="E110" s="273" t="s">
        <v>28</v>
      </c>
      <c r="F110" s="274" t="s">
        <v>493</v>
      </c>
      <c r="G110" s="272"/>
      <c r="H110" s="275">
        <v>13.365</v>
      </c>
      <c r="I110" s="276"/>
      <c r="J110" s="272"/>
      <c r="K110" s="272"/>
      <c r="L110" s="277"/>
      <c r="M110" s="310"/>
      <c r="N110" s="311"/>
      <c r="O110" s="311"/>
      <c r="P110" s="311"/>
      <c r="Q110" s="311"/>
      <c r="R110" s="311"/>
      <c r="S110" s="311"/>
      <c r="T110" s="312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81" t="s">
        <v>487</v>
      </c>
      <c r="AU110" s="281" t="s">
        <v>82</v>
      </c>
      <c r="AV110" s="15" t="s">
        <v>482</v>
      </c>
      <c r="AW110" s="15" t="s">
        <v>35</v>
      </c>
      <c r="AX110" s="15" t="s">
        <v>78</v>
      </c>
      <c r="AY110" s="281" t="s">
        <v>475</v>
      </c>
    </row>
    <row r="111" s="2" customFormat="1" ht="6.96" customHeight="1">
      <c r="A111" s="41"/>
      <c r="B111" s="62"/>
      <c r="C111" s="63"/>
      <c r="D111" s="63"/>
      <c r="E111" s="63"/>
      <c r="F111" s="63"/>
      <c r="G111" s="63"/>
      <c r="H111" s="63"/>
      <c r="I111" s="179"/>
      <c r="J111" s="63"/>
      <c r="K111" s="63"/>
      <c r="L111" s="47"/>
      <c r="M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</sheetData>
  <sheetProtection sheet="1" autoFilter="0" formatColumns="0" formatRows="0" objects="1" scenarios="1" spinCount="100000" saltValue="Q0vetqB7HS92NNX5qK4aG2XJ//H7A7IXciFh8EAtcHXn80K2hQjb/Lp/ULdzQsxOTeetWBHPncRNzTRB15Wnkw==" hashValue="hfTB+MB0kl4qsrkyIf1/FSSBVybMxG/qda4OGSfkE3fkQZD9Z/bs+D15wmYiTOQ+BYYmzsoXZGmeZEyQjHBIjQ==" algorithmName="SHA-512" password="C429"/>
  <autoFilter ref="C92:K11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328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7815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7971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24.75" customHeight="1">
      <c r="A13" s="41"/>
      <c r="B13" s="47"/>
      <c r="C13" s="41"/>
      <c r="D13" s="41"/>
      <c r="E13" s="153" t="s">
        <v>8021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19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ROUND((SUM(BE93:BE110)),  2)</f>
        <v>0</v>
      </c>
      <c r="G37" s="41"/>
      <c r="H37" s="41"/>
      <c r="I37" s="168">
        <v>0.20999999999999999</v>
      </c>
      <c r="J37" s="167">
        <f>ROUND(((SUM(BE93:BE110))*I37),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ROUND((SUM(BF93:BF110)),  2)</f>
        <v>0</v>
      </c>
      <c r="G38" s="41"/>
      <c r="H38" s="41"/>
      <c r="I38" s="168">
        <v>0.14999999999999999</v>
      </c>
      <c r="J38" s="167">
        <f>ROUND(((SUM(BF93:BF110))*I38),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ROUND((SUM(BG93:BG110)),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ROUND((SUM(BH93:BH110)),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ROUND((SUM(BI93:BI110)),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7815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7971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4.75" customHeight="1">
      <c r="A58" s="41"/>
      <c r="B58" s="42"/>
      <c r="C58" s="43"/>
      <c r="D58" s="43"/>
      <c r="E58" s="72" t="str">
        <f>E13</f>
        <v>9.12.3 - Následná péče o porosty 3. rokem po výsadbě - NEOCEŇOVAT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7815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7971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75" customHeight="1">
      <c r="A85" s="41"/>
      <c r="B85" s="42"/>
      <c r="C85" s="43"/>
      <c r="D85" s="43"/>
      <c r="E85" s="72" t="str">
        <f>E13</f>
        <v>9.12.3 - Následná péče o porosty 3. rokem po výsadbě - NEOCEŇOVAT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473</v>
      </c>
      <c r="F94" s="218" t="s">
        <v>474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78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78</v>
      </c>
      <c r="F95" s="229" t="s">
        <v>393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SUM(P96:P110)</f>
        <v>0</v>
      </c>
      <c r="Q95" s="223"/>
      <c r="R95" s="224">
        <f>SUM(R96:R110)</f>
        <v>0</v>
      </c>
      <c r="S95" s="223"/>
      <c r="T95" s="225">
        <f>SUM(T96:T110)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78</v>
      </c>
      <c r="AY95" s="226" t="s">
        <v>475</v>
      </c>
      <c r="BK95" s="228">
        <f>SUM(BK96:BK110)</f>
        <v>0</v>
      </c>
    </row>
    <row r="96" s="2" customFormat="1" ht="21.75" customHeight="1">
      <c r="A96" s="41"/>
      <c r="B96" s="42"/>
      <c r="C96" s="231" t="s">
        <v>78</v>
      </c>
      <c r="D96" s="231" t="s">
        <v>477</v>
      </c>
      <c r="E96" s="232" t="s">
        <v>7915</v>
      </c>
      <c r="F96" s="233" t="s">
        <v>7916</v>
      </c>
      <c r="G96" s="234" t="s">
        <v>550</v>
      </c>
      <c r="H96" s="235">
        <v>102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8022</v>
      </c>
    </row>
    <row r="97" s="2" customFormat="1">
      <c r="A97" s="41"/>
      <c r="B97" s="42"/>
      <c r="C97" s="43"/>
      <c r="D97" s="244" t="s">
        <v>484</v>
      </c>
      <c r="E97" s="43"/>
      <c r="F97" s="245" t="s">
        <v>7918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8005</v>
      </c>
      <c r="G98" s="250"/>
      <c r="H98" s="253">
        <v>102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21.75" customHeight="1">
      <c r="A99" s="41"/>
      <c r="B99" s="42"/>
      <c r="C99" s="231" t="s">
        <v>82</v>
      </c>
      <c r="D99" s="231" t="s">
        <v>477</v>
      </c>
      <c r="E99" s="232" t="s">
        <v>7920</v>
      </c>
      <c r="F99" s="233" t="s">
        <v>7921</v>
      </c>
      <c r="G99" s="234" t="s">
        <v>496</v>
      </c>
      <c r="H99" s="235">
        <v>75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8023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7923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8007</v>
      </c>
      <c r="G101" s="250"/>
      <c r="H101" s="253">
        <v>75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21.75" customHeight="1">
      <c r="A102" s="41"/>
      <c r="B102" s="42"/>
      <c r="C102" s="231" t="s">
        <v>90</v>
      </c>
      <c r="D102" s="231" t="s">
        <v>477</v>
      </c>
      <c r="E102" s="232" t="s">
        <v>8008</v>
      </c>
      <c r="F102" s="233" t="s">
        <v>8009</v>
      </c>
      <c r="G102" s="234" t="s">
        <v>496</v>
      </c>
      <c r="H102" s="235">
        <v>3060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8024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8011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8012</v>
      </c>
      <c r="G104" s="250"/>
      <c r="H104" s="253">
        <v>3060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21.75" customHeight="1">
      <c r="A105" s="41"/>
      <c r="B105" s="42"/>
      <c r="C105" s="231" t="s">
        <v>482</v>
      </c>
      <c r="D105" s="231" t="s">
        <v>477</v>
      </c>
      <c r="E105" s="232" t="s">
        <v>7925</v>
      </c>
      <c r="F105" s="233" t="s">
        <v>7926</v>
      </c>
      <c r="G105" s="234" t="s">
        <v>480</v>
      </c>
      <c r="H105" s="235">
        <v>13.365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8025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7926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16" customFormat="1">
      <c r="A107" s="16"/>
      <c r="B107" s="299"/>
      <c r="C107" s="300"/>
      <c r="D107" s="244" t="s">
        <v>487</v>
      </c>
      <c r="E107" s="301" t="s">
        <v>28</v>
      </c>
      <c r="F107" s="302" t="s">
        <v>7964</v>
      </c>
      <c r="G107" s="300"/>
      <c r="H107" s="301" t="s">
        <v>28</v>
      </c>
      <c r="I107" s="303"/>
      <c r="J107" s="300"/>
      <c r="K107" s="300"/>
      <c r="L107" s="304"/>
      <c r="M107" s="305"/>
      <c r="N107" s="306"/>
      <c r="O107" s="306"/>
      <c r="P107" s="306"/>
      <c r="Q107" s="306"/>
      <c r="R107" s="306"/>
      <c r="S107" s="306"/>
      <c r="T107" s="307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T107" s="308" t="s">
        <v>487</v>
      </c>
      <c r="AU107" s="308" t="s">
        <v>82</v>
      </c>
      <c r="AV107" s="16" t="s">
        <v>78</v>
      </c>
      <c r="AW107" s="16" t="s">
        <v>35</v>
      </c>
      <c r="AX107" s="16" t="s">
        <v>74</v>
      </c>
      <c r="AY107" s="308" t="s">
        <v>475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8014</v>
      </c>
      <c r="G108" s="250"/>
      <c r="H108" s="253">
        <v>12.24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8015</v>
      </c>
      <c r="G109" s="250"/>
      <c r="H109" s="253">
        <v>1.125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5" customFormat="1">
      <c r="A110" s="15"/>
      <c r="B110" s="271"/>
      <c r="C110" s="272"/>
      <c r="D110" s="244" t="s">
        <v>487</v>
      </c>
      <c r="E110" s="273" t="s">
        <v>28</v>
      </c>
      <c r="F110" s="274" t="s">
        <v>493</v>
      </c>
      <c r="G110" s="272"/>
      <c r="H110" s="275">
        <v>13.365</v>
      </c>
      <c r="I110" s="276"/>
      <c r="J110" s="272"/>
      <c r="K110" s="272"/>
      <c r="L110" s="277"/>
      <c r="M110" s="310"/>
      <c r="N110" s="311"/>
      <c r="O110" s="311"/>
      <c r="P110" s="311"/>
      <c r="Q110" s="311"/>
      <c r="R110" s="311"/>
      <c r="S110" s="311"/>
      <c r="T110" s="312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81" t="s">
        <v>487</v>
      </c>
      <c r="AU110" s="281" t="s">
        <v>82</v>
      </c>
      <c r="AV110" s="15" t="s">
        <v>482</v>
      </c>
      <c r="AW110" s="15" t="s">
        <v>35</v>
      </c>
      <c r="AX110" s="15" t="s">
        <v>78</v>
      </c>
      <c r="AY110" s="281" t="s">
        <v>475</v>
      </c>
    </row>
    <row r="111" s="2" customFormat="1" ht="6.96" customHeight="1">
      <c r="A111" s="41"/>
      <c r="B111" s="62"/>
      <c r="C111" s="63"/>
      <c r="D111" s="63"/>
      <c r="E111" s="63"/>
      <c r="F111" s="63"/>
      <c r="G111" s="63"/>
      <c r="H111" s="63"/>
      <c r="I111" s="179"/>
      <c r="J111" s="63"/>
      <c r="K111" s="63"/>
      <c r="L111" s="47"/>
      <c r="M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</sheetData>
  <sheetProtection sheet="1" autoFilter="0" formatColumns="0" formatRows="0" objects="1" scenarios="1" spinCount="100000" saltValue="A9tonRSoOIvzWN9PVn6e5To0zv3vHiyzafJBsrT/eRW64e9YiRTb2oYLtyKuQdXCLllx04eRxSU6pVYCvzHrUg==" hashValue="4OaJRwpl8Bb9LdAOQA3tC+1NYns4nPVlZnU8wnKdMbDcRUxGxCdZqx1z5B41obRMgSqZAy5D2aqL2ZsmDoXuQg==" algorithmName="SHA-512" password="C429"/>
  <autoFilter ref="C92:K11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331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7815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8026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ROUND((SUM(BE88:BE130)),  2)</f>
        <v>0</v>
      </c>
      <c r="G35" s="41"/>
      <c r="H35" s="41"/>
      <c r="I35" s="168">
        <v>0.20999999999999999</v>
      </c>
      <c r="J35" s="167">
        <f>ROUND(((SUM(BE88:BE130))*I35),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ROUND((SUM(BF88:BF130)),  2)</f>
        <v>0</v>
      </c>
      <c r="G36" s="41"/>
      <c r="H36" s="41"/>
      <c r="I36" s="168">
        <v>0.14999999999999999</v>
      </c>
      <c r="J36" s="167">
        <f>ROUND(((SUM(BF88:BF130))*I36),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ROUND((SUM(BG88:BG130)),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ROUND((SUM(BH88:BH130)),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ROUND((SUM(BI88:BI130)),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7815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9.13 - SO 09.13 Náhradní výsadba u hráze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451</v>
      </c>
      <c r="E66" s="199"/>
      <c r="F66" s="199"/>
      <c r="G66" s="199"/>
      <c r="H66" s="199"/>
      <c r="I66" s="200"/>
      <c r="J66" s="201">
        <f>J128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435</v>
      </c>
      <c r="D77" s="25"/>
      <c r="E77" s="25"/>
      <c r="F77" s="25"/>
      <c r="G77" s="25"/>
      <c r="H77" s="25"/>
      <c r="I77" s="142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83" t="s">
        <v>7815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437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9.13 - SO 09.13 Náhradní výsadba u hráze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k.ú. Perálec,Hněvětice,Miřetín,Č.Rybná</v>
      </c>
      <c r="G82" s="43"/>
      <c r="H82" s="43"/>
      <c r="I82" s="154" t="s">
        <v>24</v>
      </c>
      <c r="J82" s="75" t="str">
        <f>IF(J14="","",J14)</f>
        <v>27.8.2019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E17</f>
        <v>Povodí Labe,státní podnik,Víta Nejedlého 951, HK3</v>
      </c>
      <c r="G84" s="43"/>
      <c r="H84" s="43"/>
      <c r="I84" s="154" t="s">
        <v>33</v>
      </c>
      <c r="J84" s="39" t="str">
        <f>E23</f>
        <v>"Sdružení Kutřín 2016" Šindlar + HG partner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154" t="s">
        <v>36</v>
      </c>
      <c r="J85" s="39" t="str">
        <f>E26</f>
        <v xml:space="preserve"> 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203"/>
      <c r="B87" s="204"/>
      <c r="C87" s="205" t="s">
        <v>461</v>
      </c>
      <c r="D87" s="206" t="s">
        <v>59</v>
      </c>
      <c r="E87" s="206" t="s">
        <v>55</v>
      </c>
      <c r="F87" s="206" t="s">
        <v>56</v>
      </c>
      <c r="G87" s="206" t="s">
        <v>462</v>
      </c>
      <c r="H87" s="206" t="s">
        <v>463</v>
      </c>
      <c r="I87" s="207" t="s">
        <v>464</v>
      </c>
      <c r="J87" s="206" t="s">
        <v>444</v>
      </c>
      <c r="K87" s="208" t="s">
        <v>465</v>
      </c>
      <c r="L87" s="209"/>
      <c r="M87" s="95" t="s">
        <v>28</v>
      </c>
      <c r="N87" s="96" t="s">
        <v>44</v>
      </c>
      <c r="O87" s="96" t="s">
        <v>466</v>
      </c>
      <c r="P87" s="96" t="s">
        <v>467</v>
      </c>
      <c r="Q87" s="96" t="s">
        <v>468</v>
      </c>
      <c r="R87" s="96" t="s">
        <v>469</v>
      </c>
      <c r="S87" s="96" t="s">
        <v>470</v>
      </c>
      <c r="T87" s="97" t="s">
        <v>471</v>
      </c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="2" customFormat="1" ht="22.8" customHeight="1">
      <c r="A88" s="41"/>
      <c r="B88" s="42"/>
      <c r="C88" s="102" t="s">
        <v>472</v>
      </c>
      <c r="D88" s="43"/>
      <c r="E88" s="43"/>
      <c r="F88" s="43"/>
      <c r="G88" s="43"/>
      <c r="H88" s="43"/>
      <c r="I88" s="151"/>
      <c r="J88" s="210">
        <f>BK88</f>
        <v>0</v>
      </c>
      <c r="K88" s="43"/>
      <c r="L88" s="47"/>
      <c r="M88" s="98"/>
      <c r="N88" s="211"/>
      <c r="O88" s="99"/>
      <c r="P88" s="212">
        <f>P89</f>
        <v>0</v>
      </c>
      <c r="Q88" s="99"/>
      <c r="R88" s="212">
        <f>R89</f>
        <v>5.8845799999999997</v>
      </c>
      <c r="S88" s="99"/>
      <c r="T88" s="213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445</v>
      </c>
      <c r="BK88" s="214">
        <f>BK89</f>
        <v>0</v>
      </c>
    </row>
    <row r="89" s="12" customFormat="1" ht="25.92" customHeight="1">
      <c r="A89" s="12"/>
      <c r="B89" s="215"/>
      <c r="C89" s="216"/>
      <c r="D89" s="217" t="s">
        <v>73</v>
      </c>
      <c r="E89" s="218" t="s">
        <v>473</v>
      </c>
      <c r="F89" s="218" t="s">
        <v>474</v>
      </c>
      <c r="G89" s="216"/>
      <c r="H89" s="216"/>
      <c r="I89" s="219"/>
      <c r="J89" s="220">
        <f>BK89</f>
        <v>0</v>
      </c>
      <c r="K89" s="216"/>
      <c r="L89" s="221"/>
      <c r="M89" s="222"/>
      <c r="N89" s="223"/>
      <c r="O89" s="223"/>
      <c r="P89" s="224">
        <f>P90+P128</f>
        <v>0</v>
      </c>
      <c r="Q89" s="223"/>
      <c r="R89" s="224">
        <f>R90+R128</f>
        <v>5.8845799999999997</v>
      </c>
      <c r="S89" s="223"/>
      <c r="T89" s="225">
        <f>T90+T128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74</v>
      </c>
      <c r="AY89" s="226" t="s">
        <v>475</v>
      </c>
      <c r="BK89" s="228">
        <f>BK90+BK128</f>
        <v>0</v>
      </c>
    </row>
    <row r="90" s="12" customFormat="1" ht="22.8" customHeight="1">
      <c r="A90" s="12"/>
      <c r="B90" s="215"/>
      <c r="C90" s="216"/>
      <c r="D90" s="217" t="s">
        <v>73</v>
      </c>
      <c r="E90" s="229" t="s">
        <v>78</v>
      </c>
      <c r="F90" s="229" t="s">
        <v>393</v>
      </c>
      <c r="G90" s="216"/>
      <c r="H90" s="216"/>
      <c r="I90" s="219"/>
      <c r="J90" s="230">
        <f>BK90</f>
        <v>0</v>
      </c>
      <c r="K90" s="216"/>
      <c r="L90" s="221"/>
      <c r="M90" s="222"/>
      <c r="N90" s="223"/>
      <c r="O90" s="223"/>
      <c r="P90" s="224">
        <f>SUM(P91:P127)</f>
        <v>0</v>
      </c>
      <c r="Q90" s="223"/>
      <c r="R90" s="224">
        <f>SUM(R91:R127)</f>
        <v>5.8845799999999997</v>
      </c>
      <c r="S90" s="223"/>
      <c r="T90" s="225">
        <f>SUM(T91:T127)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78</v>
      </c>
      <c r="AY90" s="226" t="s">
        <v>475</v>
      </c>
      <c r="BK90" s="228">
        <f>SUM(BK91:BK127)</f>
        <v>0</v>
      </c>
    </row>
    <row r="91" s="2" customFormat="1" ht="33" customHeight="1">
      <c r="A91" s="41"/>
      <c r="B91" s="42"/>
      <c r="C91" s="231" t="s">
        <v>78</v>
      </c>
      <c r="D91" s="231" t="s">
        <v>477</v>
      </c>
      <c r="E91" s="232" t="s">
        <v>7886</v>
      </c>
      <c r="F91" s="233" t="s">
        <v>7887</v>
      </c>
      <c r="G91" s="234" t="s">
        <v>550</v>
      </c>
      <c r="H91" s="235">
        <v>78</v>
      </c>
      <c r="I91" s="236"/>
      <c r="J91" s="237">
        <f>ROUND(I91*H91,2)</f>
        <v>0</v>
      </c>
      <c r="K91" s="233" t="s">
        <v>481</v>
      </c>
      <c r="L91" s="47"/>
      <c r="M91" s="238" t="s">
        <v>28</v>
      </c>
      <c r="N91" s="239" t="s">
        <v>45</v>
      </c>
      <c r="O91" s="87"/>
      <c r="P91" s="240">
        <f>O91*H91</f>
        <v>0</v>
      </c>
      <c r="Q91" s="240">
        <v>0</v>
      </c>
      <c r="R91" s="240">
        <f>Q91*H91</f>
        <v>0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482</v>
      </c>
      <c r="AT91" s="242" t="s">
        <v>477</v>
      </c>
      <c r="AU91" s="242" t="s">
        <v>82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482</v>
      </c>
      <c r="BM91" s="242" t="s">
        <v>8027</v>
      </c>
    </row>
    <row r="92" s="2" customFormat="1">
      <c r="A92" s="41"/>
      <c r="B92" s="42"/>
      <c r="C92" s="43"/>
      <c r="D92" s="244" t="s">
        <v>484</v>
      </c>
      <c r="E92" s="43"/>
      <c r="F92" s="245" t="s">
        <v>7887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82</v>
      </c>
    </row>
    <row r="93" s="13" customFormat="1">
      <c r="A93" s="13"/>
      <c r="B93" s="249"/>
      <c r="C93" s="250"/>
      <c r="D93" s="244" t="s">
        <v>487</v>
      </c>
      <c r="E93" s="251" t="s">
        <v>28</v>
      </c>
      <c r="F93" s="252" t="s">
        <v>8028</v>
      </c>
      <c r="G93" s="250"/>
      <c r="H93" s="253">
        <v>104</v>
      </c>
      <c r="I93" s="254"/>
      <c r="J93" s="250"/>
      <c r="K93" s="250"/>
      <c r="L93" s="255"/>
      <c r="M93" s="256"/>
      <c r="N93" s="257"/>
      <c r="O93" s="257"/>
      <c r="P93" s="257"/>
      <c r="Q93" s="257"/>
      <c r="R93" s="257"/>
      <c r="S93" s="257"/>
      <c r="T93" s="258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59" t="s">
        <v>487</v>
      </c>
      <c r="AU93" s="259" t="s">
        <v>82</v>
      </c>
      <c r="AV93" s="13" t="s">
        <v>82</v>
      </c>
      <c r="AW93" s="13" t="s">
        <v>35</v>
      </c>
      <c r="AX93" s="13" t="s">
        <v>74</v>
      </c>
      <c r="AY93" s="259" t="s">
        <v>475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8029</v>
      </c>
      <c r="G94" s="250"/>
      <c r="H94" s="253">
        <v>-26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74</v>
      </c>
      <c r="AY94" s="259" t="s">
        <v>475</v>
      </c>
    </row>
    <row r="95" s="15" customFormat="1">
      <c r="A95" s="15"/>
      <c r="B95" s="271"/>
      <c r="C95" s="272"/>
      <c r="D95" s="244" t="s">
        <v>487</v>
      </c>
      <c r="E95" s="273" t="s">
        <v>28</v>
      </c>
      <c r="F95" s="274" t="s">
        <v>493</v>
      </c>
      <c r="G95" s="272"/>
      <c r="H95" s="275">
        <v>78</v>
      </c>
      <c r="I95" s="276"/>
      <c r="J95" s="272"/>
      <c r="K95" s="272"/>
      <c r="L95" s="277"/>
      <c r="M95" s="278"/>
      <c r="N95" s="279"/>
      <c r="O95" s="279"/>
      <c r="P95" s="279"/>
      <c r="Q95" s="279"/>
      <c r="R95" s="279"/>
      <c r="S95" s="279"/>
      <c r="T95" s="280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T95" s="281" t="s">
        <v>487</v>
      </c>
      <c r="AU95" s="281" t="s">
        <v>82</v>
      </c>
      <c r="AV95" s="15" t="s">
        <v>482</v>
      </c>
      <c r="AW95" s="15" t="s">
        <v>35</v>
      </c>
      <c r="AX95" s="15" t="s">
        <v>78</v>
      </c>
      <c r="AY95" s="281" t="s">
        <v>475</v>
      </c>
    </row>
    <row r="96" s="2" customFormat="1" ht="16.5" customHeight="1">
      <c r="A96" s="41"/>
      <c r="B96" s="42"/>
      <c r="C96" s="282" t="s">
        <v>82</v>
      </c>
      <c r="D96" s="282" t="s">
        <v>516</v>
      </c>
      <c r="E96" s="283" t="s">
        <v>7826</v>
      </c>
      <c r="F96" s="284" t="s">
        <v>7827</v>
      </c>
      <c r="G96" s="285" t="s">
        <v>480</v>
      </c>
      <c r="H96" s="286">
        <v>4.875</v>
      </c>
      <c r="I96" s="287"/>
      <c r="J96" s="288">
        <f>ROUND(I96*H96,2)</f>
        <v>0</v>
      </c>
      <c r="K96" s="284" t="s">
        <v>481</v>
      </c>
      <c r="L96" s="289"/>
      <c r="M96" s="290" t="s">
        <v>28</v>
      </c>
      <c r="N96" s="291" t="s">
        <v>45</v>
      </c>
      <c r="O96" s="87"/>
      <c r="P96" s="240">
        <f>O96*H96</f>
        <v>0</v>
      </c>
      <c r="Q96" s="240">
        <v>0.22</v>
      </c>
      <c r="R96" s="240">
        <f>Q96*H96</f>
        <v>1.0725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519</v>
      </c>
      <c r="AT96" s="242" t="s">
        <v>516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8030</v>
      </c>
    </row>
    <row r="97" s="2" customFormat="1">
      <c r="A97" s="41"/>
      <c r="B97" s="42"/>
      <c r="C97" s="43"/>
      <c r="D97" s="244" t="s">
        <v>484</v>
      </c>
      <c r="E97" s="43"/>
      <c r="F97" s="245" t="s">
        <v>7827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8031</v>
      </c>
      <c r="G98" s="250"/>
      <c r="H98" s="253">
        <v>4.875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33" customHeight="1">
      <c r="A99" s="41"/>
      <c r="B99" s="42"/>
      <c r="C99" s="231" t="s">
        <v>90</v>
      </c>
      <c r="D99" s="231" t="s">
        <v>477</v>
      </c>
      <c r="E99" s="232" t="s">
        <v>8032</v>
      </c>
      <c r="F99" s="233" t="s">
        <v>8033</v>
      </c>
      <c r="G99" s="234" t="s">
        <v>550</v>
      </c>
      <c r="H99" s="235">
        <v>26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8034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8033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8035</v>
      </c>
      <c r="G101" s="250"/>
      <c r="H101" s="253">
        <v>26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16.5" customHeight="1">
      <c r="A102" s="41"/>
      <c r="B102" s="42"/>
      <c r="C102" s="282" t="s">
        <v>482</v>
      </c>
      <c r="D102" s="282" t="s">
        <v>516</v>
      </c>
      <c r="E102" s="283" t="s">
        <v>7826</v>
      </c>
      <c r="F102" s="284" t="s">
        <v>7827</v>
      </c>
      <c r="G102" s="285" t="s">
        <v>480</v>
      </c>
      <c r="H102" s="286">
        <v>5.2000000000000002</v>
      </c>
      <c r="I102" s="287"/>
      <c r="J102" s="288">
        <f>ROUND(I102*H102,2)</f>
        <v>0</v>
      </c>
      <c r="K102" s="284" t="s">
        <v>481</v>
      </c>
      <c r="L102" s="289"/>
      <c r="M102" s="290" t="s">
        <v>28</v>
      </c>
      <c r="N102" s="291" t="s">
        <v>45</v>
      </c>
      <c r="O102" s="87"/>
      <c r="P102" s="240">
        <f>O102*H102</f>
        <v>0</v>
      </c>
      <c r="Q102" s="240">
        <v>0.22</v>
      </c>
      <c r="R102" s="240">
        <f>Q102*H102</f>
        <v>1.1440000000000001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519</v>
      </c>
      <c r="AT102" s="242" t="s">
        <v>516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8036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7827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8037</v>
      </c>
      <c r="G104" s="250"/>
      <c r="H104" s="253">
        <v>5.2000000000000002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78</v>
      </c>
      <c r="AY104" s="259" t="s">
        <v>475</v>
      </c>
    </row>
    <row r="105" s="2" customFormat="1" ht="33" customHeight="1">
      <c r="A105" s="41"/>
      <c r="B105" s="42"/>
      <c r="C105" s="231" t="s">
        <v>186</v>
      </c>
      <c r="D105" s="231" t="s">
        <v>477</v>
      </c>
      <c r="E105" s="232" t="s">
        <v>7839</v>
      </c>
      <c r="F105" s="233" t="s">
        <v>7840</v>
      </c>
      <c r="G105" s="234" t="s">
        <v>550</v>
      </c>
      <c r="H105" s="235">
        <v>78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8038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7842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8039</v>
      </c>
      <c r="G107" s="250"/>
      <c r="H107" s="253">
        <v>78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78</v>
      </c>
      <c r="AY107" s="259" t="s">
        <v>475</v>
      </c>
    </row>
    <row r="108" s="2" customFormat="1" ht="33" customHeight="1">
      <c r="A108" s="41"/>
      <c r="B108" s="42"/>
      <c r="C108" s="231" t="s">
        <v>204</v>
      </c>
      <c r="D108" s="231" t="s">
        <v>477</v>
      </c>
      <c r="E108" s="232" t="s">
        <v>8040</v>
      </c>
      <c r="F108" s="233" t="s">
        <v>8041</v>
      </c>
      <c r="G108" s="234" t="s">
        <v>550</v>
      </c>
      <c r="H108" s="235">
        <v>26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482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482</v>
      </c>
      <c r="BM108" s="242" t="s">
        <v>8042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8043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614</v>
      </c>
      <c r="G110" s="250"/>
      <c r="H110" s="253">
        <v>26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21.75" customHeight="1">
      <c r="A111" s="41"/>
      <c r="B111" s="42"/>
      <c r="C111" s="282" t="s">
        <v>522</v>
      </c>
      <c r="D111" s="282" t="s">
        <v>516</v>
      </c>
      <c r="E111" s="283" t="s">
        <v>8044</v>
      </c>
      <c r="F111" s="284" t="s">
        <v>8045</v>
      </c>
      <c r="G111" s="285" t="s">
        <v>550</v>
      </c>
      <c r="H111" s="286">
        <v>104</v>
      </c>
      <c r="I111" s="287"/>
      <c r="J111" s="288">
        <f>ROUND(I111*H111,2)</f>
        <v>0</v>
      </c>
      <c r="K111" s="284" t="s">
        <v>28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0.029999999999999999</v>
      </c>
      <c r="R111" s="240">
        <f>Q111*H111</f>
        <v>3.1200000000000001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519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8046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8045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8047</v>
      </c>
      <c r="G113" s="250"/>
      <c r="H113" s="253">
        <v>104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78</v>
      </c>
      <c r="AY113" s="259" t="s">
        <v>475</v>
      </c>
    </row>
    <row r="114" s="2" customFormat="1" ht="21.75" customHeight="1">
      <c r="A114" s="41"/>
      <c r="B114" s="42"/>
      <c r="C114" s="231" t="s">
        <v>519</v>
      </c>
      <c r="D114" s="231" t="s">
        <v>477</v>
      </c>
      <c r="E114" s="232" t="s">
        <v>7847</v>
      </c>
      <c r="F114" s="233" t="s">
        <v>7848</v>
      </c>
      <c r="G114" s="234" t="s">
        <v>550</v>
      </c>
      <c r="H114" s="235">
        <v>104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5.0000000000000002E-05</v>
      </c>
      <c r="R114" s="240">
        <f>Q114*H114</f>
        <v>0.0052000000000000006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482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482</v>
      </c>
      <c r="BM114" s="242" t="s">
        <v>8048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7848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4535</v>
      </c>
      <c r="G116" s="250"/>
      <c r="H116" s="253">
        <v>104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78</v>
      </c>
      <c r="AY116" s="259" t="s">
        <v>475</v>
      </c>
    </row>
    <row r="117" s="2" customFormat="1" ht="16.5" customHeight="1">
      <c r="A117" s="41"/>
      <c r="B117" s="42"/>
      <c r="C117" s="282" t="s">
        <v>292</v>
      </c>
      <c r="D117" s="282" t="s">
        <v>516</v>
      </c>
      <c r="E117" s="283" t="s">
        <v>7850</v>
      </c>
      <c r="F117" s="284" t="s">
        <v>7851</v>
      </c>
      <c r="G117" s="285" t="s">
        <v>550</v>
      </c>
      <c r="H117" s="286">
        <v>104</v>
      </c>
      <c r="I117" s="287"/>
      <c r="J117" s="288">
        <f>ROUND(I117*H117,2)</f>
        <v>0</v>
      </c>
      <c r="K117" s="284" t="s">
        <v>481</v>
      </c>
      <c r="L117" s="289"/>
      <c r="M117" s="290" t="s">
        <v>28</v>
      </c>
      <c r="N117" s="291" t="s">
        <v>45</v>
      </c>
      <c r="O117" s="87"/>
      <c r="P117" s="240">
        <f>O117*H117</f>
        <v>0</v>
      </c>
      <c r="Q117" s="240">
        <v>0.0047200000000000002</v>
      </c>
      <c r="R117" s="240">
        <f>Q117*H117</f>
        <v>0.49088000000000004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519</v>
      </c>
      <c r="AT117" s="242" t="s">
        <v>516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8049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7851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2" customFormat="1" ht="16.5" customHeight="1">
      <c r="A119" s="41"/>
      <c r="B119" s="42"/>
      <c r="C119" s="231" t="s">
        <v>332</v>
      </c>
      <c r="D119" s="231" t="s">
        <v>477</v>
      </c>
      <c r="E119" s="232" t="s">
        <v>7853</v>
      </c>
      <c r="F119" s="233" t="s">
        <v>7854</v>
      </c>
      <c r="G119" s="234" t="s">
        <v>550</v>
      </c>
      <c r="H119" s="235">
        <v>104</v>
      </c>
      <c r="I119" s="236"/>
      <c r="J119" s="237">
        <f>ROUND(I119*H119,2)</f>
        <v>0</v>
      </c>
      <c r="K119" s="233" t="s">
        <v>28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0.00050000000000000001</v>
      </c>
      <c r="R119" s="240">
        <f>Q119*H119</f>
        <v>0.052000000000000005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8050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7854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8051</v>
      </c>
      <c r="G121" s="250"/>
      <c r="H121" s="253">
        <v>104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78</v>
      </c>
      <c r="AY121" s="259" t="s">
        <v>475</v>
      </c>
    </row>
    <row r="122" s="2" customFormat="1" ht="33" customHeight="1">
      <c r="A122" s="41"/>
      <c r="B122" s="42"/>
      <c r="C122" s="231" t="s">
        <v>341</v>
      </c>
      <c r="D122" s="231" t="s">
        <v>477</v>
      </c>
      <c r="E122" s="232" t="s">
        <v>7857</v>
      </c>
      <c r="F122" s="233" t="s">
        <v>7858</v>
      </c>
      <c r="G122" s="234" t="s">
        <v>550</v>
      </c>
      <c r="H122" s="235">
        <v>104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8052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7860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8053</v>
      </c>
      <c r="G124" s="250"/>
      <c r="H124" s="253">
        <v>104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78</v>
      </c>
      <c r="AY124" s="259" t="s">
        <v>475</v>
      </c>
    </row>
    <row r="125" s="2" customFormat="1" ht="21.75" customHeight="1">
      <c r="A125" s="41"/>
      <c r="B125" s="42"/>
      <c r="C125" s="231" t="s">
        <v>350</v>
      </c>
      <c r="D125" s="231" t="s">
        <v>477</v>
      </c>
      <c r="E125" s="232" t="s">
        <v>7955</v>
      </c>
      <c r="F125" s="233" t="s">
        <v>7956</v>
      </c>
      <c r="G125" s="234" t="s">
        <v>496</v>
      </c>
      <c r="H125" s="235">
        <v>156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482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482</v>
      </c>
      <c r="BM125" s="242" t="s">
        <v>8054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7956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8055</v>
      </c>
      <c r="G127" s="250"/>
      <c r="H127" s="253">
        <v>156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78</v>
      </c>
      <c r="AY127" s="259" t="s">
        <v>475</v>
      </c>
    </row>
    <row r="128" s="12" customFormat="1" ht="22.8" customHeight="1">
      <c r="A128" s="12"/>
      <c r="B128" s="215"/>
      <c r="C128" s="216"/>
      <c r="D128" s="217" t="s">
        <v>73</v>
      </c>
      <c r="E128" s="229" t="s">
        <v>701</v>
      </c>
      <c r="F128" s="229" t="s">
        <v>702</v>
      </c>
      <c r="G128" s="216"/>
      <c r="H128" s="216"/>
      <c r="I128" s="219"/>
      <c r="J128" s="230">
        <f>BK128</f>
        <v>0</v>
      </c>
      <c r="K128" s="216"/>
      <c r="L128" s="221"/>
      <c r="M128" s="222"/>
      <c r="N128" s="223"/>
      <c r="O128" s="223"/>
      <c r="P128" s="224">
        <f>SUM(P129:P130)</f>
        <v>0</v>
      </c>
      <c r="Q128" s="223"/>
      <c r="R128" s="224">
        <f>SUM(R129:R130)</f>
        <v>0</v>
      </c>
      <c r="S128" s="223"/>
      <c r="T128" s="225">
        <f>SUM(T129:T130)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6" t="s">
        <v>78</v>
      </c>
      <c r="AT128" s="227" t="s">
        <v>73</v>
      </c>
      <c r="AU128" s="227" t="s">
        <v>78</v>
      </c>
      <c r="AY128" s="226" t="s">
        <v>475</v>
      </c>
      <c r="BK128" s="228">
        <f>SUM(BK129:BK130)</f>
        <v>0</v>
      </c>
    </row>
    <row r="129" s="2" customFormat="1" ht="21.75" customHeight="1">
      <c r="A129" s="41"/>
      <c r="B129" s="42"/>
      <c r="C129" s="231" t="s">
        <v>359</v>
      </c>
      <c r="D129" s="231" t="s">
        <v>477</v>
      </c>
      <c r="E129" s="232" t="s">
        <v>7870</v>
      </c>
      <c r="F129" s="233" t="s">
        <v>7871</v>
      </c>
      <c r="G129" s="234" t="s">
        <v>508</v>
      </c>
      <c r="H129" s="235">
        <v>5.8849999999999998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8056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7871</v>
      </c>
      <c r="G130" s="43"/>
      <c r="H130" s="43"/>
      <c r="I130" s="151"/>
      <c r="J130" s="43"/>
      <c r="K130" s="43"/>
      <c r="L130" s="47"/>
      <c r="M130" s="295"/>
      <c r="N130" s="296"/>
      <c r="O130" s="297"/>
      <c r="P130" s="297"/>
      <c r="Q130" s="297"/>
      <c r="R130" s="297"/>
      <c r="S130" s="297"/>
      <c r="T130" s="29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2" customFormat="1" ht="6.96" customHeight="1">
      <c r="A131" s="41"/>
      <c r="B131" s="62"/>
      <c r="C131" s="63"/>
      <c r="D131" s="63"/>
      <c r="E131" s="63"/>
      <c r="F131" s="63"/>
      <c r="G131" s="63"/>
      <c r="H131" s="63"/>
      <c r="I131" s="179"/>
      <c r="J131" s="63"/>
      <c r="K131" s="63"/>
      <c r="L131" s="47"/>
      <c r="M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</row>
  </sheetData>
  <sheetProtection sheet="1" autoFilter="0" formatColumns="0" formatRows="0" objects="1" scenarios="1" spinCount="100000" saltValue="SHLuC1mK9wskJMmxO+uaoaG2KO7y0ATo0C6PtEhd9idAsD7GZpIXHQ3fnioTPxPLqRjlKgt3aZyH91FNT8+7iA==" hashValue="f83LDZC7DcAENhS5gqA0iie8GY11Ss5hZ4mxlQyrT+eQNUt/VyuVcBlnBA03Lo80jLCIHUbJb6jc25JrXmgeOA==" algorithmName="SHA-512" password="C429"/>
  <autoFilter ref="C87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337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8057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8058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ROUND(J94,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ROUND((SUM(BE94:BE205)),  2)</f>
        <v>0</v>
      </c>
      <c r="G35" s="41"/>
      <c r="H35" s="41"/>
      <c r="I35" s="168">
        <v>0.20999999999999999</v>
      </c>
      <c r="J35" s="167">
        <f>ROUND(((SUM(BE94:BE205))*I35),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ROUND((SUM(BF94:BF205)),  2)</f>
        <v>0</v>
      </c>
      <c r="G36" s="41"/>
      <c r="H36" s="41"/>
      <c r="I36" s="168">
        <v>0.14999999999999999</v>
      </c>
      <c r="J36" s="167">
        <f>ROUND(((SUM(BF94:BF205))*I36),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ROUND((SUM(BG94:BG205)),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ROUND((SUM(BH94:BH205)),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ROUND((SUM(BI94:BI205)),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8057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10.1 - Stabilizace příkopu u pozemku č.369/8, propustek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J94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J95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J96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447</v>
      </c>
      <c r="E66" s="199"/>
      <c r="F66" s="199"/>
      <c r="G66" s="199"/>
      <c r="H66" s="199"/>
      <c r="I66" s="200"/>
      <c r="J66" s="201">
        <f>J136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448</v>
      </c>
      <c r="E67" s="199"/>
      <c r="F67" s="199"/>
      <c r="G67" s="199"/>
      <c r="H67" s="199"/>
      <c r="I67" s="200"/>
      <c r="J67" s="201">
        <f>J140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1214</v>
      </c>
      <c r="E68" s="199"/>
      <c r="F68" s="199"/>
      <c r="G68" s="199"/>
      <c r="H68" s="199"/>
      <c r="I68" s="200"/>
      <c r="J68" s="201">
        <f>J159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97"/>
      <c r="C69" s="127"/>
      <c r="D69" s="198" t="s">
        <v>2360</v>
      </c>
      <c r="E69" s="199"/>
      <c r="F69" s="199"/>
      <c r="G69" s="199"/>
      <c r="H69" s="199"/>
      <c r="I69" s="200"/>
      <c r="J69" s="201">
        <f>J166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450</v>
      </c>
      <c r="E70" s="199"/>
      <c r="F70" s="199"/>
      <c r="G70" s="199"/>
      <c r="H70" s="199"/>
      <c r="I70" s="200"/>
      <c r="J70" s="201">
        <f>J173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1909</v>
      </c>
      <c r="E71" s="199"/>
      <c r="F71" s="199"/>
      <c r="G71" s="199"/>
      <c r="H71" s="199"/>
      <c r="I71" s="200"/>
      <c r="J71" s="201">
        <f>J196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451</v>
      </c>
      <c r="E72" s="199"/>
      <c r="F72" s="199"/>
      <c r="G72" s="199"/>
      <c r="H72" s="199"/>
      <c r="I72" s="200"/>
      <c r="J72" s="201">
        <f>J203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179"/>
      <c r="J74" s="63"/>
      <c r="K74" s="6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182"/>
      <c r="J78" s="65"/>
      <c r="K78" s="65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460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83" t="str">
        <f>E7</f>
        <v>Krounka Kutřín, výstavba poldru</v>
      </c>
      <c r="F82" s="35"/>
      <c r="G82" s="35"/>
      <c r="H82" s="35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435</v>
      </c>
      <c r="D83" s="25"/>
      <c r="E83" s="25"/>
      <c r="F83" s="25"/>
      <c r="G83" s="25"/>
      <c r="H83" s="25"/>
      <c r="I83" s="142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83" t="s">
        <v>8057</v>
      </c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437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10.1 - Stabilizace příkopu u pozemku č.369/8, propustek</v>
      </c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22</v>
      </c>
      <c r="D88" s="43"/>
      <c r="E88" s="43"/>
      <c r="F88" s="30" t="str">
        <f>F14</f>
        <v>k.ú. Perálec,Hněvětice,Miřetín,Č.Rybná</v>
      </c>
      <c r="G88" s="43"/>
      <c r="H88" s="43"/>
      <c r="I88" s="154" t="s">
        <v>24</v>
      </c>
      <c r="J88" s="75" t="str">
        <f>IF(J14="","",J14)</f>
        <v>27.8.2019</v>
      </c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26</v>
      </c>
      <c r="D90" s="43"/>
      <c r="E90" s="43"/>
      <c r="F90" s="30" t="str">
        <f>E17</f>
        <v>Povodí Labe,státní podnik,Víta Nejedlého 951, HK3</v>
      </c>
      <c r="G90" s="43"/>
      <c r="H90" s="43"/>
      <c r="I90" s="154" t="s">
        <v>33</v>
      </c>
      <c r="J90" s="39" t="str">
        <f>E23</f>
        <v>"Sdružení Kutřín 2016" Šindlar + HG partner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31</v>
      </c>
      <c r="D91" s="43"/>
      <c r="E91" s="43"/>
      <c r="F91" s="30" t="str">
        <f>IF(E20="","",E20)</f>
        <v>Vyplň údaj</v>
      </c>
      <c r="G91" s="43"/>
      <c r="H91" s="43"/>
      <c r="I91" s="154" t="s">
        <v>36</v>
      </c>
      <c r="J91" s="39" t="str">
        <f>E26</f>
        <v xml:space="preserve"> 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203"/>
      <c r="B93" s="204"/>
      <c r="C93" s="205" t="s">
        <v>461</v>
      </c>
      <c r="D93" s="206" t="s">
        <v>59</v>
      </c>
      <c r="E93" s="206" t="s">
        <v>55</v>
      </c>
      <c r="F93" s="206" t="s">
        <v>56</v>
      </c>
      <c r="G93" s="206" t="s">
        <v>462</v>
      </c>
      <c r="H93" s="206" t="s">
        <v>463</v>
      </c>
      <c r="I93" s="207" t="s">
        <v>464</v>
      </c>
      <c r="J93" s="206" t="s">
        <v>444</v>
      </c>
      <c r="K93" s="208" t="s">
        <v>465</v>
      </c>
      <c r="L93" s="209"/>
      <c r="M93" s="95" t="s">
        <v>28</v>
      </c>
      <c r="N93" s="96" t="s">
        <v>44</v>
      </c>
      <c r="O93" s="96" t="s">
        <v>466</v>
      </c>
      <c r="P93" s="96" t="s">
        <v>467</v>
      </c>
      <c r="Q93" s="96" t="s">
        <v>468</v>
      </c>
      <c r="R93" s="96" t="s">
        <v>469</v>
      </c>
      <c r="S93" s="96" t="s">
        <v>470</v>
      </c>
      <c r="T93" s="97" t="s">
        <v>471</v>
      </c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</row>
    <row r="94" s="2" customFormat="1" ht="22.8" customHeight="1">
      <c r="A94" s="41"/>
      <c r="B94" s="42"/>
      <c r="C94" s="102" t="s">
        <v>472</v>
      </c>
      <c r="D94" s="43"/>
      <c r="E94" s="43"/>
      <c r="F94" s="43"/>
      <c r="G94" s="43"/>
      <c r="H94" s="43"/>
      <c r="I94" s="151"/>
      <c r="J94" s="210">
        <f>BK94</f>
        <v>0</v>
      </c>
      <c r="K94" s="43"/>
      <c r="L94" s="47"/>
      <c r="M94" s="98"/>
      <c r="N94" s="211"/>
      <c r="O94" s="99"/>
      <c r="P94" s="212">
        <f>P95</f>
        <v>0</v>
      </c>
      <c r="Q94" s="99"/>
      <c r="R94" s="212">
        <f>R95</f>
        <v>28.648109000000002</v>
      </c>
      <c r="S94" s="99"/>
      <c r="T94" s="213">
        <f>T95</f>
        <v>13.001999999999999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73</v>
      </c>
      <c r="AU94" s="20" t="s">
        <v>445</v>
      </c>
      <c r="BK94" s="214">
        <f>BK95</f>
        <v>0</v>
      </c>
    </row>
    <row r="95" s="12" customFormat="1" ht="25.92" customHeight="1">
      <c r="A95" s="12"/>
      <c r="B95" s="215"/>
      <c r="C95" s="216"/>
      <c r="D95" s="217" t="s">
        <v>73</v>
      </c>
      <c r="E95" s="218" t="s">
        <v>473</v>
      </c>
      <c r="F95" s="218" t="s">
        <v>474</v>
      </c>
      <c r="G95" s="216"/>
      <c r="H95" s="216"/>
      <c r="I95" s="219"/>
      <c r="J95" s="220">
        <f>BK95</f>
        <v>0</v>
      </c>
      <c r="K95" s="216"/>
      <c r="L95" s="221"/>
      <c r="M95" s="222"/>
      <c r="N95" s="223"/>
      <c r="O95" s="223"/>
      <c r="P95" s="224">
        <f>P96+P136+P140+P159+P166+P173+P196+P203</f>
        <v>0</v>
      </c>
      <c r="Q95" s="223"/>
      <c r="R95" s="224">
        <f>R96+R136+R140+R159+R166+R173+R196+R203</f>
        <v>28.648109000000002</v>
      </c>
      <c r="S95" s="223"/>
      <c r="T95" s="225">
        <f>T96+T136+T140+T159+T166+T173+T196+T203</f>
        <v>13.001999999999999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78</v>
      </c>
      <c r="AT95" s="227" t="s">
        <v>73</v>
      </c>
      <c r="AU95" s="227" t="s">
        <v>74</v>
      </c>
      <c r="AY95" s="226" t="s">
        <v>475</v>
      </c>
      <c r="BK95" s="228">
        <f>BK96+BK136+BK140+BK159+BK166+BK173+BK196+BK203</f>
        <v>0</v>
      </c>
    </row>
    <row r="96" s="12" customFormat="1" ht="22.8" customHeight="1">
      <c r="A96" s="12"/>
      <c r="B96" s="215"/>
      <c r="C96" s="216"/>
      <c r="D96" s="217" t="s">
        <v>73</v>
      </c>
      <c r="E96" s="229" t="s">
        <v>78</v>
      </c>
      <c r="F96" s="229" t="s">
        <v>393</v>
      </c>
      <c r="G96" s="216"/>
      <c r="H96" s="216"/>
      <c r="I96" s="219"/>
      <c r="J96" s="230">
        <f>BK96</f>
        <v>0</v>
      </c>
      <c r="K96" s="216"/>
      <c r="L96" s="221"/>
      <c r="M96" s="222"/>
      <c r="N96" s="223"/>
      <c r="O96" s="223"/>
      <c r="P96" s="224">
        <f>SUM(P97:P135)</f>
        <v>0</v>
      </c>
      <c r="Q96" s="223"/>
      <c r="R96" s="224">
        <f>SUM(R97:R135)</f>
        <v>0.00037500000000000001</v>
      </c>
      <c r="S96" s="223"/>
      <c r="T96" s="225">
        <f>SUM(T97:T135)</f>
        <v>7.1639999999999997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78</v>
      </c>
      <c r="AT96" s="227" t="s">
        <v>73</v>
      </c>
      <c r="AU96" s="227" t="s">
        <v>78</v>
      </c>
      <c r="AY96" s="226" t="s">
        <v>475</v>
      </c>
      <c r="BK96" s="228">
        <f>SUM(BK97:BK135)</f>
        <v>0</v>
      </c>
    </row>
    <row r="97" s="2" customFormat="1" ht="55.5" customHeight="1">
      <c r="A97" s="41"/>
      <c r="B97" s="42"/>
      <c r="C97" s="231" t="s">
        <v>78</v>
      </c>
      <c r="D97" s="231" t="s">
        <v>477</v>
      </c>
      <c r="E97" s="232" t="s">
        <v>8059</v>
      </c>
      <c r="F97" s="233" t="s">
        <v>8060</v>
      </c>
      <c r="G97" s="234" t="s">
        <v>496</v>
      </c>
      <c r="H97" s="235">
        <v>18</v>
      </c>
      <c r="I97" s="236"/>
      <c r="J97" s="237">
        <f>ROUND(I97*H97,2)</f>
        <v>0</v>
      </c>
      <c r="K97" s="233" t="s">
        <v>481</v>
      </c>
      <c r="L97" s="47"/>
      <c r="M97" s="238" t="s">
        <v>28</v>
      </c>
      <c r="N97" s="239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0.29999999999999999</v>
      </c>
      <c r="T97" s="241">
        <f>S97*H97</f>
        <v>5.3999999999999995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482</v>
      </c>
      <c r="AT97" s="242" t="s">
        <v>477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8061</v>
      </c>
    </row>
    <row r="98" s="2" customFormat="1">
      <c r="A98" s="41"/>
      <c r="B98" s="42"/>
      <c r="C98" s="43"/>
      <c r="D98" s="244" t="s">
        <v>484</v>
      </c>
      <c r="E98" s="43"/>
      <c r="F98" s="245" t="s">
        <v>8060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13" customFormat="1">
      <c r="A99" s="13"/>
      <c r="B99" s="249"/>
      <c r="C99" s="250"/>
      <c r="D99" s="244" t="s">
        <v>487</v>
      </c>
      <c r="E99" s="251" t="s">
        <v>28</v>
      </c>
      <c r="F99" s="252" t="s">
        <v>8062</v>
      </c>
      <c r="G99" s="250"/>
      <c r="H99" s="253">
        <v>18</v>
      </c>
      <c r="I99" s="254"/>
      <c r="J99" s="250"/>
      <c r="K99" s="250"/>
      <c r="L99" s="255"/>
      <c r="M99" s="256"/>
      <c r="N99" s="257"/>
      <c r="O99" s="257"/>
      <c r="P99" s="257"/>
      <c r="Q99" s="257"/>
      <c r="R99" s="257"/>
      <c r="S99" s="257"/>
      <c r="T99" s="258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59" t="s">
        <v>487</v>
      </c>
      <c r="AU99" s="259" t="s">
        <v>82</v>
      </c>
      <c r="AV99" s="13" t="s">
        <v>82</v>
      </c>
      <c r="AW99" s="13" t="s">
        <v>35</v>
      </c>
      <c r="AX99" s="13" t="s">
        <v>78</v>
      </c>
      <c r="AY99" s="259" t="s">
        <v>475</v>
      </c>
    </row>
    <row r="100" s="2" customFormat="1" ht="44.25" customHeight="1">
      <c r="A100" s="41"/>
      <c r="B100" s="42"/>
      <c r="C100" s="231" t="s">
        <v>82</v>
      </c>
      <c r="D100" s="231" t="s">
        <v>477</v>
      </c>
      <c r="E100" s="232" t="s">
        <v>8063</v>
      </c>
      <c r="F100" s="233" t="s">
        <v>8064</v>
      </c>
      <c r="G100" s="234" t="s">
        <v>496</v>
      </c>
      <c r="H100" s="235">
        <v>18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0.098000000000000004</v>
      </c>
      <c r="T100" s="241">
        <f>S100*H100</f>
        <v>1.764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482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482</v>
      </c>
      <c r="BM100" s="242" t="s">
        <v>8065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8064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8062</v>
      </c>
      <c r="G102" s="250"/>
      <c r="H102" s="253">
        <v>18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78</v>
      </c>
      <c r="AY102" s="259" t="s">
        <v>475</v>
      </c>
    </row>
    <row r="103" s="2" customFormat="1" ht="33" customHeight="1">
      <c r="A103" s="41"/>
      <c r="B103" s="42"/>
      <c r="C103" s="231" t="s">
        <v>90</v>
      </c>
      <c r="D103" s="231" t="s">
        <v>477</v>
      </c>
      <c r="E103" s="232" t="s">
        <v>3104</v>
      </c>
      <c r="F103" s="233" t="s">
        <v>3105</v>
      </c>
      <c r="G103" s="234" t="s">
        <v>480</v>
      </c>
      <c r="H103" s="235">
        <v>7.5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8066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3107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8067</v>
      </c>
      <c r="G105" s="250"/>
      <c r="H105" s="253">
        <v>7.5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78</v>
      </c>
      <c r="AY105" s="259" t="s">
        <v>475</v>
      </c>
    </row>
    <row r="106" s="2" customFormat="1" ht="44.25" customHeight="1">
      <c r="A106" s="41"/>
      <c r="B106" s="42"/>
      <c r="C106" s="231" t="s">
        <v>482</v>
      </c>
      <c r="D106" s="231" t="s">
        <v>477</v>
      </c>
      <c r="E106" s="232" t="s">
        <v>1488</v>
      </c>
      <c r="F106" s="233" t="s">
        <v>1489</v>
      </c>
      <c r="G106" s="234" t="s">
        <v>480</v>
      </c>
      <c r="H106" s="235">
        <v>2.25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8068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1491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8069</v>
      </c>
      <c r="G108" s="250"/>
      <c r="H108" s="253">
        <v>2.25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33" customHeight="1">
      <c r="A109" s="41"/>
      <c r="B109" s="42"/>
      <c r="C109" s="231" t="s">
        <v>186</v>
      </c>
      <c r="D109" s="231" t="s">
        <v>477</v>
      </c>
      <c r="E109" s="232" t="s">
        <v>5073</v>
      </c>
      <c r="F109" s="233" t="s">
        <v>5074</v>
      </c>
      <c r="G109" s="234" t="s">
        <v>480</v>
      </c>
      <c r="H109" s="235">
        <v>17.760000000000002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8070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5076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8071</v>
      </c>
      <c r="G111" s="250"/>
      <c r="H111" s="253">
        <v>17.760000000000002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44.25" customHeight="1">
      <c r="A112" s="41"/>
      <c r="B112" s="42"/>
      <c r="C112" s="231" t="s">
        <v>204</v>
      </c>
      <c r="D112" s="231" t="s">
        <v>477</v>
      </c>
      <c r="E112" s="232" t="s">
        <v>5622</v>
      </c>
      <c r="F112" s="233" t="s">
        <v>5623</v>
      </c>
      <c r="G112" s="234" t="s">
        <v>480</v>
      </c>
      <c r="H112" s="235">
        <v>5.3280000000000003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8072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5625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8073</v>
      </c>
      <c r="G114" s="250"/>
      <c r="H114" s="253">
        <v>5.3280000000000003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44.25" customHeight="1">
      <c r="A115" s="41"/>
      <c r="B115" s="42"/>
      <c r="C115" s="231" t="s">
        <v>522</v>
      </c>
      <c r="D115" s="231" t="s">
        <v>477</v>
      </c>
      <c r="E115" s="232" t="s">
        <v>6907</v>
      </c>
      <c r="F115" s="233" t="s">
        <v>3664</v>
      </c>
      <c r="G115" s="234" t="s">
        <v>480</v>
      </c>
      <c r="H115" s="235">
        <v>8.7599999999999998</v>
      </c>
      <c r="I115" s="236"/>
      <c r="J115" s="237">
        <f>ROUND(I115*H115,2)</f>
        <v>0</v>
      </c>
      <c r="K115" s="233" t="s">
        <v>28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8074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3664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8075</v>
      </c>
      <c r="G117" s="250"/>
      <c r="H117" s="253">
        <v>8.7599999999999998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33" customHeight="1">
      <c r="A118" s="41"/>
      <c r="B118" s="42"/>
      <c r="C118" s="231" t="s">
        <v>519</v>
      </c>
      <c r="D118" s="231" t="s">
        <v>477</v>
      </c>
      <c r="E118" s="232" t="s">
        <v>3114</v>
      </c>
      <c r="F118" s="233" t="s">
        <v>3115</v>
      </c>
      <c r="G118" s="234" t="s">
        <v>480</v>
      </c>
      <c r="H118" s="235">
        <v>16.5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8076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3117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8077</v>
      </c>
      <c r="G120" s="250"/>
      <c r="H120" s="253">
        <v>10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8078</v>
      </c>
      <c r="G121" s="250"/>
      <c r="H121" s="253">
        <v>4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8079</v>
      </c>
      <c r="G122" s="250"/>
      <c r="H122" s="253">
        <v>2.5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5" customFormat="1">
      <c r="A123" s="15"/>
      <c r="B123" s="271"/>
      <c r="C123" s="272"/>
      <c r="D123" s="244" t="s">
        <v>487</v>
      </c>
      <c r="E123" s="273" t="s">
        <v>28</v>
      </c>
      <c r="F123" s="274" t="s">
        <v>493</v>
      </c>
      <c r="G123" s="272"/>
      <c r="H123" s="275">
        <v>16.5</v>
      </c>
      <c r="I123" s="276"/>
      <c r="J123" s="272"/>
      <c r="K123" s="272"/>
      <c r="L123" s="277"/>
      <c r="M123" s="278"/>
      <c r="N123" s="279"/>
      <c r="O123" s="279"/>
      <c r="P123" s="279"/>
      <c r="Q123" s="279"/>
      <c r="R123" s="279"/>
      <c r="S123" s="279"/>
      <c r="T123" s="280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81" t="s">
        <v>487</v>
      </c>
      <c r="AU123" s="281" t="s">
        <v>82</v>
      </c>
      <c r="AV123" s="15" t="s">
        <v>482</v>
      </c>
      <c r="AW123" s="15" t="s">
        <v>35</v>
      </c>
      <c r="AX123" s="15" t="s">
        <v>78</v>
      </c>
      <c r="AY123" s="281" t="s">
        <v>475</v>
      </c>
    </row>
    <row r="124" s="2" customFormat="1" ht="16.5" customHeight="1">
      <c r="A124" s="41"/>
      <c r="B124" s="42"/>
      <c r="C124" s="231" t="s">
        <v>292</v>
      </c>
      <c r="D124" s="231" t="s">
        <v>477</v>
      </c>
      <c r="E124" s="232" t="s">
        <v>8080</v>
      </c>
      <c r="F124" s="233" t="s">
        <v>8081</v>
      </c>
      <c r="G124" s="234" t="s">
        <v>3898</v>
      </c>
      <c r="H124" s="235">
        <v>1</v>
      </c>
      <c r="I124" s="236"/>
      <c r="J124" s="237">
        <f>ROUND(I124*H124,2)</f>
        <v>0</v>
      </c>
      <c r="K124" s="233" t="s">
        <v>28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8082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8081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78</v>
      </c>
      <c r="G126" s="250"/>
      <c r="H126" s="253">
        <v>1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78</v>
      </c>
      <c r="AY126" s="259" t="s">
        <v>475</v>
      </c>
    </row>
    <row r="127" s="2" customFormat="1" ht="33" customHeight="1">
      <c r="A127" s="41"/>
      <c r="B127" s="42"/>
      <c r="C127" s="231" t="s">
        <v>332</v>
      </c>
      <c r="D127" s="231" t="s">
        <v>477</v>
      </c>
      <c r="E127" s="232" t="s">
        <v>6910</v>
      </c>
      <c r="F127" s="233" t="s">
        <v>6911</v>
      </c>
      <c r="G127" s="234" t="s">
        <v>496</v>
      </c>
      <c r="H127" s="235">
        <v>25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8083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6911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8084</v>
      </c>
      <c r="G129" s="250"/>
      <c r="H129" s="253">
        <v>25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78</v>
      </c>
      <c r="AY129" s="259" t="s">
        <v>475</v>
      </c>
    </row>
    <row r="130" s="2" customFormat="1" ht="16.5" customHeight="1">
      <c r="A130" s="41"/>
      <c r="B130" s="42"/>
      <c r="C130" s="282" t="s">
        <v>341</v>
      </c>
      <c r="D130" s="282" t="s">
        <v>516</v>
      </c>
      <c r="E130" s="283" t="s">
        <v>4991</v>
      </c>
      <c r="F130" s="284" t="s">
        <v>4992</v>
      </c>
      <c r="G130" s="285" t="s">
        <v>720</v>
      </c>
      <c r="H130" s="286">
        <v>0.375</v>
      </c>
      <c r="I130" s="287"/>
      <c r="J130" s="288">
        <f>ROUND(I130*H130,2)</f>
        <v>0</v>
      </c>
      <c r="K130" s="284" t="s">
        <v>481</v>
      </c>
      <c r="L130" s="289"/>
      <c r="M130" s="290" t="s">
        <v>28</v>
      </c>
      <c r="N130" s="291" t="s">
        <v>45</v>
      </c>
      <c r="O130" s="87"/>
      <c r="P130" s="240">
        <f>O130*H130</f>
        <v>0</v>
      </c>
      <c r="Q130" s="240">
        <v>0.001</v>
      </c>
      <c r="R130" s="240">
        <f>Q130*H130</f>
        <v>0.00037500000000000001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519</v>
      </c>
      <c r="AT130" s="242" t="s">
        <v>516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8085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4992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8086</v>
      </c>
      <c r="G132" s="250"/>
      <c r="H132" s="253">
        <v>0.375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78</v>
      </c>
      <c r="AY132" s="259" t="s">
        <v>475</v>
      </c>
    </row>
    <row r="133" s="2" customFormat="1" ht="33" customHeight="1">
      <c r="A133" s="41"/>
      <c r="B133" s="42"/>
      <c r="C133" s="231" t="s">
        <v>350</v>
      </c>
      <c r="D133" s="231" t="s">
        <v>477</v>
      </c>
      <c r="E133" s="232" t="s">
        <v>5005</v>
      </c>
      <c r="F133" s="233" t="s">
        <v>5006</v>
      </c>
      <c r="G133" s="234" t="s">
        <v>496</v>
      </c>
      <c r="H133" s="235">
        <v>25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8087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5008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8088</v>
      </c>
      <c r="G135" s="250"/>
      <c r="H135" s="253">
        <v>25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78</v>
      </c>
      <c r="AY135" s="259" t="s">
        <v>475</v>
      </c>
    </row>
    <row r="136" s="12" customFormat="1" ht="22.8" customHeight="1">
      <c r="A136" s="12"/>
      <c r="B136" s="215"/>
      <c r="C136" s="216"/>
      <c r="D136" s="217" t="s">
        <v>73</v>
      </c>
      <c r="E136" s="229" t="s">
        <v>90</v>
      </c>
      <c r="F136" s="229" t="s">
        <v>476</v>
      </c>
      <c r="G136" s="216"/>
      <c r="H136" s="216"/>
      <c r="I136" s="219"/>
      <c r="J136" s="230">
        <f>BK136</f>
        <v>0</v>
      </c>
      <c r="K136" s="216"/>
      <c r="L136" s="221"/>
      <c r="M136" s="222"/>
      <c r="N136" s="223"/>
      <c r="O136" s="223"/>
      <c r="P136" s="224">
        <f>SUM(P137:P139)</f>
        <v>0</v>
      </c>
      <c r="Q136" s="223"/>
      <c r="R136" s="224">
        <f>SUM(R137:R139)</f>
        <v>0.0047800000000000004</v>
      </c>
      <c r="S136" s="223"/>
      <c r="T136" s="225">
        <f>SUM(T137:T139)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6" t="s">
        <v>78</v>
      </c>
      <c r="AT136" s="227" t="s">
        <v>73</v>
      </c>
      <c r="AU136" s="227" t="s">
        <v>78</v>
      </c>
      <c r="AY136" s="226" t="s">
        <v>475</v>
      </c>
      <c r="BK136" s="228">
        <f>SUM(BK137:BK139)</f>
        <v>0</v>
      </c>
    </row>
    <row r="137" s="2" customFormat="1" ht="21.75" customHeight="1">
      <c r="A137" s="41"/>
      <c r="B137" s="42"/>
      <c r="C137" s="231" t="s">
        <v>359</v>
      </c>
      <c r="D137" s="231" t="s">
        <v>477</v>
      </c>
      <c r="E137" s="232" t="s">
        <v>8089</v>
      </c>
      <c r="F137" s="233" t="s">
        <v>8090</v>
      </c>
      <c r="G137" s="234" t="s">
        <v>550</v>
      </c>
      <c r="H137" s="235">
        <v>2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0.0023900000000000002</v>
      </c>
      <c r="R137" s="240">
        <f>Q137*H137</f>
        <v>0.0047800000000000004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482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482</v>
      </c>
      <c r="BM137" s="242" t="s">
        <v>8091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8090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8092</v>
      </c>
      <c r="G139" s="250"/>
      <c r="H139" s="253">
        <v>2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12" customFormat="1" ht="22.8" customHeight="1">
      <c r="A140" s="12"/>
      <c r="B140" s="215"/>
      <c r="C140" s="216"/>
      <c r="D140" s="217" t="s">
        <v>73</v>
      </c>
      <c r="E140" s="229" t="s">
        <v>482</v>
      </c>
      <c r="F140" s="229" t="s">
        <v>547</v>
      </c>
      <c r="G140" s="216"/>
      <c r="H140" s="216"/>
      <c r="I140" s="219"/>
      <c r="J140" s="230">
        <f>BK140</f>
        <v>0</v>
      </c>
      <c r="K140" s="216"/>
      <c r="L140" s="221"/>
      <c r="M140" s="222"/>
      <c r="N140" s="223"/>
      <c r="O140" s="223"/>
      <c r="P140" s="224">
        <f>SUM(P141:P158)</f>
        <v>0</v>
      </c>
      <c r="Q140" s="223"/>
      <c r="R140" s="224">
        <f>SUM(R141:R158)</f>
        <v>4.9333923999999998</v>
      </c>
      <c r="S140" s="223"/>
      <c r="T140" s="225">
        <f>SUM(T141:T158)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6" t="s">
        <v>78</v>
      </c>
      <c r="AT140" s="227" t="s">
        <v>73</v>
      </c>
      <c r="AU140" s="227" t="s">
        <v>78</v>
      </c>
      <c r="AY140" s="226" t="s">
        <v>475</v>
      </c>
      <c r="BK140" s="228">
        <f>SUM(BK141:BK158)</f>
        <v>0</v>
      </c>
    </row>
    <row r="141" s="2" customFormat="1" ht="21.75" customHeight="1">
      <c r="A141" s="41"/>
      <c r="B141" s="42"/>
      <c r="C141" s="231" t="s">
        <v>557</v>
      </c>
      <c r="D141" s="231" t="s">
        <v>477</v>
      </c>
      <c r="E141" s="232" t="s">
        <v>7631</v>
      </c>
      <c r="F141" s="233" t="s">
        <v>7632</v>
      </c>
      <c r="G141" s="234" t="s">
        <v>496</v>
      </c>
      <c r="H141" s="235">
        <v>1.6200000000000001</v>
      </c>
      <c r="I141" s="236"/>
      <c r="J141" s="237">
        <f>ROUND(I141*H141,2)</f>
        <v>0</v>
      </c>
      <c r="K141" s="233" t="s">
        <v>481</v>
      </c>
      <c r="L141" s="47"/>
      <c r="M141" s="238" t="s">
        <v>28</v>
      </c>
      <c r="N141" s="239" t="s">
        <v>45</v>
      </c>
      <c r="O141" s="87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482</v>
      </c>
      <c r="AT141" s="242" t="s">
        <v>477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8093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7634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8094</v>
      </c>
      <c r="G143" s="250"/>
      <c r="H143" s="253">
        <v>1.6200000000000001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78</v>
      </c>
      <c r="AY143" s="259" t="s">
        <v>475</v>
      </c>
    </row>
    <row r="144" s="2" customFormat="1" ht="16.5" customHeight="1">
      <c r="A144" s="41"/>
      <c r="B144" s="42"/>
      <c r="C144" s="282" t="s">
        <v>8</v>
      </c>
      <c r="D144" s="282" t="s">
        <v>516</v>
      </c>
      <c r="E144" s="283" t="s">
        <v>8095</v>
      </c>
      <c r="F144" s="284" t="s">
        <v>8096</v>
      </c>
      <c r="G144" s="285" t="s">
        <v>508</v>
      </c>
      <c r="H144" s="286">
        <v>2.1600000000000001</v>
      </c>
      <c r="I144" s="287"/>
      <c r="J144" s="288">
        <f>ROUND(I144*H144,2)</f>
        <v>0</v>
      </c>
      <c r="K144" s="284" t="s">
        <v>481</v>
      </c>
      <c r="L144" s="289"/>
      <c r="M144" s="290" t="s">
        <v>28</v>
      </c>
      <c r="N144" s="291" t="s">
        <v>45</v>
      </c>
      <c r="O144" s="87"/>
      <c r="P144" s="240">
        <f>O144*H144</f>
        <v>0</v>
      </c>
      <c r="Q144" s="240">
        <v>1</v>
      </c>
      <c r="R144" s="240">
        <f>Q144*H144</f>
        <v>2.1600000000000001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519</v>
      </c>
      <c r="AT144" s="242" t="s">
        <v>516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8097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8096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8098</v>
      </c>
      <c r="G146" s="250"/>
      <c r="H146" s="253">
        <v>2.1600000000000001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78</v>
      </c>
      <c r="AY146" s="259" t="s">
        <v>475</v>
      </c>
    </row>
    <row r="147" s="2" customFormat="1" ht="33" customHeight="1">
      <c r="A147" s="41"/>
      <c r="B147" s="42"/>
      <c r="C147" s="231" t="s">
        <v>567</v>
      </c>
      <c r="D147" s="231" t="s">
        <v>477</v>
      </c>
      <c r="E147" s="232" t="s">
        <v>8099</v>
      </c>
      <c r="F147" s="233" t="s">
        <v>8100</v>
      </c>
      <c r="G147" s="234" t="s">
        <v>480</v>
      </c>
      <c r="H147" s="235">
        <v>1.3320000000000001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8101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8100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8102</v>
      </c>
      <c r="G149" s="250"/>
      <c r="H149" s="253">
        <v>1.3320000000000001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78</v>
      </c>
      <c r="AY149" s="259" t="s">
        <v>475</v>
      </c>
    </row>
    <row r="150" s="2" customFormat="1" ht="33" customHeight="1">
      <c r="A150" s="41"/>
      <c r="B150" s="42"/>
      <c r="C150" s="231" t="s">
        <v>571</v>
      </c>
      <c r="D150" s="231" t="s">
        <v>477</v>
      </c>
      <c r="E150" s="232" t="s">
        <v>8103</v>
      </c>
      <c r="F150" s="233" t="s">
        <v>8104</v>
      </c>
      <c r="G150" s="234" t="s">
        <v>480</v>
      </c>
      <c r="H150" s="235">
        <v>0.65000000000000002</v>
      </c>
      <c r="I150" s="236"/>
      <c r="J150" s="237">
        <f>ROUND(I150*H150,2)</f>
        <v>0</v>
      </c>
      <c r="K150" s="233" t="s">
        <v>481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2.4142999999999999</v>
      </c>
      <c r="R150" s="240">
        <f>Q150*H150</f>
        <v>1.5692949999999999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482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8105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8106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8107</v>
      </c>
      <c r="G152" s="250"/>
      <c r="H152" s="253">
        <v>0.65000000000000002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78</v>
      </c>
      <c r="AY152" s="259" t="s">
        <v>475</v>
      </c>
    </row>
    <row r="153" s="2" customFormat="1" ht="21.75" customHeight="1">
      <c r="A153" s="41"/>
      <c r="B153" s="42"/>
      <c r="C153" s="231" t="s">
        <v>575</v>
      </c>
      <c r="D153" s="231" t="s">
        <v>477</v>
      </c>
      <c r="E153" s="232" t="s">
        <v>3846</v>
      </c>
      <c r="F153" s="233" t="s">
        <v>3847</v>
      </c>
      <c r="G153" s="234" t="s">
        <v>496</v>
      </c>
      <c r="H153" s="235">
        <v>2.6000000000000001</v>
      </c>
      <c r="I153" s="236"/>
      <c r="J153" s="237">
        <f>ROUND(I153*H153,2)</f>
        <v>0</v>
      </c>
      <c r="K153" s="233" t="s">
        <v>481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482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8108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3849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8109</v>
      </c>
      <c r="G155" s="250"/>
      <c r="H155" s="253">
        <v>2.6000000000000001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78</v>
      </c>
      <c r="AY155" s="259" t="s">
        <v>475</v>
      </c>
    </row>
    <row r="156" s="2" customFormat="1" ht="33" customHeight="1">
      <c r="A156" s="41"/>
      <c r="B156" s="42"/>
      <c r="C156" s="231" t="s">
        <v>579</v>
      </c>
      <c r="D156" s="231" t="s">
        <v>477</v>
      </c>
      <c r="E156" s="232" t="s">
        <v>8110</v>
      </c>
      <c r="F156" s="233" t="s">
        <v>8111</v>
      </c>
      <c r="G156" s="234" t="s">
        <v>496</v>
      </c>
      <c r="H156" s="235">
        <v>1.6200000000000001</v>
      </c>
      <c r="I156" s="236"/>
      <c r="J156" s="237">
        <f>ROUND(I156*H156,2)</f>
        <v>0</v>
      </c>
      <c r="K156" s="233" t="s">
        <v>481</v>
      </c>
      <c r="L156" s="47"/>
      <c r="M156" s="238" t="s">
        <v>28</v>
      </c>
      <c r="N156" s="239" t="s">
        <v>45</v>
      </c>
      <c r="O156" s="87"/>
      <c r="P156" s="240">
        <f>O156*H156</f>
        <v>0</v>
      </c>
      <c r="Q156" s="240">
        <v>0.74326999999999999</v>
      </c>
      <c r="R156" s="240">
        <f>Q156*H156</f>
        <v>1.2040974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482</v>
      </c>
      <c r="AT156" s="242" t="s">
        <v>477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482</v>
      </c>
      <c r="BM156" s="242" t="s">
        <v>8112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8113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8094</v>
      </c>
      <c r="G158" s="250"/>
      <c r="H158" s="253">
        <v>1.6200000000000001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78</v>
      </c>
      <c r="AY158" s="259" t="s">
        <v>475</v>
      </c>
    </row>
    <row r="159" s="12" customFormat="1" ht="22.8" customHeight="1">
      <c r="A159" s="12"/>
      <c r="B159" s="215"/>
      <c r="C159" s="216"/>
      <c r="D159" s="217" t="s">
        <v>73</v>
      </c>
      <c r="E159" s="229" t="s">
        <v>186</v>
      </c>
      <c r="F159" s="229" t="s">
        <v>1304</v>
      </c>
      <c r="G159" s="216"/>
      <c r="H159" s="216"/>
      <c r="I159" s="219"/>
      <c r="J159" s="230">
        <f>BK159</f>
        <v>0</v>
      </c>
      <c r="K159" s="216"/>
      <c r="L159" s="221"/>
      <c r="M159" s="222"/>
      <c r="N159" s="223"/>
      <c r="O159" s="223"/>
      <c r="P159" s="224">
        <f>SUM(P160:P165)</f>
        <v>0</v>
      </c>
      <c r="Q159" s="223"/>
      <c r="R159" s="224">
        <f>SUM(R160:R165)</f>
        <v>0</v>
      </c>
      <c r="S159" s="223"/>
      <c r="T159" s="225">
        <f>SUM(T160:T165)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6" t="s">
        <v>78</v>
      </c>
      <c r="AT159" s="227" t="s">
        <v>73</v>
      </c>
      <c r="AU159" s="227" t="s">
        <v>78</v>
      </c>
      <c r="AY159" s="226" t="s">
        <v>475</v>
      </c>
      <c r="BK159" s="228">
        <f>SUM(BK160:BK165)</f>
        <v>0</v>
      </c>
    </row>
    <row r="160" s="2" customFormat="1" ht="21.75" customHeight="1">
      <c r="A160" s="41"/>
      <c r="B160" s="42"/>
      <c r="C160" s="231" t="s">
        <v>583</v>
      </c>
      <c r="D160" s="231" t="s">
        <v>477</v>
      </c>
      <c r="E160" s="232" t="s">
        <v>8114</v>
      </c>
      <c r="F160" s="233" t="s">
        <v>8115</v>
      </c>
      <c r="G160" s="234" t="s">
        <v>496</v>
      </c>
      <c r="H160" s="235">
        <v>15</v>
      </c>
      <c r="I160" s="236"/>
      <c r="J160" s="237">
        <f>ROUND(I160*H160,2)</f>
        <v>0</v>
      </c>
      <c r="K160" s="233" t="s">
        <v>481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8116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8117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8118</v>
      </c>
      <c r="G162" s="250"/>
      <c r="H162" s="253">
        <v>15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33" customHeight="1">
      <c r="A163" s="41"/>
      <c r="B163" s="42"/>
      <c r="C163" s="231" t="s">
        <v>7</v>
      </c>
      <c r="D163" s="231" t="s">
        <v>477</v>
      </c>
      <c r="E163" s="232" t="s">
        <v>8119</v>
      </c>
      <c r="F163" s="233" t="s">
        <v>8120</v>
      </c>
      <c r="G163" s="234" t="s">
        <v>496</v>
      </c>
      <c r="H163" s="235">
        <v>15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8121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8122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8118</v>
      </c>
      <c r="G165" s="250"/>
      <c r="H165" s="253">
        <v>15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12" customFormat="1" ht="22.8" customHeight="1">
      <c r="A166" s="12"/>
      <c r="B166" s="215"/>
      <c r="C166" s="216"/>
      <c r="D166" s="217" t="s">
        <v>73</v>
      </c>
      <c r="E166" s="229" t="s">
        <v>519</v>
      </c>
      <c r="F166" s="229" t="s">
        <v>2464</v>
      </c>
      <c r="G166" s="216"/>
      <c r="H166" s="216"/>
      <c r="I166" s="219"/>
      <c r="J166" s="230">
        <f>BK166</f>
        <v>0</v>
      </c>
      <c r="K166" s="216"/>
      <c r="L166" s="221"/>
      <c r="M166" s="222"/>
      <c r="N166" s="223"/>
      <c r="O166" s="223"/>
      <c r="P166" s="224">
        <f>SUM(P167:P172)</f>
        <v>0</v>
      </c>
      <c r="Q166" s="223"/>
      <c r="R166" s="224">
        <f>SUM(R167:R172)</f>
        <v>0.0115776</v>
      </c>
      <c r="S166" s="223"/>
      <c r="T166" s="225">
        <f>SUM(T167:T172)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6" t="s">
        <v>78</v>
      </c>
      <c r="AT166" s="227" t="s">
        <v>73</v>
      </c>
      <c r="AU166" s="227" t="s">
        <v>78</v>
      </c>
      <c r="AY166" s="226" t="s">
        <v>475</v>
      </c>
      <c r="BK166" s="228">
        <f>SUM(BK167:BK172)</f>
        <v>0</v>
      </c>
    </row>
    <row r="167" s="2" customFormat="1" ht="21.75" customHeight="1">
      <c r="A167" s="41"/>
      <c r="B167" s="42"/>
      <c r="C167" s="231" t="s">
        <v>594</v>
      </c>
      <c r="D167" s="231" t="s">
        <v>477</v>
      </c>
      <c r="E167" s="232" t="s">
        <v>8123</v>
      </c>
      <c r="F167" s="233" t="s">
        <v>8124</v>
      </c>
      <c r="G167" s="234" t="s">
        <v>480</v>
      </c>
      <c r="H167" s="235">
        <v>1.44</v>
      </c>
      <c r="I167" s="236"/>
      <c r="J167" s="237">
        <f>ROUND(I167*H167,2)</f>
        <v>0</v>
      </c>
      <c r="K167" s="233" t="s">
        <v>481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482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8125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8124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8126</v>
      </c>
      <c r="G169" s="250"/>
      <c r="H169" s="253">
        <v>1.44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78</v>
      </c>
      <c r="AY169" s="259" t="s">
        <v>475</v>
      </c>
    </row>
    <row r="170" s="2" customFormat="1" ht="16.5" customHeight="1">
      <c r="A170" s="41"/>
      <c r="B170" s="42"/>
      <c r="C170" s="231" t="s">
        <v>599</v>
      </c>
      <c r="D170" s="231" t="s">
        <v>477</v>
      </c>
      <c r="E170" s="232" t="s">
        <v>5281</v>
      </c>
      <c r="F170" s="233" t="s">
        <v>5282</v>
      </c>
      <c r="G170" s="234" t="s">
        <v>496</v>
      </c>
      <c r="H170" s="235">
        <v>2.8799999999999999</v>
      </c>
      <c r="I170" s="236"/>
      <c r="J170" s="237">
        <f>ROUND(I170*H170,2)</f>
        <v>0</v>
      </c>
      <c r="K170" s="233" t="s">
        <v>481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0.0040200000000000001</v>
      </c>
      <c r="R170" s="240">
        <f>Q170*H170</f>
        <v>0.0115776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482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8127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5282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8128</v>
      </c>
      <c r="G172" s="250"/>
      <c r="H172" s="253">
        <v>2.8799999999999999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78</v>
      </c>
      <c r="AY172" s="259" t="s">
        <v>475</v>
      </c>
    </row>
    <row r="173" s="12" customFormat="1" ht="22.8" customHeight="1">
      <c r="A173" s="12"/>
      <c r="B173" s="215"/>
      <c r="C173" s="216"/>
      <c r="D173" s="217" t="s">
        <v>73</v>
      </c>
      <c r="E173" s="229" t="s">
        <v>292</v>
      </c>
      <c r="F173" s="229" t="s">
        <v>648</v>
      </c>
      <c r="G173" s="216"/>
      <c r="H173" s="216"/>
      <c r="I173" s="219"/>
      <c r="J173" s="230">
        <f>BK173</f>
        <v>0</v>
      </c>
      <c r="K173" s="216"/>
      <c r="L173" s="221"/>
      <c r="M173" s="222"/>
      <c r="N173" s="223"/>
      <c r="O173" s="223"/>
      <c r="P173" s="224">
        <f>SUM(P174:P195)</f>
        <v>0</v>
      </c>
      <c r="Q173" s="223"/>
      <c r="R173" s="224">
        <f>SUM(R174:R195)</f>
        <v>23.697984000000002</v>
      </c>
      <c r="S173" s="223"/>
      <c r="T173" s="225">
        <f>SUM(T174:T195)</f>
        <v>5.8380000000000001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6" t="s">
        <v>78</v>
      </c>
      <c r="AT173" s="227" t="s">
        <v>73</v>
      </c>
      <c r="AU173" s="227" t="s">
        <v>78</v>
      </c>
      <c r="AY173" s="226" t="s">
        <v>475</v>
      </c>
      <c r="BK173" s="228">
        <f>SUM(BK174:BK195)</f>
        <v>0</v>
      </c>
    </row>
    <row r="174" s="2" customFormat="1" ht="33" customHeight="1">
      <c r="A174" s="41"/>
      <c r="B174" s="42"/>
      <c r="C174" s="231" t="s">
        <v>603</v>
      </c>
      <c r="D174" s="231" t="s">
        <v>477</v>
      </c>
      <c r="E174" s="232" t="s">
        <v>7424</v>
      </c>
      <c r="F174" s="233" t="s">
        <v>7425</v>
      </c>
      <c r="G174" s="234" t="s">
        <v>550</v>
      </c>
      <c r="H174" s="235">
        <v>2</v>
      </c>
      <c r="I174" s="236"/>
      <c r="J174" s="237">
        <f>ROUND(I174*H174,2)</f>
        <v>0</v>
      </c>
      <c r="K174" s="233" t="s">
        <v>481</v>
      </c>
      <c r="L174" s="47"/>
      <c r="M174" s="238" t="s">
        <v>28</v>
      </c>
      <c r="N174" s="239" t="s">
        <v>45</v>
      </c>
      <c r="O174" s="87"/>
      <c r="P174" s="240">
        <f>O174*H174</f>
        <v>0</v>
      </c>
      <c r="Q174" s="240">
        <v>5.8003900000000002</v>
      </c>
      <c r="R174" s="240">
        <f>Q174*H174</f>
        <v>11.60078</v>
      </c>
      <c r="S174" s="240">
        <v>0</v>
      </c>
      <c r="T174" s="24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42" t="s">
        <v>482</v>
      </c>
      <c r="AT174" s="242" t="s">
        <v>477</v>
      </c>
      <c r="AU174" s="242" t="s">
        <v>82</v>
      </c>
      <c r="AY174" s="20" t="s">
        <v>475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20" t="s">
        <v>78</v>
      </c>
      <c r="BK174" s="243">
        <f>ROUND(I174*H174,2)</f>
        <v>0</v>
      </c>
      <c r="BL174" s="20" t="s">
        <v>482</v>
      </c>
      <c r="BM174" s="242" t="s">
        <v>8129</v>
      </c>
    </row>
    <row r="175" s="2" customFormat="1">
      <c r="A175" s="41"/>
      <c r="B175" s="42"/>
      <c r="C175" s="43"/>
      <c r="D175" s="244" t="s">
        <v>484</v>
      </c>
      <c r="E175" s="43"/>
      <c r="F175" s="245" t="s">
        <v>7427</v>
      </c>
      <c r="G175" s="43"/>
      <c r="H175" s="43"/>
      <c r="I175" s="151"/>
      <c r="J175" s="43"/>
      <c r="K175" s="43"/>
      <c r="L175" s="47"/>
      <c r="M175" s="246"/>
      <c r="N175" s="24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484</v>
      </c>
      <c r="AU175" s="20" t="s">
        <v>82</v>
      </c>
    </row>
    <row r="176" s="2" customFormat="1" ht="21.75" customHeight="1">
      <c r="A176" s="41"/>
      <c r="B176" s="42"/>
      <c r="C176" s="231" t="s">
        <v>607</v>
      </c>
      <c r="D176" s="231" t="s">
        <v>477</v>
      </c>
      <c r="E176" s="232" t="s">
        <v>7428</v>
      </c>
      <c r="F176" s="233" t="s">
        <v>7429</v>
      </c>
      <c r="G176" s="234" t="s">
        <v>639</v>
      </c>
      <c r="H176" s="235">
        <v>4.7999999999999998</v>
      </c>
      <c r="I176" s="236"/>
      <c r="J176" s="237">
        <f>ROUND(I176*H176,2)</f>
        <v>0</v>
      </c>
      <c r="K176" s="233" t="s">
        <v>481</v>
      </c>
      <c r="L176" s="47"/>
      <c r="M176" s="238" t="s">
        <v>28</v>
      </c>
      <c r="N176" s="239" t="s">
        <v>45</v>
      </c>
      <c r="O176" s="87"/>
      <c r="P176" s="240">
        <f>O176*H176</f>
        <v>0</v>
      </c>
      <c r="Q176" s="240">
        <v>0.61348000000000003</v>
      </c>
      <c r="R176" s="240">
        <f>Q176*H176</f>
        <v>2.9447040000000002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482</v>
      </c>
      <c r="AT176" s="242" t="s">
        <v>477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482</v>
      </c>
      <c r="BM176" s="242" t="s">
        <v>8130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7431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2" customFormat="1" ht="16.5" customHeight="1">
      <c r="A178" s="41"/>
      <c r="B178" s="42"/>
      <c r="C178" s="282" t="s">
        <v>614</v>
      </c>
      <c r="D178" s="282" t="s">
        <v>516</v>
      </c>
      <c r="E178" s="283" t="s">
        <v>8131</v>
      </c>
      <c r="F178" s="284" t="s">
        <v>8132</v>
      </c>
      <c r="G178" s="285" t="s">
        <v>550</v>
      </c>
      <c r="H178" s="286">
        <v>1</v>
      </c>
      <c r="I178" s="287"/>
      <c r="J178" s="288">
        <f>ROUND(I178*H178,2)</f>
        <v>0</v>
      </c>
      <c r="K178" s="284" t="s">
        <v>28</v>
      </c>
      <c r="L178" s="289"/>
      <c r="M178" s="290" t="s">
        <v>28</v>
      </c>
      <c r="N178" s="291" t="s">
        <v>45</v>
      </c>
      <c r="O178" s="87"/>
      <c r="P178" s="240">
        <f>O178*H178</f>
        <v>0</v>
      </c>
      <c r="Q178" s="240">
        <v>0.77000000000000002</v>
      </c>
      <c r="R178" s="240">
        <f>Q178*H178</f>
        <v>0.77000000000000002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519</v>
      </c>
      <c r="AT178" s="242" t="s">
        <v>516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482</v>
      </c>
      <c r="BM178" s="242" t="s">
        <v>8133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8132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2" customFormat="1" ht="16.5" customHeight="1">
      <c r="A180" s="41"/>
      <c r="B180" s="42"/>
      <c r="C180" s="282" t="s">
        <v>620</v>
      </c>
      <c r="D180" s="282" t="s">
        <v>516</v>
      </c>
      <c r="E180" s="283" t="s">
        <v>8134</v>
      </c>
      <c r="F180" s="284" t="s">
        <v>8135</v>
      </c>
      <c r="G180" s="285" t="s">
        <v>550</v>
      </c>
      <c r="H180" s="286">
        <v>1</v>
      </c>
      <c r="I180" s="287"/>
      <c r="J180" s="288">
        <f>ROUND(I180*H180,2)</f>
        <v>0</v>
      </c>
      <c r="K180" s="284" t="s">
        <v>28</v>
      </c>
      <c r="L180" s="289"/>
      <c r="M180" s="290" t="s">
        <v>28</v>
      </c>
      <c r="N180" s="291" t="s">
        <v>45</v>
      </c>
      <c r="O180" s="87"/>
      <c r="P180" s="240">
        <f>O180*H180</f>
        <v>0</v>
      </c>
      <c r="Q180" s="240">
        <v>0.77000000000000002</v>
      </c>
      <c r="R180" s="240">
        <f>Q180*H180</f>
        <v>0.77000000000000002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519</v>
      </c>
      <c r="AT180" s="242" t="s">
        <v>516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482</v>
      </c>
      <c r="BM180" s="242" t="s">
        <v>8136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8135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2" customFormat="1" ht="16.5" customHeight="1">
      <c r="A182" s="41"/>
      <c r="B182" s="42"/>
      <c r="C182" s="282" t="s">
        <v>625</v>
      </c>
      <c r="D182" s="282" t="s">
        <v>516</v>
      </c>
      <c r="E182" s="283" t="s">
        <v>8137</v>
      </c>
      <c r="F182" s="284" t="s">
        <v>8138</v>
      </c>
      <c r="G182" s="285" t="s">
        <v>550</v>
      </c>
      <c r="H182" s="286">
        <v>4</v>
      </c>
      <c r="I182" s="287"/>
      <c r="J182" s="288">
        <f>ROUND(I182*H182,2)</f>
        <v>0</v>
      </c>
      <c r="K182" s="284" t="s">
        <v>481</v>
      </c>
      <c r="L182" s="289"/>
      <c r="M182" s="290" t="s">
        <v>28</v>
      </c>
      <c r="N182" s="291" t="s">
        <v>45</v>
      </c>
      <c r="O182" s="87"/>
      <c r="P182" s="240">
        <f>O182*H182</f>
        <v>0</v>
      </c>
      <c r="Q182" s="240">
        <v>0.040000000000000001</v>
      </c>
      <c r="R182" s="240">
        <f>Q182*H182</f>
        <v>0.16</v>
      </c>
      <c r="S182" s="240">
        <v>0</v>
      </c>
      <c r="T182" s="24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42" t="s">
        <v>519</v>
      </c>
      <c r="AT182" s="242" t="s">
        <v>516</v>
      </c>
      <c r="AU182" s="242" t="s">
        <v>82</v>
      </c>
      <c r="AY182" s="20" t="s">
        <v>475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20" t="s">
        <v>78</v>
      </c>
      <c r="BK182" s="243">
        <f>ROUND(I182*H182,2)</f>
        <v>0</v>
      </c>
      <c r="BL182" s="20" t="s">
        <v>482</v>
      </c>
      <c r="BM182" s="242" t="s">
        <v>8139</v>
      </c>
    </row>
    <row r="183" s="2" customFormat="1">
      <c r="A183" s="41"/>
      <c r="B183" s="42"/>
      <c r="C183" s="43"/>
      <c r="D183" s="244" t="s">
        <v>484</v>
      </c>
      <c r="E183" s="43"/>
      <c r="F183" s="245" t="s">
        <v>8138</v>
      </c>
      <c r="G183" s="43"/>
      <c r="H183" s="43"/>
      <c r="I183" s="151"/>
      <c r="J183" s="43"/>
      <c r="K183" s="43"/>
      <c r="L183" s="47"/>
      <c r="M183" s="246"/>
      <c r="N183" s="24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484</v>
      </c>
      <c r="AU183" s="20" t="s">
        <v>82</v>
      </c>
    </row>
    <row r="184" s="2" customFormat="1" ht="44.25" customHeight="1">
      <c r="A184" s="41"/>
      <c r="B184" s="42"/>
      <c r="C184" s="231" t="s">
        <v>630</v>
      </c>
      <c r="D184" s="231" t="s">
        <v>477</v>
      </c>
      <c r="E184" s="232" t="s">
        <v>5285</v>
      </c>
      <c r="F184" s="233" t="s">
        <v>5286</v>
      </c>
      <c r="G184" s="234" t="s">
        <v>639</v>
      </c>
      <c r="H184" s="235">
        <v>25</v>
      </c>
      <c r="I184" s="236"/>
      <c r="J184" s="237">
        <f>ROUND(I184*H184,2)</f>
        <v>0</v>
      </c>
      <c r="K184" s="233" t="s">
        <v>481</v>
      </c>
      <c r="L184" s="47"/>
      <c r="M184" s="238" t="s">
        <v>28</v>
      </c>
      <c r="N184" s="239" t="s">
        <v>45</v>
      </c>
      <c r="O184" s="87"/>
      <c r="P184" s="240">
        <f>O184*H184</f>
        <v>0</v>
      </c>
      <c r="Q184" s="240">
        <v>0.14760999999999999</v>
      </c>
      <c r="R184" s="240">
        <f>Q184*H184</f>
        <v>3.6902499999999998</v>
      </c>
      <c r="S184" s="240">
        <v>0</v>
      </c>
      <c r="T184" s="24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42" t="s">
        <v>482</v>
      </c>
      <c r="AT184" s="242" t="s">
        <v>477</v>
      </c>
      <c r="AU184" s="242" t="s">
        <v>82</v>
      </c>
      <c r="AY184" s="20" t="s">
        <v>475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20" t="s">
        <v>78</v>
      </c>
      <c r="BK184" s="243">
        <f>ROUND(I184*H184,2)</f>
        <v>0</v>
      </c>
      <c r="BL184" s="20" t="s">
        <v>482</v>
      </c>
      <c r="BM184" s="242" t="s">
        <v>8140</v>
      </c>
    </row>
    <row r="185" s="2" customFormat="1">
      <c r="A185" s="41"/>
      <c r="B185" s="42"/>
      <c r="C185" s="43"/>
      <c r="D185" s="244" t="s">
        <v>484</v>
      </c>
      <c r="E185" s="43"/>
      <c r="F185" s="245" t="s">
        <v>5286</v>
      </c>
      <c r="G185" s="43"/>
      <c r="H185" s="43"/>
      <c r="I185" s="151"/>
      <c r="J185" s="43"/>
      <c r="K185" s="43"/>
      <c r="L185" s="47"/>
      <c r="M185" s="246"/>
      <c r="N185" s="24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484</v>
      </c>
      <c r="AU185" s="20" t="s">
        <v>82</v>
      </c>
    </row>
    <row r="186" s="13" customFormat="1">
      <c r="A186" s="13"/>
      <c r="B186" s="249"/>
      <c r="C186" s="250"/>
      <c r="D186" s="244" t="s">
        <v>487</v>
      </c>
      <c r="E186" s="251" t="s">
        <v>28</v>
      </c>
      <c r="F186" s="252" t="s">
        <v>8141</v>
      </c>
      <c r="G186" s="250"/>
      <c r="H186" s="253">
        <v>25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9" t="s">
        <v>487</v>
      </c>
      <c r="AU186" s="259" t="s">
        <v>82</v>
      </c>
      <c r="AV186" s="13" t="s">
        <v>82</v>
      </c>
      <c r="AW186" s="13" t="s">
        <v>35</v>
      </c>
      <c r="AX186" s="13" t="s">
        <v>78</v>
      </c>
      <c r="AY186" s="259" t="s">
        <v>475</v>
      </c>
    </row>
    <row r="187" s="2" customFormat="1" ht="44.25" customHeight="1">
      <c r="A187" s="41"/>
      <c r="B187" s="42"/>
      <c r="C187" s="231" t="s">
        <v>636</v>
      </c>
      <c r="D187" s="231" t="s">
        <v>477</v>
      </c>
      <c r="E187" s="232" t="s">
        <v>5285</v>
      </c>
      <c r="F187" s="233" t="s">
        <v>5286</v>
      </c>
      <c r="G187" s="234" t="s">
        <v>639</v>
      </c>
      <c r="H187" s="235">
        <v>25</v>
      </c>
      <c r="I187" s="236"/>
      <c r="J187" s="237">
        <f>ROUND(I187*H187,2)</f>
        <v>0</v>
      </c>
      <c r="K187" s="233" t="s">
        <v>481</v>
      </c>
      <c r="L187" s="47"/>
      <c r="M187" s="238" t="s">
        <v>28</v>
      </c>
      <c r="N187" s="239" t="s">
        <v>45</v>
      </c>
      <c r="O187" s="87"/>
      <c r="P187" s="240">
        <f>O187*H187</f>
        <v>0</v>
      </c>
      <c r="Q187" s="240">
        <v>0.14760999999999999</v>
      </c>
      <c r="R187" s="240">
        <f>Q187*H187</f>
        <v>3.6902499999999998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482</v>
      </c>
      <c r="AT187" s="242" t="s">
        <v>477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482</v>
      </c>
      <c r="BM187" s="242" t="s">
        <v>8142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5286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13" customFormat="1">
      <c r="A189" s="13"/>
      <c r="B189" s="249"/>
      <c r="C189" s="250"/>
      <c r="D189" s="244" t="s">
        <v>487</v>
      </c>
      <c r="E189" s="251" t="s">
        <v>28</v>
      </c>
      <c r="F189" s="252" t="s">
        <v>8141</v>
      </c>
      <c r="G189" s="250"/>
      <c r="H189" s="253">
        <v>25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9" t="s">
        <v>487</v>
      </c>
      <c r="AU189" s="259" t="s">
        <v>82</v>
      </c>
      <c r="AV189" s="13" t="s">
        <v>82</v>
      </c>
      <c r="AW189" s="13" t="s">
        <v>35</v>
      </c>
      <c r="AX189" s="13" t="s">
        <v>78</v>
      </c>
      <c r="AY189" s="259" t="s">
        <v>475</v>
      </c>
    </row>
    <row r="190" s="2" customFormat="1" ht="21.75" customHeight="1">
      <c r="A190" s="41"/>
      <c r="B190" s="42"/>
      <c r="C190" s="231" t="s">
        <v>644</v>
      </c>
      <c r="D190" s="231" t="s">
        <v>477</v>
      </c>
      <c r="E190" s="232" t="s">
        <v>7459</v>
      </c>
      <c r="F190" s="233" t="s">
        <v>7460</v>
      </c>
      <c r="G190" s="234" t="s">
        <v>480</v>
      </c>
      <c r="H190" s="235">
        <v>0.59999999999999998</v>
      </c>
      <c r="I190" s="236"/>
      <c r="J190" s="237">
        <f>ROUND(I190*H190,2)</f>
        <v>0</v>
      </c>
      <c r="K190" s="233" t="s">
        <v>481</v>
      </c>
      <c r="L190" s="47"/>
      <c r="M190" s="238" t="s">
        <v>28</v>
      </c>
      <c r="N190" s="239" t="s">
        <v>45</v>
      </c>
      <c r="O190" s="87"/>
      <c r="P190" s="240">
        <f>O190*H190</f>
        <v>0</v>
      </c>
      <c r="Q190" s="240">
        <v>0.12</v>
      </c>
      <c r="R190" s="240">
        <f>Q190*H190</f>
        <v>0.071999999999999995</v>
      </c>
      <c r="S190" s="240">
        <v>2.2000000000000002</v>
      </c>
      <c r="T190" s="241">
        <f>S190*H190</f>
        <v>1.3200000000000001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482</v>
      </c>
      <c r="AT190" s="242" t="s">
        <v>477</v>
      </c>
      <c r="AU190" s="242" t="s">
        <v>82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482</v>
      </c>
      <c r="BM190" s="242" t="s">
        <v>8143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7460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82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8144</v>
      </c>
      <c r="G192" s="250"/>
      <c r="H192" s="253">
        <v>0.59999999999999998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78</v>
      </c>
      <c r="AY192" s="259" t="s">
        <v>475</v>
      </c>
    </row>
    <row r="193" s="2" customFormat="1" ht="44.25" customHeight="1">
      <c r="A193" s="41"/>
      <c r="B193" s="42"/>
      <c r="C193" s="231" t="s">
        <v>649</v>
      </c>
      <c r="D193" s="231" t="s">
        <v>477</v>
      </c>
      <c r="E193" s="232" t="s">
        <v>8145</v>
      </c>
      <c r="F193" s="233" t="s">
        <v>8146</v>
      </c>
      <c r="G193" s="234" t="s">
        <v>639</v>
      </c>
      <c r="H193" s="235">
        <v>6</v>
      </c>
      <c r="I193" s="236"/>
      <c r="J193" s="237">
        <f>ROUND(I193*H193,2)</f>
        <v>0</v>
      </c>
      <c r="K193" s="233" t="s">
        <v>481</v>
      </c>
      <c r="L193" s="47"/>
      <c r="M193" s="238" t="s">
        <v>28</v>
      </c>
      <c r="N193" s="239" t="s">
        <v>45</v>
      </c>
      <c r="O193" s="87"/>
      <c r="P193" s="240">
        <f>O193*H193</f>
        <v>0</v>
      </c>
      <c r="Q193" s="240">
        <v>0</v>
      </c>
      <c r="R193" s="240">
        <f>Q193*H193</f>
        <v>0</v>
      </c>
      <c r="S193" s="240">
        <v>0.753</v>
      </c>
      <c r="T193" s="241">
        <f>S193*H193</f>
        <v>4.5179999999999998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482</v>
      </c>
      <c r="AT193" s="242" t="s">
        <v>477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482</v>
      </c>
      <c r="BM193" s="242" t="s">
        <v>8147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8148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8149</v>
      </c>
      <c r="G195" s="250"/>
      <c r="H195" s="253">
        <v>6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78</v>
      </c>
      <c r="AY195" s="259" t="s">
        <v>475</v>
      </c>
    </row>
    <row r="196" s="12" customFormat="1" ht="22.8" customHeight="1">
      <c r="A196" s="12"/>
      <c r="B196" s="215"/>
      <c r="C196" s="216"/>
      <c r="D196" s="217" t="s">
        <v>73</v>
      </c>
      <c r="E196" s="229" t="s">
        <v>2236</v>
      </c>
      <c r="F196" s="229" t="s">
        <v>2237</v>
      </c>
      <c r="G196" s="216"/>
      <c r="H196" s="216"/>
      <c r="I196" s="219"/>
      <c r="J196" s="230">
        <f>BK196</f>
        <v>0</v>
      </c>
      <c r="K196" s="216"/>
      <c r="L196" s="221"/>
      <c r="M196" s="222"/>
      <c r="N196" s="223"/>
      <c r="O196" s="223"/>
      <c r="P196" s="224">
        <f>SUM(P197:P202)</f>
        <v>0</v>
      </c>
      <c r="Q196" s="223"/>
      <c r="R196" s="224">
        <f>SUM(R197:R202)</f>
        <v>0</v>
      </c>
      <c r="S196" s="223"/>
      <c r="T196" s="225">
        <f>SUM(T197:T202)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6" t="s">
        <v>78</v>
      </c>
      <c r="AT196" s="227" t="s">
        <v>73</v>
      </c>
      <c r="AU196" s="227" t="s">
        <v>78</v>
      </c>
      <c r="AY196" s="226" t="s">
        <v>475</v>
      </c>
      <c r="BK196" s="228">
        <f>SUM(BK197:BK202)</f>
        <v>0</v>
      </c>
    </row>
    <row r="197" s="2" customFormat="1" ht="33" customHeight="1">
      <c r="A197" s="41"/>
      <c r="B197" s="42"/>
      <c r="C197" s="231" t="s">
        <v>655</v>
      </c>
      <c r="D197" s="231" t="s">
        <v>477</v>
      </c>
      <c r="E197" s="232" t="s">
        <v>5876</v>
      </c>
      <c r="F197" s="233" t="s">
        <v>5877</v>
      </c>
      <c r="G197" s="234" t="s">
        <v>508</v>
      </c>
      <c r="H197" s="235">
        <v>5.8380000000000001</v>
      </c>
      <c r="I197" s="236"/>
      <c r="J197" s="237">
        <f>ROUND(I197*H197,2)</f>
        <v>0</v>
      </c>
      <c r="K197" s="233" t="s">
        <v>481</v>
      </c>
      <c r="L197" s="47"/>
      <c r="M197" s="238" t="s">
        <v>28</v>
      </c>
      <c r="N197" s="239" t="s">
        <v>45</v>
      </c>
      <c r="O197" s="87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482</v>
      </c>
      <c r="AT197" s="242" t="s">
        <v>477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482</v>
      </c>
      <c r="BM197" s="242" t="s">
        <v>8150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5879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8151</v>
      </c>
      <c r="G199" s="250"/>
      <c r="H199" s="253">
        <v>5.8380000000000001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78</v>
      </c>
      <c r="AY199" s="259" t="s">
        <v>475</v>
      </c>
    </row>
    <row r="200" s="2" customFormat="1" ht="33" customHeight="1">
      <c r="A200" s="41"/>
      <c r="B200" s="42"/>
      <c r="C200" s="231" t="s">
        <v>662</v>
      </c>
      <c r="D200" s="231" t="s">
        <v>477</v>
      </c>
      <c r="E200" s="232" t="s">
        <v>5458</v>
      </c>
      <c r="F200" s="233" t="s">
        <v>5459</v>
      </c>
      <c r="G200" s="234" t="s">
        <v>508</v>
      </c>
      <c r="H200" s="235">
        <v>7.1639999999999997</v>
      </c>
      <c r="I200" s="236"/>
      <c r="J200" s="237">
        <f>ROUND(I200*H200,2)</f>
        <v>0</v>
      </c>
      <c r="K200" s="233" t="s">
        <v>28</v>
      </c>
      <c r="L200" s="47"/>
      <c r="M200" s="238" t="s">
        <v>28</v>
      </c>
      <c r="N200" s="239" t="s">
        <v>45</v>
      </c>
      <c r="O200" s="87"/>
      <c r="P200" s="240">
        <f>O200*H200</f>
        <v>0</v>
      </c>
      <c r="Q200" s="240">
        <v>0</v>
      </c>
      <c r="R200" s="240">
        <f>Q200*H200</f>
        <v>0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482</v>
      </c>
      <c r="AT200" s="242" t="s">
        <v>477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482</v>
      </c>
      <c r="BM200" s="242" t="s">
        <v>8152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5461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8153</v>
      </c>
      <c r="G202" s="250"/>
      <c r="H202" s="253">
        <v>7.1639999999999997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78</v>
      </c>
      <c r="AY202" s="259" t="s">
        <v>475</v>
      </c>
    </row>
    <row r="203" s="12" customFormat="1" ht="22.8" customHeight="1">
      <c r="A203" s="12"/>
      <c r="B203" s="215"/>
      <c r="C203" s="216"/>
      <c r="D203" s="217" t="s">
        <v>73</v>
      </c>
      <c r="E203" s="229" t="s">
        <v>701</v>
      </c>
      <c r="F203" s="229" t="s">
        <v>702</v>
      </c>
      <c r="G203" s="216"/>
      <c r="H203" s="216"/>
      <c r="I203" s="219"/>
      <c r="J203" s="230">
        <f>BK203</f>
        <v>0</v>
      </c>
      <c r="K203" s="216"/>
      <c r="L203" s="221"/>
      <c r="M203" s="222"/>
      <c r="N203" s="223"/>
      <c r="O203" s="223"/>
      <c r="P203" s="224">
        <f>SUM(P204:P205)</f>
        <v>0</v>
      </c>
      <c r="Q203" s="223"/>
      <c r="R203" s="224">
        <f>SUM(R204:R205)</f>
        <v>0</v>
      </c>
      <c r="S203" s="223"/>
      <c r="T203" s="225">
        <f>SUM(T204:T205)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6" t="s">
        <v>78</v>
      </c>
      <c r="AT203" s="227" t="s">
        <v>73</v>
      </c>
      <c r="AU203" s="227" t="s">
        <v>78</v>
      </c>
      <c r="AY203" s="226" t="s">
        <v>475</v>
      </c>
      <c r="BK203" s="228">
        <f>SUM(BK204:BK205)</f>
        <v>0</v>
      </c>
    </row>
    <row r="204" s="2" customFormat="1" ht="33" customHeight="1">
      <c r="A204" s="41"/>
      <c r="B204" s="42"/>
      <c r="C204" s="231" t="s">
        <v>668</v>
      </c>
      <c r="D204" s="231" t="s">
        <v>477</v>
      </c>
      <c r="E204" s="232" t="s">
        <v>8154</v>
      </c>
      <c r="F204" s="233" t="s">
        <v>8155</v>
      </c>
      <c r="G204" s="234" t="s">
        <v>508</v>
      </c>
      <c r="H204" s="235">
        <v>28.648</v>
      </c>
      <c r="I204" s="236"/>
      <c r="J204" s="237">
        <f>ROUND(I204*H204,2)</f>
        <v>0</v>
      </c>
      <c r="K204" s="233" t="s">
        <v>481</v>
      </c>
      <c r="L204" s="47"/>
      <c r="M204" s="238" t="s">
        <v>28</v>
      </c>
      <c r="N204" s="239" t="s">
        <v>45</v>
      </c>
      <c r="O204" s="87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482</v>
      </c>
      <c r="AT204" s="242" t="s">
        <v>477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482</v>
      </c>
      <c r="BM204" s="242" t="s">
        <v>8156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8157</v>
      </c>
      <c r="G205" s="43"/>
      <c r="H205" s="43"/>
      <c r="I205" s="151"/>
      <c r="J205" s="43"/>
      <c r="K205" s="43"/>
      <c r="L205" s="47"/>
      <c r="M205" s="295"/>
      <c r="N205" s="296"/>
      <c r="O205" s="297"/>
      <c r="P205" s="297"/>
      <c r="Q205" s="297"/>
      <c r="R205" s="297"/>
      <c r="S205" s="297"/>
      <c r="T205" s="29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2" customFormat="1" ht="6.96" customHeight="1">
      <c r="A206" s="41"/>
      <c r="B206" s="62"/>
      <c r="C206" s="63"/>
      <c r="D206" s="63"/>
      <c r="E206" s="63"/>
      <c r="F206" s="63"/>
      <c r="G206" s="63"/>
      <c r="H206" s="63"/>
      <c r="I206" s="179"/>
      <c r="J206" s="63"/>
      <c r="K206" s="63"/>
      <c r="L206" s="47"/>
      <c r="M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</row>
  </sheetData>
  <sheetProtection sheet="1" autoFilter="0" formatColumns="0" formatRows="0" objects="1" scenarios="1" spinCount="100000" saltValue="L9MNMtcZ7zdjE4q0/drsKyxIAujhhyZxEKJtTeTok4gx3/ljETIMXT93s5il7ya+othRvcdVNw9v2VeykNR7FA==" hashValue="rgVHpy5ks9fi1i0zKInr5f2+lPgKApcWh/AiR6sHSQdrn9ii4myfxgZx84dDiV7JHMjIOKaJNwz7ZaThcefSiA==" algorithmName="SHA-512" password="C429"/>
  <autoFilter ref="C93:K20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340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8057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8158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ROUND(J90,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ROUND((SUM(BE90:BE121)),  2)</f>
        <v>0</v>
      </c>
      <c r="G35" s="41"/>
      <c r="H35" s="41"/>
      <c r="I35" s="168">
        <v>0.20999999999999999</v>
      </c>
      <c r="J35" s="167">
        <f>ROUND(((SUM(BE90:BE121))*I35),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ROUND((SUM(BF90:BF121)),  2)</f>
        <v>0</v>
      </c>
      <c r="G36" s="41"/>
      <c r="H36" s="41"/>
      <c r="I36" s="168">
        <v>0.14999999999999999</v>
      </c>
      <c r="J36" s="167">
        <f>ROUND(((SUM(BF90:BF121))*I36),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ROUND((SUM(BG90:BG121)),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ROUND((SUM(BH90:BH121)),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ROUND((SUM(BI90:BI121)),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8057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10.2 - Doplnění opevnění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J90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J91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J92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448</v>
      </c>
      <c r="E66" s="199"/>
      <c r="F66" s="199"/>
      <c r="G66" s="199"/>
      <c r="H66" s="199"/>
      <c r="I66" s="200"/>
      <c r="J66" s="201">
        <f>J105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97"/>
      <c r="C67" s="127"/>
      <c r="D67" s="198" t="s">
        <v>450</v>
      </c>
      <c r="E67" s="199"/>
      <c r="F67" s="199"/>
      <c r="G67" s="199"/>
      <c r="H67" s="199"/>
      <c r="I67" s="200"/>
      <c r="J67" s="201">
        <f>J116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97"/>
      <c r="C68" s="127"/>
      <c r="D68" s="198" t="s">
        <v>451</v>
      </c>
      <c r="E68" s="199"/>
      <c r="F68" s="199"/>
      <c r="G68" s="199"/>
      <c r="H68" s="199"/>
      <c r="I68" s="200"/>
      <c r="J68" s="201">
        <f>J119</f>
        <v>0</v>
      </c>
      <c r="K68" s="127"/>
      <c r="L68" s="202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151"/>
      <c r="J69" s="43"/>
      <c r="K69" s="4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179"/>
      <c r="J70" s="63"/>
      <c r="K70" s="6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182"/>
      <c r="J74" s="65"/>
      <c r="K74" s="65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460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83" t="str">
        <f>E7</f>
        <v>Krounka Kutřín, výstavba poldru</v>
      </c>
      <c r="F78" s="35"/>
      <c r="G78" s="35"/>
      <c r="H78" s="35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435</v>
      </c>
      <c r="D79" s="25"/>
      <c r="E79" s="25"/>
      <c r="F79" s="25"/>
      <c r="G79" s="25"/>
      <c r="H79" s="25"/>
      <c r="I79" s="142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83" t="s">
        <v>8057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437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10.2 - Doplnění opevnění</v>
      </c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22</v>
      </c>
      <c r="D84" s="43"/>
      <c r="E84" s="43"/>
      <c r="F84" s="30" t="str">
        <f>F14</f>
        <v>k.ú. Perálec,Hněvětice,Miřetín,Č.Rybná</v>
      </c>
      <c r="G84" s="43"/>
      <c r="H84" s="43"/>
      <c r="I84" s="154" t="s">
        <v>24</v>
      </c>
      <c r="J84" s="75" t="str">
        <f>IF(J14="","",J14)</f>
        <v>27.8.2019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40.05" customHeight="1">
      <c r="A86" s="41"/>
      <c r="B86" s="42"/>
      <c r="C86" s="35" t="s">
        <v>26</v>
      </c>
      <c r="D86" s="43"/>
      <c r="E86" s="43"/>
      <c r="F86" s="30" t="str">
        <f>E17</f>
        <v>Povodí Labe,státní podnik,Víta Nejedlého 951, HK3</v>
      </c>
      <c r="G86" s="43"/>
      <c r="H86" s="43"/>
      <c r="I86" s="154" t="s">
        <v>33</v>
      </c>
      <c r="J86" s="39" t="str">
        <f>E23</f>
        <v>"Sdružení Kutřín 2016" Šindlar + HG partner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5.15" customHeight="1">
      <c r="A87" s="41"/>
      <c r="B87" s="42"/>
      <c r="C87" s="35" t="s">
        <v>31</v>
      </c>
      <c r="D87" s="43"/>
      <c r="E87" s="43"/>
      <c r="F87" s="30" t="str">
        <f>IF(E20="","",E20)</f>
        <v>Vyplň údaj</v>
      </c>
      <c r="G87" s="43"/>
      <c r="H87" s="43"/>
      <c r="I87" s="154" t="s">
        <v>36</v>
      </c>
      <c r="J87" s="39" t="str">
        <f>E26</f>
        <v xml:space="preserve"> 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1" customFormat="1" ht="29.28" customHeight="1">
      <c r="A89" s="203"/>
      <c r="B89" s="204"/>
      <c r="C89" s="205" t="s">
        <v>461</v>
      </c>
      <c r="D89" s="206" t="s">
        <v>59</v>
      </c>
      <c r="E89" s="206" t="s">
        <v>55</v>
      </c>
      <c r="F89" s="206" t="s">
        <v>56</v>
      </c>
      <c r="G89" s="206" t="s">
        <v>462</v>
      </c>
      <c r="H89" s="206" t="s">
        <v>463</v>
      </c>
      <c r="I89" s="207" t="s">
        <v>464</v>
      </c>
      <c r="J89" s="206" t="s">
        <v>444</v>
      </c>
      <c r="K89" s="208" t="s">
        <v>465</v>
      </c>
      <c r="L89" s="209"/>
      <c r="M89" s="95" t="s">
        <v>28</v>
      </c>
      <c r="N89" s="96" t="s">
        <v>44</v>
      </c>
      <c r="O89" s="96" t="s">
        <v>466</v>
      </c>
      <c r="P89" s="96" t="s">
        <v>467</v>
      </c>
      <c r="Q89" s="96" t="s">
        <v>468</v>
      </c>
      <c r="R89" s="96" t="s">
        <v>469</v>
      </c>
      <c r="S89" s="96" t="s">
        <v>470</v>
      </c>
      <c r="T89" s="97" t="s">
        <v>471</v>
      </c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</row>
    <row r="90" s="2" customFormat="1" ht="22.8" customHeight="1">
      <c r="A90" s="41"/>
      <c r="B90" s="42"/>
      <c r="C90" s="102" t="s">
        <v>472</v>
      </c>
      <c r="D90" s="43"/>
      <c r="E90" s="43"/>
      <c r="F90" s="43"/>
      <c r="G90" s="43"/>
      <c r="H90" s="43"/>
      <c r="I90" s="151"/>
      <c r="J90" s="210">
        <f>BK90</f>
        <v>0</v>
      </c>
      <c r="K90" s="43"/>
      <c r="L90" s="47"/>
      <c r="M90" s="98"/>
      <c r="N90" s="211"/>
      <c r="O90" s="99"/>
      <c r="P90" s="212">
        <f>P91</f>
        <v>0</v>
      </c>
      <c r="Q90" s="99"/>
      <c r="R90" s="212">
        <f>R91</f>
        <v>2.6436584999999999</v>
      </c>
      <c r="S90" s="99"/>
      <c r="T90" s="213">
        <f>T91</f>
        <v>2.9100000000000001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73</v>
      </c>
      <c r="AU90" s="20" t="s">
        <v>445</v>
      </c>
      <c r="BK90" s="214">
        <f>BK91</f>
        <v>0</v>
      </c>
    </row>
    <row r="91" s="12" customFormat="1" ht="25.92" customHeight="1">
      <c r="A91" s="12"/>
      <c r="B91" s="215"/>
      <c r="C91" s="216"/>
      <c r="D91" s="217" t="s">
        <v>73</v>
      </c>
      <c r="E91" s="218" t="s">
        <v>473</v>
      </c>
      <c r="F91" s="218" t="s">
        <v>474</v>
      </c>
      <c r="G91" s="216"/>
      <c r="H91" s="216"/>
      <c r="I91" s="219"/>
      <c r="J91" s="220">
        <f>BK91</f>
        <v>0</v>
      </c>
      <c r="K91" s="216"/>
      <c r="L91" s="221"/>
      <c r="M91" s="222"/>
      <c r="N91" s="223"/>
      <c r="O91" s="223"/>
      <c r="P91" s="224">
        <f>P92+P105+P116+P119</f>
        <v>0</v>
      </c>
      <c r="Q91" s="223"/>
      <c r="R91" s="224">
        <f>R92+R105+R116+R119</f>
        <v>2.6436584999999999</v>
      </c>
      <c r="S91" s="223"/>
      <c r="T91" s="225">
        <f>T92+T105+T116+T119</f>
        <v>2.9100000000000001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26" t="s">
        <v>78</v>
      </c>
      <c r="AT91" s="227" t="s">
        <v>73</v>
      </c>
      <c r="AU91" s="227" t="s">
        <v>74</v>
      </c>
      <c r="AY91" s="226" t="s">
        <v>475</v>
      </c>
      <c r="BK91" s="228">
        <f>BK92+BK105+BK116+BK119</f>
        <v>0</v>
      </c>
    </row>
    <row r="92" s="12" customFormat="1" ht="22.8" customHeight="1">
      <c r="A92" s="12"/>
      <c r="B92" s="215"/>
      <c r="C92" s="216"/>
      <c r="D92" s="217" t="s">
        <v>73</v>
      </c>
      <c r="E92" s="229" t="s">
        <v>78</v>
      </c>
      <c r="F92" s="229" t="s">
        <v>393</v>
      </c>
      <c r="G92" s="216"/>
      <c r="H92" s="216"/>
      <c r="I92" s="219"/>
      <c r="J92" s="230">
        <f>BK92</f>
        <v>0</v>
      </c>
      <c r="K92" s="216"/>
      <c r="L92" s="221"/>
      <c r="M92" s="222"/>
      <c r="N92" s="223"/>
      <c r="O92" s="223"/>
      <c r="P92" s="224">
        <f>SUM(P93:P104)</f>
        <v>0</v>
      </c>
      <c r="Q92" s="223"/>
      <c r="R92" s="224">
        <f>SUM(R93:R104)</f>
        <v>0</v>
      </c>
      <c r="S92" s="223"/>
      <c r="T92" s="225">
        <f>SUM(T93:T104)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26" t="s">
        <v>78</v>
      </c>
      <c r="AT92" s="227" t="s">
        <v>73</v>
      </c>
      <c r="AU92" s="227" t="s">
        <v>78</v>
      </c>
      <c r="AY92" s="226" t="s">
        <v>475</v>
      </c>
      <c r="BK92" s="228">
        <f>SUM(BK93:BK104)</f>
        <v>0</v>
      </c>
    </row>
    <row r="93" s="2" customFormat="1" ht="33" customHeight="1">
      <c r="A93" s="41"/>
      <c r="B93" s="42"/>
      <c r="C93" s="231" t="s">
        <v>78</v>
      </c>
      <c r="D93" s="231" t="s">
        <v>477</v>
      </c>
      <c r="E93" s="232" t="s">
        <v>3104</v>
      </c>
      <c r="F93" s="233" t="s">
        <v>3105</v>
      </c>
      <c r="G93" s="234" t="s">
        <v>480</v>
      </c>
      <c r="H93" s="235">
        <v>0.67500000000000004</v>
      </c>
      <c r="I93" s="236"/>
      <c r="J93" s="237">
        <f>ROUND(I93*H93,2)</f>
        <v>0</v>
      </c>
      <c r="K93" s="233" t="s">
        <v>481</v>
      </c>
      <c r="L93" s="47"/>
      <c r="M93" s="238" t="s">
        <v>28</v>
      </c>
      <c r="N93" s="239" t="s">
        <v>45</v>
      </c>
      <c r="O93" s="87"/>
      <c r="P93" s="240">
        <f>O93*H93</f>
        <v>0</v>
      </c>
      <c r="Q93" s="240">
        <v>0</v>
      </c>
      <c r="R93" s="240">
        <f>Q93*H93</f>
        <v>0</v>
      </c>
      <c r="S93" s="240">
        <v>0</v>
      </c>
      <c r="T93" s="241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482</v>
      </c>
      <c r="AT93" s="242" t="s">
        <v>477</v>
      </c>
      <c r="AU93" s="242" t="s">
        <v>82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482</v>
      </c>
      <c r="BM93" s="242" t="s">
        <v>8159</v>
      </c>
    </row>
    <row r="94" s="2" customFormat="1">
      <c r="A94" s="41"/>
      <c r="B94" s="42"/>
      <c r="C94" s="43"/>
      <c r="D94" s="244" t="s">
        <v>484</v>
      </c>
      <c r="E94" s="43"/>
      <c r="F94" s="245" t="s">
        <v>3107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82</v>
      </c>
    </row>
    <row r="95" s="13" customFormat="1">
      <c r="A95" s="13"/>
      <c r="B95" s="249"/>
      <c r="C95" s="250"/>
      <c r="D95" s="244" t="s">
        <v>487</v>
      </c>
      <c r="E95" s="251" t="s">
        <v>28</v>
      </c>
      <c r="F95" s="252" t="s">
        <v>8160</v>
      </c>
      <c r="G95" s="250"/>
      <c r="H95" s="253">
        <v>0.67500000000000004</v>
      </c>
      <c r="I95" s="254"/>
      <c r="J95" s="250"/>
      <c r="K95" s="250"/>
      <c r="L95" s="255"/>
      <c r="M95" s="256"/>
      <c r="N95" s="257"/>
      <c r="O95" s="257"/>
      <c r="P95" s="257"/>
      <c r="Q95" s="257"/>
      <c r="R95" s="257"/>
      <c r="S95" s="257"/>
      <c r="T95" s="258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59" t="s">
        <v>487</v>
      </c>
      <c r="AU95" s="259" t="s">
        <v>82</v>
      </c>
      <c r="AV95" s="13" t="s">
        <v>82</v>
      </c>
      <c r="AW95" s="13" t="s">
        <v>35</v>
      </c>
      <c r="AX95" s="13" t="s">
        <v>78</v>
      </c>
      <c r="AY95" s="259" t="s">
        <v>475</v>
      </c>
    </row>
    <row r="96" s="2" customFormat="1" ht="44.25" customHeight="1">
      <c r="A96" s="41"/>
      <c r="B96" s="42"/>
      <c r="C96" s="231" t="s">
        <v>82</v>
      </c>
      <c r="D96" s="231" t="s">
        <v>477</v>
      </c>
      <c r="E96" s="232" t="s">
        <v>1488</v>
      </c>
      <c r="F96" s="233" t="s">
        <v>1489</v>
      </c>
      <c r="G96" s="234" t="s">
        <v>480</v>
      </c>
      <c r="H96" s="235">
        <v>0.20300000000000001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482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8161</v>
      </c>
    </row>
    <row r="97" s="2" customFormat="1">
      <c r="A97" s="41"/>
      <c r="B97" s="42"/>
      <c r="C97" s="43"/>
      <c r="D97" s="244" t="s">
        <v>484</v>
      </c>
      <c r="E97" s="43"/>
      <c r="F97" s="245" t="s">
        <v>1491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13" customFormat="1">
      <c r="A98" s="13"/>
      <c r="B98" s="249"/>
      <c r="C98" s="250"/>
      <c r="D98" s="244" t="s">
        <v>487</v>
      </c>
      <c r="E98" s="251" t="s">
        <v>28</v>
      </c>
      <c r="F98" s="252" t="s">
        <v>8162</v>
      </c>
      <c r="G98" s="250"/>
      <c r="H98" s="253">
        <v>0.20300000000000001</v>
      </c>
      <c r="I98" s="254"/>
      <c r="J98" s="250"/>
      <c r="K98" s="250"/>
      <c r="L98" s="255"/>
      <c r="M98" s="256"/>
      <c r="N98" s="257"/>
      <c r="O98" s="257"/>
      <c r="P98" s="257"/>
      <c r="Q98" s="257"/>
      <c r="R98" s="257"/>
      <c r="S98" s="257"/>
      <c r="T98" s="258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59" t="s">
        <v>487</v>
      </c>
      <c r="AU98" s="259" t="s">
        <v>82</v>
      </c>
      <c r="AV98" s="13" t="s">
        <v>82</v>
      </c>
      <c r="AW98" s="13" t="s">
        <v>35</v>
      </c>
      <c r="AX98" s="13" t="s">
        <v>78</v>
      </c>
      <c r="AY98" s="259" t="s">
        <v>475</v>
      </c>
    </row>
    <row r="99" s="2" customFormat="1" ht="44.25" customHeight="1">
      <c r="A99" s="41"/>
      <c r="B99" s="42"/>
      <c r="C99" s="231" t="s">
        <v>90</v>
      </c>
      <c r="D99" s="231" t="s">
        <v>477</v>
      </c>
      <c r="E99" s="232" t="s">
        <v>6907</v>
      </c>
      <c r="F99" s="233" t="s">
        <v>3664</v>
      </c>
      <c r="G99" s="234" t="s">
        <v>480</v>
      </c>
      <c r="H99" s="235">
        <v>3.6749999999999998</v>
      </c>
      <c r="I99" s="236"/>
      <c r="J99" s="237">
        <f>ROUND(I99*H99,2)</f>
        <v>0</v>
      </c>
      <c r="K99" s="233" t="s">
        <v>28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8163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3664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6" customFormat="1">
      <c r="A101" s="16"/>
      <c r="B101" s="299"/>
      <c r="C101" s="300"/>
      <c r="D101" s="244" t="s">
        <v>487</v>
      </c>
      <c r="E101" s="301" t="s">
        <v>28</v>
      </c>
      <c r="F101" s="302" t="s">
        <v>8164</v>
      </c>
      <c r="G101" s="300"/>
      <c r="H101" s="301" t="s">
        <v>28</v>
      </c>
      <c r="I101" s="303"/>
      <c r="J101" s="300"/>
      <c r="K101" s="300"/>
      <c r="L101" s="304"/>
      <c r="M101" s="305"/>
      <c r="N101" s="306"/>
      <c r="O101" s="306"/>
      <c r="P101" s="306"/>
      <c r="Q101" s="306"/>
      <c r="R101" s="306"/>
      <c r="S101" s="306"/>
      <c r="T101" s="307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8" t="s">
        <v>487</v>
      </c>
      <c r="AU101" s="308" t="s">
        <v>82</v>
      </c>
      <c r="AV101" s="16" t="s">
        <v>78</v>
      </c>
      <c r="AW101" s="16" t="s">
        <v>35</v>
      </c>
      <c r="AX101" s="16" t="s">
        <v>74</v>
      </c>
      <c r="AY101" s="308" t="s">
        <v>475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8165</v>
      </c>
      <c r="G102" s="250"/>
      <c r="H102" s="253">
        <v>0.67500000000000004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74</v>
      </c>
      <c r="AY102" s="259" t="s">
        <v>475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8166</v>
      </c>
      <c r="G103" s="250"/>
      <c r="H103" s="253">
        <v>3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5" customFormat="1">
      <c r="A104" s="15"/>
      <c r="B104" s="271"/>
      <c r="C104" s="272"/>
      <c r="D104" s="244" t="s">
        <v>487</v>
      </c>
      <c r="E104" s="273" t="s">
        <v>28</v>
      </c>
      <c r="F104" s="274" t="s">
        <v>493</v>
      </c>
      <c r="G104" s="272"/>
      <c r="H104" s="275">
        <v>3.6749999999999998</v>
      </c>
      <c r="I104" s="276"/>
      <c r="J104" s="272"/>
      <c r="K104" s="272"/>
      <c r="L104" s="277"/>
      <c r="M104" s="278"/>
      <c r="N104" s="279"/>
      <c r="O104" s="279"/>
      <c r="P104" s="279"/>
      <c r="Q104" s="279"/>
      <c r="R104" s="279"/>
      <c r="S104" s="279"/>
      <c r="T104" s="280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81" t="s">
        <v>487</v>
      </c>
      <c r="AU104" s="281" t="s">
        <v>82</v>
      </c>
      <c r="AV104" s="15" t="s">
        <v>482</v>
      </c>
      <c r="AW104" s="15" t="s">
        <v>35</v>
      </c>
      <c r="AX104" s="15" t="s">
        <v>78</v>
      </c>
      <c r="AY104" s="281" t="s">
        <v>475</v>
      </c>
    </row>
    <row r="105" s="12" customFormat="1" ht="22.8" customHeight="1">
      <c r="A105" s="12"/>
      <c r="B105" s="215"/>
      <c r="C105" s="216"/>
      <c r="D105" s="217" t="s">
        <v>73</v>
      </c>
      <c r="E105" s="229" t="s">
        <v>482</v>
      </c>
      <c r="F105" s="229" t="s">
        <v>547</v>
      </c>
      <c r="G105" s="216"/>
      <c r="H105" s="216"/>
      <c r="I105" s="219"/>
      <c r="J105" s="230">
        <f>BK105</f>
        <v>0</v>
      </c>
      <c r="K105" s="216"/>
      <c r="L105" s="221"/>
      <c r="M105" s="222"/>
      <c r="N105" s="223"/>
      <c r="O105" s="223"/>
      <c r="P105" s="224">
        <f>SUM(P106:P115)</f>
        <v>0</v>
      </c>
      <c r="Q105" s="223"/>
      <c r="R105" s="224">
        <f>SUM(R106:R115)</f>
        <v>2.6436584999999999</v>
      </c>
      <c r="S105" s="223"/>
      <c r="T105" s="225">
        <f>SUM(T106:T115)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26" t="s">
        <v>78</v>
      </c>
      <c r="AT105" s="227" t="s">
        <v>73</v>
      </c>
      <c r="AU105" s="227" t="s">
        <v>78</v>
      </c>
      <c r="AY105" s="226" t="s">
        <v>475</v>
      </c>
      <c r="BK105" s="228">
        <f>SUM(BK106:BK115)</f>
        <v>0</v>
      </c>
    </row>
    <row r="106" s="2" customFormat="1" ht="33" customHeight="1">
      <c r="A106" s="41"/>
      <c r="B106" s="42"/>
      <c r="C106" s="231" t="s">
        <v>482</v>
      </c>
      <c r="D106" s="231" t="s">
        <v>477</v>
      </c>
      <c r="E106" s="232" t="s">
        <v>8103</v>
      </c>
      <c r="F106" s="233" t="s">
        <v>8104</v>
      </c>
      <c r="G106" s="234" t="s">
        <v>480</v>
      </c>
      <c r="H106" s="235">
        <v>1.095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2.4142999999999999</v>
      </c>
      <c r="R106" s="240">
        <f>Q106*H106</f>
        <v>2.6436584999999999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8167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8106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8168</v>
      </c>
      <c r="G108" s="250"/>
      <c r="H108" s="253">
        <v>0.67500000000000004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8169</v>
      </c>
      <c r="G109" s="250"/>
      <c r="H109" s="253">
        <v>0.41999999999999998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5" customFormat="1">
      <c r="A110" s="15"/>
      <c r="B110" s="271"/>
      <c r="C110" s="272"/>
      <c r="D110" s="244" t="s">
        <v>487</v>
      </c>
      <c r="E110" s="273" t="s">
        <v>28</v>
      </c>
      <c r="F110" s="274" t="s">
        <v>493</v>
      </c>
      <c r="G110" s="272"/>
      <c r="H110" s="275">
        <v>1.095</v>
      </c>
      <c r="I110" s="276"/>
      <c r="J110" s="272"/>
      <c r="K110" s="272"/>
      <c r="L110" s="277"/>
      <c r="M110" s="278"/>
      <c r="N110" s="279"/>
      <c r="O110" s="279"/>
      <c r="P110" s="279"/>
      <c r="Q110" s="279"/>
      <c r="R110" s="279"/>
      <c r="S110" s="279"/>
      <c r="T110" s="280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81" t="s">
        <v>487</v>
      </c>
      <c r="AU110" s="281" t="s">
        <v>82</v>
      </c>
      <c r="AV110" s="15" t="s">
        <v>482</v>
      </c>
      <c r="AW110" s="15" t="s">
        <v>35</v>
      </c>
      <c r="AX110" s="15" t="s">
        <v>78</v>
      </c>
      <c r="AY110" s="281" t="s">
        <v>475</v>
      </c>
    </row>
    <row r="111" s="2" customFormat="1" ht="21.75" customHeight="1">
      <c r="A111" s="41"/>
      <c r="B111" s="42"/>
      <c r="C111" s="231" t="s">
        <v>186</v>
      </c>
      <c r="D111" s="231" t="s">
        <v>477</v>
      </c>
      <c r="E111" s="232" t="s">
        <v>3846</v>
      </c>
      <c r="F111" s="233" t="s">
        <v>3847</v>
      </c>
      <c r="G111" s="234" t="s">
        <v>496</v>
      </c>
      <c r="H111" s="235">
        <v>8.3000000000000007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8170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3849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8171</v>
      </c>
      <c r="G113" s="250"/>
      <c r="H113" s="253">
        <v>2.7000000000000002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8172</v>
      </c>
      <c r="G114" s="250"/>
      <c r="H114" s="253">
        <v>5.5999999999999996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5" customFormat="1">
      <c r="A115" s="15"/>
      <c r="B115" s="271"/>
      <c r="C115" s="272"/>
      <c r="D115" s="244" t="s">
        <v>487</v>
      </c>
      <c r="E115" s="273" t="s">
        <v>28</v>
      </c>
      <c r="F115" s="274" t="s">
        <v>493</v>
      </c>
      <c r="G115" s="272"/>
      <c r="H115" s="275">
        <v>8.3000000000000007</v>
      </c>
      <c r="I115" s="276"/>
      <c r="J115" s="272"/>
      <c r="K115" s="272"/>
      <c r="L115" s="277"/>
      <c r="M115" s="278"/>
      <c r="N115" s="279"/>
      <c r="O115" s="279"/>
      <c r="P115" s="279"/>
      <c r="Q115" s="279"/>
      <c r="R115" s="279"/>
      <c r="S115" s="279"/>
      <c r="T115" s="280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81" t="s">
        <v>487</v>
      </c>
      <c r="AU115" s="281" t="s">
        <v>82</v>
      </c>
      <c r="AV115" s="15" t="s">
        <v>482</v>
      </c>
      <c r="AW115" s="15" t="s">
        <v>35</v>
      </c>
      <c r="AX115" s="15" t="s">
        <v>78</v>
      </c>
      <c r="AY115" s="281" t="s">
        <v>475</v>
      </c>
    </row>
    <row r="116" s="12" customFormat="1" ht="22.8" customHeight="1">
      <c r="A116" s="12"/>
      <c r="B116" s="215"/>
      <c r="C116" s="216"/>
      <c r="D116" s="217" t="s">
        <v>73</v>
      </c>
      <c r="E116" s="229" t="s">
        <v>292</v>
      </c>
      <c r="F116" s="229" t="s">
        <v>648</v>
      </c>
      <c r="G116" s="216"/>
      <c r="H116" s="216"/>
      <c r="I116" s="219"/>
      <c r="J116" s="230">
        <f>BK116</f>
        <v>0</v>
      </c>
      <c r="K116" s="216"/>
      <c r="L116" s="221"/>
      <c r="M116" s="222"/>
      <c r="N116" s="223"/>
      <c r="O116" s="223"/>
      <c r="P116" s="224">
        <f>SUM(P117:P118)</f>
        <v>0</v>
      </c>
      <c r="Q116" s="223"/>
      <c r="R116" s="224">
        <f>SUM(R117:R118)</f>
        <v>0</v>
      </c>
      <c r="S116" s="223"/>
      <c r="T116" s="225">
        <f>SUM(T117:T118)</f>
        <v>2.9100000000000001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26" t="s">
        <v>78</v>
      </c>
      <c r="AT116" s="227" t="s">
        <v>73</v>
      </c>
      <c r="AU116" s="227" t="s">
        <v>78</v>
      </c>
      <c r="AY116" s="226" t="s">
        <v>475</v>
      </c>
      <c r="BK116" s="228">
        <f>SUM(BK117:BK118)</f>
        <v>0</v>
      </c>
    </row>
    <row r="117" s="2" customFormat="1" ht="66.75" customHeight="1">
      <c r="A117" s="41"/>
      <c r="B117" s="42"/>
      <c r="C117" s="231" t="s">
        <v>204</v>
      </c>
      <c r="D117" s="231" t="s">
        <v>477</v>
      </c>
      <c r="E117" s="232" t="s">
        <v>8173</v>
      </c>
      <c r="F117" s="233" t="s">
        <v>8174</v>
      </c>
      <c r="G117" s="234" t="s">
        <v>639</v>
      </c>
      <c r="H117" s="235">
        <v>15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0.19400000000000001</v>
      </c>
      <c r="T117" s="241">
        <f>S117*H117</f>
        <v>2.9100000000000001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8175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8176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2" customFormat="1" ht="22.8" customHeight="1">
      <c r="A119" s="12"/>
      <c r="B119" s="215"/>
      <c r="C119" s="216"/>
      <c r="D119" s="217" t="s">
        <v>73</v>
      </c>
      <c r="E119" s="229" t="s">
        <v>701</v>
      </c>
      <c r="F119" s="229" t="s">
        <v>702</v>
      </c>
      <c r="G119" s="216"/>
      <c r="H119" s="216"/>
      <c r="I119" s="219"/>
      <c r="J119" s="230">
        <f>BK119</f>
        <v>0</v>
      </c>
      <c r="K119" s="216"/>
      <c r="L119" s="221"/>
      <c r="M119" s="222"/>
      <c r="N119" s="223"/>
      <c r="O119" s="223"/>
      <c r="P119" s="224">
        <f>SUM(P120:P121)</f>
        <v>0</v>
      </c>
      <c r="Q119" s="223"/>
      <c r="R119" s="224">
        <f>SUM(R120:R121)</f>
        <v>0</v>
      </c>
      <c r="S119" s="223"/>
      <c r="T119" s="225">
        <f>SUM(T120:T121)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26" t="s">
        <v>78</v>
      </c>
      <c r="AT119" s="227" t="s">
        <v>73</v>
      </c>
      <c r="AU119" s="227" t="s">
        <v>78</v>
      </c>
      <c r="AY119" s="226" t="s">
        <v>475</v>
      </c>
      <c r="BK119" s="228">
        <f>SUM(BK120:BK121)</f>
        <v>0</v>
      </c>
    </row>
    <row r="120" s="2" customFormat="1" ht="21.75" customHeight="1">
      <c r="A120" s="41"/>
      <c r="B120" s="42"/>
      <c r="C120" s="231" t="s">
        <v>522</v>
      </c>
      <c r="D120" s="231" t="s">
        <v>477</v>
      </c>
      <c r="E120" s="232" t="s">
        <v>5702</v>
      </c>
      <c r="F120" s="233" t="s">
        <v>5703</v>
      </c>
      <c r="G120" s="234" t="s">
        <v>508</v>
      </c>
      <c r="H120" s="235">
        <v>2.6440000000000001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8177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5705</v>
      </c>
      <c r="G121" s="43"/>
      <c r="H121" s="43"/>
      <c r="I121" s="151"/>
      <c r="J121" s="43"/>
      <c r="K121" s="43"/>
      <c r="L121" s="47"/>
      <c r="M121" s="295"/>
      <c r="N121" s="296"/>
      <c r="O121" s="297"/>
      <c r="P121" s="297"/>
      <c r="Q121" s="297"/>
      <c r="R121" s="297"/>
      <c r="S121" s="297"/>
      <c r="T121" s="29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2" customFormat="1" ht="6.96" customHeight="1">
      <c r="A122" s="41"/>
      <c r="B122" s="62"/>
      <c r="C122" s="63"/>
      <c r="D122" s="63"/>
      <c r="E122" s="63"/>
      <c r="F122" s="63"/>
      <c r="G122" s="63"/>
      <c r="H122" s="63"/>
      <c r="I122" s="179"/>
      <c r="J122" s="63"/>
      <c r="K122" s="63"/>
      <c r="L122" s="47"/>
      <c r="M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</row>
  </sheetData>
  <sheetProtection sheet="1" autoFilter="0" formatColumns="0" formatRows="0" objects="1" scenarios="1" spinCount="100000" saltValue="He1ttKTwbKds8R7wPF1XKvRGnrxnn8/QRFOoeF7afSywNEegGyViHwxUIJdB1+qrbsUbArJxwAs5GX1A6Qs2ow==" hashValue="uVuyWehNTxZ6Q0P9G/76aXB1iYusngn936ijKFOfRRZcqENJgRWA1tAZH2YttR0U9d5Q8EGDeYoFb4WEljwh0Q==" algorithmName="SHA-512" password="C429"/>
  <autoFilter ref="C89:K12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346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8178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8179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28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ROUND(J89,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ROUND((SUM(BE89:BE197)),  2)</f>
        <v>0</v>
      </c>
      <c r="G35" s="41"/>
      <c r="H35" s="41"/>
      <c r="I35" s="168">
        <v>0.20999999999999999</v>
      </c>
      <c r="J35" s="167">
        <f>ROUND(((SUM(BE89:BE197))*I35),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ROUND((SUM(BF89:BF197)),  2)</f>
        <v>0</v>
      </c>
      <c r="G36" s="41"/>
      <c r="H36" s="41"/>
      <c r="I36" s="168">
        <v>0.14999999999999999</v>
      </c>
      <c r="J36" s="167">
        <f>ROUND(((SUM(BF89:BF197))*I36),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ROUND((SUM(BG89:BG197)),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ROUND((SUM(BH89:BH197)),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ROUND((SUM(BI89:BI197)),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8178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 xml:space="preserve">11.1 - SO 11.1  Přípojka elektrické energie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J89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8180</v>
      </c>
      <c r="E64" s="193"/>
      <c r="F64" s="193"/>
      <c r="G64" s="193"/>
      <c r="H64" s="193"/>
      <c r="I64" s="194"/>
      <c r="J64" s="195">
        <f>J90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8181</v>
      </c>
      <c r="E65" s="199"/>
      <c r="F65" s="199"/>
      <c r="G65" s="199"/>
      <c r="H65" s="199"/>
      <c r="I65" s="200"/>
      <c r="J65" s="201">
        <f>J121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97"/>
      <c r="C66" s="127"/>
      <c r="D66" s="198" t="s">
        <v>8182</v>
      </c>
      <c r="E66" s="199"/>
      <c r="F66" s="199"/>
      <c r="G66" s="199"/>
      <c r="H66" s="199"/>
      <c r="I66" s="200"/>
      <c r="J66" s="201">
        <f>J156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21.84" customHeight="1">
      <c r="A67" s="10"/>
      <c r="B67" s="197"/>
      <c r="C67" s="127"/>
      <c r="D67" s="198" t="s">
        <v>8183</v>
      </c>
      <c r="E67" s="199"/>
      <c r="F67" s="199"/>
      <c r="G67" s="199"/>
      <c r="H67" s="199"/>
      <c r="I67" s="200"/>
      <c r="J67" s="201">
        <f>J193</f>
        <v>0</v>
      </c>
      <c r="K67" s="127"/>
      <c r="L67" s="202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151"/>
      <c r="J68" s="43"/>
      <c r="K68" s="4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179"/>
      <c r="J69" s="63"/>
      <c r="K69" s="63"/>
      <c r="L69" s="152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182"/>
      <c r="J73" s="65"/>
      <c r="K73" s="65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460</v>
      </c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83" t="str">
        <f>E7</f>
        <v>Krounka Kutřín, výstavba poldru</v>
      </c>
      <c r="F77" s="35"/>
      <c r="G77" s="35"/>
      <c r="H77" s="35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1" customFormat="1" ht="12" customHeight="1">
      <c r="B78" s="24"/>
      <c r="C78" s="35" t="s">
        <v>435</v>
      </c>
      <c r="D78" s="25"/>
      <c r="E78" s="25"/>
      <c r="F78" s="25"/>
      <c r="G78" s="25"/>
      <c r="H78" s="25"/>
      <c r="I78" s="142"/>
      <c r="J78" s="25"/>
      <c r="K78" s="25"/>
      <c r="L78" s="23"/>
    </row>
    <row r="79" s="2" customFormat="1" ht="16.5" customHeight="1">
      <c r="A79" s="41"/>
      <c r="B79" s="42"/>
      <c r="C79" s="43"/>
      <c r="D79" s="43"/>
      <c r="E79" s="183" t="s">
        <v>8178</v>
      </c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437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72" t="str">
        <f>E11</f>
        <v xml:space="preserve">11.1 - SO 11.1  Přípojka elektrické energie</v>
      </c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22</v>
      </c>
      <c r="D83" s="43"/>
      <c r="E83" s="43"/>
      <c r="F83" s="30" t="str">
        <f>F14</f>
        <v>k.ú. Perálec,Hněvětice,Miřetín,Č.Rybná</v>
      </c>
      <c r="G83" s="43"/>
      <c r="H83" s="43"/>
      <c r="I83" s="154" t="s">
        <v>24</v>
      </c>
      <c r="J83" s="75" t="str">
        <f>IF(J14="","",J14)</f>
        <v>27.8.2019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40.05" customHeight="1">
      <c r="A85" s="41"/>
      <c r="B85" s="42"/>
      <c r="C85" s="35" t="s">
        <v>26</v>
      </c>
      <c r="D85" s="43"/>
      <c r="E85" s="43"/>
      <c r="F85" s="30" t="str">
        <f>E17</f>
        <v>Povodí Labe,státní podnik,Víta Nejedlého 951, HK3</v>
      </c>
      <c r="G85" s="43"/>
      <c r="H85" s="43"/>
      <c r="I85" s="154" t="s">
        <v>33</v>
      </c>
      <c r="J85" s="39" t="str">
        <f>E23</f>
        <v>"Sdružení Kutřín 2016" Šindlar + HG partner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5.15" customHeight="1">
      <c r="A86" s="41"/>
      <c r="B86" s="42"/>
      <c r="C86" s="35" t="s">
        <v>31</v>
      </c>
      <c r="D86" s="43"/>
      <c r="E86" s="43"/>
      <c r="F86" s="30" t="str">
        <f>IF(E20="","",E20)</f>
        <v>Vyplň údaj</v>
      </c>
      <c r="G86" s="43"/>
      <c r="H86" s="43"/>
      <c r="I86" s="154" t="s">
        <v>36</v>
      </c>
      <c r="J86" s="39" t="str">
        <f>E26</f>
        <v xml:space="preserve"> </v>
      </c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0.32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1" customFormat="1" ht="29.28" customHeight="1">
      <c r="A88" s="203"/>
      <c r="B88" s="204"/>
      <c r="C88" s="205" t="s">
        <v>461</v>
      </c>
      <c r="D88" s="206" t="s">
        <v>59</v>
      </c>
      <c r="E88" s="206" t="s">
        <v>55</v>
      </c>
      <c r="F88" s="206" t="s">
        <v>56</v>
      </c>
      <c r="G88" s="206" t="s">
        <v>462</v>
      </c>
      <c r="H88" s="206" t="s">
        <v>463</v>
      </c>
      <c r="I88" s="207" t="s">
        <v>464</v>
      </c>
      <c r="J88" s="206" t="s">
        <v>444</v>
      </c>
      <c r="K88" s="208" t="s">
        <v>465</v>
      </c>
      <c r="L88" s="209"/>
      <c r="M88" s="95" t="s">
        <v>28</v>
      </c>
      <c r="N88" s="96" t="s">
        <v>44</v>
      </c>
      <c r="O88" s="96" t="s">
        <v>466</v>
      </c>
      <c r="P88" s="96" t="s">
        <v>467</v>
      </c>
      <c r="Q88" s="96" t="s">
        <v>468</v>
      </c>
      <c r="R88" s="96" t="s">
        <v>469</v>
      </c>
      <c r="S88" s="96" t="s">
        <v>470</v>
      </c>
      <c r="T88" s="97" t="s">
        <v>471</v>
      </c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</row>
    <row r="89" s="2" customFormat="1" ht="22.8" customHeight="1">
      <c r="A89" s="41"/>
      <c r="B89" s="42"/>
      <c r="C89" s="102" t="s">
        <v>472</v>
      </c>
      <c r="D89" s="43"/>
      <c r="E89" s="43"/>
      <c r="F89" s="43"/>
      <c r="G89" s="43"/>
      <c r="H89" s="43"/>
      <c r="I89" s="151"/>
      <c r="J89" s="210">
        <f>BK89</f>
        <v>0</v>
      </c>
      <c r="K89" s="43"/>
      <c r="L89" s="47"/>
      <c r="M89" s="98"/>
      <c r="N89" s="211"/>
      <c r="O89" s="99"/>
      <c r="P89" s="212">
        <f>P90</f>
        <v>0</v>
      </c>
      <c r="Q89" s="99"/>
      <c r="R89" s="212">
        <f>R90</f>
        <v>0</v>
      </c>
      <c r="S89" s="99"/>
      <c r="T89" s="213">
        <f>T90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73</v>
      </c>
      <c r="AU89" s="20" t="s">
        <v>445</v>
      </c>
      <c r="BK89" s="214">
        <f>BK90</f>
        <v>0</v>
      </c>
    </row>
    <row r="90" s="12" customFormat="1" ht="25.92" customHeight="1">
      <c r="A90" s="12"/>
      <c r="B90" s="215"/>
      <c r="C90" s="216"/>
      <c r="D90" s="217" t="s">
        <v>73</v>
      </c>
      <c r="E90" s="218" t="s">
        <v>8184</v>
      </c>
      <c r="F90" s="218" t="s">
        <v>28</v>
      </c>
      <c r="G90" s="216"/>
      <c r="H90" s="216"/>
      <c r="I90" s="219"/>
      <c r="J90" s="220">
        <f>BK90</f>
        <v>0</v>
      </c>
      <c r="K90" s="216"/>
      <c r="L90" s="221"/>
      <c r="M90" s="222"/>
      <c r="N90" s="223"/>
      <c r="O90" s="223"/>
      <c r="P90" s="224">
        <f>P91+SUM(P92:P121)</f>
        <v>0</v>
      </c>
      <c r="Q90" s="223"/>
      <c r="R90" s="224">
        <f>R91+SUM(R92:R121)</f>
        <v>0</v>
      </c>
      <c r="S90" s="223"/>
      <c r="T90" s="225">
        <f>T91+SUM(T92:T121)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74</v>
      </c>
      <c r="AY90" s="226" t="s">
        <v>475</v>
      </c>
      <c r="BK90" s="228">
        <f>BK91+SUM(BK92:BK121)</f>
        <v>0</v>
      </c>
    </row>
    <row r="91" s="2" customFormat="1" ht="16.5" customHeight="1">
      <c r="A91" s="41"/>
      <c r="B91" s="42"/>
      <c r="C91" s="231" t="s">
        <v>78</v>
      </c>
      <c r="D91" s="231" t="s">
        <v>477</v>
      </c>
      <c r="E91" s="232" t="s">
        <v>8185</v>
      </c>
      <c r="F91" s="233" t="s">
        <v>8186</v>
      </c>
      <c r="G91" s="234" t="s">
        <v>3935</v>
      </c>
      <c r="H91" s="235">
        <v>8</v>
      </c>
      <c r="I91" s="236"/>
      <c r="J91" s="237">
        <f>ROUND(I91*H91,2)</f>
        <v>0</v>
      </c>
      <c r="K91" s="233" t="s">
        <v>28</v>
      </c>
      <c r="L91" s="47"/>
      <c r="M91" s="238" t="s">
        <v>28</v>
      </c>
      <c r="N91" s="239" t="s">
        <v>45</v>
      </c>
      <c r="O91" s="87"/>
      <c r="P91" s="240">
        <f>O91*H91</f>
        <v>0</v>
      </c>
      <c r="Q91" s="240">
        <v>0</v>
      </c>
      <c r="R91" s="240">
        <f>Q91*H91</f>
        <v>0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482</v>
      </c>
      <c r="AT91" s="242" t="s">
        <v>477</v>
      </c>
      <c r="AU91" s="242" t="s">
        <v>78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482</v>
      </c>
      <c r="BM91" s="242" t="s">
        <v>8187</v>
      </c>
    </row>
    <row r="92" s="2" customFormat="1">
      <c r="A92" s="41"/>
      <c r="B92" s="42"/>
      <c r="C92" s="43"/>
      <c r="D92" s="244" t="s">
        <v>484</v>
      </c>
      <c r="E92" s="43"/>
      <c r="F92" s="245" t="s">
        <v>8186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78</v>
      </c>
    </row>
    <row r="93" s="2" customFormat="1" ht="16.5" customHeight="1">
      <c r="A93" s="41"/>
      <c r="B93" s="42"/>
      <c r="C93" s="231" t="s">
        <v>82</v>
      </c>
      <c r="D93" s="231" t="s">
        <v>477</v>
      </c>
      <c r="E93" s="232" t="s">
        <v>8188</v>
      </c>
      <c r="F93" s="233" t="s">
        <v>8189</v>
      </c>
      <c r="G93" s="234" t="s">
        <v>3935</v>
      </c>
      <c r="H93" s="235">
        <v>8</v>
      </c>
      <c r="I93" s="236"/>
      <c r="J93" s="237">
        <f>ROUND(I93*H93,2)</f>
        <v>0</v>
      </c>
      <c r="K93" s="233" t="s">
        <v>28</v>
      </c>
      <c r="L93" s="47"/>
      <c r="M93" s="238" t="s">
        <v>28</v>
      </c>
      <c r="N93" s="239" t="s">
        <v>45</v>
      </c>
      <c r="O93" s="87"/>
      <c r="P93" s="240">
        <f>O93*H93</f>
        <v>0</v>
      </c>
      <c r="Q93" s="240">
        <v>0</v>
      </c>
      <c r="R93" s="240">
        <f>Q93*H93</f>
        <v>0</v>
      </c>
      <c r="S93" s="240">
        <v>0</v>
      </c>
      <c r="T93" s="241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482</v>
      </c>
      <c r="AT93" s="242" t="s">
        <v>477</v>
      </c>
      <c r="AU93" s="242" t="s">
        <v>78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482</v>
      </c>
      <c r="BM93" s="242" t="s">
        <v>8190</v>
      </c>
    </row>
    <row r="94" s="2" customFormat="1">
      <c r="A94" s="41"/>
      <c r="B94" s="42"/>
      <c r="C94" s="43"/>
      <c r="D94" s="244" t="s">
        <v>484</v>
      </c>
      <c r="E94" s="43"/>
      <c r="F94" s="245" t="s">
        <v>8189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78</v>
      </c>
    </row>
    <row r="95" s="2" customFormat="1" ht="16.5" customHeight="1">
      <c r="A95" s="41"/>
      <c r="B95" s="42"/>
      <c r="C95" s="231" t="s">
        <v>90</v>
      </c>
      <c r="D95" s="231" t="s">
        <v>477</v>
      </c>
      <c r="E95" s="232" t="s">
        <v>8191</v>
      </c>
      <c r="F95" s="233" t="s">
        <v>8192</v>
      </c>
      <c r="G95" s="234" t="s">
        <v>3935</v>
      </c>
      <c r="H95" s="235">
        <v>4</v>
      </c>
      <c r="I95" s="236"/>
      <c r="J95" s="237">
        <f>ROUND(I95*H95,2)</f>
        <v>0</v>
      </c>
      <c r="K95" s="233" t="s">
        <v>28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78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8193</v>
      </c>
    </row>
    <row r="96" s="2" customFormat="1">
      <c r="A96" s="41"/>
      <c r="B96" s="42"/>
      <c r="C96" s="43"/>
      <c r="D96" s="244" t="s">
        <v>484</v>
      </c>
      <c r="E96" s="43"/>
      <c r="F96" s="245" t="s">
        <v>8192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78</v>
      </c>
    </row>
    <row r="97" s="2" customFormat="1" ht="16.5" customHeight="1">
      <c r="A97" s="41"/>
      <c r="B97" s="42"/>
      <c r="C97" s="231" t="s">
        <v>482</v>
      </c>
      <c r="D97" s="231" t="s">
        <v>477</v>
      </c>
      <c r="E97" s="232" t="s">
        <v>8194</v>
      </c>
      <c r="F97" s="233" t="s">
        <v>8195</v>
      </c>
      <c r="G97" s="234" t="s">
        <v>3935</v>
      </c>
      <c r="H97" s="235">
        <v>1</v>
      </c>
      <c r="I97" s="236"/>
      <c r="J97" s="237">
        <f>ROUND(I97*H97,2)</f>
        <v>0</v>
      </c>
      <c r="K97" s="233" t="s">
        <v>28</v>
      </c>
      <c r="L97" s="47"/>
      <c r="M97" s="238" t="s">
        <v>28</v>
      </c>
      <c r="N97" s="239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482</v>
      </c>
      <c r="AT97" s="242" t="s">
        <v>477</v>
      </c>
      <c r="AU97" s="242" t="s">
        <v>78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482</v>
      </c>
      <c r="BM97" s="242" t="s">
        <v>8196</v>
      </c>
    </row>
    <row r="98" s="2" customFormat="1">
      <c r="A98" s="41"/>
      <c r="B98" s="42"/>
      <c r="C98" s="43"/>
      <c r="D98" s="244" t="s">
        <v>484</v>
      </c>
      <c r="E98" s="43"/>
      <c r="F98" s="245" t="s">
        <v>8195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78</v>
      </c>
    </row>
    <row r="99" s="2" customFormat="1" ht="16.5" customHeight="1">
      <c r="A99" s="41"/>
      <c r="B99" s="42"/>
      <c r="C99" s="231" t="s">
        <v>186</v>
      </c>
      <c r="D99" s="231" t="s">
        <v>477</v>
      </c>
      <c r="E99" s="232" t="s">
        <v>8197</v>
      </c>
      <c r="F99" s="233" t="s">
        <v>8198</v>
      </c>
      <c r="G99" s="234" t="s">
        <v>3935</v>
      </c>
      <c r="H99" s="235">
        <v>1</v>
      </c>
      <c r="I99" s="236"/>
      <c r="J99" s="237">
        <f>ROUND(I99*H99,2)</f>
        <v>0</v>
      </c>
      <c r="K99" s="233" t="s">
        <v>28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78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8199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8198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78</v>
      </c>
    </row>
    <row r="101" s="2" customFormat="1" ht="16.5" customHeight="1">
      <c r="A101" s="41"/>
      <c r="B101" s="42"/>
      <c r="C101" s="231" t="s">
        <v>204</v>
      </c>
      <c r="D101" s="231" t="s">
        <v>477</v>
      </c>
      <c r="E101" s="232" t="s">
        <v>8200</v>
      </c>
      <c r="F101" s="233" t="s">
        <v>8201</v>
      </c>
      <c r="G101" s="234" t="s">
        <v>3935</v>
      </c>
      <c r="H101" s="235">
        <v>3</v>
      </c>
      <c r="I101" s="236"/>
      <c r="J101" s="237">
        <f>ROUND(I101*H101,2)</f>
        <v>0</v>
      </c>
      <c r="K101" s="233" t="s">
        <v>28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78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8202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8201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78</v>
      </c>
    </row>
    <row r="103" s="2" customFormat="1" ht="16.5" customHeight="1">
      <c r="A103" s="41"/>
      <c r="B103" s="42"/>
      <c r="C103" s="231" t="s">
        <v>522</v>
      </c>
      <c r="D103" s="231" t="s">
        <v>477</v>
      </c>
      <c r="E103" s="232" t="s">
        <v>8203</v>
      </c>
      <c r="F103" s="233" t="s">
        <v>8204</v>
      </c>
      <c r="G103" s="234" t="s">
        <v>3935</v>
      </c>
      <c r="H103" s="235">
        <v>1</v>
      </c>
      <c r="I103" s="236"/>
      <c r="J103" s="237">
        <f>ROUND(I103*H103,2)</f>
        <v>0</v>
      </c>
      <c r="K103" s="233" t="s">
        <v>28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482</v>
      </c>
      <c r="AT103" s="242" t="s">
        <v>477</v>
      </c>
      <c r="AU103" s="242" t="s">
        <v>78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482</v>
      </c>
      <c r="BM103" s="242" t="s">
        <v>8205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8204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78</v>
      </c>
    </row>
    <row r="105" s="2" customFormat="1" ht="16.5" customHeight="1">
      <c r="A105" s="41"/>
      <c r="B105" s="42"/>
      <c r="C105" s="231" t="s">
        <v>519</v>
      </c>
      <c r="D105" s="231" t="s">
        <v>477</v>
      </c>
      <c r="E105" s="232" t="s">
        <v>8206</v>
      </c>
      <c r="F105" s="233" t="s">
        <v>8207</v>
      </c>
      <c r="G105" s="234" t="s">
        <v>639</v>
      </c>
      <c r="H105" s="235">
        <v>50</v>
      </c>
      <c r="I105" s="236"/>
      <c r="J105" s="237">
        <f>ROUND(I105*H105,2)</f>
        <v>0</v>
      </c>
      <c r="K105" s="233" t="s">
        <v>28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482</v>
      </c>
      <c r="AT105" s="242" t="s">
        <v>477</v>
      </c>
      <c r="AU105" s="242" t="s">
        <v>78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482</v>
      </c>
      <c r="BM105" s="242" t="s">
        <v>8208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8207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78</v>
      </c>
    </row>
    <row r="107" s="2" customFormat="1" ht="16.5" customHeight="1">
      <c r="A107" s="41"/>
      <c r="B107" s="42"/>
      <c r="C107" s="231" t="s">
        <v>292</v>
      </c>
      <c r="D107" s="231" t="s">
        <v>477</v>
      </c>
      <c r="E107" s="232" t="s">
        <v>8209</v>
      </c>
      <c r="F107" s="233" t="s">
        <v>8210</v>
      </c>
      <c r="G107" s="234" t="s">
        <v>639</v>
      </c>
      <c r="H107" s="235">
        <v>392</v>
      </c>
      <c r="I107" s="236"/>
      <c r="J107" s="237">
        <f>ROUND(I107*H107,2)</f>
        <v>0</v>
      </c>
      <c r="K107" s="233" t="s">
        <v>28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78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8211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8210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78</v>
      </c>
    </row>
    <row r="109" s="2" customFormat="1" ht="16.5" customHeight="1">
      <c r="A109" s="41"/>
      <c r="B109" s="42"/>
      <c r="C109" s="231" t="s">
        <v>332</v>
      </c>
      <c r="D109" s="231" t="s">
        <v>477</v>
      </c>
      <c r="E109" s="232" t="s">
        <v>8212</v>
      </c>
      <c r="F109" s="233" t="s">
        <v>8213</v>
      </c>
      <c r="G109" s="234" t="s">
        <v>639</v>
      </c>
      <c r="H109" s="235">
        <v>392</v>
      </c>
      <c r="I109" s="236"/>
      <c r="J109" s="237">
        <f>ROUND(I109*H109,2)</f>
        <v>0</v>
      </c>
      <c r="K109" s="233" t="s">
        <v>28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78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8214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8213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78</v>
      </c>
    </row>
    <row r="111" s="2" customFormat="1" ht="16.5" customHeight="1">
      <c r="A111" s="41"/>
      <c r="B111" s="42"/>
      <c r="C111" s="231" t="s">
        <v>341</v>
      </c>
      <c r="D111" s="231" t="s">
        <v>477</v>
      </c>
      <c r="E111" s="232" t="s">
        <v>8215</v>
      </c>
      <c r="F111" s="233" t="s">
        <v>8216</v>
      </c>
      <c r="G111" s="234" t="s">
        <v>639</v>
      </c>
      <c r="H111" s="235">
        <v>9</v>
      </c>
      <c r="I111" s="236"/>
      <c r="J111" s="237">
        <f>ROUND(I111*H111,2)</f>
        <v>0</v>
      </c>
      <c r="K111" s="233" t="s">
        <v>28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78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8217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8216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78</v>
      </c>
    </row>
    <row r="113" s="2" customFormat="1" ht="16.5" customHeight="1">
      <c r="A113" s="41"/>
      <c r="B113" s="42"/>
      <c r="C113" s="231" t="s">
        <v>350</v>
      </c>
      <c r="D113" s="231" t="s">
        <v>477</v>
      </c>
      <c r="E113" s="232" t="s">
        <v>8218</v>
      </c>
      <c r="F113" s="233" t="s">
        <v>8219</v>
      </c>
      <c r="G113" s="234" t="s">
        <v>639</v>
      </c>
      <c r="H113" s="235">
        <v>392</v>
      </c>
      <c r="I113" s="236"/>
      <c r="J113" s="237">
        <f>ROUND(I113*H113,2)</f>
        <v>0</v>
      </c>
      <c r="K113" s="233" t="s">
        <v>28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78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8220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8219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78</v>
      </c>
    </row>
    <row r="115" s="2" customFormat="1" ht="16.5" customHeight="1">
      <c r="A115" s="41"/>
      <c r="B115" s="42"/>
      <c r="C115" s="231" t="s">
        <v>359</v>
      </c>
      <c r="D115" s="231" t="s">
        <v>477</v>
      </c>
      <c r="E115" s="232" t="s">
        <v>8221</v>
      </c>
      <c r="F115" s="233" t="s">
        <v>8222</v>
      </c>
      <c r="G115" s="234" t="s">
        <v>639</v>
      </c>
      <c r="H115" s="235">
        <v>387</v>
      </c>
      <c r="I115" s="236"/>
      <c r="J115" s="237">
        <f>ROUND(I115*H115,2)</f>
        <v>0</v>
      </c>
      <c r="K115" s="233" t="s">
        <v>28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78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8223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8222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78</v>
      </c>
    </row>
    <row r="117" s="2" customFormat="1" ht="16.5" customHeight="1">
      <c r="A117" s="41"/>
      <c r="B117" s="42"/>
      <c r="C117" s="231" t="s">
        <v>557</v>
      </c>
      <c r="D117" s="231" t="s">
        <v>477</v>
      </c>
      <c r="E117" s="232" t="s">
        <v>8224</v>
      </c>
      <c r="F117" s="233" t="s">
        <v>8225</v>
      </c>
      <c r="G117" s="234" t="s">
        <v>639</v>
      </c>
      <c r="H117" s="235">
        <v>394</v>
      </c>
      <c r="I117" s="236"/>
      <c r="J117" s="237">
        <f>ROUND(I117*H117,2)</f>
        <v>0</v>
      </c>
      <c r="K117" s="233" t="s">
        <v>28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78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8226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8225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78</v>
      </c>
    </row>
    <row r="119" s="2" customFormat="1" ht="16.5" customHeight="1">
      <c r="A119" s="41"/>
      <c r="B119" s="42"/>
      <c r="C119" s="231" t="s">
        <v>8</v>
      </c>
      <c r="D119" s="231" t="s">
        <v>477</v>
      </c>
      <c r="E119" s="232" t="s">
        <v>8227</v>
      </c>
      <c r="F119" s="233" t="s">
        <v>8228</v>
      </c>
      <c r="G119" s="234" t="s">
        <v>639</v>
      </c>
      <c r="H119" s="235">
        <v>387</v>
      </c>
      <c r="I119" s="236"/>
      <c r="J119" s="237">
        <f>ROUND(I119*H119,2)</f>
        <v>0</v>
      </c>
      <c r="K119" s="233" t="s">
        <v>28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78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8229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8228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78</v>
      </c>
    </row>
    <row r="121" s="12" customFormat="1" ht="22.8" customHeight="1">
      <c r="A121" s="12"/>
      <c r="B121" s="215"/>
      <c r="C121" s="216"/>
      <c r="D121" s="217" t="s">
        <v>73</v>
      </c>
      <c r="E121" s="229" t="s">
        <v>8184</v>
      </c>
      <c r="F121" s="229" t="s">
        <v>28</v>
      </c>
      <c r="G121" s="216"/>
      <c r="H121" s="216"/>
      <c r="I121" s="219"/>
      <c r="J121" s="230">
        <f>BK121</f>
        <v>0</v>
      </c>
      <c r="K121" s="216"/>
      <c r="L121" s="221"/>
      <c r="M121" s="222"/>
      <c r="N121" s="223"/>
      <c r="O121" s="223"/>
      <c r="P121" s="224">
        <f>P122+SUM(P123:P156)</f>
        <v>0</v>
      </c>
      <c r="Q121" s="223"/>
      <c r="R121" s="224">
        <f>R122+SUM(R123:R156)</f>
        <v>0</v>
      </c>
      <c r="S121" s="223"/>
      <c r="T121" s="225">
        <f>T122+SUM(T123:T156)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26" t="s">
        <v>78</v>
      </c>
      <c r="AT121" s="227" t="s">
        <v>73</v>
      </c>
      <c r="AU121" s="227" t="s">
        <v>78</v>
      </c>
      <c r="AY121" s="226" t="s">
        <v>475</v>
      </c>
      <c r="BK121" s="228">
        <f>BK122+SUM(BK123:BK156)</f>
        <v>0</v>
      </c>
    </row>
    <row r="122" s="2" customFormat="1" ht="21.75" customHeight="1">
      <c r="A122" s="41"/>
      <c r="B122" s="42"/>
      <c r="C122" s="231" t="s">
        <v>567</v>
      </c>
      <c r="D122" s="231" t="s">
        <v>477</v>
      </c>
      <c r="E122" s="232" t="s">
        <v>8230</v>
      </c>
      <c r="F122" s="233" t="s">
        <v>8231</v>
      </c>
      <c r="G122" s="234" t="s">
        <v>8232</v>
      </c>
      <c r="H122" s="235">
        <v>0.39000000000000001</v>
      </c>
      <c r="I122" s="236"/>
      <c r="J122" s="237">
        <f>ROUND(I122*H122,2)</f>
        <v>0</v>
      </c>
      <c r="K122" s="233" t="s">
        <v>28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482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482</v>
      </c>
      <c r="BM122" s="242" t="s">
        <v>8233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8231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2" customFormat="1" ht="16.5" customHeight="1">
      <c r="A124" s="41"/>
      <c r="B124" s="42"/>
      <c r="C124" s="231" t="s">
        <v>571</v>
      </c>
      <c r="D124" s="231" t="s">
        <v>477</v>
      </c>
      <c r="E124" s="232" t="s">
        <v>8234</v>
      </c>
      <c r="F124" s="233" t="s">
        <v>8235</v>
      </c>
      <c r="G124" s="234" t="s">
        <v>3935</v>
      </c>
      <c r="H124" s="235">
        <v>1</v>
      </c>
      <c r="I124" s="236"/>
      <c r="J124" s="237">
        <f>ROUND(I124*H124,2)</f>
        <v>0</v>
      </c>
      <c r="K124" s="233" t="s">
        <v>28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8236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8235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 ht="21.75" customHeight="1">
      <c r="A126" s="41"/>
      <c r="B126" s="42"/>
      <c r="C126" s="231" t="s">
        <v>575</v>
      </c>
      <c r="D126" s="231" t="s">
        <v>477</v>
      </c>
      <c r="E126" s="232" t="s">
        <v>8237</v>
      </c>
      <c r="F126" s="233" t="s">
        <v>8238</v>
      </c>
      <c r="G126" s="234" t="s">
        <v>480</v>
      </c>
      <c r="H126" s="235">
        <v>0.5</v>
      </c>
      <c r="I126" s="236"/>
      <c r="J126" s="237">
        <f>ROUND(I126*H126,2)</f>
        <v>0</v>
      </c>
      <c r="K126" s="233" t="s">
        <v>28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8239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8238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2" customFormat="1" ht="16.5" customHeight="1">
      <c r="A128" s="41"/>
      <c r="B128" s="42"/>
      <c r="C128" s="231" t="s">
        <v>579</v>
      </c>
      <c r="D128" s="231" t="s">
        <v>477</v>
      </c>
      <c r="E128" s="232" t="s">
        <v>8240</v>
      </c>
      <c r="F128" s="233" t="s">
        <v>8241</v>
      </c>
      <c r="G128" s="234" t="s">
        <v>639</v>
      </c>
      <c r="H128" s="235">
        <v>18</v>
      </c>
      <c r="I128" s="236"/>
      <c r="J128" s="237">
        <f>ROUND(I128*H128,2)</f>
        <v>0</v>
      </c>
      <c r="K128" s="233" t="s">
        <v>28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482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8242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8241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2" customFormat="1" ht="16.5" customHeight="1">
      <c r="A130" s="41"/>
      <c r="B130" s="42"/>
      <c r="C130" s="231" t="s">
        <v>583</v>
      </c>
      <c r="D130" s="231" t="s">
        <v>477</v>
      </c>
      <c r="E130" s="232" t="s">
        <v>8243</v>
      </c>
      <c r="F130" s="233" t="s">
        <v>8244</v>
      </c>
      <c r="G130" s="234" t="s">
        <v>639</v>
      </c>
      <c r="H130" s="235">
        <v>40</v>
      </c>
      <c r="I130" s="236"/>
      <c r="J130" s="237">
        <f>ROUND(I130*H130,2)</f>
        <v>0</v>
      </c>
      <c r="K130" s="233" t="s">
        <v>28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8245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8244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 ht="16.5" customHeight="1">
      <c r="A132" s="41"/>
      <c r="B132" s="42"/>
      <c r="C132" s="231" t="s">
        <v>7</v>
      </c>
      <c r="D132" s="231" t="s">
        <v>477</v>
      </c>
      <c r="E132" s="232" t="s">
        <v>8246</v>
      </c>
      <c r="F132" s="233" t="s">
        <v>8247</v>
      </c>
      <c r="G132" s="234" t="s">
        <v>639</v>
      </c>
      <c r="H132" s="235">
        <v>370</v>
      </c>
      <c r="I132" s="236"/>
      <c r="J132" s="237">
        <f>ROUND(I132*H132,2)</f>
        <v>0</v>
      </c>
      <c r="K132" s="233" t="s">
        <v>28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482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8248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8247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2" customFormat="1" ht="16.5" customHeight="1">
      <c r="A134" s="41"/>
      <c r="B134" s="42"/>
      <c r="C134" s="231" t="s">
        <v>594</v>
      </c>
      <c r="D134" s="231" t="s">
        <v>477</v>
      </c>
      <c r="E134" s="232" t="s">
        <v>8249</v>
      </c>
      <c r="F134" s="233" t="s">
        <v>8250</v>
      </c>
      <c r="G134" s="234" t="s">
        <v>639</v>
      </c>
      <c r="H134" s="235">
        <v>185</v>
      </c>
      <c r="I134" s="236"/>
      <c r="J134" s="237">
        <f>ROUND(I134*H134,2)</f>
        <v>0</v>
      </c>
      <c r="K134" s="233" t="s">
        <v>28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8251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8250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2" customFormat="1" ht="16.5" customHeight="1">
      <c r="A136" s="41"/>
      <c r="B136" s="42"/>
      <c r="C136" s="231" t="s">
        <v>599</v>
      </c>
      <c r="D136" s="231" t="s">
        <v>477</v>
      </c>
      <c r="E136" s="232" t="s">
        <v>8252</v>
      </c>
      <c r="F136" s="233" t="s">
        <v>8253</v>
      </c>
      <c r="G136" s="234" t="s">
        <v>639</v>
      </c>
      <c r="H136" s="235">
        <v>185</v>
      </c>
      <c r="I136" s="236"/>
      <c r="J136" s="237">
        <f>ROUND(I136*H136,2)</f>
        <v>0</v>
      </c>
      <c r="K136" s="233" t="s">
        <v>28</v>
      </c>
      <c r="L136" s="47"/>
      <c r="M136" s="238" t="s">
        <v>28</v>
      </c>
      <c r="N136" s="239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482</v>
      </c>
      <c r="AT136" s="242" t="s">
        <v>477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8254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8253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2" customFormat="1" ht="16.5" customHeight="1">
      <c r="A138" s="41"/>
      <c r="B138" s="42"/>
      <c r="C138" s="231" t="s">
        <v>603</v>
      </c>
      <c r="D138" s="231" t="s">
        <v>477</v>
      </c>
      <c r="E138" s="232" t="s">
        <v>8255</v>
      </c>
      <c r="F138" s="233" t="s">
        <v>8256</v>
      </c>
      <c r="G138" s="234" t="s">
        <v>3935</v>
      </c>
      <c r="H138" s="235">
        <v>1</v>
      </c>
      <c r="I138" s="236"/>
      <c r="J138" s="237">
        <f>ROUND(I138*H138,2)</f>
        <v>0</v>
      </c>
      <c r="K138" s="233" t="s">
        <v>28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8257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8256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2" customFormat="1">
      <c r="A140" s="41"/>
      <c r="B140" s="42"/>
      <c r="C140" s="43"/>
      <c r="D140" s="244" t="s">
        <v>485</v>
      </c>
      <c r="E140" s="43"/>
      <c r="F140" s="248" t="s">
        <v>8258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485</v>
      </c>
      <c r="AU140" s="20" t="s">
        <v>82</v>
      </c>
    </row>
    <row r="141" s="2" customFormat="1" ht="16.5" customHeight="1">
      <c r="A141" s="41"/>
      <c r="B141" s="42"/>
      <c r="C141" s="231" t="s">
        <v>607</v>
      </c>
      <c r="D141" s="231" t="s">
        <v>477</v>
      </c>
      <c r="E141" s="232" t="s">
        <v>8259</v>
      </c>
      <c r="F141" s="233" t="s">
        <v>8260</v>
      </c>
      <c r="G141" s="234" t="s">
        <v>480</v>
      </c>
      <c r="H141" s="235">
        <v>129.5</v>
      </c>
      <c r="I141" s="236"/>
      <c r="J141" s="237">
        <f>ROUND(I141*H141,2)</f>
        <v>0</v>
      </c>
      <c r="K141" s="233" t="s">
        <v>28</v>
      </c>
      <c r="L141" s="47"/>
      <c r="M141" s="238" t="s">
        <v>28</v>
      </c>
      <c r="N141" s="239" t="s">
        <v>45</v>
      </c>
      <c r="O141" s="87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482</v>
      </c>
      <c r="AT141" s="242" t="s">
        <v>477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8261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8260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2" customFormat="1" ht="16.5" customHeight="1">
      <c r="A143" s="41"/>
      <c r="B143" s="42"/>
      <c r="C143" s="231" t="s">
        <v>614</v>
      </c>
      <c r="D143" s="231" t="s">
        <v>477</v>
      </c>
      <c r="E143" s="232" t="s">
        <v>8262</v>
      </c>
      <c r="F143" s="233" t="s">
        <v>8263</v>
      </c>
      <c r="G143" s="234" t="s">
        <v>639</v>
      </c>
      <c r="H143" s="235">
        <v>388</v>
      </c>
      <c r="I143" s="236"/>
      <c r="J143" s="237">
        <f>ROUND(I143*H143,2)</f>
        <v>0</v>
      </c>
      <c r="K143" s="233" t="s">
        <v>28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8264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8263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 ht="21.75" customHeight="1">
      <c r="A145" s="41"/>
      <c r="B145" s="42"/>
      <c r="C145" s="231" t="s">
        <v>620</v>
      </c>
      <c r="D145" s="231" t="s">
        <v>477</v>
      </c>
      <c r="E145" s="232" t="s">
        <v>8265</v>
      </c>
      <c r="F145" s="233" t="s">
        <v>8266</v>
      </c>
      <c r="G145" s="234" t="s">
        <v>639</v>
      </c>
      <c r="H145" s="235">
        <v>387</v>
      </c>
      <c r="I145" s="236"/>
      <c r="J145" s="237">
        <f>ROUND(I145*H145,2)</f>
        <v>0</v>
      </c>
      <c r="K145" s="233" t="s">
        <v>28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482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8267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8266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2" customFormat="1" ht="21.75" customHeight="1">
      <c r="A147" s="41"/>
      <c r="B147" s="42"/>
      <c r="C147" s="231" t="s">
        <v>625</v>
      </c>
      <c r="D147" s="231" t="s">
        <v>477</v>
      </c>
      <c r="E147" s="232" t="s">
        <v>8268</v>
      </c>
      <c r="F147" s="233" t="s">
        <v>8269</v>
      </c>
      <c r="G147" s="234" t="s">
        <v>639</v>
      </c>
      <c r="H147" s="235">
        <v>394</v>
      </c>
      <c r="I147" s="236"/>
      <c r="J147" s="237">
        <f>ROUND(I147*H147,2)</f>
        <v>0</v>
      </c>
      <c r="K147" s="233" t="s">
        <v>28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8270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8269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2" customFormat="1" ht="21.75" customHeight="1">
      <c r="A149" s="41"/>
      <c r="B149" s="42"/>
      <c r="C149" s="231" t="s">
        <v>630</v>
      </c>
      <c r="D149" s="231" t="s">
        <v>477</v>
      </c>
      <c r="E149" s="232" t="s">
        <v>8271</v>
      </c>
      <c r="F149" s="233" t="s">
        <v>8272</v>
      </c>
      <c r="G149" s="234" t="s">
        <v>639</v>
      </c>
      <c r="H149" s="235">
        <v>387</v>
      </c>
      <c r="I149" s="236"/>
      <c r="J149" s="237">
        <f>ROUND(I149*H149,2)</f>
        <v>0</v>
      </c>
      <c r="K149" s="233" t="s">
        <v>28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482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482</v>
      </c>
      <c r="BM149" s="242" t="s">
        <v>8273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8272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2" customFormat="1" ht="16.5" customHeight="1">
      <c r="A151" s="41"/>
      <c r="B151" s="42"/>
      <c r="C151" s="231" t="s">
        <v>636</v>
      </c>
      <c r="D151" s="231" t="s">
        <v>477</v>
      </c>
      <c r="E151" s="232" t="s">
        <v>8274</v>
      </c>
      <c r="F151" s="233" t="s">
        <v>8275</v>
      </c>
      <c r="G151" s="234" t="s">
        <v>639</v>
      </c>
      <c r="H151" s="235">
        <v>18</v>
      </c>
      <c r="I151" s="236"/>
      <c r="J151" s="237">
        <f>ROUND(I151*H151,2)</f>
        <v>0</v>
      </c>
      <c r="K151" s="233" t="s">
        <v>28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8276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8275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2" customFormat="1" ht="44.25" customHeight="1">
      <c r="A153" s="41"/>
      <c r="B153" s="42"/>
      <c r="C153" s="231" t="s">
        <v>644</v>
      </c>
      <c r="D153" s="231" t="s">
        <v>477</v>
      </c>
      <c r="E153" s="232" t="s">
        <v>3663</v>
      </c>
      <c r="F153" s="233" t="s">
        <v>3664</v>
      </c>
      <c r="G153" s="234" t="s">
        <v>480</v>
      </c>
      <c r="H153" s="235">
        <v>14</v>
      </c>
      <c r="I153" s="236"/>
      <c r="J153" s="237">
        <f>ROUND(I153*H153,2)</f>
        <v>0</v>
      </c>
      <c r="K153" s="233" t="s">
        <v>28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482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8277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3664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557</v>
      </c>
      <c r="G155" s="250"/>
      <c r="H155" s="253">
        <v>14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78</v>
      </c>
      <c r="AY155" s="259" t="s">
        <v>475</v>
      </c>
    </row>
    <row r="156" s="12" customFormat="1" ht="20.88" customHeight="1">
      <c r="A156" s="12"/>
      <c r="B156" s="215"/>
      <c r="C156" s="216"/>
      <c r="D156" s="217" t="s">
        <v>73</v>
      </c>
      <c r="E156" s="229" t="s">
        <v>8184</v>
      </c>
      <c r="F156" s="229" t="s">
        <v>28</v>
      </c>
      <c r="G156" s="216"/>
      <c r="H156" s="216"/>
      <c r="I156" s="219"/>
      <c r="J156" s="230">
        <f>BK156</f>
        <v>0</v>
      </c>
      <c r="K156" s="216"/>
      <c r="L156" s="221"/>
      <c r="M156" s="222"/>
      <c r="N156" s="223"/>
      <c r="O156" s="223"/>
      <c r="P156" s="224">
        <f>P157+SUM(P158:P193)</f>
        <v>0</v>
      </c>
      <c r="Q156" s="223"/>
      <c r="R156" s="224">
        <f>R157+SUM(R158:R193)</f>
        <v>0</v>
      </c>
      <c r="S156" s="223"/>
      <c r="T156" s="225">
        <f>T157+SUM(T158:T193)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6" t="s">
        <v>78</v>
      </c>
      <c r="AT156" s="227" t="s">
        <v>73</v>
      </c>
      <c r="AU156" s="227" t="s">
        <v>82</v>
      </c>
      <c r="AY156" s="226" t="s">
        <v>475</v>
      </c>
      <c r="BK156" s="228">
        <f>BK157+SUM(BK158:BK193)</f>
        <v>0</v>
      </c>
    </row>
    <row r="157" s="2" customFormat="1" ht="16.5" customHeight="1">
      <c r="A157" s="41"/>
      <c r="B157" s="42"/>
      <c r="C157" s="282" t="s">
        <v>649</v>
      </c>
      <c r="D157" s="282" t="s">
        <v>516</v>
      </c>
      <c r="E157" s="283" t="s">
        <v>8278</v>
      </c>
      <c r="F157" s="284" t="s">
        <v>8279</v>
      </c>
      <c r="G157" s="285" t="s">
        <v>639</v>
      </c>
      <c r="H157" s="286">
        <v>50</v>
      </c>
      <c r="I157" s="287"/>
      <c r="J157" s="288">
        <f>ROUND(I157*H157,2)</f>
        <v>0</v>
      </c>
      <c r="K157" s="284" t="s">
        <v>28</v>
      </c>
      <c r="L157" s="289"/>
      <c r="M157" s="290" t="s">
        <v>28</v>
      </c>
      <c r="N157" s="291" t="s">
        <v>45</v>
      </c>
      <c r="O157" s="87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519</v>
      </c>
      <c r="AT157" s="242" t="s">
        <v>516</v>
      </c>
      <c r="AU157" s="242" t="s">
        <v>90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8280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8279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90</v>
      </c>
    </row>
    <row r="159" s="2" customFormat="1" ht="16.5" customHeight="1">
      <c r="A159" s="41"/>
      <c r="B159" s="42"/>
      <c r="C159" s="282" t="s">
        <v>655</v>
      </c>
      <c r="D159" s="282" t="s">
        <v>516</v>
      </c>
      <c r="E159" s="283" t="s">
        <v>8281</v>
      </c>
      <c r="F159" s="284" t="s">
        <v>8282</v>
      </c>
      <c r="G159" s="285" t="s">
        <v>639</v>
      </c>
      <c r="H159" s="286">
        <v>392</v>
      </c>
      <c r="I159" s="287"/>
      <c r="J159" s="288">
        <f>ROUND(I159*H159,2)</f>
        <v>0</v>
      </c>
      <c r="K159" s="284" t="s">
        <v>28</v>
      </c>
      <c r="L159" s="289"/>
      <c r="M159" s="290" t="s">
        <v>28</v>
      </c>
      <c r="N159" s="291" t="s">
        <v>45</v>
      </c>
      <c r="O159" s="87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519</v>
      </c>
      <c r="AT159" s="242" t="s">
        <v>516</v>
      </c>
      <c r="AU159" s="242" t="s">
        <v>90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482</v>
      </c>
      <c r="BM159" s="242" t="s">
        <v>8283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8282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90</v>
      </c>
    </row>
    <row r="161" s="2" customFormat="1" ht="16.5" customHeight="1">
      <c r="A161" s="41"/>
      <c r="B161" s="42"/>
      <c r="C161" s="282" t="s">
        <v>662</v>
      </c>
      <c r="D161" s="282" t="s">
        <v>516</v>
      </c>
      <c r="E161" s="283" t="s">
        <v>8284</v>
      </c>
      <c r="F161" s="284" t="s">
        <v>8285</v>
      </c>
      <c r="G161" s="285" t="s">
        <v>639</v>
      </c>
      <c r="H161" s="286">
        <v>9</v>
      </c>
      <c r="I161" s="287"/>
      <c r="J161" s="288">
        <f>ROUND(I161*H161,2)</f>
        <v>0</v>
      </c>
      <c r="K161" s="284" t="s">
        <v>28</v>
      </c>
      <c r="L161" s="289"/>
      <c r="M161" s="290" t="s">
        <v>28</v>
      </c>
      <c r="N161" s="291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519</v>
      </c>
      <c r="AT161" s="242" t="s">
        <v>516</v>
      </c>
      <c r="AU161" s="242" t="s">
        <v>90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8286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8285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90</v>
      </c>
    </row>
    <row r="163" s="2" customFormat="1" ht="16.5" customHeight="1">
      <c r="A163" s="41"/>
      <c r="B163" s="42"/>
      <c r="C163" s="282" t="s">
        <v>668</v>
      </c>
      <c r="D163" s="282" t="s">
        <v>516</v>
      </c>
      <c r="E163" s="283" t="s">
        <v>8287</v>
      </c>
      <c r="F163" s="284" t="s">
        <v>8288</v>
      </c>
      <c r="G163" s="285" t="s">
        <v>639</v>
      </c>
      <c r="H163" s="286">
        <v>392</v>
      </c>
      <c r="I163" s="287"/>
      <c r="J163" s="288">
        <f>ROUND(I163*H163,2)</f>
        <v>0</v>
      </c>
      <c r="K163" s="284" t="s">
        <v>28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519</v>
      </c>
      <c r="AT163" s="242" t="s">
        <v>516</v>
      </c>
      <c r="AU163" s="242" t="s">
        <v>90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8289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8288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90</v>
      </c>
    </row>
    <row r="165" s="2" customFormat="1" ht="16.5" customHeight="1">
      <c r="A165" s="41"/>
      <c r="B165" s="42"/>
      <c r="C165" s="282" t="s">
        <v>672</v>
      </c>
      <c r="D165" s="282" t="s">
        <v>516</v>
      </c>
      <c r="E165" s="283" t="s">
        <v>8290</v>
      </c>
      <c r="F165" s="284" t="s">
        <v>8291</v>
      </c>
      <c r="G165" s="285" t="s">
        <v>639</v>
      </c>
      <c r="H165" s="286">
        <v>392</v>
      </c>
      <c r="I165" s="287"/>
      <c r="J165" s="288">
        <f>ROUND(I165*H165,2)</f>
        <v>0</v>
      </c>
      <c r="K165" s="284" t="s">
        <v>28</v>
      </c>
      <c r="L165" s="289"/>
      <c r="M165" s="290" t="s">
        <v>28</v>
      </c>
      <c r="N165" s="291" t="s">
        <v>45</v>
      </c>
      <c r="O165" s="87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519</v>
      </c>
      <c r="AT165" s="242" t="s">
        <v>516</v>
      </c>
      <c r="AU165" s="242" t="s">
        <v>90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482</v>
      </c>
      <c r="BM165" s="242" t="s">
        <v>8292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8291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90</v>
      </c>
    </row>
    <row r="167" s="2" customFormat="1" ht="16.5" customHeight="1">
      <c r="A167" s="41"/>
      <c r="B167" s="42"/>
      <c r="C167" s="282" t="s">
        <v>677</v>
      </c>
      <c r="D167" s="282" t="s">
        <v>516</v>
      </c>
      <c r="E167" s="283" t="s">
        <v>8293</v>
      </c>
      <c r="F167" s="284" t="s">
        <v>8294</v>
      </c>
      <c r="G167" s="285" t="s">
        <v>3935</v>
      </c>
      <c r="H167" s="286">
        <v>1</v>
      </c>
      <c r="I167" s="287"/>
      <c r="J167" s="288">
        <f>ROUND(I167*H167,2)</f>
        <v>0</v>
      </c>
      <c r="K167" s="284" t="s">
        <v>28</v>
      </c>
      <c r="L167" s="289"/>
      <c r="M167" s="290" t="s">
        <v>28</v>
      </c>
      <c r="N167" s="291" t="s">
        <v>45</v>
      </c>
      <c r="O167" s="87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519</v>
      </c>
      <c r="AT167" s="242" t="s">
        <v>516</v>
      </c>
      <c r="AU167" s="242" t="s">
        <v>90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8295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8294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90</v>
      </c>
    </row>
    <row r="169" s="2" customFormat="1" ht="16.5" customHeight="1">
      <c r="A169" s="41"/>
      <c r="B169" s="42"/>
      <c r="C169" s="282" t="s">
        <v>683</v>
      </c>
      <c r="D169" s="282" t="s">
        <v>516</v>
      </c>
      <c r="E169" s="283" t="s">
        <v>8296</v>
      </c>
      <c r="F169" s="284" t="s">
        <v>8297</v>
      </c>
      <c r="G169" s="285" t="s">
        <v>3935</v>
      </c>
      <c r="H169" s="286">
        <v>1</v>
      </c>
      <c r="I169" s="287"/>
      <c r="J169" s="288">
        <f>ROUND(I169*H169,2)</f>
        <v>0</v>
      </c>
      <c r="K169" s="284" t="s">
        <v>28</v>
      </c>
      <c r="L169" s="289"/>
      <c r="M169" s="290" t="s">
        <v>28</v>
      </c>
      <c r="N169" s="291" t="s">
        <v>45</v>
      </c>
      <c r="O169" s="87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519</v>
      </c>
      <c r="AT169" s="242" t="s">
        <v>516</v>
      </c>
      <c r="AU169" s="242" t="s">
        <v>90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482</v>
      </c>
      <c r="BM169" s="242" t="s">
        <v>8298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8297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90</v>
      </c>
    </row>
    <row r="171" s="2" customFormat="1" ht="33" customHeight="1">
      <c r="A171" s="41"/>
      <c r="B171" s="42"/>
      <c r="C171" s="282" t="s">
        <v>689</v>
      </c>
      <c r="D171" s="282" t="s">
        <v>516</v>
      </c>
      <c r="E171" s="283" t="s">
        <v>8299</v>
      </c>
      <c r="F171" s="284" t="s">
        <v>8300</v>
      </c>
      <c r="G171" s="285" t="s">
        <v>3935</v>
      </c>
      <c r="H171" s="286">
        <v>1</v>
      </c>
      <c r="I171" s="287"/>
      <c r="J171" s="288">
        <f>ROUND(I171*H171,2)</f>
        <v>0</v>
      </c>
      <c r="K171" s="284" t="s">
        <v>28</v>
      </c>
      <c r="L171" s="289"/>
      <c r="M171" s="290" t="s">
        <v>28</v>
      </c>
      <c r="N171" s="291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519</v>
      </c>
      <c r="AT171" s="242" t="s">
        <v>516</v>
      </c>
      <c r="AU171" s="242" t="s">
        <v>90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8301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8300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90</v>
      </c>
    </row>
    <row r="173" s="2" customFormat="1" ht="16.5" customHeight="1">
      <c r="A173" s="41"/>
      <c r="B173" s="42"/>
      <c r="C173" s="282" t="s">
        <v>703</v>
      </c>
      <c r="D173" s="282" t="s">
        <v>516</v>
      </c>
      <c r="E173" s="283" t="s">
        <v>8302</v>
      </c>
      <c r="F173" s="284" t="s">
        <v>8303</v>
      </c>
      <c r="G173" s="285" t="s">
        <v>3935</v>
      </c>
      <c r="H173" s="286">
        <v>2</v>
      </c>
      <c r="I173" s="287"/>
      <c r="J173" s="288">
        <f>ROUND(I173*H173,2)</f>
        <v>0</v>
      </c>
      <c r="K173" s="284" t="s">
        <v>28</v>
      </c>
      <c r="L173" s="289"/>
      <c r="M173" s="290" t="s">
        <v>28</v>
      </c>
      <c r="N173" s="291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519</v>
      </c>
      <c r="AT173" s="242" t="s">
        <v>516</v>
      </c>
      <c r="AU173" s="242" t="s">
        <v>90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482</v>
      </c>
      <c r="BM173" s="242" t="s">
        <v>8304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8303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90</v>
      </c>
    </row>
    <row r="175" s="2" customFormat="1" ht="16.5" customHeight="1">
      <c r="A175" s="41"/>
      <c r="B175" s="42"/>
      <c r="C175" s="282" t="s">
        <v>712</v>
      </c>
      <c r="D175" s="282" t="s">
        <v>516</v>
      </c>
      <c r="E175" s="283" t="s">
        <v>8305</v>
      </c>
      <c r="F175" s="284" t="s">
        <v>8306</v>
      </c>
      <c r="G175" s="285" t="s">
        <v>3935</v>
      </c>
      <c r="H175" s="286">
        <v>1</v>
      </c>
      <c r="I175" s="287"/>
      <c r="J175" s="288">
        <f>ROUND(I175*H175,2)</f>
        <v>0</v>
      </c>
      <c r="K175" s="284" t="s">
        <v>28</v>
      </c>
      <c r="L175" s="289"/>
      <c r="M175" s="290" t="s">
        <v>28</v>
      </c>
      <c r="N175" s="291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519</v>
      </c>
      <c r="AT175" s="242" t="s">
        <v>516</v>
      </c>
      <c r="AU175" s="242" t="s">
        <v>90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8307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8306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90</v>
      </c>
    </row>
    <row r="177" s="2" customFormat="1" ht="16.5" customHeight="1">
      <c r="A177" s="41"/>
      <c r="B177" s="42"/>
      <c r="C177" s="282" t="s">
        <v>717</v>
      </c>
      <c r="D177" s="282" t="s">
        <v>516</v>
      </c>
      <c r="E177" s="283" t="s">
        <v>8308</v>
      </c>
      <c r="F177" s="284" t="s">
        <v>8309</v>
      </c>
      <c r="G177" s="285" t="s">
        <v>639</v>
      </c>
      <c r="H177" s="286">
        <v>388</v>
      </c>
      <c r="I177" s="287"/>
      <c r="J177" s="288">
        <f>ROUND(I177*H177,2)</f>
        <v>0</v>
      </c>
      <c r="K177" s="284" t="s">
        <v>28</v>
      </c>
      <c r="L177" s="289"/>
      <c r="M177" s="290" t="s">
        <v>28</v>
      </c>
      <c r="N177" s="291" t="s">
        <v>45</v>
      </c>
      <c r="O177" s="87"/>
      <c r="P177" s="240">
        <f>O177*H177</f>
        <v>0</v>
      </c>
      <c r="Q177" s="240">
        <v>0</v>
      </c>
      <c r="R177" s="240">
        <f>Q177*H177</f>
        <v>0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519</v>
      </c>
      <c r="AT177" s="242" t="s">
        <v>516</v>
      </c>
      <c r="AU177" s="242" t="s">
        <v>90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482</v>
      </c>
      <c r="BM177" s="242" t="s">
        <v>8310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8309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90</v>
      </c>
    </row>
    <row r="179" s="2" customFormat="1" ht="16.5" customHeight="1">
      <c r="A179" s="41"/>
      <c r="B179" s="42"/>
      <c r="C179" s="282" t="s">
        <v>723</v>
      </c>
      <c r="D179" s="282" t="s">
        <v>516</v>
      </c>
      <c r="E179" s="283" t="s">
        <v>8311</v>
      </c>
      <c r="F179" s="284" t="s">
        <v>8312</v>
      </c>
      <c r="G179" s="285" t="s">
        <v>480</v>
      </c>
      <c r="H179" s="286">
        <v>13.6</v>
      </c>
      <c r="I179" s="287"/>
      <c r="J179" s="288">
        <f>ROUND(I179*H179,2)</f>
        <v>0</v>
      </c>
      <c r="K179" s="284" t="s">
        <v>28</v>
      </c>
      <c r="L179" s="289"/>
      <c r="M179" s="290" t="s">
        <v>28</v>
      </c>
      <c r="N179" s="291" t="s">
        <v>45</v>
      </c>
      <c r="O179" s="87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519</v>
      </c>
      <c r="AT179" s="242" t="s">
        <v>516</v>
      </c>
      <c r="AU179" s="242" t="s">
        <v>90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482</v>
      </c>
      <c r="BM179" s="242" t="s">
        <v>8313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8312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90</v>
      </c>
    </row>
    <row r="181" s="2" customFormat="1" ht="16.5" customHeight="1">
      <c r="A181" s="41"/>
      <c r="B181" s="42"/>
      <c r="C181" s="282" t="s">
        <v>730</v>
      </c>
      <c r="D181" s="282" t="s">
        <v>516</v>
      </c>
      <c r="E181" s="283" t="s">
        <v>8314</v>
      </c>
      <c r="F181" s="284" t="s">
        <v>8315</v>
      </c>
      <c r="G181" s="285" t="s">
        <v>639</v>
      </c>
      <c r="H181" s="286">
        <v>387</v>
      </c>
      <c r="I181" s="287"/>
      <c r="J181" s="288">
        <f>ROUND(I181*H181,2)</f>
        <v>0</v>
      </c>
      <c r="K181" s="284" t="s">
        <v>28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</v>
      </c>
      <c r="R181" s="240">
        <f>Q181*H181</f>
        <v>0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519</v>
      </c>
      <c r="AT181" s="242" t="s">
        <v>516</v>
      </c>
      <c r="AU181" s="242" t="s">
        <v>90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482</v>
      </c>
      <c r="BM181" s="242" t="s">
        <v>8316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8315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90</v>
      </c>
    </row>
    <row r="183" s="2" customFormat="1" ht="16.5" customHeight="1">
      <c r="A183" s="41"/>
      <c r="B183" s="42"/>
      <c r="C183" s="282" t="s">
        <v>737</v>
      </c>
      <c r="D183" s="282" t="s">
        <v>516</v>
      </c>
      <c r="E183" s="283" t="s">
        <v>8317</v>
      </c>
      <c r="F183" s="284" t="s">
        <v>8318</v>
      </c>
      <c r="G183" s="285" t="s">
        <v>639</v>
      </c>
      <c r="H183" s="286">
        <v>394</v>
      </c>
      <c r="I183" s="287"/>
      <c r="J183" s="288">
        <f>ROUND(I183*H183,2)</f>
        <v>0</v>
      </c>
      <c r="K183" s="284" t="s">
        <v>28</v>
      </c>
      <c r="L183" s="289"/>
      <c r="M183" s="290" t="s">
        <v>28</v>
      </c>
      <c r="N183" s="291" t="s">
        <v>45</v>
      </c>
      <c r="O183" s="87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519</v>
      </c>
      <c r="AT183" s="242" t="s">
        <v>516</v>
      </c>
      <c r="AU183" s="242" t="s">
        <v>90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8319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8318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90</v>
      </c>
    </row>
    <row r="185" s="2" customFormat="1" ht="16.5" customHeight="1">
      <c r="A185" s="41"/>
      <c r="B185" s="42"/>
      <c r="C185" s="282" t="s">
        <v>742</v>
      </c>
      <c r="D185" s="282" t="s">
        <v>516</v>
      </c>
      <c r="E185" s="283" t="s">
        <v>8320</v>
      </c>
      <c r="F185" s="284" t="s">
        <v>8321</v>
      </c>
      <c r="G185" s="285" t="s">
        <v>639</v>
      </c>
      <c r="H185" s="286">
        <v>387</v>
      </c>
      <c r="I185" s="287"/>
      <c r="J185" s="288">
        <f>ROUND(I185*H185,2)</f>
        <v>0</v>
      </c>
      <c r="K185" s="284" t="s">
        <v>28</v>
      </c>
      <c r="L185" s="289"/>
      <c r="M185" s="290" t="s">
        <v>28</v>
      </c>
      <c r="N185" s="291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519</v>
      </c>
      <c r="AT185" s="242" t="s">
        <v>516</v>
      </c>
      <c r="AU185" s="242" t="s">
        <v>90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8322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8321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90</v>
      </c>
    </row>
    <row r="187" s="2" customFormat="1" ht="16.5" customHeight="1">
      <c r="A187" s="41"/>
      <c r="B187" s="42"/>
      <c r="C187" s="282" t="s">
        <v>747</v>
      </c>
      <c r="D187" s="282" t="s">
        <v>516</v>
      </c>
      <c r="E187" s="283" t="s">
        <v>8323</v>
      </c>
      <c r="F187" s="284" t="s">
        <v>8324</v>
      </c>
      <c r="G187" s="285" t="s">
        <v>4903</v>
      </c>
      <c r="H187" s="313"/>
      <c r="I187" s="287"/>
      <c r="J187" s="288">
        <f>ROUND(I187*H187,2)</f>
        <v>0</v>
      </c>
      <c r="K187" s="284" t="s">
        <v>28</v>
      </c>
      <c r="L187" s="289"/>
      <c r="M187" s="290" t="s">
        <v>28</v>
      </c>
      <c r="N187" s="291" t="s">
        <v>45</v>
      </c>
      <c r="O187" s="87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519</v>
      </c>
      <c r="AT187" s="242" t="s">
        <v>516</v>
      </c>
      <c r="AU187" s="242" t="s">
        <v>90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482</v>
      </c>
      <c r="BM187" s="242" t="s">
        <v>8325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8324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90</v>
      </c>
    </row>
    <row r="189" s="2" customFormat="1">
      <c r="A189" s="41"/>
      <c r="B189" s="42"/>
      <c r="C189" s="43"/>
      <c r="D189" s="244" t="s">
        <v>485</v>
      </c>
      <c r="E189" s="43"/>
      <c r="F189" s="248" t="s">
        <v>8326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485</v>
      </c>
      <c r="AU189" s="20" t="s">
        <v>90</v>
      </c>
    </row>
    <row r="190" s="2" customFormat="1" ht="16.5" customHeight="1">
      <c r="A190" s="41"/>
      <c r="B190" s="42"/>
      <c r="C190" s="282" t="s">
        <v>752</v>
      </c>
      <c r="D190" s="282" t="s">
        <v>516</v>
      </c>
      <c r="E190" s="283" t="s">
        <v>8327</v>
      </c>
      <c r="F190" s="284" t="s">
        <v>8328</v>
      </c>
      <c r="G190" s="285" t="s">
        <v>4903</v>
      </c>
      <c r="H190" s="313"/>
      <c r="I190" s="287"/>
      <c r="J190" s="288">
        <f>ROUND(I190*H190,2)</f>
        <v>0</v>
      </c>
      <c r="K190" s="284" t="s">
        <v>28</v>
      </c>
      <c r="L190" s="289"/>
      <c r="M190" s="290" t="s">
        <v>28</v>
      </c>
      <c r="N190" s="291" t="s">
        <v>45</v>
      </c>
      <c r="O190" s="87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519</v>
      </c>
      <c r="AT190" s="242" t="s">
        <v>516</v>
      </c>
      <c r="AU190" s="242" t="s">
        <v>90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482</v>
      </c>
      <c r="BM190" s="242" t="s">
        <v>8329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8328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90</v>
      </c>
    </row>
    <row r="192" s="2" customFormat="1">
      <c r="A192" s="41"/>
      <c r="B192" s="42"/>
      <c r="C192" s="43"/>
      <c r="D192" s="244" t="s">
        <v>485</v>
      </c>
      <c r="E192" s="43"/>
      <c r="F192" s="248" t="s">
        <v>8330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485</v>
      </c>
      <c r="AU192" s="20" t="s">
        <v>90</v>
      </c>
    </row>
    <row r="193" s="17" customFormat="1" ht="20.88" customHeight="1">
      <c r="A193" s="17"/>
      <c r="B193" s="314"/>
      <c r="C193" s="315"/>
      <c r="D193" s="316" t="s">
        <v>73</v>
      </c>
      <c r="E193" s="316" t="s">
        <v>8184</v>
      </c>
      <c r="F193" s="316" t="s">
        <v>28</v>
      </c>
      <c r="G193" s="315"/>
      <c r="H193" s="315"/>
      <c r="I193" s="317"/>
      <c r="J193" s="318">
        <f>BK193</f>
        <v>0</v>
      </c>
      <c r="K193" s="315"/>
      <c r="L193" s="319"/>
      <c r="M193" s="320"/>
      <c r="N193" s="321"/>
      <c r="O193" s="321"/>
      <c r="P193" s="322">
        <f>SUM(P194:P197)</f>
        <v>0</v>
      </c>
      <c r="Q193" s="321"/>
      <c r="R193" s="322">
        <f>SUM(R194:R197)</f>
        <v>0</v>
      </c>
      <c r="S193" s="321"/>
      <c r="T193" s="323">
        <f>SUM(T194:T197)</f>
        <v>0</v>
      </c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R193" s="324" t="s">
        <v>78</v>
      </c>
      <c r="AT193" s="325" t="s">
        <v>73</v>
      </c>
      <c r="AU193" s="325" t="s">
        <v>90</v>
      </c>
      <c r="AY193" s="324" t="s">
        <v>475</v>
      </c>
      <c r="BK193" s="326">
        <f>SUM(BK194:BK197)</f>
        <v>0</v>
      </c>
    </row>
    <row r="194" s="2" customFormat="1" ht="16.5" customHeight="1">
      <c r="A194" s="41"/>
      <c r="B194" s="42"/>
      <c r="C194" s="231" t="s">
        <v>758</v>
      </c>
      <c r="D194" s="231" t="s">
        <v>477</v>
      </c>
      <c r="E194" s="232" t="s">
        <v>8331</v>
      </c>
      <c r="F194" s="233" t="s">
        <v>8332</v>
      </c>
      <c r="G194" s="234" t="s">
        <v>3935</v>
      </c>
      <c r="H194" s="235">
        <v>1</v>
      </c>
      <c r="I194" s="236"/>
      <c r="J194" s="237">
        <f>ROUND(I194*H194,2)</f>
        <v>0</v>
      </c>
      <c r="K194" s="233" t="s">
        <v>28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482</v>
      </c>
      <c r="AT194" s="242" t="s">
        <v>477</v>
      </c>
      <c r="AU194" s="242" t="s">
        <v>482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482</v>
      </c>
      <c r="BM194" s="242" t="s">
        <v>8333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8332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482</v>
      </c>
    </row>
    <row r="196" s="2" customFormat="1" ht="16.5" customHeight="1">
      <c r="A196" s="41"/>
      <c r="B196" s="42"/>
      <c r="C196" s="231" t="s">
        <v>763</v>
      </c>
      <c r="D196" s="231" t="s">
        <v>477</v>
      </c>
      <c r="E196" s="232" t="s">
        <v>8334</v>
      </c>
      <c r="F196" s="233" t="s">
        <v>8335</v>
      </c>
      <c r="G196" s="234" t="s">
        <v>3935</v>
      </c>
      <c r="H196" s="235">
        <v>1</v>
      </c>
      <c r="I196" s="236"/>
      <c r="J196" s="237">
        <f>ROUND(I196*H196,2)</f>
        <v>0</v>
      </c>
      <c r="K196" s="233" t="s">
        <v>28</v>
      </c>
      <c r="L196" s="47"/>
      <c r="M196" s="238" t="s">
        <v>28</v>
      </c>
      <c r="N196" s="239" t="s">
        <v>45</v>
      </c>
      <c r="O196" s="87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482</v>
      </c>
      <c r="AT196" s="242" t="s">
        <v>477</v>
      </c>
      <c r="AU196" s="242" t="s">
        <v>482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482</v>
      </c>
      <c r="BM196" s="242" t="s">
        <v>8336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8335</v>
      </c>
      <c r="G197" s="43"/>
      <c r="H197" s="43"/>
      <c r="I197" s="151"/>
      <c r="J197" s="43"/>
      <c r="K197" s="43"/>
      <c r="L197" s="47"/>
      <c r="M197" s="295"/>
      <c r="N197" s="296"/>
      <c r="O197" s="297"/>
      <c r="P197" s="297"/>
      <c r="Q197" s="297"/>
      <c r="R197" s="297"/>
      <c r="S197" s="297"/>
      <c r="T197" s="29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482</v>
      </c>
    </row>
    <row r="198" s="2" customFormat="1" ht="6.96" customHeight="1">
      <c r="A198" s="41"/>
      <c r="B198" s="62"/>
      <c r="C198" s="63"/>
      <c r="D198" s="63"/>
      <c r="E198" s="63"/>
      <c r="F198" s="63"/>
      <c r="G198" s="63"/>
      <c r="H198" s="63"/>
      <c r="I198" s="179"/>
      <c r="J198" s="63"/>
      <c r="K198" s="63"/>
      <c r="L198" s="47"/>
      <c r="M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</row>
  </sheetData>
  <sheetProtection sheet="1" autoFilter="0" formatColumns="0" formatRows="0" objects="1" scenarios="1" spinCount="100000" saltValue="ppvkjVp+sf7uzKXWK7cVE7YZRQnpoZub54U9nHGcP3XiCCDWaYBdfQkw3zijc9UKrksUgcc7LhcVZh7fQowW7Q==" hashValue="JeWBFxbnITj/WL9VT26y6POb4PaPO2JM4r1Spp7Mtmr8JzsJ7qgt/9Aj0oHyRiWJ5vuBEAT04LdIxplLhwK/Kg==" algorithmName="SHA-512" password="C429"/>
  <autoFilter ref="C88:K19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349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8178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24.75" customHeight="1">
      <c r="A11" s="41"/>
      <c r="B11" s="47"/>
      <c r="C11" s="41"/>
      <c r="D11" s="41"/>
      <c r="E11" s="153" t="s">
        <v>8337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ROUND(J86,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ROUND((SUM(BE86:BE89)),  2)</f>
        <v>0</v>
      </c>
      <c r="G35" s="41"/>
      <c r="H35" s="41"/>
      <c r="I35" s="168">
        <v>0.20999999999999999</v>
      </c>
      <c r="J35" s="167">
        <f>ROUND(((SUM(BE86:BE89))*I35),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ROUND((SUM(BF86:BF89)),  2)</f>
        <v>0</v>
      </c>
      <c r="G36" s="41"/>
      <c r="H36" s="41"/>
      <c r="I36" s="168">
        <v>0.14999999999999999</v>
      </c>
      <c r="J36" s="167">
        <f>ROUND(((SUM(BF86:BF89))*I36),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ROUND((SUM(BG86:BG89)),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ROUND((SUM(BH86:BH89)),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ROUND((SUM(BI86:BI89)),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8178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4.75" customHeight="1">
      <c r="A54" s="41"/>
      <c r="B54" s="42"/>
      <c r="C54" s="43"/>
      <c r="D54" s="43"/>
      <c r="E54" s="72" t="str">
        <f>E11</f>
        <v>11.2 - SO 11.2 Přeložka elektrického vedení, odpojení nemovitostí - NEOCEŇOVAT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J86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8180</v>
      </c>
      <c r="E64" s="193"/>
      <c r="F64" s="193"/>
      <c r="G64" s="193"/>
      <c r="H64" s="193"/>
      <c r="I64" s="194"/>
      <c r="J64" s="195">
        <f>J87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151"/>
      <c r="J65" s="43"/>
      <c r="K65" s="43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179"/>
      <c r="J66" s="63"/>
      <c r="K66" s="6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182"/>
      <c r="J70" s="65"/>
      <c r="K70" s="65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460</v>
      </c>
      <c r="D71" s="43"/>
      <c r="E71" s="43"/>
      <c r="F71" s="43"/>
      <c r="G71" s="43"/>
      <c r="H71" s="43"/>
      <c r="I71" s="151"/>
      <c r="J71" s="43"/>
      <c r="K71" s="4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83" t="str">
        <f>E7</f>
        <v>Krounka Kutřín, výstavba poldru</v>
      </c>
      <c r="F74" s="35"/>
      <c r="G74" s="35"/>
      <c r="H74" s="35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435</v>
      </c>
      <c r="D75" s="25"/>
      <c r="E75" s="25"/>
      <c r="F75" s="25"/>
      <c r="G75" s="25"/>
      <c r="H75" s="25"/>
      <c r="I75" s="142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83" t="s">
        <v>8178</v>
      </c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437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75" customHeight="1">
      <c r="A78" s="41"/>
      <c r="B78" s="42"/>
      <c r="C78" s="43"/>
      <c r="D78" s="43"/>
      <c r="E78" s="72" t="str">
        <f>E11</f>
        <v>11.2 - SO 11.2 Přeložka elektrického vedení, odpojení nemovitostí - NEOCEŇOVAT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k.ú. Perálec,Hněvětice,Miřetín,Č.Rybná</v>
      </c>
      <c r="G80" s="43"/>
      <c r="H80" s="43"/>
      <c r="I80" s="154" t="s">
        <v>24</v>
      </c>
      <c r="J80" s="75" t="str">
        <f>IF(J14="","",J14)</f>
        <v>27.8.2019</v>
      </c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40.05" customHeight="1">
      <c r="A82" s="41"/>
      <c r="B82" s="42"/>
      <c r="C82" s="35" t="s">
        <v>26</v>
      </c>
      <c r="D82" s="43"/>
      <c r="E82" s="43"/>
      <c r="F82" s="30" t="str">
        <f>E17</f>
        <v>Povodí Labe,státní podnik,Víta Nejedlého 951, HK3</v>
      </c>
      <c r="G82" s="43"/>
      <c r="H82" s="43"/>
      <c r="I82" s="154" t="s">
        <v>33</v>
      </c>
      <c r="J82" s="39" t="str">
        <f>E23</f>
        <v>"Sdružení Kutřín 2016" Šindlar + HG partner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31</v>
      </c>
      <c r="D83" s="43"/>
      <c r="E83" s="43"/>
      <c r="F83" s="30" t="str">
        <f>IF(E20="","",E20)</f>
        <v>Vyplň údaj</v>
      </c>
      <c r="G83" s="43"/>
      <c r="H83" s="43"/>
      <c r="I83" s="154" t="s">
        <v>36</v>
      </c>
      <c r="J83" s="39" t="str">
        <f>E26</f>
        <v xml:space="preserve"> 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203"/>
      <c r="B85" s="204"/>
      <c r="C85" s="205" t="s">
        <v>461</v>
      </c>
      <c r="D85" s="206" t="s">
        <v>59</v>
      </c>
      <c r="E85" s="206" t="s">
        <v>55</v>
      </c>
      <c r="F85" s="206" t="s">
        <v>56</v>
      </c>
      <c r="G85" s="206" t="s">
        <v>462</v>
      </c>
      <c r="H85" s="206" t="s">
        <v>463</v>
      </c>
      <c r="I85" s="207" t="s">
        <v>464</v>
      </c>
      <c r="J85" s="206" t="s">
        <v>444</v>
      </c>
      <c r="K85" s="208" t="s">
        <v>465</v>
      </c>
      <c r="L85" s="209"/>
      <c r="M85" s="95" t="s">
        <v>28</v>
      </c>
      <c r="N85" s="96" t="s">
        <v>44</v>
      </c>
      <c r="O85" s="96" t="s">
        <v>466</v>
      </c>
      <c r="P85" s="96" t="s">
        <v>467</v>
      </c>
      <c r="Q85" s="96" t="s">
        <v>468</v>
      </c>
      <c r="R85" s="96" t="s">
        <v>469</v>
      </c>
      <c r="S85" s="96" t="s">
        <v>470</v>
      </c>
      <c r="T85" s="97" t="s">
        <v>471</v>
      </c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</row>
    <row r="86" s="2" customFormat="1" ht="22.8" customHeight="1">
      <c r="A86" s="41"/>
      <c r="B86" s="42"/>
      <c r="C86" s="102" t="s">
        <v>472</v>
      </c>
      <c r="D86" s="43"/>
      <c r="E86" s="43"/>
      <c r="F86" s="43"/>
      <c r="G86" s="43"/>
      <c r="H86" s="43"/>
      <c r="I86" s="151"/>
      <c r="J86" s="210">
        <f>BK86</f>
        <v>0</v>
      </c>
      <c r="K86" s="43"/>
      <c r="L86" s="47"/>
      <c r="M86" s="98"/>
      <c r="N86" s="211"/>
      <c r="O86" s="99"/>
      <c r="P86" s="212">
        <f>P87</f>
        <v>0</v>
      </c>
      <c r="Q86" s="99"/>
      <c r="R86" s="212">
        <f>R87</f>
        <v>0</v>
      </c>
      <c r="S86" s="99"/>
      <c r="T86" s="213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73</v>
      </c>
      <c r="AU86" s="20" t="s">
        <v>445</v>
      </c>
      <c r="BK86" s="214">
        <f>BK87</f>
        <v>0</v>
      </c>
    </row>
    <row r="87" s="12" customFormat="1" ht="25.92" customHeight="1">
      <c r="A87" s="12"/>
      <c r="B87" s="215"/>
      <c r="C87" s="216"/>
      <c r="D87" s="217" t="s">
        <v>73</v>
      </c>
      <c r="E87" s="218" t="s">
        <v>8184</v>
      </c>
      <c r="F87" s="218" t="s">
        <v>28</v>
      </c>
      <c r="G87" s="216"/>
      <c r="H87" s="216"/>
      <c r="I87" s="219"/>
      <c r="J87" s="220">
        <f>BK87</f>
        <v>0</v>
      </c>
      <c r="K87" s="216"/>
      <c r="L87" s="221"/>
      <c r="M87" s="222"/>
      <c r="N87" s="223"/>
      <c r="O87" s="223"/>
      <c r="P87" s="224">
        <f>SUM(P88:P89)</f>
        <v>0</v>
      </c>
      <c r="Q87" s="223"/>
      <c r="R87" s="224">
        <f>SUM(R88:R89)</f>
        <v>0</v>
      </c>
      <c r="S87" s="223"/>
      <c r="T87" s="225">
        <f>SUM(T88:T89)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26" t="s">
        <v>78</v>
      </c>
      <c r="AT87" s="227" t="s">
        <v>73</v>
      </c>
      <c r="AU87" s="227" t="s">
        <v>74</v>
      </c>
      <c r="AY87" s="226" t="s">
        <v>475</v>
      </c>
      <c r="BK87" s="228">
        <f>SUM(BK88:BK89)</f>
        <v>0</v>
      </c>
    </row>
    <row r="88" s="2" customFormat="1" ht="16.5" customHeight="1">
      <c r="A88" s="41"/>
      <c r="B88" s="42"/>
      <c r="C88" s="231" t="s">
        <v>78</v>
      </c>
      <c r="D88" s="231" t="s">
        <v>477</v>
      </c>
      <c r="E88" s="232" t="s">
        <v>8185</v>
      </c>
      <c r="F88" s="233" t="s">
        <v>8338</v>
      </c>
      <c r="G88" s="234" t="s">
        <v>3898</v>
      </c>
      <c r="H88" s="235">
        <v>1</v>
      </c>
      <c r="I88" s="236"/>
      <c r="J88" s="237">
        <f>ROUND(I88*H88,2)</f>
        <v>0</v>
      </c>
      <c r="K88" s="233" t="s">
        <v>28</v>
      </c>
      <c r="L88" s="47"/>
      <c r="M88" s="238" t="s">
        <v>28</v>
      </c>
      <c r="N88" s="239" t="s">
        <v>45</v>
      </c>
      <c r="O88" s="87"/>
      <c r="P88" s="240">
        <f>O88*H88</f>
        <v>0</v>
      </c>
      <c r="Q88" s="240">
        <v>0</v>
      </c>
      <c r="R88" s="240">
        <f>Q88*H88</f>
        <v>0</v>
      </c>
      <c r="S88" s="240">
        <v>0</v>
      </c>
      <c r="T88" s="241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42" t="s">
        <v>482</v>
      </c>
      <c r="AT88" s="242" t="s">
        <v>477</v>
      </c>
      <c r="AU88" s="242" t="s">
        <v>78</v>
      </c>
      <c r="AY88" s="20" t="s">
        <v>475</v>
      </c>
      <c r="BE88" s="243">
        <f>IF(N88="základní",J88,0)</f>
        <v>0</v>
      </c>
      <c r="BF88" s="243">
        <f>IF(N88="snížená",J88,0)</f>
        <v>0</v>
      </c>
      <c r="BG88" s="243">
        <f>IF(N88="zákl. přenesená",J88,0)</f>
        <v>0</v>
      </c>
      <c r="BH88" s="243">
        <f>IF(N88="sníž. přenesená",J88,0)</f>
        <v>0</v>
      </c>
      <c r="BI88" s="243">
        <f>IF(N88="nulová",J88,0)</f>
        <v>0</v>
      </c>
      <c r="BJ88" s="20" t="s">
        <v>78</v>
      </c>
      <c r="BK88" s="243">
        <f>ROUND(I88*H88,2)</f>
        <v>0</v>
      </c>
      <c r="BL88" s="20" t="s">
        <v>482</v>
      </c>
      <c r="BM88" s="242" t="s">
        <v>8339</v>
      </c>
    </row>
    <row r="89" s="2" customFormat="1">
      <c r="A89" s="41"/>
      <c r="B89" s="42"/>
      <c r="C89" s="43"/>
      <c r="D89" s="244" t="s">
        <v>484</v>
      </c>
      <c r="E89" s="43"/>
      <c r="F89" s="245" t="s">
        <v>8338</v>
      </c>
      <c r="G89" s="43"/>
      <c r="H89" s="43"/>
      <c r="I89" s="151"/>
      <c r="J89" s="43"/>
      <c r="K89" s="43"/>
      <c r="L89" s="47"/>
      <c r="M89" s="295"/>
      <c r="N89" s="296"/>
      <c r="O89" s="297"/>
      <c r="P89" s="297"/>
      <c r="Q89" s="297"/>
      <c r="R89" s="297"/>
      <c r="S89" s="297"/>
      <c r="T89" s="298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484</v>
      </c>
      <c r="AU89" s="20" t="s">
        <v>78</v>
      </c>
    </row>
    <row r="90" s="2" customFormat="1" ht="6.96" customHeight="1">
      <c r="A90" s="41"/>
      <c r="B90" s="62"/>
      <c r="C90" s="63"/>
      <c r="D90" s="63"/>
      <c r="E90" s="63"/>
      <c r="F90" s="63"/>
      <c r="G90" s="63"/>
      <c r="H90" s="63"/>
      <c r="I90" s="179"/>
      <c r="J90" s="63"/>
      <c r="K90" s="63"/>
      <c r="L90" s="47"/>
      <c r="M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</sheetData>
  <sheetProtection sheet="1" autoFilter="0" formatColumns="0" formatRows="0" objects="1" scenarios="1" spinCount="100000" saltValue="3rZf1gV8/q1Zk3QnzHbfQvUctObolifwTjDMGxSYayae1QON5Ts08TYmT6rS0LQZ901Z8DeiWLXys7uvDfv5Zg==" hashValue="fDOHcqtW3VhPYO29omjkYefU2H4Frqw039Ug9BwKO29+LtOaVOPgvpWUAczX4albVU/b8WIuE9h10/4IpF18lQ==" algorithmName="SHA-512" password="C429"/>
  <autoFilter ref="C85:K8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2251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ROUND((SUM(BE98:BE215)),  2)</f>
        <v>0</v>
      </c>
      <c r="G37" s="41"/>
      <c r="H37" s="41"/>
      <c r="I37" s="168">
        <v>0.20999999999999999</v>
      </c>
      <c r="J37" s="167">
        <f>ROUND(((SUM(BE98:BE215))*I37),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ROUND((SUM(BF98:BF215)),  2)</f>
        <v>0</v>
      </c>
      <c r="G38" s="41"/>
      <c r="H38" s="41"/>
      <c r="I38" s="168">
        <v>0.14999999999999999</v>
      </c>
      <c r="J38" s="167">
        <f>ROUND(((SUM(BF98:BF215))*I38),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ROUND((SUM(BG98:BG215)),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ROUND((SUM(BH98:BH215)),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ROUND((SUM(BI98:BI215)),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01.01.08 - Kontrolní a injekční chodba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447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448</v>
      </c>
      <c r="E70" s="199"/>
      <c r="F70" s="199"/>
      <c r="G70" s="199"/>
      <c r="H70" s="199"/>
      <c r="I70" s="200"/>
      <c r="J70" s="201">
        <f>J130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451</v>
      </c>
      <c r="E71" s="199"/>
      <c r="F71" s="199"/>
      <c r="G71" s="199"/>
      <c r="H71" s="199"/>
      <c r="I71" s="200"/>
      <c r="J71" s="201">
        <f>J182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90"/>
      <c r="C72" s="191"/>
      <c r="D72" s="192" t="s">
        <v>452</v>
      </c>
      <c r="E72" s="193"/>
      <c r="F72" s="193"/>
      <c r="G72" s="193"/>
      <c r="H72" s="193"/>
      <c r="I72" s="194"/>
      <c r="J72" s="195">
        <f>J185</f>
        <v>0</v>
      </c>
      <c r="K72" s="191"/>
      <c r="L72" s="196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97"/>
      <c r="C73" s="127"/>
      <c r="D73" s="198" t="s">
        <v>455</v>
      </c>
      <c r="E73" s="199"/>
      <c r="F73" s="199"/>
      <c r="G73" s="199"/>
      <c r="H73" s="199"/>
      <c r="I73" s="200"/>
      <c r="J73" s="201">
        <f>J186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457</v>
      </c>
      <c r="E74" s="199"/>
      <c r="F74" s="199"/>
      <c r="G74" s="199"/>
      <c r="H74" s="199"/>
      <c r="I74" s="200"/>
      <c r="J74" s="201">
        <f>J192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436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438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>SO 01.01.08 - Kontrolní a injekční chodba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Skuteč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P99+P185</f>
        <v>0</v>
      </c>
      <c r="Q98" s="99"/>
      <c r="R98" s="212">
        <f>R99+R185</f>
        <v>172.47568096000001</v>
      </c>
      <c r="S98" s="99"/>
      <c r="T98" s="213">
        <f>T99+T185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BK99+BK185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473</v>
      </c>
      <c r="F99" s="218" t="s">
        <v>474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P100+P130+P182</f>
        <v>0</v>
      </c>
      <c r="Q99" s="223"/>
      <c r="R99" s="224">
        <f>R100+R130+R182</f>
        <v>171.88618596000001</v>
      </c>
      <c r="S99" s="223"/>
      <c r="T99" s="225">
        <f>T100+T130+T182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74</v>
      </c>
      <c r="AY99" s="226" t="s">
        <v>475</v>
      </c>
      <c r="BK99" s="228">
        <f>BK100+BK130+BK182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90</v>
      </c>
      <c r="F100" s="229" t="s">
        <v>476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SUM(P101:P129)</f>
        <v>0</v>
      </c>
      <c r="Q100" s="223"/>
      <c r="R100" s="224">
        <f>SUM(R101:R129)</f>
        <v>5.0715259599999998</v>
      </c>
      <c r="S100" s="223"/>
      <c r="T100" s="225">
        <f>SUM(T101:T129)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78</v>
      </c>
      <c r="AT100" s="227" t="s">
        <v>73</v>
      </c>
      <c r="AU100" s="227" t="s">
        <v>78</v>
      </c>
      <c r="AY100" s="226" t="s">
        <v>475</v>
      </c>
      <c r="BK100" s="228">
        <f>SUM(BK101:BK129)</f>
        <v>0</v>
      </c>
    </row>
    <row r="101" s="2" customFormat="1" ht="55.5" customHeight="1">
      <c r="A101" s="41"/>
      <c r="B101" s="42"/>
      <c r="C101" s="231" t="s">
        <v>78</v>
      </c>
      <c r="D101" s="231" t="s">
        <v>477</v>
      </c>
      <c r="E101" s="232" t="s">
        <v>2252</v>
      </c>
      <c r="F101" s="233" t="s">
        <v>2253</v>
      </c>
      <c r="G101" s="234" t="s">
        <v>639</v>
      </c>
      <c r="H101" s="235">
        <v>6</v>
      </c>
      <c r="I101" s="236"/>
      <c r="J101" s="237">
        <f>ROUND(I101*H101,2)</f>
        <v>0</v>
      </c>
      <c r="K101" s="233" t="s">
        <v>481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2254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2255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2256</v>
      </c>
      <c r="G103" s="250"/>
      <c r="H103" s="253">
        <v>6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16.5" customHeight="1">
      <c r="A104" s="41"/>
      <c r="B104" s="42"/>
      <c r="C104" s="282" t="s">
        <v>82</v>
      </c>
      <c r="D104" s="282" t="s">
        <v>516</v>
      </c>
      <c r="E104" s="283" t="s">
        <v>2257</v>
      </c>
      <c r="F104" s="284" t="s">
        <v>2258</v>
      </c>
      <c r="G104" s="285" t="s">
        <v>639</v>
      </c>
      <c r="H104" s="286">
        <v>6</v>
      </c>
      <c r="I104" s="287"/>
      <c r="J104" s="288">
        <f>ROUND(I104*H104,2)</f>
        <v>0</v>
      </c>
      <c r="K104" s="284" t="s">
        <v>28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0.01</v>
      </c>
      <c r="R104" s="240">
        <f>Q104*H104</f>
        <v>0.059999999999999998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519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2259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2258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55.5" customHeight="1">
      <c r="A106" s="41"/>
      <c r="B106" s="42"/>
      <c r="C106" s="231" t="s">
        <v>90</v>
      </c>
      <c r="D106" s="231" t="s">
        <v>477</v>
      </c>
      <c r="E106" s="232" t="s">
        <v>1700</v>
      </c>
      <c r="F106" s="233" t="s">
        <v>1701</v>
      </c>
      <c r="G106" s="234" t="s">
        <v>496</v>
      </c>
      <c r="H106" s="235">
        <v>617.18299999999999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0.00726</v>
      </c>
      <c r="R106" s="240">
        <f>Q106*H106</f>
        <v>4.4807485800000002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482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482</v>
      </c>
      <c r="BM106" s="242" t="s">
        <v>2260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1703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2261</v>
      </c>
      <c r="G108" s="250"/>
      <c r="H108" s="253">
        <v>3.7200000000000002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2262</v>
      </c>
      <c r="G109" s="250"/>
      <c r="H109" s="253">
        <v>2.3599999999999999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2263</v>
      </c>
      <c r="G110" s="250"/>
      <c r="H110" s="253">
        <v>14.16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74</v>
      </c>
      <c r="AY110" s="259" t="s">
        <v>475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2264</v>
      </c>
      <c r="G111" s="250"/>
      <c r="H111" s="253">
        <v>17.850000000000001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74</v>
      </c>
      <c r="AY111" s="259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2265</v>
      </c>
      <c r="G112" s="250"/>
      <c r="H112" s="253">
        <v>50.399999999999999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4" customFormat="1">
      <c r="A113" s="14"/>
      <c r="B113" s="260"/>
      <c r="C113" s="261"/>
      <c r="D113" s="244" t="s">
        <v>487</v>
      </c>
      <c r="E113" s="262" t="s">
        <v>28</v>
      </c>
      <c r="F113" s="263" t="s">
        <v>490</v>
      </c>
      <c r="G113" s="261"/>
      <c r="H113" s="264">
        <v>88.490000000000009</v>
      </c>
      <c r="I113" s="265"/>
      <c r="J113" s="261"/>
      <c r="K113" s="261"/>
      <c r="L113" s="266"/>
      <c r="M113" s="267"/>
      <c r="N113" s="268"/>
      <c r="O113" s="268"/>
      <c r="P113" s="268"/>
      <c r="Q113" s="268"/>
      <c r="R113" s="268"/>
      <c r="S113" s="268"/>
      <c r="T113" s="269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70" t="s">
        <v>487</v>
      </c>
      <c r="AU113" s="270" t="s">
        <v>82</v>
      </c>
      <c r="AV113" s="14" t="s">
        <v>90</v>
      </c>
      <c r="AW113" s="14" t="s">
        <v>35</v>
      </c>
      <c r="AX113" s="14" t="s">
        <v>74</v>
      </c>
      <c r="AY113" s="270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2266</v>
      </c>
      <c r="G114" s="250"/>
      <c r="H114" s="253">
        <v>50.600000000000001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2267</v>
      </c>
      <c r="G115" s="250"/>
      <c r="H115" s="253">
        <v>124.815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2268</v>
      </c>
      <c r="G116" s="250"/>
      <c r="H116" s="253">
        <v>122.91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74</v>
      </c>
      <c r="AY116" s="259" t="s">
        <v>475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2269</v>
      </c>
      <c r="G117" s="250"/>
      <c r="H117" s="253">
        <v>8.2149999999999999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74</v>
      </c>
      <c r="AY117" s="259" t="s">
        <v>475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2270</v>
      </c>
      <c r="G118" s="250"/>
      <c r="H118" s="253">
        <v>66.034999999999997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74</v>
      </c>
      <c r="AY118" s="259" t="s">
        <v>475</v>
      </c>
    </row>
    <row r="119" s="14" customFormat="1">
      <c r="A119" s="14"/>
      <c r="B119" s="260"/>
      <c r="C119" s="261"/>
      <c r="D119" s="244" t="s">
        <v>487</v>
      </c>
      <c r="E119" s="262" t="s">
        <v>28</v>
      </c>
      <c r="F119" s="263" t="s">
        <v>490</v>
      </c>
      <c r="G119" s="261"/>
      <c r="H119" s="264">
        <v>372.57499999999993</v>
      </c>
      <c r="I119" s="265"/>
      <c r="J119" s="261"/>
      <c r="K119" s="261"/>
      <c r="L119" s="266"/>
      <c r="M119" s="267"/>
      <c r="N119" s="268"/>
      <c r="O119" s="268"/>
      <c r="P119" s="268"/>
      <c r="Q119" s="268"/>
      <c r="R119" s="268"/>
      <c r="S119" s="268"/>
      <c r="T119" s="269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70" t="s">
        <v>487</v>
      </c>
      <c r="AU119" s="270" t="s">
        <v>82</v>
      </c>
      <c r="AV119" s="14" t="s">
        <v>90</v>
      </c>
      <c r="AW119" s="14" t="s">
        <v>35</v>
      </c>
      <c r="AX119" s="14" t="s">
        <v>74</v>
      </c>
      <c r="AY119" s="270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2271</v>
      </c>
      <c r="G120" s="250"/>
      <c r="H120" s="253">
        <v>13.800000000000001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2272</v>
      </c>
      <c r="G121" s="250"/>
      <c r="H121" s="253">
        <v>8.6400000000000006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2273</v>
      </c>
      <c r="G122" s="250"/>
      <c r="H122" s="253">
        <v>27.956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2274</v>
      </c>
      <c r="G123" s="250"/>
      <c r="H123" s="253">
        <v>15.602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74</v>
      </c>
      <c r="AY123" s="259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2275</v>
      </c>
      <c r="G124" s="250"/>
      <c r="H124" s="253">
        <v>57.840000000000003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2276</v>
      </c>
      <c r="G125" s="250"/>
      <c r="H125" s="253">
        <v>32.280000000000001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5" customFormat="1">
      <c r="A126" s="15"/>
      <c r="B126" s="271"/>
      <c r="C126" s="272"/>
      <c r="D126" s="244" t="s">
        <v>487</v>
      </c>
      <c r="E126" s="273" t="s">
        <v>28</v>
      </c>
      <c r="F126" s="274" t="s">
        <v>493</v>
      </c>
      <c r="G126" s="272"/>
      <c r="H126" s="275">
        <v>617.18299999999999</v>
      </c>
      <c r="I126" s="276"/>
      <c r="J126" s="272"/>
      <c r="K126" s="272"/>
      <c r="L126" s="277"/>
      <c r="M126" s="278"/>
      <c r="N126" s="279"/>
      <c r="O126" s="279"/>
      <c r="P126" s="279"/>
      <c r="Q126" s="279"/>
      <c r="R126" s="279"/>
      <c r="S126" s="279"/>
      <c r="T126" s="280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81" t="s">
        <v>487</v>
      </c>
      <c r="AU126" s="281" t="s">
        <v>82</v>
      </c>
      <c r="AV126" s="15" t="s">
        <v>482</v>
      </c>
      <c r="AW126" s="15" t="s">
        <v>35</v>
      </c>
      <c r="AX126" s="15" t="s">
        <v>78</v>
      </c>
      <c r="AY126" s="281" t="s">
        <v>475</v>
      </c>
    </row>
    <row r="127" s="2" customFormat="1" ht="55.5" customHeight="1">
      <c r="A127" s="41"/>
      <c r="B127" s="42"/>
      <c r="C127" s="231" t="s">
        <v>482</v>
      </c>
      <c r="D127" s="231" t="s">
        <v>477</v>
      </c>
      <c r="E127" s="232" t="s">
        <v>1705</v>
      </c>
      <c r="F127" s="233" t="s">
        <v>1706</v>
      </c>
      <c r="G127" s="234" t="s">
        <v>496</v>
      </c>
      <c r="H127" s="235">
        <v>617.18299999999999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0.00085999999999999998</v>
      </c>
      <c r="R127" s="240">
        <f>Q127*H127</f>
        <v>0.53077737999999997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482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482</v>
      </c>
      <c r="BM127" s="242" t="s">
        <v>2277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1708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2" customFormat="1">
      <c r="A129" s="41"/>
      <c r="B129" s="42"/>
      <c r="C129" s="43"/>
      <c r="D129" s="244" t="s">
        <v>485</v>
      </c>
      <c r="E129" s="43"/>
      <c r="F129" s="248" t="s">
        <v>2278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485</v>
      </c>
      <c r="AU129" s="20" t="s">
        <v>82</v>
      </c>
    </row>
    <row r="130" s="12" customFormat="1" ht="22.8" customHeight="1">
      <c r="A130" s="12"/>
      <c r="B130" s="215"/>
      <c r="C130" s="216"/>
      <c r="D130" s="217" t="s">
        <v>73</v>
      </c>
      <c r="E130" s="229" t="s">
        <v>482</v>
      </c>
      <c r="F130" s="229" t="s">
        <v>547</v>
      </c>
      <c r="G130" s="216"/>
      <c r="H130" s="216"/>
      <c r="I130" s="219"/>
      <c r="J130" s="230">
        <f>BK130</f>
        <v>0</v>
      </c>
      <c r="K130" s="216"/>
      <c r="L130" s="221"/>
      <c r="M130" s="222"/>
      <c r="N130" s="223"/>
      <c r="O130" s="223"/>
      <c r="P130" s="224">
        <f>SUM(P131:P181)</f>
        <v>0</v>
      </c>
      <c r="Q130" s="223"/>
      <c r="R130" s="224">
        <f>SUM(R131:R181)</f>
        <v>166.81466</v>
      </c>
      <c r="S130" s="223"/>
      <c r="T130" s="225">
        <f>SUM(T131:T181)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6" t="s">
        <v>78</v>
      </c>
      <c r="AT130" s="227" t="s">
        <v>73</v>
      </c>
      <c r="AU130" s="227" t="s">
        <v>78</v>
      </c>
      <c r="AY130" s="226" t="s">
        <v>475</v>
      </c>
      <c r="BK130" s="228">
        <f>SUM(BK131:BK181)</f>
        <v>0</v>
      </c>
    </row>
    <row r="131" s="2" customFormat="1" ht="33" customHeight="1">
      <c r="A131" s="41"/>
      <c r="B131" s="42"/>
      <c r="C131" s="231" t="s">
        <v>186</v>
      </c>
      <c r="D131" s="231" t="s">
        <v>477</v>
      </c>
      <c r="E131" s="232" t="s">
        <v>1138</v>
      </c>
      <c r="F131" s="233" t="s">
        <v>1139</v>
      </c>
      <c r="G131" s="234" t="s">
        <v>550</v>
      </c>
      <c r="H131" s="235">
        <v>101</v>
      </c>
      <c r="I131" s="236"/>
      <c r="J131" s="237">
        <f>ROUND(I131*H131,2)</f>
        <v>0</v>
      </c>
      <c r="K131" s="233" t="s">
        <v>481</v>
      </c>
      <c r="L131" s="47"/>
      <c r="M131" s="238" t="s">
        <v>28</v>
      </c>
      <c r="N131" s="239" t="s">
        <v>45</v>
      </c>
      <c r="O131" s="87"/>
      <c r="P131" s="240">
        <f>O131*H131</f>
        <v>0</v>
      </c>
      <c r="Q131" s="240">
        <v>0.18459</v>
      </c>
      <c r="R131" s="240">
        <f>Q131*H131</f>
        <v>18.64359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482</v>
      </c>
      <c r="AT131" s="242" t="s">
        <v>477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482</v>
      </c>
      <c r="BM131" s="242" t="s">
        <v>2279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1141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2280</v>
      </c>
      <c r="G133" s="250"/>
      <c r="H133" s="253">
        <v>2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74</v>
      </c>
      <c r="AY133" s="259" t="s">
        <v>475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2281</v>
      </c>
      <c r="G134" s="250"/>
      <c r="H134" s="253">
        <v>9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74</v>
      </c>
      <c r="AY134" s="259" t="s">
        <v>475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2282</v>
      </c>
      <c r="G135" s="250"/>
      <c r="H135" s="253">
        <v>48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74</v>
      </c>
      <c r="AY135" s="259" t="s">
        <v>475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2283</v>
      </c>
      <c r="G136" s="250"/>
      <c r="H136" s="253">
        <v>42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74</v>
      </c>
      <c r="AY136" s="259" t="s">
        <v>475</v>
      </c>
    </row>
    <row r="137" s="15" customFormat="1">
      <c r="A137" s="15"/>
      <c r="B137" s="271"/>
      <c r="C137" s="272"/>
      <c r="D137" s="244" t="s">
        <v>487</v>
      </c>
      <c r="E137" s="273" t="s">
        <v>28</v>
      </c>
      <c r="F137" s="274" t="s">
        <v>493</v>
      </c>
      <c r="G137" s="272"/>
      <c r="H137" s="275">
        <v>101</v>
      </c>
      <c r="I137" s="276"/>
      <c r="J137" s="272"/>
      <c r="K137" s="272"/>
      <c r="L137" s="277"/>
      <c r="M137" s="278"/>
      <c r="N137" s="279"/>
      <c r="O137" s="279"/>
      <c r="P137" s="279"/>
      <c r="Q137" s="279"/>
      <c r="R137" s="279"/>
      <c r="S137" s="279"/>
      <c r="T137" s="280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81" t="s">
        <v>487</v>
      </c>
      <c r="AU137" s="281" t="s">
        <v>82</v>
      </c>
      <c r="AV137" s="15" t="s">
        <v>482</v>
      </c>
      <c r="AW137" s="15" t="s">
        <v>35</v>
      </c>
      <c r="AX137" s="15" t="s">
        <v>78</v>
      </c>
      <c r="AY137" s="281" t="s">
        <v>475</v>
      </c>
    </row>
    <row r="138" s="2" customFormat="1" ht="16.5" customHeight="1">
      <c r="A138" s="41"/>
      <c r="B138" s="42"/>
      <c r="C138" s="282" t="s">
        <v>204</v>
      </c>
      <c r="D138" s="282" t="s">
        <v>516</v>
      </c>
      <c r="E138" s="283" t="s">
        <v>2284</v>
      </c>
      <c r="F138" s="284" t="s">
        <v>2285</v>
      </c>
      <c r="G138" s="285" t="s">
        <v>550</v>
      </c>
      <c r="H138" s="286">
        <v>1</v>
      </c>
      <c r="I138" s="287"/>
      <c r="J138" s="288">
        <f>ROUND(I138*H138,2)</f>
        <v>0</v>
      </c>
      <c r="K138" s="284" t="s">
        <v>28</v>
      </c>
      <c r="L138" s="289"/>
      <c r="M138" s="290" t="s">
        <v>28</v>
      </c>
      <c r="N138" s="291" t="s">
        <v>45</v>
      </c>
      <c r="O138" s="87"/>
      <c r="P138" s="240">
        <f>O138*H138</f>
        <v>0</v>
      </c>
      <c r="Q138" s="240">
        <v>1.5</v>
      </c>
      <c r="R138" s="240">
        <f>Q138*H138</f>
        <v>1.5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519</v>
      </c>
      <c r="AT138" s="242" t="s">
        <v>516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2286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2285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2287</v>
      </c>
      <c r="G140" s="250"/>
      <c r="H140" s="253">
        <v>1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78</v>
      </c>
      <c r="AY140" s="259" t="s">
        <v>475</v>
      </c>
    </row>
    <row r="141" s="2" customFormat="1" ht="16.5" customHeight="1">
      <c r="A141" s="41"/>
      <c r="B141" s="42"/>
      <c r="C141" s="282" t="s">
        <v>522</v>
      </c>
      <c r="D141" s="282" t="s">
        <v>516</v>
      </c>
      <c r="E141" s="283" t="s">
        <v>2288</v>
      </c>
      <c r="F141" s="284" t="s">
        <v>2289</v>
      </c>
      <c r="G141" s="285" t="s">
        <v>550</v>
      </c>
      <c r="H141" s="286">
        <v>1</v>
      </c>
      <c r="I141" s="287"/>
      <c r="J141" s="288">
        <f>ROUND(I141*H141,2)</f>
        <v>0</v>
      </c>
      <c r="K141" s="284" t="s">
        <v>28</v>
      </c>
      <c r="L141" s="289"/>
      <c r="M141" s="290" t="s">
        <v>28</v>
      </c>
      <c r="N141" s="291" t="s">
        <v>45</v>
      </c>
      <c r="O141" s="87"/>
      <c r="P141" s="240">
        <f>O141*H141</f>
        <v>0</v>
      </c>
      <c r="Q141" s="240">
        <v>1.5</v>
      </c>
      <c r="R141" s="240">
        <f>Q141*H141</f>
        <v>1.5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519</v>
      </c>
      <c r="AT141" s="242" t="s">
        <v>516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2290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2289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2287</v>
      </c>
      <c r="G143" s="250"/>
      <c r="H143" s="253">
        <v>1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78</v>
      </c>
      <c r="AY143" s="259" t="s">
        <v>475</v>
      </c>
    </row>
    <row r="144" s="2" customFormat="1" ht="16.5" customHeight="1">
      <c r="A144" s="41"/>
      <c r="B144" s="42"/>
      <c r="C144" s="282" t="s">
        <v>519</v>
      </c>
      <c r="D144" s="282" t="s">
        <v>516</v>
      </c>
      <c r="E144" s="283" t="s">
        <v>2291</v>
      </c>
      <c r="F144" s="284" t="s">
        <v>2292</v>
      </c>
      <c r="G144" s="285" t="s">
        <v>550</v>
      </c>
      <c r="H144" s="286">
        <v>2</v>
      </c>
      <c r="I144" s="287"/>
      <c r="J144" s="288">
        <f>ROUND(I144*H144,2)</f>
        <v>0</v>
      </c>
      <c r="K144" s="284" t="s">
        <v>28</v>
      </c>
      <c r="L144" s="289"/>
      <c r="M144" s="290" t="s">
        <v>28</v>
      </c>
      <c r="N144" s="291" t="s">
        <v>45</v>
      </c>
      <c r="O144" s="87"/>
      <c r="P144" s="240">
        <f>O144*H144</f>
        <v>0</v>
      </c>
      <c r="Q144" s="240">
        <v>1.4099999999999999</v>
      </c>
      <c r="R144" s="240">
        <f>Q144*H144</f>
        <v>2.8199999999999998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519</v>
      </c>
      <c r="AT144" s="242" t="s">
        <v>516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2293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2292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2294</v>
      </c>
      <c r="G146" s="250"/>
      <c r="H146" s="253">
        <v>2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78</v>
      </c>
      <c r="AY146" s="259" t="s">
        <v>475</v>
      </c>
    </row>
    <row r="147" s="2" customFormat="1" ht="16.5" customHeight="1">
      <c r="A147" s="41"/>
      <c r="B147" s="42"/>
      <c r="C147" s="282" t="s">
        <v>292</v>
      </c>
      <c r="D147" s="282" t="s">
        <v>516</v>
      </c>
      <c r="E147" s="283" t="s">
        <v>2295</v>
      </c>
      <c r="F147" s="284" t="s">
        <v>2296</v>
      </c>
      <c r="G147" s="285" t="s">
        <v>550</v>
      </c>
      <c r="H147" s="286">
        <v>2</v>
      </c>
      <c r="I147" s="287"/>
      <c r="J147" s="288">
        <f>ROUND(I147*H147,2)</f>
        <v>0</v>
      </c>
      <c r="K147" s="284" t="s">
        <v>28</v>
      </c>
      <c r="L147" s="289"/>
      <c r="M147" s="290" t="s">
        <v>28</v>
      </c>
      <c r="N147" s="291" t="s">
        <v>45</v>
      </c>
      <c r="O147" s="87"/>
      <c r="P147" s="240">
        <f>O147*H147</f>
        <v>0</v>
      </c>
      <c r="Q147" s="240">
        <v>1.5</v>
      </c>
      <c r="R147" s="240">
        <f>Q147*H147</f>
        <v>3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519</v>
      </c>
      <c r="AT147" s="242" t="s">
        <v>516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2297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2296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2294</v>
      </c>
      <c r="G149" s="250"/>
      <c r="H149" s="253">
        <v>2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78</v>
      </c>
      <c r="AY149" s="259" t="s">
        <v>475</v>
      </c>
    </row>
    <row r="150" s="2" customFormat="1" ht="16.5" customHeight="1">
      <c r="A150" s="41"/>
      <c r="B150" s="42"/>
      <c r="C150" s="282" t="s">
        <v>332</v>
      </c>
      <c r="D150" s="282" t="s">
        <v>516</v>
      </c>
      <c r="E150" s="283" t="s">
        <v>2298</v>
      </c>
      <c r="F150" s="284" t="s">
        <v>2299</v>
      </c>
      <c r="G150" s="285" t="s">
        <v>550</v>
      </c>
      <c r="H150" s="286">
        <v>2</v>
      </c>
      <c r="I150" s="287"/>
      <c r="J150" s="288">
        <f>ROUND(I150*H150,2)</f>
        <v>0</v>
      </c>
      <c r="K150" s="284" t="s">
        <v>28</v>
      </c>
      <c r="L150" s="289"/>
      <c r="M150" s="290" t="s">
        <v>28</v>
      </c>
      <c r="N150" s="291" t="s">
        <v>45</v>
      </c>
      <c r="O150" s="87"/>
      <c r="P150" s="240">
        <f>O150*H150</f>
        <v>0</v>
      </c>
      <c r="Q150" s="240">
        <v>1.5</v>
      </c>
      <c r="R150" s="240">
        <f>Q150*H150</f>
        <v>3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519</v>
      </c>
      <c r="AT150" s="242" t="s">
        <v>516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2300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2299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2301</v>
      </c>
      <c r="G152" s="250"/>
      <c r="H152" s="253">
        <v>2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78</v>
      </c>
      <c r="AY152" s="259" t="s">
        <v>475</v>
      </c>
    </row>
    <row r="153" s="2" customFormat="1" ht="16.5" customHeight="1">
      <c r="A153" s="41"/>
      <c r="B153" s="42"/>
      <c r="C153" s="282" t="s">
        <v>341</v>
      </c>
      <c r="D153" s="282" t="s">
        <v>516</v>
      </c>
      <c r="E153" s="283" t="s">
        <v>2302</v>
      </c>
      <c r="F153" s="284" t="s">
        <v>2303</v>
      </c>
      <c r="G153" s="285" t="s">
        <v>550</v>
      </c>
      <c r="H153" s="286">
        <v>1</v>
      </c>
      <c r="I153" s="287"/>
      <c r="J153" s="288">
        <f>ROUND(I153*H153,2)</f>
        <v>0</v>
      </c>
      <c r="K153" s="284" t="s">
        <v>28</v>
      </c>
      <c r="L153" s="289"/>
      <c r="M153" s="290" t="s">
        <v>28</v>
      </c>
      <c r="N153" s="291" t="s">
        <v>45</v>
      </c>
      <c r="O153" s="87"/>
      <c r="P153" s="240">
        <f>O153*H153</f>
        <v>0</v>
      </c>
      <c r="Q153" s="240">
        <v>1.5</v>
      </c>
      <c r="R153" s="240">
        <f>Q153*H153</f>
        <v>1.5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519</v>
      </c>
      <c r="AT153" s="242" t="s">
        <v>516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2304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2303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2305</v>
      </c>
      <c r="G155" s="250"/>
      <c r="H155" s="253">
        <v>1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78</v>
      </c>
      <c r="AY155" s="259" t="s">
        <v>475</v>
      </c>
    </row>
    <row r="156" s="2" customFormat="1" ht="16.5" customHeight="1">
      <c r="A156" s="41"/>
      <c r="B156" s="42"/>
      <c r="C156" s="282" t="s">
        <v>350</v>
      </c>
      <c r="D156" s="282" t="s">
        <v>516</v>
      </c>
      <c r="E156" s="283" t="s">
        <v>1143</v>
      </c>
      <c r="F156" s="284" t="s">
        <v>2306</v>
      </c>
      <c r="G156" s="285" t="s">
        <v>550</v>
      </c>
      <c r="H156" s="286">
        <v>55</v>
      </c>
      <c r="I156" s="287"/>
      <c r="J156" s="288">
        <f>ROUND(I156*H156,2)</f>
        <v>0</v>
      </c>
      <c r="K156" s="284" t="s">
        <v>28</v>
      </c>
      <c r="L156" s="289"/>
      <c r="M156" s="290" t="s">
        <v>28</v>
      </c>
      <c r="N156" s="291" t="s">
        <v>45</v>
      </c>
      <c r="O156" s="87"/>
      <c r="P156" s="240">
        <f>O156*H156</f>
        <v>0</v>
      </c>
      <c r="Q156" s="240">
        <v>1.4099999999999999</v>
      </c>
      <c r="R156" s="240">
        <f>Q156*H156</f>
        <v>77.549999999999997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519</v>
      </c>
      <c r="AT156" s="242" t="s">
        <v>516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482</v>
      </c>
      <c r="BM156" s="242" t="s">
        <v>2307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2306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2281</v>
      </c>
      <c r="G158" s="250"/>
      <c r="H158" s="253">
        <v>9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2308</v>
      </c>
      <c r="G159" s="250"/>
      <c r="H159" s="253">
        <v>46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74</v>
      </c>
      <c r="AY159" s="259" t="s">
        <v>475</v>
      </c>
    </row>
    <row r="160" s="15" customFormat="1">
      <c r="A160" s="15"/>
      <c r="B160" s="271"/>
      <c r="C160" s="272"/>
      <c r="D160" s="244" t="s">
        <v>487</v>
      </c>
      <c r="E160" s="273" t="s">
        <v>28</v>
      </c>
      <c r="F160" s="274" t="s">
        <v>493</v>
      </c>
      <c r="G160" s="272"/>
      <c r="H160" s="275">
        <v>55</v>
      </c>
      <c r="I160" s="276"/>
      <c r="J160" s="272"/>
      <c r="K160" s="272"/>
      <c r="L160" s="277"/>
      <c r="M160" s="278"/>
      <c r="N160" s="279"/>
      <c r="O160" s="279"/>
      <c r="P160" s="279"/>
      <c r="Q160" s="279"/>
      <c r="R160" s="279"/>
      <c r="S160" s="279"/>
      <c r="T160" s="280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81" t="s">
        <v>487</v>
      </c>
      <c r="AU160" s="281" t="s">
        <v>82</v>
      </c>
      <c r="AV160" s="15" t="s">
        <v>482</v>
      </c>
      <c r="AW160" s="15" t="s">
        <v>35</v>
      </c>
      <c r="AX160" s="15" t="s">
        <v>78</v>
      </c>
      <c r="AY160" s="281" t="s">
        <v>475</v>
      </c>
    </row>
    <row r="161" s="2" customFormat="1" ht="16.5" customHeight="1">
      <c r="A161" s="41"/>
      <c r="B161" s="42"/>
      <c r="C161" s="282" t="s">
        <v>359</v>
      </c>
      <c r="D161" s="282" t="s">
        <v>516</v>
      </c>
      <c r="E161" s="283" t="s">
        <v>2309</v>
      </c>
      <c r="F161" s="284" t="s">
        <v>2310</v>
      </c>
      <c r="G161" s="285" t="s">
        <v>550</v>
      </c>
      <c r="H161" s="286">
        <v>38</v>
      </c>
      <c r="I161" s="287"/>
      <c r="J161" s="288">
        <f>ROUND(I161*H161,2)</f>
        <v>0</v>
      </c>
      <c r="K161" s="284" t="s">
        <v>28</v>
      </c>
      <c r="L161" s="289"/>
      <c r="M161" s="290" t="s">
        <v>28</v>
      </c>
      <c r="N161" s="291" t="s">
        <v>45</v>
      </c>
      <c r="O161" s="87"/>
      <c r="P161" s="240">
        <f>O161*H161</f>
        <v>0</v>
      </c>
      <c r="Q161" s="240">
        <v>1.5</v>
      </c>
      <c r="R161" s="240">
        <f>Q161*H161</f>
        <v>57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519</v>
      </c>
      <c r="AT161" s="242" t="s">
        <v>516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482</v>
      </c>
      <c r="BM161" s="242" t="s">
        <v>2311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2310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2312</v>
      </c>
      <c r="G163" s="250"/>
      <c r="H163" s="253">
        <v>38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78</v>
      </c>
      <c r="AY163" s="259" t="s">
        <v>475</v>
      </c>
    </row>
    <row r="164" s="2" customFormat="1" ht="33" customHeight="1">
      <c r="A164" s="41"/>
      <c r="B164" s="42"/>
      <c r="C164" s="231" t="s">
        <v>557</v>
      </c>
      <c r="D164" s="231" t="s">
        <v>477</v>
      </c>
      <c r="E164" s="232" t="s">
        <v>2313</v>
      </c>
      <c r="F164" s="233" t="s">
        <v>2314</v>
      </c>
      <c r="G164" s="234" t="s">
        <v>496</v>
      </c>
      <c r="H164" s="235">
        <v>253</v>
      </c>
      <c r="I164" s="236"/>
      <c r="J164" s="237">
        <f>ROUND(I164*H164,2)</f>
        <v>0</v>
      </c>
      <c r="K164" s="233" t="s">
        <v>481</v>
      </c>
      <c r="L164" s="47"/>
      <c r="M164" s="238" t="s">
        <v>28</v>
      </c>
      <c r="N164" s="239" t="s">
        <v>45</v>
      </c>
      <c r="O164" s="87"/>
      <c r="P164" s="240">
        <f>O164*H164</f>
        <v>0</v>
      </c>
      <c r="Q164" s="240">
        <v>0.0011900000000000001</v>
      </c>
      <c r="R164" s="240">
        <f>Q164*H164</f>
        <v>0.30107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482</v>
      </c>
      <c r="AT164" s="242" t="s">
        <v>477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2315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2314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2316</v>
      </c>
      <c r="G166" s="250"/>
      <c r="H166" s="253">
        <v>102.59999999999999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74</v>
      </c>
      <c r="AY166" s="259" t="s">
        <v>475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2317</v>
      </c>
      <c r="G167" s="250"/>
      <c r="H167" s="253">
        <v>94.200000000000003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74</v>
      </c>
      <c r="AY167" s="259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2318</v>
      </c>
      <c r="G168" s="250"/>
      <c r="H168" s="253">
        <v>56.200000000000003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5" customFormat="1">
      <c r="A169" s="15"/>
      <c r="B169" s="271"/>
      <c r="C169" s="272"/>
      <c r="D169" s="244" t="s">
        <v>487</v>
      </c>
      <c r="E169" s="273" t="s">
        <v>28</v>
      </c>
      <c r="F169" s="274" t="s">
        <v>493</v>
      </c>
      <c r="G169" s="272"/>
      <c r="H169" s="275">
        <v>253</v>
      </c>
      <c r="I169" s="276"/>
      <c r="J169" s="272"/>
      <c r="K169" s="272"/>
      <c r="L169" s="277"/>
      <c r="M169" s="278"/>
      <c r="N169" s="279"/>
      <c r="O169" s="279"/>
      <c r="P169" s="279"/>
      <c r="Q169" s="279"/>
      <c r="R169" s="279"/>
      <c r="S169" s="279"/>
      <c r="T169" s="280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81" t="s">
        <v>487</v>
      </c>
      <c r="AU169" s="281" t="s">
        <v>82</v>
      </c>
      <c r="AV169" s="15" t="s">
        <v>482</v>
      </c>
      <c r="AW169" s="15" t="s">
        <v>35</v>
      </c>
      <c r="AX169" s="15" t="s">
        <v>78</v>
      </c>
      <c r="AY169" s="281" t="s">
        <v>475</v>
      </c>
    </row>
    <row r="170" s="2" customFormat="1" ht="33" customHeight="1">
      <c r="A170" s="41"/>
      <c r="B170" s="42"/>
      <c r="C170" s="231" t="s">
        <v>8</v>
      </c>
      <c r="D170" s="231" t="s">
        <v>477</v>
      </c>
      <c r="E170" s="232" t="s">
        <v>2319</v>
      </c>
      <c r="F170" s="233" t="s">
        <v>2320</v>
      </c>
      <c r="G170" s="234" t="s">
        <v>496</v>
      </c>
      <c r="H170" s="235">
        <v>253</v>
      </c>
      <c r="I170" s="236"/>
      <c r="J170" s="237">
        <f>ROUND(I170*H170,2)</f>
        <v>0</v>
      </c>
      <c r="K170" s="233" t="s">
        <v>481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482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482</v>
      </c>
      <c r="BM170" s="242" t="s">
        <v>2321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2320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2" customFormat="1" ht="21.75" customHeight="1">
      <c r="A172" s="41"/>
      <c r="B172" s="42"/>
      <c r="C172" s="231" t="s">
        <v>567</v>
      </c>
      <c r="D172" s="231" t="s">
        <v>477</v>
      </c>
      <c r="E172" s="232" t="s">
        <v>1289</v>
      </c>
      <c r="F172" s="233" t="s">
        <v>1290</v>
      </c>
      <c r="G172" s="234" t="s">
        <v>480</v>
      </c>
      <c r="H172" s="235">
        <v>75.989999999999995</v>
      </c>
      <c r="I172" s="236"/>
      <c r="J172" s="237">
        <f>ROUND(I172*H172,2)</f>
        <v>0</v>
      </c>
      <c r="K172" s="233" t="s">
        <v>481</v>
      </c>
      <c r="L172" s="47"/>
      <c r="M172" s="238" t="s">
        <v>28</v>
      </c>
      <c r="N172" s="239" t="s">
        <v>45</v>
      </c>
      <c r="O172" s="87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482</v>
      </c>
      <c r="AT172" s="242" t="s">
        <v>477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482</v>
      </c>
      <c r="BM172" s="242" t="s">
        <v>2322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1292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2" customFormat="1">
      <c r="A174" s="41"/>
      <c r="B174" s="42"/>
      <c r="C174" s="43"/>
      <c r="D174" s="244" t="s">
        <v>485</v>
      </c>
      <c r="E174" s="43"/>
      <c r="F174" s="248" t="s">
        <v>2323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485</v>
      </c>
      <c r="AU174" s="20" t="s">
        <v>82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2324</v>
      </c>
      <c r="G175" s="250"/>
      <c r="H175" s="253">
        <v>0.496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74</v>
      </c>
      <c r="AY175" s="259" t="s">
        <v>475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2325</v>
      </c>
      <c r="G176" s="250"/>
      <c r="H176" s="253">
        <v>2.1240000000000001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74</v>
      </c>
      <c r="AY176" s="259" t="s">
        <v>475</v>
      </c>
    </row>
    <row r="177" s="14" customFormat="1">
      <c r="A177" s="14"/>
      <c r="B177" s="260"/>
      <c r="C177" s="261"/>
      <c r="D177" s="244" t="s">
        <v>487</v>
      </c>
      <c r="E177" s="262" t="s">
        <v>28</v>
      </c>
      <c r="F177" s="263" t="s">
        <v>490</v>
      </c>
      <c r="G177" s="261"/>
      <c r="H177" s="264">
        <v>2.6200000000000001</v>
      </c>
      <c r="I177" s="265"/>
      <c r="J177" s="261"/>
      <c r="K177" s="261"/>
      <c r="L177" s="266"/>
      <c r="M177" s="267"/>
      <c r="N177" s="268"/>
      <c r="O177" s="268"/>
      <c r="P177" s="268"/>
      <c r="Q177" s="268"/>
      <c r="R177" s="268"/>
      <c r="S177" s="268"/>
      <c r="T177" s="269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70" t="s">
        <v>487</v>
      </c>
      <c r="AU177" s="270" t="s">
        <v>82</v>
      </c>
      <c r="AV177" s="14" t="s">
        <v>90</v>
      </c>
      <c r="AW177" s="14" t="s">
        <v>35</v>
      </c>
      <c r="AX177" s="14" t="s">
        <v>74</v>
      </c>
      <c r="AY177" s="270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2326</v>
      </c>
      <c r="G178" s="250"/>
      <c r="H178" s="253">
        <v>29.754000000000001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2327</v>
      </c>
      <c r="G179" s="250"/>
      <c r="H179" s="253">
        <v>27.318000000000001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2328</v>
      </c>
      <c r="G180" s="250"/>
      <c r="H180" s="253">
        <v>16.297999999999998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5" customFormat="1">
      <c r="A181" s="15"/>
      <c r="B181" s="271"/>
      <c r="C181" s="272"/>
      <c r="D181" s="244" t="s">
        <v>487</v>
      </c>
      <c r="E181" s="273" t="s">
        <v>28</v>
      </c>
      <c r="F181" s="274" t="s">
        <v>493</v>
      </c>
      <c r="G181" s="272"/>
      <c r="H181" s="275">
        <v>75.990000000000009</v>
      </c>
      <c r="I181" s="276"/>
      <c r="J181" s="272"/>
      <c r="K181" s="272"/>
      <c r="L181" s="277"/>
      <c r="M181" s="278"/>
      <c r="N181" s="279"/>
      <c r="O181" s="279"/>
      <c r="P181" s="279"/>
      <c r="Q181" s="279"/>
      <c r="R181" s="279"/>
      <c r="S181" s="279"/>
      <c r="T181" s="280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81" t="s">
        <v>487</v>
      </c>
      <c r="AU181" s="281" t="s">
        <v>82</v>
      </c>
      <c r="AV181" s="15" t="s">
        <v>482</v>
      </c>
      <c r="AW181" s="15" t="s">
        <v>35</v>
      </c>
      <c r="AX181" s="15" t="s">
        <v>78</v>
      </c>
      <c r="AY181" s="281" t="s">
        <v>475</v>
      </c>
    </row>
    <row r="182" s="12" customFormat="1" ht="22.8" customHeight="1">
      <c r="A182" s="12"/>
      <c r="B182" s="215"/>
      <c r="C182" s="216"/>
      <c r="D182" s="217" t="s">
        <v>73</v>
      </c>
      <c r="E182" s="229" t="s">
        <v>701</v>
      </c>
      <c r="F182" s="229" t="s">
        <v>702</v>
      </c>
      <c r="G182" s="216"/>
      <c r="H182" s="216"/>
      <c r="I182" s="219"/>
      <c r="J182" s="230">
        <f>BK182</f>
        <v>0</v>
      </c>
      <c r="K182" s="216"/>
      <c r="L182" s="221"/>
      <c r="M182" s="222"/>
      <c r="N182" s="223"/>
      <c r="O182" s="223"/>
      <c r="P182" s="224">
        <f>SUM(P183:P184)</f>
        <v>0</v>
      </c>
      <c r="Q182" s="223"/>
      <c r="R182" s="224">
        <f>SUM(R183:R184)</f>
        <v>0</v>
      </c>
      <c r="S182" s="223"/>
      <c r="T182" s="225">
        <f>SUM(T183:T184)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6" t="s">
        <v>78</v>
      </c>
      <c r="AT182" s="227" t="s">
        <v>73</v>
      </c>
      <c r="AU182" s="227" t="s">
        <v>78</v>
      </c>
      <c r="AY182" s="226" t="s">
        <v>475</v>
      </c>
      <c r="BK182" s="228">
        <f>SUM(BK183:BK184)</f>
        <v>0</v>
      </c>
    </row>
    <row r="183" s="2" customFormat="1" ht="33" customHeight="1">
      <c r="A183" s="41"/>
      <c r="B183" s="42"/>
      <c r="C183" s="231" t="s">
        <v>571</v>
      </c>
      <c r="D183" s="231" t="s">
        <v>477</v>
      </c>
      <c r="E183" s="232" t="s">
        <v>1904</v>
      </c>
      <c r="F183" s="233" t="s">
        <v>1905</v>
      </c>
      <c r="G183" s="234" t="s">
        <v>508</v>
      </c>
      <c r="H183" s="235">
        <v>171.89099999999999</v>
      </c>
      <c r="I183" s="236"/>
      <c r="J183" s="237">
        <f>ROUND(I183*H183,2)</f>
        <v>0</v>
      </c>
      <c r="K183" s="233" t="s">
        <v>481</v>
      </c>
      <c r="L183" s="47"/>
      <c r="M183" s="238" t="s">
        <v>28</v>
      </c>
      <c r="N183" s="239" t="s">
        <v>45</v>
      </c>
      <c r="O183" s="87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482</v>
      </c>
      <c r="AT183" s="242" t="s">
        <v>477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2329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1907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12" customFormat="1" ht="25.92" customHeight="1">
      <c r="A185" s="12"/>
      <c r="B185" s="215"/>
      <c r="C185" s="216"/>
      <c r="D185" s="217" t="s">
        <v>73</v>
      </c>
      <c r="E185" s="218" t="s">
        <v>708</v>
      </c>
      <c r="F185" s="218" t="s">
        <v>709</v>
      </c>
      <c r="G185" s="216"/>
      <c r="H185" s="216"/>
      <c r="I185" s="219"/>
      <c r="J185" s="220">
        <f>BK185</f>
        <v>0</v>
      </c>
      <c r="K185" s="216"/>
      <c r="L185" s="221"/>
      <c r="M185" s="222"/>
      <c r="N185" s="223"/>
      <c r="O185" s="223"/>
      <c r="P185" s="224">
        <f>P186+P192</f>
        <v>0</v>
      </c>
      <c r="Q185" s="223"/>
      <c r="R185" s="224">
        <f>R186+R192</f>
        <v>0.58949499999999988</v>
      </c>
      <c r="S185" s="223"/>
      <c r="T185" s="225">
        <f>T186+T192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6" t="s">
        <v>82</v>
      </c>
      <c r="AT185" s="227" t="s">
        <v>73</v>
      </c>
      <c r="AU185" s="227" t="s">
        <v>74</v>
      </c>
      <c r="AY185" s="226" t="s">
        <v>475</v>
      </c>
      <c r="BK185" s="228">
        <f>BK186+BK192</f>
        <v>0</v>
      </c>
    </row>
    <row r="186" s="12" customFormat="1" ht="22.8" customHeight="1">
      <c r="A186" s="12"/>
      <c r="B186" s="215"/>
      <c r="C186" s="216"/>
      <c r="D186" s="217" t="s">
        <v>73</v>
      </c>
      <c r="E186" s="229" t="s">
        <v>767</v>
      </c>
      <c r="F186" s="229" t="s">
        <v>768</v>
      </c>
      <c r="G186" s="216"/>
      <c r="H186" s="216"/>
      <c r="I186" s="219"/>
      <c r="J186" s="230">
        <f>BK186</f>
        <v>0</v>
      </c>
      <c r="K186" s="216"/>
      <c r="L186" s="221"/>
      <c r="M186" s="222"/>
      <c r="N186" s="223"/>
      <c r="O186" s="223"/>
      <c r="P186" s="224">
        <f>SUM(P187:P191)</f>
        <v>0</v>
      </c>
      <c r="Q186" s="223"/>
      <c r="R186" s="224">
        <f>SUM(R187:R191)</f>
        <v>0.0184</v>
      </c>
      <c r="S186" s="223"/>
      <c r="T186" s="225">
        <f>SUM(T187:T191)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6" t="s">
        <v>82</v>
      </c>
      <c r="AT186" s="227" t="s">
        <v>73</v>
      </c>
      <c r="AU186" s="227" t="s">
        <v>78</v>
      </c>
      <c r="AY186" s="226" t="s">
        <v>475</v>
      </c>
      <c r="BK186" s="228">
        <f>SUM(BK187:BK191)</f>
        <v>0</v>
      </c>
    </row>
    <row r="187" s="2" customFormat="1" ht="21.75" customHeight="1">
      <c r="A187" s="41"/>
      <c r="B187" s="42"/>
      <c r="C187" s="231" t="s">
        <v>575</v>
      </c>
      <c r="D187" s="231" t="s">
        <v>477</v>
      </c>
      <c r="E187" s="232" t="s">
        <v>2330</v>
      </c>
      <c r="F187" s="233" t="s">
        <v>2331</v>
      </c>
      <c r="G187" s="234" t="s">
        <v>550</v>
      </c>
      <c r="H187" s="235">
        <v>4</v>
      </c>
      <c r="I187" s="236"/>
      <c r="J187" s="237">
        <f>ROUND(I187*H187,2)</f>
        <v>0</v>
      </c>
      <c r="K187" s="233" t="s">
        <v>481</v>
      </c>
      <c r="L187" s="47"/>
      <c r="M187" s="238" t="s">
        <v>28</v>
      </c>
      <c r="N187" s="239" t="s">
        <v>45</v>
      </c>
      <c r="O187" s="87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567</v>
      </c>
      <c r="AT187" s="242" t="s">
        <v>477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567</v>
      </c>
      <c r="BM187" s="242" t="s">
        <v>2332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2333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13" customFormat="1">
      <c r="A189" s="13"/>
      <c r="B189" s="249"/>
      <c r="C189" s="250"/>
      <c r="D189" s="244" t="s">
        <v>487</v>
      </c>
      <c r="E189" s="251" t="s">
        <v>28</v>
      </c>
      <c r="F189" s="252" t="s">
        <v>2334</v>
      </c>
      <c r="G189" s="250"/>
      <c r="H189" s="253">
        <v>4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9" t="s">
        <v>487</v>
      </c>
      <c r="AU189" s="259" t="s">
        <v>82</v>
      </c>
      <c r="AV189" s="13" t="s">
        <v>82</v>
      </c>
      <c r="AW189" s="13" t="s">
        <v>35</v>
      </c>
      <c r="AX189" s="13" t="s">
        <v>78</v>
      </c>
      <c r="AY189" s="259" t="s">
        <v>475</v>
      </c>
    </row>
    <row r="190" s="2" customFormat="1" ht="16.5" customHeight="1">
      <c r="A190" s="41"/>
      <c r="B190" s="42"/>
      <c r="C190" s="282" t="s">
        <v>579</v>
      </c>
      <c r="D190" s="282" t="s">
        <v>516</v>
      </c>
      <c r="E190" s="283" t="s">
        <v>2335</v>
      </c>
      <c r="F190" s="284" t="s">
        <v>2336</v>
      </c>
      <c r="G190" s="285" t="s">
        <v>550</v>
      </c>
      <c r="H190" s="286">
        <v>4</v>
      </c>
      <c r="I190" s="287"/>
      <c r="J190" s="288">
        <f>ROUND(I190*H190,2)</f>
        <v>0</v>
      </c>
      <c r="K190" s="284" t="s">
        <v>28</v>
      </c>
      <c r="L190" s="289"/>
      <c r="M190" s="290" t="s">
        <v>28</v>
      </c>
      <c r="N190" s="291" t="s">
        <v>45</v>
      </c>
      <c r="O190" s="87"/>
      <c r="P190" s="240">
        <f>O190*H190</f>
        <v>0</v>
      </c>
      <c r="Q190" s="240">
        <v>0.0045999999999999999</v>
      </c>
      <c r="R190" s="240">
        <f>Q190*H190</f>
        <v>0.0184</v>
      </c>
      <c r="S190" s="240">
        <v>0</v>
      </c>
      <c r="T190" s="24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649</v>
      </c>
      <c r="AT190" s="242" t="s">
        <v>516</v>
      </c>
      <c r="AU190" s="242" t="s">
        <v>82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567</v>
      </c>
      <c r="BM190" s="242" t="s">
        <v>2337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2336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82</v>
      </c>
    </row>
    <row r="192" s="12" customFormat="1" ht="22.8" customHeight="1">
      <c r="A192" s="12"/>
      <c r="B192" s="215"/>
      <c r="C192" s="216"/>
      <c r="D192" s="217" t="s">
        <v>73</v>
      </c>
      <c r="E192" s="229" t="s">
        <v>831</v>
      </c>
      <c r="F192" s="229" t="s">
        <v>832</v>
      </c>
      <c r="G192" s="216"/>
      <c r="H192" s="216"/>
      <c r="I192" s="219"/>
      <c r="J192" s="230">
        <f>BK192</f>
        <v>0</v>
      </c>
      <c r="K192" s="216"/>
      <c r="L192" s="221"/>
      <c r="M192" s="222"/>
      <c r="N192" s="223"/>
      <c r="O192" s="223"/>
      <c r="P192" s="224">
        <f>SUM(P193:P215)</f>
        <v>0</v>
      </c>
      <c r="Q192" s="223"/>
      <c r="R192" s="224">
        <f>SUM(R193:R215)</f>
        <v>0.57109499999999991</v>
      </c>
      <c r="S192" s="223"/>
      <c r="T192" s="225">
        <f>SUM(T193:T215)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6" t="s">
        <v>82</v>
      </c>
      <c r="AT192" s="227" t="s">
        <v>73</v>
      </c>
      <c r="AU192" s="227" t="s">
        <v>78</v>
      </c>
      <c r="AY192" s="226" t="s">
        <v>475</v>
      </c>
      <c r="BK192" s="228">
        <f>SUM(BK193:BK215)</f>
        <v>0</v>
      </c>
    </row>
    <row r="193" s="2" customFormat="1" ht="33" customHeight="1">
      <c r="A193" s="41"/>
      <c r="B193" s="42"/>
      <c r="C193" s="231" t="s">
        <v>583</v>
      </c>
      <c r="D193" s="231" t="s">
        <v>477</v>
      </c>
      <c r="E193" s="232" t="s">
        <v>1199</v>
      </c>
      <c r="F193" s="233" t="s">
        <v>1200</v>
      </c>
      <c r="G193" s="234" t="s">
        <v>639</v>
      </c>
      <c r="H193" s="235">
        <v>126.5</v>
      </c>
      <c r="I193" s="236"/>
      <c r="J193" s="237">
        <f>ROUND(I193*H193,2)</f>
        <v>0</v>
      </c>
      <c r="K193" s="233" t="s">
        <v>481</v>
      </c>
      <c r="L193" s="47"/>
      <c r="M193" s="238" t="s">
        <v>28</v>
      </c>
      <c r="N193" s="239" t="s">
        <v>45</v>
      </c>
      <c r="O193" s="87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567</v>
      </c>
      <c r="AT193" s="242" t="s">
        <v>477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567</v>
      </c>
      <c r="BM193" s="242" t="s">
        <v>2338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1202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2339</v>
      </c>
      <c r="G195" s="250"/>
      <c r="H195" s="253">
        <v>51.299999999999997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74</v>
      </c>
      <c r="AY195" s="259" t="s">
        <v>475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2340</v>
      </c>
      <c r="G196" s="250"/>
      <c r="H196" s="253">
        <v>47.100000000000001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74</v>
      </c>
      <c r="AY196" s="259" t="s">
        <v>475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2341</v>
      </c>
      <c r="G197" s="250"/>
      <c r="H197" s="253">
        <v>28.100000000000001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74</v>
      </c>
      <c r="AY197" s="259" t="s">
        <v>475</v>
      </c>
    </row>
    <row r="198" s="15" customFormat="1">
      <c r="A198" s="15"/>
      <c r="B198" s="271"/>
      <c r="C198" s="272"/>
      <c r="D198" s="244" t="s">
        <v>487</v>
      </c>
      <c r="E198" s="273" t="s">
        <v>28</v>
      </c>
      <c r="F198" s="274" t="s">
        <v>493</v>
      </c>
      <c r="G198" s="272"/>
      <c r="H198" s="275">
        <v>126.5</v>
      </c>
      <c r="I198" s="276"/>
      <c r="J198" s="272"/>
      <c r="K198" s="272"/>
      <c r="L198" s="277"/>
      <c r="M198" s="278"/>
      <c r="N198" s="279"/>
      <c r="O198" s="279"/>
      <c r="P198" s="279"/>
      <c r="Q198" s="279"/>
      <c r="R198" s="279"/>
      <c r="S198" s="279"/>
      <c r="T198" s="280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81" t="s">
        <v>487</v>
      </c>
      <c r="AU198" s="281" t="s">
        <v>82</v>
      </c>
      <c r="AV198" s="15" t="s">
        <v>482</v>
      </c>
      <c r="AW198" s="15" t="s">
        <v>35</v>
      </c>
      <c r="AX198" s="15" t="s">
        <v>78</v>
      </c>
      <c r="AY198" s="281" t="s">
        <v>475</v>
      </c>
    </row>
    <row r="199" s="2" customFormat="1" ht="21.75" customHeight="1">
      <c r="A199" s="41"/>
      <c r="B199" s="42"/>
      <c r="C199" s="282" t="s">
        <v>7</v>
      </c>
      <c r="D199" s="282" t="s">
        <v>516</v>
      </c>
      <c r="E199" s="283" t="s">
        <v>1204</v>
      </c>
      <c r="F199" s="284" t="s">
        <v>1205</v>
      </c>
      <c r="G199" s="285" t="s">
        <v>639</v>
      </c>
      <c r="H199" s="286">
        <v>126.5</v>
      </c>
      <c r="I199" s="287"/>
      <c r="J199" s="288">
        <f>ROUND(I199*H199,2)</f>
        <v>0</v>
      </c>
      <c r="K199" s="284" t="s">
        <v>28</v>
      </c>
      <c r="L199" s="289"/>
      <c r="M199" s="290" t="s">
        <v>28</v>
      </c>
      <c r="N199" s="291" t="s">
        <v>45</v>
      </c>
      <c r="O199" s="87"/>
      <c r="P199" s="240">
        <f>O199*H199</f>
        <v>0</v>
      </c>
      <c r="Q199" s="240">
        <v>0.0027299999999999998</v>
      </c>
      <c r="R199" s="240">
        <f>Q199*H199</f>
        <v>0.34534499999999996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649</v>
      </c>
      <c r="AT199" s="242" t="s">
        <v>516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567</v>
      </c>
      <c r="BM199" s="242" t="s">
        <v>2342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1205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2" customFormat="1" ht="21.75" customHeight="1">
      <c r="A201" s="41"/>
      <c r="B201" s="42"/>
      <c r="C201" s="231" t="s">
        <v>594</v>
      </c>
      <c r="D201" s="231" t="s">
        <v>477</v>
      </c>
      <c r="E201" s="232" t="s">
        <v>885</v>
      </c>
      <c r="F201" s="233" t="s">
        <v>886</v>
      </c>
      <c r="G201" s="234" t="s">
        <v>720</v>
      </c>
      <c r="H201" s="235">
        <v>70</v>
      </c>
      <c r="I201" s="236"/>
      <c r="J201" s="237">
        <f>ROUND(I201*H201,2)</f>
        <v>0</v>
      </c>
      <c r="K201" s="233" t="s">
        <v>481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6.9999999999999994E-05</v>
      </c>
      <c r="R201" s="240">
        <f>Q201*H201</f>
        <v>0.0048999999999999998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482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482</v>
      </c>
      <c r="BM201" s="242" t="s">
        <v>2343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888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2344</v>
      </c>
      <c r="G203" s="250"/>
      <c r="H203" s="253">
        <v>70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78</v>
      </c>
      <c r="AY203" s="259" t="s">
        <v>475</v>
      </c>
    </row>
    <row r="204" s="2" customFormat="1" ht="33" customHeight="1">
      <c r="A204" s="41"/>
      <c r="B204" s="42"/>
      <c r="C204" s="282" t="s">
        <v>599</v>
      </c>
      <c r="D204" s="282" t="s">
        <v>516</v>
      </c>
      <c r="E204" s="283" t="s">
        <v>2345</v>
      </c>
      <c r="F204" s="284" t="s">
        <v>892</v>
      </c>
      <c r="G204" s="285" t="s">
        <v>550</v>
      </c>
      <c r="H204" s="286">
        <v>7</v>
      </c>
      <c r="I204" s="287"/>
      <c r="J204" s="288">
        <f>ROUND(I204*H204,2)</f>
        <v>0</v>
      </c>
      <c r="K204" s="284" t="s">
        <v>28</v>
      </c>
      <c r="L204" s="289"/>
      <c r="M204" s="290" t="s">
        <v>28</v>
      </c>
      <c r="N204" s="291" t="s">
        <v>45</v>
      </c>
      <c r="O204" s="87"/>
      <c r="P204" s="240">
        <f>O204*H204</f>
        <v>0</v>
      </c>
      <c r="Q204" s="240">
        <v>0.0050000000000000001</v>
      </c>
      <c r="R204" s="240">
        <f>Q204*H204</f>
        <v>0.035000000000000003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649</v>
      </c>
      <c r="AT204" s="242" t="s">
        <v>516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567</v>
      </c>
      <c r="BM204" s="242" t="s">
        <v>2346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892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2347</v>
      </c>
      <c r="G206" s="250"/>
      <c r="H206" s="253">
        <v>7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78</v>
      </c>
      <c r="AY206" s="259" t="s">
        <v>475</v>
      </c>
    </row>
    <row r="207" s="2" customFormat="1" ht="21.75" customHeight="1">
      <c r="A207" s="41"/>
      <c r="B207" s="42"/>
      <c r="C207" s="231" t="s">
        <v>603</v>
      </c>
      <c r="D207" s="231" t="s">
        <v>477</v>
      </c>
      <c r="E207" s="232" t="s">
        <v>2348</v>
      </c>
      <c r="F207" s="233" t="s">
        <v>2349</v>
      </c>
      <c r="G207" s="234" t="s">
        <v>720</v>
      </c>
      <c r="H207" s="235">
        <v>177</v>
      </c>
      <c r="I207" s="236"/>
      <c r="J207" s="237">
        <f>ROUND(I207*H207,2)</f>
        <v>0</v>
      </c>
      <c r="K207" s="233" t="s">
        <v>481</v>
      </c>
      <c r="L207" s="47"/>
      <c r="M207" s="238" t="s">
        <v>28</v>
      </c>
      <c r="N207" s="239" t="s">
        <v>45</v>
      </c>
      <c r="O207" s="87"/>
      <c r="P207" s="240">
        <f>O207*H207</f>
        <v>0</v>
      </c>
      <c r="Q207" s="240">
        <v>5.0000000000000002E-05</v>
      </c>
      <c r="R207" s="240">
        <f>Q207*H207</f>
        <v>0.0088500000000000002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567</v>
      </c>
      <c r="AT207" s="242" t="s">
        <v>477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567</v>
      </c>
      <c r="BM207" s="242" t="s">
        <v>2350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2351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13" customFormat="1">
      <c r="A209" s="13"/>
      <c r="B209" s="249"/>
      <c r="C209" s="250"/>
      <c r="D209" s="244" t="s">
        <v>487</v>
      </c>
      <c r="E209" s="251" t="s">
        <v>28</v>
      </c>
      <c r="F209" s="252" t="s">
        <v>2352</v>
      </c>
      <c r="G209" s="250"/>
      <c r="H209" s="253">
        <v>177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9" t="s">
        <v>487</v>
      </c>
      <c r="AU209" s="259" t="s">
        <v>82</v>
      </c>
      <c r="AV209" s="13" t="s">
        <v>82</v>
      </c>
      <c r="AW209" s="13" t="s">
        <v>35</v>
      </c>
      <c r="AX209" s="13" t="s">
        <v>78</v>
      </c>
      <c r="AY209" s="259" t="s">
        <v>475</v>
      </c>
    </row>
    <row r="210" s="2" customFormat="1" ht="21.75" customHeight="1">
      <c r="A210" s="41"/>
      <c r="B210" s="42"/>
      <c r="C210" s="282" t="s">
        <v>607</v>
      </c>
      <c r="D210" s="282" t="s">
        <v>516</v>
      </c>
      <c r="E210" s="283" t="s">
        <v>2353</v>
      </c>
      <c r="F210" s="284" t="s">
        <v>2354</v>
      </c>
      <c r="G210" s="285" t="s">
        <v>639</v>
      </c>
      <c r="H210" s="286">
        <v>6</v>
      </c>
      <c r="I210" s="287"/>
      <c r="J210" s="288">
        <f>ROUND(I210*H210,2)</f>
        <v>0</v>
      </c>
      <c r="K210" s="284" t="s">
        <v>28</v>
      </c>
      <c r="L210" s="289"/>
      <c r="M210" s="290" t="s">
        <v>28</v>
      </c>
      <c r="N210" s="291" t="s">
        <v>45</v>
      </c>
      <c r="O210" s="87"/>
      <c r="P210" s="240">
        <f>O210*H210</f>
        <v>0</v>
      </c>
      <c r="Q210" s="240">
        <v>0.029499999999999998</v>
      </c>
      <c r="R210" s="240">
        <f>Q210*H210</f>
        <v>0.17699999999999999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649</v>
      </c>
      <c r="AT210" s="242" t="s">
        <v>516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567</v>
      </c>
      <c r="BM210" s="242" t="s">
        <v>2355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2354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2" customFormat="1">
      <c r="A212" s="41"/>
      <c r="B212" s="42"/>
      <c r="C212" s="43"/>
      <c r="D212" s="244" t="s">
        <v>485</v>
      </c>
      <c r="E212" s="43"/>
      <c r="F212" s="248" t="s">
        <v>2356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485</v>
      </c>
      <c r="AU212" s="20" t="s">
        <v>82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2357</v>
      </c>
      <c r="G213" s="250"/>
      <c r="H213" s="253">
        <v>6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78</v>
      </c>
      <c r="AY213" s="259" t="s">
        <v>475</v>
      </c>
    </row>
    <row r="214" s="2" customFormat="1" ht="33" customHeight="1">
      <c r="A214" s="41"/>
      <c r="B214" s="42"/>
      <c r="C214" s="231" t="s">
        <v>614</v>
      </c>
      <c r="D214" s="231" t="s">
        <v>477</v>
      </c>
      <c r="E214" s="232" t="s">
        <v>896</v>
      </c>
      <c r="F214" s="233" t="s">
        <v>897</v>
      </c>
      <c r="G214" s="234" t="s">
        <v>508</v>
      </c>
      <c r="H214" s="235">
        <v>0.56599999999999995</v>
      </c>
      <c r="I214" s="236"/>
      <c r="J214" s="237">
        <f>ROUND(I214*H214,2)</f>
        <v>0</v>
      </c>
      <c r="K214" s="233" t="s">
        <v>481</v>
      </c>
      <c r="L214" s="47"/>
      <c r="M214" s="238" t="s">
        <v>28</v>
      </c>
      <c r="N214" s="239" t="s">
        <v>45</v>
      </c>
      <c r="O214" s="87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567</v>
      </c>
      <c r="AT214" s="242" t="s">
        <v>477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567</v>
      </c>
      <c r="BM214" s="242" t="s">
        <v>2358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899</v>
      </c>
      <c r="G215" s="43"/>
      <c r="H215" s="43"/>
      <c r="I215" s="151"/>
      <c r="J215" s="43"/>
      <c r="K215" s="43"/>
      <c r="L215" s="47"/>
      <c r="M215" s="295"/>
      <c r="N215" s="296"/>
      <c r="O215" s="297"/>
      <c r="P215" s="297"/>
      <c r="Q215" s="297"/>
      <c r="R215" s="297"/>
      <c r="S215" s="297"/>
      <c r="T215" s="29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2" customFormat="1" ht="6.96" customHeight="1">
      <c r="A216" s="41"/>
      <c r="B216" s="62"/>
      <c r="C216" s="63"/>
      <c r="D216" s="63"/>
      <c r="E216" s="63"/>
      <c r="F216" s="63"/>
      <c r="G216" s="63"/>
      <c r="H216" s="63"/>
      <c r="I216" s="179"/>
      <c r="J216" s="63"/>
      <c r="K216" s="63"/>
      <c r="L216" s="47"/>
      <c r="M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</row>
  </sheetData>
  <sheetProtection sheet="1" autoFilter="0" formatColumns="0" formatRows="0" objects="1" scenarios="1" spinCount="100000" saltValue="Fec6hdwONTf0RGMzg9Ybuqj3OpfPqmMdM2NSKUXLH5Mty8hyDZpS7n1sCrg1mnsO9uYi47HEey0qT+75xwupgA==" hashValue="7CQnol8ZK3APSzf8gTbKH7nooL55ou6j3V3cKmT6eNi/MOuHKIwptc54wmMh6/v+6PN97tYWLDhHbtw7ES3rBg==" algorithmName="SHA-512" password="C429"/>
  <autoFilter ref="C97:K21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355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8340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8341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ROUND((SUM(BE88:BE134)),  2)</f>
        <v>0</v>
      </c>
      <c r="G35" s="41"/>
      <c r="H35" s="41"/>
      <c r="I35" s="168">
        <v>0.20999999999999999</v>
      </c>
      <c r="J35" s="167">
        <f>ROUND(((SUM(BE88:BE134))*I35),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ROUND((SUM(BF88:BF134)),  2)</f>
        <v>0</v>
      </c>
      <c r="G36" s="41"/>
      <c r="H36" s="41"/>
      <c r="I36" s="168">
        <v>0.14999999999999999</v>
      </c>
      <c r="J36" s="167">
        <f>ROUND(((SUM(BF88:BF134))*I36),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ROUND((SUM(BG88:BG134)),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ROUND((SUM(BH88:BH134)),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ROUND((SUM(BI88:BI134)),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8340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12.2 - SO 12.2 Jižní zemník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1445</v>
      </c>
      <c r="E65" s="199"/>
      <c r="F65" s="199"/>
      <c r="G65" s="199"/>
      <c r="H65" s="199"/>
      <c r="I65" s="200"/>
      <c r="J65" s="201">
        <f>J90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451</v>
      </c>
      <c r="E66" s="199"/>
      <c r="F66" s="199"/>
      <c r="G66" s="199"/>
      <c r="H66" s="199"/>
      <c r="I66" s="200"/>
      <c r="J66" s="201">
        <f>J132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435</v>
      </c>
      <c r="D77" s="25"/>
      <c r="E77" s="25"/>
      <c r="F77" s="25"/>
      <c r="G77" s="25"/>
      <c r="H77" s="25"/>
      <c r="I77" s="142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83" t="s">
        <v>8340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437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12.2 - SO 12.2 Jižní zemník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k.ú. Perálec,Hněvětice,Miřetín,Č.Rybná</v>
      </c>
      <c r="G82" s="43"/>
      <c r="H82" s="43"/>
      <c r="I82" s="154" t="s">
        <v>24</v>
      </c>
      <c r="J82" s="75" t="str">
        <f>IF(J14="","",J14)</f>
        <v>27.8.2019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E17</f>
        <v>Povodí Labe,státní podnik,Víta Nejedlého 951, HK3</v>
      </c>
      <c r="G84" s="43"/>
      <c r="H84" s="43"/>
      <c r="I84" s="154" t="s">
        <v>33</v>
      </c>
      <c r="J84" s="39" t="str">
        <f>E23</f>
        <v>"Sdružení Kutřín 2016" Šindlar + HG partner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154" t="s">
        <v>36</v>
      </c>
      <c r="J85" s="39" t="str">
        <f>E26</f>
        <v xml:space="preserve"> 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203"/>
      <c r="B87" s="204"/>
      <c r="C87" s="205" t="s">
        <v>461</v>
      </c>
      <c r="D87" s="206" t="s">
        <v>59</v>
      </c>
      <c r="E87" s="206" t="s">
        <v>55</v>
      </c>
      <c r="F87" s="206" t="s">
        <v>56</v>
      </c>
      <c r="G87" s="206" t="s">
        <v>462</v>
      </c>
      <c r="H87" s="206" t="s">
        <v>463</v>
      </c>
      <c r="I87" s="207" t="s">
        <v>464</v>
      </c>
      <c r="J87" s="206" t="s">
        <v>444</v>
      </c>
      <c r="K87" s="208" t="s">
        <v>465</v>
      </c>
      <c r="L87" s="209"/>
      <c r="M87" s="95" t="s">
        <v>28</v>
      </c>
      <c r="N87" s="96" t="s">
        <v>44</v>
      </c>
      <c r="O87" s="96" t="s">
        <v>466</v>
      </c>
      <c r="P87" s="96" t="s">
        <v>467</v>
      </c>
      <c r="Q87" s="96" t="s">
        <v>468</v>
      </c>
      <c r="R87" s="96" t="s">
        <v>469</v>
      </c>
      <c r="S87" s="96" t="s">
        <v>470</v>
      </c>
      <c r="T87" s="97" t="s">
        <v>471</v>
      </c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="2" customFormat="1" ht="22.8" customHeight="1">
      <c r="A88" s="41"/>
      <c r="B88" s="42"/>
      <c r="C88" s="102" t="s">
        <v>472</v>
      </c>
      <c r="D88" s="43"/>
      <c r="E88" s="43"/>
      <c r="F88" s="43"/>
      <c r="G88" s="43"/>
      <c r="H88" s="43"/>
      <c r="I88" s="151"/>
      <c r="J88" s="210">
        <f>BK88</f>
        <v>0</v>
      </c>
      <c r="K88" s="43"/>
      <c r="L88" s="47"/>
      <c r="M88" s="98"/>
      <c r="N88" s="211"/>
      <c r="O88" s="99"/>
      <c r="P88" s="212">
        <f>P89</f>
        <v>0</v>
      </c>
      <c r="Q88" s="99"/>
      <c r="R88" s="212">
        <f>R89</f>
        <v>0.071099999999999997</v>
      </c>
      <c r="S88" s="99"/>
      <c r="T88" s="213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445</v>
      </c>
      <c r="BK88" s="214">
        <f>BK89</f>
        <v>0</v>
      </c>
    </row>
    <row r="89" s="12" customFormat="1" ht="25.92" customHeight="1">
      <c r="A89" s="12"/>
      <c r="B89" s="215"/>
      <c r="C89" s="216"/>
      <c r="D89" s="217" t="s">
        <v>73</v>
      </c>
      <c r="E89" s="218" t="s">
        <v>473</v>
      </c>
      <c r="F89" s="218" t="s">
        <v>474</v>
      </c>
      <c r="G89" s="216"/>
      <c r="H89" s="216"/>
      <c r="I89" s="219"/>
      <c r="J89" s="220">
        <f>BK89</f>
        <v>0</v>
      </c>
      <c r="K89" s="216"/>
      <c r="L89" s="221"/>
      <c r="M89" s="222"/>
      <c r="N89" s="223"/>
      <c r="O89" s="223"/>
      <c r="P89" s="224">
        <f>P90+P132</f>
        <v>0</v>
      </c>
      <c r="Q89" s="223"/>
      <c r="R89" s="224">
        <f>R90+R132</f>
        <v>0.071099999999999997</v>
      </c>
      <c r="S89" s="223"/>
      <c r="T89" s="225">
        <f>T90+T132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74</v>
      </c>
      <c r="AY89" s="226" t="s">
        <v>475</v>
      </c>
      <c r="BK89" s="228">
        <f>BK90+BK132</f>
        <v>0</v>
      </c>
    </row>
    <row r="90" s="12" customFormat="1" ht="22.8" customHeight="1">
      <c r="A90" s="12"/>
      <c r="B90" s="215"/>
      <c r="C90" s="216"/>
      <c r="D90" s="217" t="s">
        <v>73</v>
      </c>
      <c r="E90" s="229" t="s">
        <v>78</v>
      </c>
      <c r="F90" s="229" t="s">
        <v>393</v>
      </c>
      <c r="G90" s="216"/>
      <c r="H90" s="216"/>
      <c r="I90" s="219"/>
      <c r="J90" s="230">
        <f>BK90</f>
        <v>0</v>
      </c>
      <c r="K90" s="216"/>
      <c r="L90" s="221"/>
      <c r="M90" s="222"/>
      <c r="N90" s="223"/>
      <c r="O90" s="223"/>
      <c r="P90" s="224">
        <f>SUM(P91:P131)</f>
        <v>0</v>
      </c>
      <c r="Q90" s="223"/>
      <c r="R90" s="224">
        <f>SUM(R91:R131)</f>
        <v>0.071099999999999997</v>
      </c>
      <c r="S90" s="223"/>
      <c r="T90" s="225">
        <f>SUM(T91:T131)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78</v>
      </c>
      <c r="AY90" s="226" t="s">
        <v>475</v>
      </c>
      <c r="BK90" s="228">
        <f>SUM(BK91:BK131)</f>
        <v>0</v>
      </c>
    </row>
    <row r="91" s="2" customFormat="1" ht="44.25" customHeight="1">
      <c r="A91" s="41"/>
      <c r="B91" s="42"/>
      <c r="C91" s="231" t="s">
        <v>78</v>
      </c>
      <c r="D91" s="231" t="s">
        <v>477</v>
      </c>
      <c r="E91" s="232" t="s">
        <v>5946</v>
      </c>
      <c r="F91" s="233" t="s">
        <v>5947</v>
      </c>
      <c r="G91" s="234" t="s">
        <v>480</v>
      </c>
      <c r="H91" s="235">
        <v>948</v>
      </c>
      <c r="I91" s="236"/>
      <c r="J91" s="237">
        <f>ROUND(I91*H91,2)</f>
        <v>0</v>
      </c>
      <c r="K91" s="233" t="s">
        <v>481</v>
      </c>
      <c r="L91" s="47"/>
      <c r="M91" s="238" t="s">
        <v>28</v>
      </c>
      <c r="N91" s="239" t="s">
        <v>45</v>
      </c>
      <c r="O91" s="87"/>
      <c r="P91" s="240">
        <f>O91*H91</f>
        <v>0</v>
      </c>
      <c r="Q91" s="240">
        <v>0</v>
      </c>
      <c r="R91" s="240">
        <f>Q91*H91</f>
        <v>0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482</v>
      </c>
      <c r="AT91" s="242" t="s">
        <v>477</v>
      </c>
      <c r="AU91" s="242" t="s">
        <v>82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482</v>
      </c>
      <c r="BM91" s="242" t="s">
        <v>8342</v>
      </c>
    </row>
    <row r="92" s="2" customFormat="1">
      <c r="A92" s="41"/>
      <c r="B92" s="42"/>
      <c r="C92" s="43"/>
      <c r="D92" s="244" t="s">
        <v>484</v>
      </c>
      <c r="E92" s="43"/>
      <c r="F92" s="245" t="s">
        <v>5949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82</v>
      </c>
    </row>
    <row r="93" s="13" customFormat="1">
      <c r="A93" s="13"/>
      <c r="B93" s="249"/>
      <c r="C93" s="250"/>
      <c r="D93" s="244" t="s">
        <v>487</v>
      </c>
      <c r="E93" s="251" t="s">
        <v>28</v>
      </c>
      <c r="F93" s="252" t="s">
        <v>8343</v>
      </c>
      <c r="G93" s="250"/>
      <c r="H93" s="253">
        <v>948</v>
      </c>
      <c r="I93" s="254"/>
      <c r="J93" s="250"/>
      <c r="K93" s="250"/>
      <c r="L93" s="255"/>
      <c r="M93" s="256"/>
      <c r="N93" s="257"/>
      <c r="O93" s="257"/>
      <c r="P93" s="257"/>
      <c r="Q93" s="257"/>
      <c r="R93" s="257"/>
      <c r="S93" s="257"/>
      <c r="T93" s="258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59" t="s">
        <v>487</v>
      </c>
      <c r="AU93" s="259" t="s">
        <v>82</v>
      </c>
      <c r="AV93" s="13" t="s">
        <v>82</v>
      </c>
      <c r="AW93" s="13" t="s">
        <v>35</v>
      </c>
      <c r="AX93" s="13" t="s">
        <v>78</v>
      </c>
      <c r="AY93" s="259" t="s">
        <v>475</v>
      </c>
    </row>
    <row r="94" s="2" customFormat="1" ht="44.25" customHeight="1">
      <c r="A94" s="41"/>
      <c r="B94" s="42"/>
      <c r="C94" s="231" t="s">
        <v>82</v>
      </c>
      <c r="D94" s="231" t="s">
        <v>477</v>
      </c>
      <c r="E94" s="232" t="s">
        <v>4958</v>
      </c>
      <c r="F94" s="233" t="s">
        <v>4959</v>
      </c>
      <c r="G94" s="234" t="s">
        <v>480</v>
      </c>
      <c r="H94" s="235">
        <v>3350</v>
      </c>
      <c r="I94" s="236"/>
      <c r="J94" s="237">
        <f>ROUND(I94*H94,2)</f>
        <v>0</v>
      </c>
      <c r="K94" s="233" t="s">
        <v>481</v>
      </c>
      <c r="L94" s="47"/>
      <c r="M94" s="238" t="s">
        <v>28</v>
      </c>
      <c r="N94" s="239" t="s">
        <v>45</v>
      </c>
      <c r="O94" s="87"/>
      <c r="P94" s="240">
        <f>O94*H94</f>
        <v>0</v>
      </c>
      <c r="Q94" s="240">
        <v>0</v>
      </c>
      <c r="R94" s="240">
        <f>Q94*H94</f>
        <v>0</v>
      </c>
      <c r="S94" s="240">
        <v>0</v>
      </c>
      <c r="T94" s="241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42" t="s">
        <v>482</v>
      </c>
      <c r="AT94" s="242" t="s">
        <v>477</v>
      </c>
      <c r="AU94" s="242" t="s">
        <v>82</v>
      </c>
      <c r="AY94" s="20" t="s">
        <v>475</v>
      </c>
      <c r="BE94" s="243">
        <f>IF(N94="základní",J94,0)</f>
        <v>0</v>
      </c>
      <c r="BF94" s="243">
        <f>IF(N94="snížená",J94,0)</f>
        <v>0</v>
      </c>
      <c r="BG94" s="243">
        <f>IF(N94="zákl. přenesená",J94,0)</f>
        <v>0</v>
      </c>
      <c r="BH94" s="243">
        <f>IF(N94="sníž. přenesená",J94,0)</f>
        <v>0</v>
      </c>
      <c r="BI94" s="243">
        <f>IF(N94="nulová",J94,0)</f>
        <v>0</v>
      </c>
      <c r="BJ94" s="20" t="s">
        <v>78</v>
      </c>
      <c r="BK94" s="243">
        <f>ROUND(I94*H94,2)</f>
        <v>0</v>
      </c>
      <c r="BL94" s="20" t="s">
        <v>482</v>
      </c>
      <c r="BM94" s="242" t="s">
        <v>8344</v>
      </c>
    </row>
    <row r="95" s="2" customFormat="1">
      <c r="A95" s="41"/>
      <c r="B95" s="42"/>
      <c r="C95" s="43"/>
      <c r="D95" s="244" t="s">
        <v>484</v>
      </c>
      <c r="E95" s="43"/>
      <c r="F95" s="245" t="s">
        <v>4961</v>
      </c>
      <c r="G95" s="43"/>
      <c r="H95" s="43"/>
      <c r="I95" s="151"/>
      <c r="J95" s="43"/>
      <c r="K95" s="43"/>
      <c r="L95" s="47"/>
      <c r="M95" s="246"/>
      <c r="N95" s="24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484</v>
      </c>
      <c r="AU95" s="20" t="s">
        <v>82</v>
      </c>
    </row>
    <row r="96" s="13" customFormat="1">
      <c r="A96" s="13"/>
      <c r="B96" s="249"/>
      <c r="C96" s="250"/>
      <c r="D96" s="244" t="s">
        <v>487</v>
      </c>
      <c r="E96" s="251" t="s">
        <v>28</v>
      </c>
      <c r="F96" s="252" t="s">
        <v>8345</v>
      </c>
      <c r="G96" s="250"/>
      <c r="H96" s="253">
        <v>5230</v>
      </c>
      <c r="I96" s="254"/>
      <c r="J96" s="250"/>
      <c r="K96" s="250"/>
      <c r="L96" s="255"/>
      <c r="M96" s="256"/>
      <c r="N96" s="257"/>
      <c r="O96" s="257"/>
      <c r="P96" s="257"/>
      <c r="Q96" s="257"/>
      <c r="R96" s="257"/>
      <c r="S96" s="257"/>
      <c r="T96" s="258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59" t="s">
        <v>487</v>
      </c>
      <c r="AU96" s="259" t="s">
        <v>82</v>
      </c>
      <c r="AV96" s="13" t="s">
        <v>82</v>
      </c>
      <c r="AW96" s="13" t="s">
        <v>35</v>
      </c>
      <c r="AX96" s="13" t="s">
        <v>74</v>
      </c>
      <c r="AY96" s="259" t="s">
        <v>475</v>
      </c>
    </row>
    <row r="97" s="13" customFormat="1">
      <c r="A97" s="13"/>
      <c r="B97" s="249"/>
      <c r="C97" s="250"/>
      <c r="D97" s="244" t="s">
        <v>487</v>
      </c>
      <c r="E97" s="251" t="s">
        <v>28</v>
      </c>
      <c r="F97" s="252" t="s">
        <v>8346</v>
      </c>
      <c r="G97" s="250"/>
      <c r="H97" s="253">
        <v>-1880</v>
      </c>
      <c r="I97" s="254"/>
      <c r="J97" s="250"/>
      <c r="K97" s="250"/>
      <c r="L97" s="255"/>
      <c r="M97" s="256"/>
      <c r="N97" s="257"/>
      <c r="O97" s="257"/>
      <c r="P97" s="257"/>
      <c r="Q97" s="257"/>
      <c r="R97" s="257"/>
      <c r="S97" s="257"/>
      <c r="T97" s="25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59" t="s">
        <v>487</v>
      </c>
      <c r="AU97" s="259" t="s">
        <v>82</v>
      </c>
      <c r="AV97" s="13" t="s">
        <v>82</v>
      </c>
      <c r="AW97" s="13" t="s">
        <v>35</v>
      </c>
      <c r="AX97" s="13" t="s">
        <v>74</v>
      </c>
      <c r="AY97" s="259" t="s">
        <v>475</v>
      </c>
    </row>
    <row r="98" s="15" customFormat="1">
      <c r="A98" s="15"/>
      <c r="B98" s="271"/>
      <c r="C98" s="272"/>
      <c r="D98" s="244" t="s">
        <v>487</v>
      </c>
      <c r="E98" s="273" t="s">
        <v>28</v>
      </c>
      <c r="F98" s="274" t="s">
        <v>493</v>
      </c>
      <c r="G98" s="272"/>
      <c r="H98" s="275">
        <v>3350</v>
      </c>
      <c r="I98" s="276"/>
      <c r="J98" s="272"/>
      <c r="K98" s="272"/>
      <c r="L98" s="277"/>
      <c r="M98" s="278"/>
      <c r="N98" s="279"/>
      <c r="O98" s="279"/>
      <c r="P98" s="279"/>
      <c r="Q98" s="279"/>
      <c r="R98" s="279"/>
      <c r="S98" s="279"/>
      <c r="T98" s="280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81" t="s">
        <v>487</v>
      </c>
      <c r="AU98" s="281" t="s">
        <v>82</v>
      </c>
      <c r="AV98" s="15" t="s">
        <v>482</v>
      </c>
      <c r="AW98" s="15" t="s">
        <v>35</v>
      </c>
      <c r="AX98" s="15" t="s">
        <v>78</v>
      </c>
      <c r="AY98" s="281" t="s">
        <v>475</v>
      </c>
    </row>
    <row r="99" s="2" customFormat="1" ht="44.25" customHeight="1">
      <c r="A99" s="41"/>
      <c r="B99" s="42"/>
      <c r="C99" s="231" t="s">
        <v>90</v>
      </c>
      <c r="D99" s="231" t="s">
        <v>477</v>
      </c>
      <c r="E99" s="232" t="s">
        <v>4964</v>
      </c>
      <c r="F99" s="233" t="s">
        <v>4965</v>
      </c>
      <c r="G99" s="234" t="s">
        <v>480</v>
      </c>
      <c r="H99" s="235">
        <v>1005</v>
      </c>
      <c r="I99" s="236"/>
      <c r="J99" s="237">
        <f>ROUND(I99*H99,2)</f>
        <v>0</v>
      </c>
      <c r="K99" s="233" t="s">
        <v>481</v>
      </c>
      <c r="L99" s="47"/>
      <c r="M99" s="238" t="s">
        <v>28</v>
      </c>
      <c r="N99" s="239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482</v>
      </c>
      <c r="AT99" s="242" t="s">
        <v>477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482</v>
      </c>
      <c r="BM99" s="242" t="s">
        <v>8347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4967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3" customFormat="1">
      <c r="A101" s="13"/>
      <c r="B101" s="249"/>
      <c r="C101" s="250"/>
      <c r="D101" s="244" t="s">
        <v>487</v>
      </c>
      <c r="E101" s="251" t="s">
        <v>28</v>
      </c>
      <c r="F101" s="252" t="s">
        <v>8348</v>
      </c>
      <c r="G101" s="250"/>
      <c r="H101" s="253">
        <v>1005</v>
      </c>
      <c r="I101" s="254"/>
      <c r="J101" s="250"/>
      <c r="K101" s="250"/>
      <c r="L101" s="255"/>
      <c r="M101" s="256"/>
      <c r="N101" s="257"/>
      <c r="O101" s="257"/>
      <c r="P101" s="257"/>
      <c r="Q101" s="257"/>
      <c r="R101" s="257"/>
      <c r="S101" s="257"/>
      <c r="T101" s="258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59" t="s">
        <v>487</v>
      </c>
      <c r="AU101" s="259" t="s">
        <v>82</v>
      </c>
      <c r="AV101" s="13" t="s">
        <v>82</v>
      </c>
      <c r="AW101" s="13" t="s">
        <v>35</v>
      </c>
      <c r="AX101" s="13" t="s">
        <v>78</v>
      </c>
      <c r="AY101" s="259" t="s">
        <v>475</v>
      </c>
    </row>
    <row r="102" s="2" customFormat="1" ht="44.25" customHeight="1">
      <c r="A102" s="41"/>
      <c r="B102" s="42"/>
      <c r="C102" s="231" t="s">
        <v>482</v>
      </c>
      <c r="D102" s="231" t="s">
        <v>477</v>
      </c>
      <c r="E102" s="232" t="s">
        <v>8349</v>
      </c>
      <c r="F102" s="233" t="s">
        <v>8350</v>
      </c>
      <c r="G102" s="234" t="s">
        <v>480</v>
      </c>
      <c r="H102" s="235">
        <v>7648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8351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8352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8353</v>
      </c>
      <c r="G104" s="250"/>
      <c r="H104" s="253">
        <v>948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8354</v>
      </c>
      <c r="G105" s="250"/>
      <c r="H105" s="253">
        <v>6700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5" customFormat="1">
      <c r="A106" s="15"/>
      <c r="B106" s="271"/>
      <c r="C106" s="272"/>
      <c r="D106" s="244" t="s">
        <v>487</v>
      </c>
      <c r="E106" s="273" t="s">
        <v>28</v>
      </c>
      <c r="F106" s="274" t="s">
        <v>493</v>
      </c>
      <c r="G106" s="272"/>
      <c r="H106" s="275">
        <v>7648</v>
      </c>
      <c r="I106" s="276"/>
      <c r="J106" s="272"/>
      <c r="K106" s="272"/>
      <c r="L106" s="277"/>
      <c r="M106" s="278"/>
      <c r="N106" s="279"/>
      <c r="O106" s="279"/>
      <c r="P106" s="279"/>
      <c r="Q106" s="279"/>
      <c r="R106" s="279"/>
      <c r="S106" s="279"/>
      <c r="T106" s="280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81" t="s">
        <v>487</v>
      </c>
      <c r="AU106" s="281" t="s">
        <v>82</v>
      </c>
      <c r="AV106" s="15" t="s">
        <v>482</v>
      </c>
      <c r="AW106" s="15" t="s">
        <v>35</v>
      </c>
      <c r="AX106" s="15" t="s">
        <v>78</v>
      </c>
      <c r="AY106" s="281" t="s">
        <v>475</v>
      </c>
    </row>
    <row r="107" s="2" customFormat="1" ht="33" customHeight="1">
      <c r="A107" s="41"/>
      <c r="B107" s="42"/>
      <c r="C107" s="231" t="s">
        <v>186</v>
      </c>
      <c r="D107" s="231" t="s">
        <v>477</v>
      </c>
      <c r="E107" s="232" t="s">
        <v>1522</v>
      </c>
      <c r="F107" s="233" t="s">
        <v>1523</v>
      </c>
      <c r="G107" s="234" t="s">
        <v>480</v>
      </c>
      <c r="H107" s="235">
        <v>948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8355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1525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8353</v>
      </c>
      <c r="G109" s="250"/>
      <c r="H109" s="253">
        <v>948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33" customHeight="1">
      <c r="A110" s="41"/>
      <c r="B110" s="42"/>
      <c r="C110" s="231" t="s">
        <v>204</v>
      </c>
      <c r="D110" s="231" t="s">
        <v>477</v>
      </c>
      <c r="E110" s="232" t="s">
        <v>1522</v>
      </c>
      <c r="F110" s="233" t="s">
        <v>1523</v>
      </c>
      <c r="G110" s="234" t="s">
        <v>480</v>
      </c>
      <c r="H110" s="235">
        <v>3350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8356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1525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8357</v>
      </c>
      <c r="G112" s="250"/>
      <c r="H112" s="253">
        <v>3350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33" customHeight="1">
      <c r="A113" s="41"/>
      <c r="B113" s="42"/>
      <c r="C113" s="231" t="s">
        <v>522</v>
      </c>
      <c r="D113" s="231" t="s">
        <v>477</v>
      </c>
      <c r="E113" s="232" t="s">
        <v>8358</v>
      </c>
      <c r="F113" s="233" t="s">
        <v>8359</v>
      </c>
      <c r="G113" s="234" t="s">
        <v>480</v>
      </c>
      <c r="H113" s="235">
        <v>5230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8360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8361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8362</v>
      </c>
      <c r="G115" s="250"/>
      <c r="H115" s="253">
        <v>3350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8363</v>
      </c>
      <c r="G116" s="250"/>
      <c r="H116" s="253">
        <v>1880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74</v>
      </c>
      <c r="AY116" s="259" t="s">
        <v>475</v>
      </c>
    </row>
    <row r="117" s="15" customFormat="1">
      <c r="A117" s="15"/>
      <c r="B117" s="271"/>
      <c r="C117" s="272"/>
      <c r="D117" s="244" t="s">
        <v>487</v>
      </c>
      <c r="E117" s="273" t="s">
        <v>28</v>
      </c>
      <c r="F117" s="274" t="s">
        <v>493</v>
      </c>
      <c r="G117" s="272"/>
      <c r="H117" s="275">
        <v>5230</v>
      </c>
      <c r="I117" s="276"/>
      <c r="J117" s="272"/>
      <c r="K117" s="272"/>
      <c r="L117" s="277"/>
      <c r="M117" s="278"/>
      <c r="N117" s="279"/>
      <c r="O117" s="279"/>
      <c r="P117" s="279"/>
      <c r="Q117" s="279"/>
      <c r="R117" s="279"/>
      <c r="S117" s="279"/>
      <c r="T117" s="280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81" t="s">
        <v>487</v>
      </c>
      <c r="AU117" s="281" t="s">
        <v>82</v>
      </c>
      <c r="AV117" s="15" t="s">
        <v>482</v>
      </c>
      <c r="AW117" s="15" t="s">
        <v>35</v>
      </c>
      <c r="AX117" s="15" t="s">
        <v>78</v>
      </c>
      <c r="AY117" s="281" t="s">
        <v>475</v>
      </c>
    </row>
    <row r="118" s="2" customFormat="1" ht="44.25" customHeight="1">
      <c r="A118" s="41"/>
      <c r="B118" s="42"/>
      <c r="C118" s="231" t="s">
        <v>519</v>
      </c>
      <c r="D118" s="231" t="s">
        <v>477</v>
      </c>
      <c r="E118" s="232" t="s">
        <v>8364</v>
      </c>
      <c r="F118" s="233" t="s">
        <v>8365</v>
      </c>
      <c r="G118" s="234" t="s">
        <v>496</v>
      </c>
      <c r="H118" s="235">
        <v>4740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8366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8365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8367</v>
      </c>
      <c r="G120" s="250"/>
      <c r="H120" s="253">
        <v>4740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78</v>
      </c>
      <c r="AY120" s="259" t="s">
        <v>475</v>
      </c>
    </row>
    <row r="121" s="2" customFormat="1" ht="33" customHeight="1">
      <c r="A121" s="41"/>
      <c r="B121" s="42"/>
      <c r="C121" s="231" t="s">
        <v>292</v>
      </c>
      <c r="D121" s="231" t="s">
        <v>477</v>
      </c>
      <c r="E121" s="232" t="s">
        <v>8368</v>
      </c>
      <c r="F121" s="233" t="s">
        <v>8369</v>
      </c>
      <c r="G121" s="234" t="s">
        <v>496</v>
      </c>
      <c r="H121" s="235">
        <v>4740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8370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8369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8371</v>
      </c>
      <c r="G123" s="250"/>
      <c r="H123" s="253">
        <v>4740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78</v>
      </c>
      <c r="AY123" s="259" t="s">
        <v>475</v>
      </c>
    </row>
    <row r="124" s="2" customFormat="1" ht="21.75" customHeight="1">
      <c r="A124" s="41"/>
      <c r="B124" s="42"/>
      <c r="C124" s="231" t="s">
        <v>332</v>
      </c>
      <c r="D124" s="231" t="s">
        <v>477</v>
      </c>
      <c r="E124" s="232" t="s">
        <v>8372</v>
      </c>
      <c r="F124" s="233" t="s">
        <v>8373</v>
      </c>
      <c r="G124" s="234" t="s">
        <v>496</v>
      </c>
      <c r="H124" s="235">
        <v>4740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8374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8373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8375</v>
      </c>
      <c r="G126" s="250"/>
      <c r="H126" s="253">
        <v>4740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5" customFormat="1">
      <c r="A127" s="15"/>
      <c r="B127" s="271"/>
      <c r="C127" s="272"/>
      <c r="D127" s="244" t="s">
        <v>487</v>
      </c>
      <c r="E127" s="273" t="s">
        <v>28</v>
      </c>
      <c r="F127" s="274" t="s">
        <v>493</v>
      </c>
      <c r="G127" s="272"/>
      <c r="H127" s="275">
        <v>4740</v>
      </c>
      <c r="I127" s="276"/>
      <c r="J127" s="272"/>
      <c r="K127" s="272"/>
      <c r="L127" s="277"/>
      <c r="M127" s="278"/>
      <c r="N127" s="279"/>
      <c r="O127" s="279"/>
      <c r="P127" s="279"/>
      <c r="Q127" s="279"/>
      <c r="R127" s="279"/>
      <c r="S127" s="279"/>
      <c r="T127" s="280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81" t="s">
        <v>487</v>
      </c>
      <c r="AU127" s="281" t="s">
        <v>82</v>
      </c>
      <c r="AV127" s="15" t="s">
        <v>482</v>
      </c>
      <c r="AW127" s="15" t="s">
        <v>35</v>
      </c>
      <c r="AX127" s="15" t="s">
        <v>78</v>
      </c>
      <c r="AY127" s="281" t="s">
        <v>475</v>
      </c>
    </row>
    <row r="128" s="2" customFormat="1" ht="16.5" customHeight="1">
      <c r="A128" s="41"/>
      <c r="B128" s="42"/>
      <c r="C128" s="282" t="s">
        <v>341</v>
      </c>
      <c r="D128" s="282" t="s">
        <v>516</v>
      </c>
      <c r="E128" s="283" t="s">
        <v>7881</v>
      </c>
      <c r="F128" s="284" t="s">
        <v>7882</v>
      </c>
      <c r="G128" s="285" t="s">
        <v>720</v>
      </c>
      <c r="H128" s="286">
        <v>71.099999999999994</v>
      </c>
      <c r="I128" s="287"/>
      <c r="J128" s="288">
        <f>ROUND(I128*H128,2)</f>
        <v>0</v>
      </c>
      <c r="K128" s="284" t="s">
        <v>28</v>
      </c>
      <c r="L128" s="289"/>
      <c r="M128" s="290" t="s">
        <v>28</v>
      </c>
      <c r="N128" s="291" t="s">
        <v>45</v>
      </c>
      <c r="O128" s="87"/>
      <c r="P128" s="240">
        <f>O128*H128</f>
        <v>0</v>
      </c>
      <c r="Q128" s="240">
        <v>0.001</v>
      </c>
      <c r="R128" s="240">
        <f>Q128*H128</f>
        <v>0.071099999999999997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519</v>
      </c>
      <c r="AT128" s="242" t="s">
        <v>516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482</v>
      </c>
      <c r="BM128" s="242" t="s">
        <v>8376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7882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2" customFormat="1">
      <c r="A130" s="41"/>
      <c r="B130" s="42"/>
      <c r="C130" s="43"/>
      <c r="D130" s="244" t="s">
        <v>485</v>
      </c>
      <c r="E130" s="43"/>
      <c r="F130" s="248" t="s">
        <v>7884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485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8377</v>
      </c>
      <c r="G131" s="250"/>
      <c r="H131" s="253">
        <v>71.099999999999994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12" customFormat="1" ht="22.8" customHeight="1">
      <c r="A132" s="12"/>
      <c r="B132" s="215"/>
      <c r="C132" s="216"/>
      <c r="D132" s="217" t="s">
        <v>73</v>
      </c>
      <c r="E132" s="229" t="s">
        <v>701</v>
      </c>
      <c r="F132" s="229" t="s">
        <v>702</v>
      </c>
      <c r="G132" s="216"/>
      <c r="H132" s="216"/>
      <c r="I132" s="219"/>
      <c r="J132" s="230">
        <f>BK132</f>
        <v>0</v>
      </c>
      <c r="K132" s="216"/>
      <c r="L132" s="221"/>
      <c r="M132" s="222"/>
      <c r="N132" s="223"/>
      <c r="O132" s="223"/>
      <c r="P132" s="224">
        <f>SUM(P133:P134)</f>
        <v>0</v>
      </c>
      <c r="Q132" s="223"/>
      <c r="R132" s="224">
        <f>SUM(R133:R134)</f>
        <v>0</v>
      </c>
      <c r="S132" s="223"/>
      <c r="T132" s="225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6" t="s">
        <v>78</v>
      </c>
      <c r="AT132" s="227" t="s">
        <v>73</v>
      </c>
      <c r="AU132" s="227" t="s">
        <v>78</v>
      </c>
      <c r="AY132" s="226" t="s">
        <v>475</v>
      </c>
      <c r="BK132" s="228">
        <f>SUM(BK133:BK134)</f>
        <v>0</v>
      </c>
    </row>
    <row r="133" s="2" customFormat="1" ht="21.75" customHeight="1">
      <c r="A133" s="41"/>
      <c r="B133" s="42"/>
      <c r="C133" s="231" t="s">
        <v>350</v>
      </c>
      <c r="D133" s="231" t="s">
        <v>477</v>
      </c>
      <c r="E133" s="232" t="s">
        <v>3390</v>
      </c>
      <c r="F133" s="233" t="s">
        <v>3391</v>
      </c>
      <c r="G133" s="234" t="s">
        <v>508</v>
      </c>
      <c r="H133" s="235">
        <v>0.070999999999999994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482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482</v>
      </c>
      <c r="BM133" s="242" t="s">
        <v>8378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3393</v>
      </c>
      <c r="G134" s="43"/>
      <c r="H134" s="43"/>
      <c r="I134" s="151"/>
      <c r="J134" s="43"/>
      <c r="K134" s="43"/>
      <c r="L134" s="47"/>
      <c r="M134" s="295"/>
      <c r="N134" s="296"/>
      <c r="O134" s="297"/>
      <c r="P134" s="297"/>
      <c r="Q134" s="297"/>
      <c r="R134" s="297"/>
      <c r="S134" s="297"/>
      <c r="T134" s="29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2" customFormat="1" ht="6.96" customHeight="1">
      <c r="A135" s="41"/>
      <c r="B135" s="62"/>
      <c r="C135" s="63"/>
      <c r="D135" s="63"/>
      <c r="E135" s="63"/>
      <c r="F135" s="63"/>
      <c r="G135" s="63"/>
      <c r="H135" s="63"/>
      <c r="I135" s="179"/>
      <c r="J135" s="63"/>
      <c r="K135" s="63"/>
      <c r="L135" s="47"/>
      <c r="M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</row>
  </sheetData>
  <sheetProtection sheet="1" autoFilter="0" formatColumns="0" formatRows="0" objects="1" scenarios="1" spinCount="100000" saltValue="0xgKW3yqgm+rfkwwKfUhmugdjtwJYfLxE/6eYzi2MHSL8rBzbl+2t7l7P9ZqkdVNMV1F6X6CejEqgvNsxsrz3g==" hashValue="xVHVWAXw4cbdDIKEikgL3ggPuLFNCYTcmWzEBYhjfBMUzMMBwznhxEJR8iQbug90uaXqCtsYhXnAkkN7fEEOtg==" algorithmName="SHA-512" password="C429"/>
  <autoFilter ref="C87:K13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358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8340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8379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19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23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83.25" customHeight="1">
      <c r="A29" s="156"/>
      <c r="B29" s="157"/>
      <c r="C29" s="156"/>
      <c r="D29" s="156"/>
      <c r="E29" s="158" t="s">
        <v>39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ROUND((SUM(BE88:BE103)),  2)</f>
        <v>0</v>
      </c>
      <c r="G35" s="41"/>
      <c r="H35" s="41"/>
      <c r="I35" s="168">
        <v>0.20999999999999999</v>
      </c>
      <c r="J35" s="167">
        <f>ROUND(((SUM(BE88:BE103))*I35),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ROUND((SUM(BF88:BF103)),  2)</f>
        <v>0</v>
      </c>
      <c r="G36" s="41"/>
      <c r="H36" s="41"/>
      <c r="I36" s="168">
        <v>0.14999999999999999</v>
      </c>
      <c r="J36" s="167">
        <f>ROUND(((SUM(BF88:BF103))*I36),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ROUND((SUM(BG88:BG103)),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ROUND((SUM(BH88:BH103)),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ROUND((SUM(BI88:BI103)),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8340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12.3 - SO 12.3 Rekonstrukce drenáže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k.ú. Perálec,Hněvětice,Miřetín,Č.Rybná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446</v>
      </c>
      <c r="E64" s="193"/>
      <c r="F64" s="193"/>
      <c r="G64" s="193"/>
      <c r="H64" s="193"/>
      <c r="I64" s="194"/>
      <c r="J64" s="195">
        <f>J89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924</v>
      </c>
      <c r="E65" s="199"/>
      <c r="F65" s="199"/>
      <c r="G65" s="199"/>
      <c r="H65" s="199"/>
      <c r="I65" s="200"/>
      <c r="J65" s="201">
        <f>J90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451</v>
      </c>
      <c r="E66" s="199"/>
      <c r="F66" s="199"/>
      <c r="G66" s="199"/>
      <c r="H66" s="199"/>
      <c r="I66" s="200"/>
      <c r="J66" s="201">
        <f>J101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435</v>
      </c>
      <c r="D77" s="25"/>
      <c r="E77" s="25"/>
      <c r="F77" s="25"/>
      <c r="G77" s="25"/>
      <c r="H77" s="25"/>
      <c r="I77" s="142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83" t="s">
        <v>8340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437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12.3 - SO 12.3 Rekonstrukce drenáže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k.ú. Perálec,Hněvětice,Miřetín,Č.Rybná</v>
      </c>
      <c r="G82" s="43"/>
      <c r="H82" s="43"/>
      <c r="I82" s="154" t="s">
        <v>24</v>
      </c>
      <c r="J82" s="75" t="str">
        <f>IF(J14="","",J14)</f>
        <v>27.8.2019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E17</f>
        <v>Povodí Labe,státní podnik,Víta Nejedlého 951, HK3</v>
      </c>
      <c r="G84" s="43"/>
      <c r="H84" s="43"/>
      <c r="I84" s="154" t="s">
        <v>33</v>
      </c>
      <c r="J84" s="39" t="str">
        <f>E23</f>
        <v>"Sdružení Kutřín 2016" Šindlar + HG partner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154" t="s">
        <v>36</v>
      </c>
      <c r="J85" s="39" t="str">
        <f>E26</f>
        <v xml:space="preserve"> 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203"/>
      <c r="B87" s="204"/>
      <c r="C87" s="205" t="s">
        <v>461</v>
      </c>
      <c r="D87" s="206" t="s">
        <v>59</v>
      </c>
      <c r="E87" s="206" t="s">
        <v>55</v>
      </c>
      <c r="F87" s="206" t="s">
        <v>56</v>
      </c>
      <c r="G87" s="206" t="s">
        <v>462</v>
      </c>
      <c r="H87" s="206" t="s">
        <v>463</v>
      </c>
      <c r="I87" s="207" t="s">
        <v>464</v>
      </c>
      <c r="J87" s="206" t="s">
        <v>444</v>
      </c>
      <c r="K87" s="208" t="s">
        <v>465</v>
      </c>
      <c r="L87" s="209"/>
      <c r="M87" s="95" t="s">
        <v>28</v>
      </c>
      <c r="N87" s="96" t="s">
        <v>44</v>
      </c>
      <c r="O87" s="96" t="s">
        <v>466</v>
      </c>
      <c r="P87" s="96" t="s">
        <v>467</v>
      </c>
      <c r="Q87" s="96" t="s">
        <v>468</v>
      </c>
      <c r="R87" s="96" t="s">
        <v>469</v>
      </c>
      <c r="S87" s="96" t="s">
        <v>470</v>
      </c>
      <c r="T87" s="97" t="s">
        <v>471</v>
      </c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="2" customFormat="1" ht="22.8" customHeight="1">
      <c r="A88" s="41"/>
      <c r="B88" s="42"/>
      <c r="C88" s="102" t="s">
        <v>472</v>
      </c>
      <c r="D88" s="43"/>
      <c r="E88" s="43"/>
      <c r="F88" s="43"/>
      <c r="G88" s="43"/>
      <c r="H88" s="43"/>
      <c r="I88" s="151"/>
      <c r="J88" s="210">
        <f>BK88</f>
        <v>0</v>
      </c>
      <c r="K88" s="43"/>
      <c r="L88" s="47"/>
      <c r="M88" s="98"/>
      <c r="N88" s="211"/>
      <c r="O88" s="99"/>
      <c r="P88" s="212">
        <f>P89</f>
        <v>0</v>
      </c>
      <c r="Q88" s="99"/>
      <c r="R88" s="212">
        <f>R89</f>
        <v>62.351365409999993</v>
      </c>
      <c r="S88" s="99"/>
      <c r="T88" s="213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445</v>
      </c>
      <c r="BK88" s="214">
        <f>BK89</f>
        <v>0</v>
      </c>
    </row>
    <row r="89" s="12" customFormat="1" ht="25.92" customHeight="1">
      <c r="A89" s="12"/>
      <c r="B89" s="215"/>
      <c r="C89" s="216"/>
      <c r="D89" s="217" t="s">
        <v>73</v>
      </c>
      <c r="E89" s="218" t="s">
        <v>473</v>
      </c>
      <c r="F89" s="218" t="s">
        <v>474</v>
      </c>
      <c r="G89" s="216"/>
      <c r="H89" s="216"/>
      <c r="I89" s="219"/>
      <c r="J89" s="220">
        <f>BK89</f>
        <v>0</v>
      </c>
      <c r="K89" s="216"/>
      <c r="L89" s="221"/>
      <c r="M89" s="222"/>
      <c r="N89" s="223"/>
      <c r="O89" s="223"/>
      <c r="P89" s="224">
        <f>P90+P101</f>
        <v>0</v>
      </c>
      <c r="Q89" s="223"/>
      <c r="R89" s="224">
        <f>R90+R101</f>
        <v>62.351365409999993</v>
      </c>
      <c r="S89" s="223"/>
      <c r="T89" s="225">
        <f>T90+T101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78</v>
      </c>
      <c r="AT89" s="227" t="s">
        <v>73</v>
      </c>
      <c r="AU89" s="227" t="s">
        <v>74</v>
      </c>
      <c r="AY89" s="226" t="s">
        <v>475</v>
      </c>
      <c r="BK89" s="228">
        <f>BK90+BK101</f>
        <v>0</v>
      </c>
    </row>
    <row r="90" s="12" customFormat="1" ht="22.8" customHeight="1">
      <c r="A90" s="12"/>
      <c r="B90" s="215"/>
      <c r="C90" s="216"/>
      <c r="D90" s="217" t="s">
        <v>73</v>
      </c>
      <c r="E90" s="229" t="s">
        <v>82</v>
      </c>
      <c r="F90" s="229" t="s">
        <v>925</v>
      </c>
      <c r="G90" s="216"/>
      <c r="H90" s="216"/>
      <c r="I90" s="219"/>
      <c r="J90" s="230">
        <f>BK90</f>
        <v>0</v>
      </c>
      <c r="K90" s="216"/>
      <c r="L90" s="221"/>
      <c r="M90" s="222"/>
      <c r="N90" s="223"/>
      <c r="O90" s="223"/>
      <c r="P90" s="224">
        <f>SUM(P91:P100)</f>
        <v>0</v>
      </c>
      <c r="Q90" s="223"/>
      <c r="R90" s="224">
        <f>SUM(R91:R100)</f>
        <v>62.351365409999993</v>
      </c>
      <c r="S90" s="223"/>
      <c r="T90" s="225">
        <f>SUM(T91:T100)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78</v>
      </c>
      <c r="AT90" s="227" t="s">
        <v>73</v>
      </c>
      <c r="AU90" s="227" t="s">
        <v>78</v>
      </c>
      <c r="AY90" s="226" t="s">
        <v>475</v>
      </c>
      <c r="BK90" s="228">
        <f>SUM(BK91:BK100)</f>
        <v>0</v>
      </c>
    </row>
    <row r="91" s="2" customFormat="1" ht="33" customHeight="1">
      <c r="A91" s="41"/>
      <c r="B91" s="42"/>
      <c r="C91" s="231" t="s">
        <v>78</v>
      </c>
      <c r="D91" s="231" t="s">
        <v>477</v>
      </c>
      <c r="E91" s="232" t="s">
        <v>5019</v>
      </c>
      <c r="F91" s="233" t="s">
        <v>5020</v>
      </c>
      <c r="G91" s="234" t="s">
        <v>496</v>
      </c>
      <c r="H91" s="235">
        <v>487.993</v>
      </c>
      <c r="I91" s="236"/>
      <c r="J91" s="237">
        <f>ROUND(I91*H91,2)</f>
        <v>0</v>
      </c>
      <c r="K91" s="233" t="s">
        <v>481</v>
      </c>
      <c r="L91" s="47"/>
      <c r="M91" s="238" t="s">
        <v>28</v>
      </c>
      <c r="N91" s="239" t="s">
        <v>45</v>
      </c>
      <c r="O91" s="87"/>
      <c r="P91" s="240">
        <f>O91*H91</f>
        <v>0</v>
      </c>
      <c r="Q91" s="240">
        <v>0.00017000000000000001</v>
      </c>
      <c r="R91" s="240">
        <f>Q91*H91</f>
        <v>0.082958810000000008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482</v>
      </c>
      <c r="AT91" s="242" t="s">
        <v>477</v>
      </c>
      <c r="AU91" s="242" t="s">
        <v>82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482</v>
      </c>
      <c r="BM91" s="242" t="s">
        <v>8380</v>
      </c>
    </row>
    <row r="92" s="2" customFormat="1">
      <c r="A92" s="41"/>
      <c r="B92" s="42"/>
      <c r="C92" s="43"/>
      <c r="D92" s="244" t="s">
        <v>484</v>
      </c>
      <c r="E92" s="43"/>
      <c r="F92" s="245" t="s">
        <v>5022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82</v>
      </c>
    </row>
    <row r="93" s="13" customFormat="1">
      <c r="A93" s="13"/>
      <c r="B93" s="249"/>
      <c r="C93" s="250"/>
      <c r="D93" s="244" t="s">
        <v>487</v>
      </c>
      <c r="E93" s="251" t="s">
        <v>28</v>
      </c>
      <c r="F93" s="252" t="s">
        <v>8381</v>
      </c>
      <c r="G93" s="250"/>
      <c r="H93" s="253">
        <v>479.65100000000001</v>
      </c>
      <c r="I93" s="254"/>
      <c r="J93" s="250"/>
      <c r="K93" s="250"/>
      <c r="L93" s="255"/>
      <c r="M93" s="256"/>
      <c r="N93" s="257"/>
      <c r="O93" s="257"/>
      <c r="P93" s="257"/>
      <c r="Q93" s="257"/>
      <c r="R93" s="257"/>
      <c r="S93" s="257"/>
      <c r="T93" s="258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59" t="s">
        <v>487</v>
      </c>
      <c r="AU93" s="259" t="s">
        <v>82</v>
      </c>
      <c r="AV93" s="13" t="s">
        <v>82</v>
      </c>
      <c r="AW93" s="13" t="s">
        <v>35</v>
      </c>
      <c r="AX93" s="13" t="s">
        <v>74</v>
      </c>
      <c r="AY93" s="259" t="s">
        <v>475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8382</v>
      </c>
      <c r="G94" s="250"/>
      <c r="H94" s="253">
        <v>8.3420000000000005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74</v>
      </c>
      <c r="AY94" s="259" t="s">
        <v>475</v>
      </c>
    </row>
    <row r="95" s="15" customFormat="1">
      <c r="A95" s="15"/>
      <c r="B95" s="271"/>
      <c r="C95" s="272"/>
      <c r="D95" s="244" t="s">
        <v>487</v>
      </c>
      <c r="E95" s="273" t="s">
        <v>28</v>
      </c>
      <c r="F95" s="274" t="s">
        <v>493</v>
      </c>
      <c r="G95" s="272"/>
      <c r="H95" s="275">
        <v>487.993</v>
      </c>
      <c r="I95" s="276"/>
      <c r="J95" s="272"/>
      <c r="K95" s="272"/>
      <c r="L95" s="277"/>
      <c r="M95" s="278"/>
      <c r="N95" s="279"/>
      <c r="O95" s="279"/>
      <c r="P95" s="279"/>
      <c r="Q95" s="279"/>
      <c r="R95" s="279"/>
      <c r="S95" s="279"/>
      <c r="T95" s="280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T95" s="281" t="s">
        <v>487</v>
      </c>
      <c r="AU95" s="281" t="s">
        <v>82</v>
      </c>
      <c r="AV95" s="15" t="s">
        <v>482</v>
      </c>
      <c r="AW95" s="15" t="s">
        <v>35</v>
      </c>
      <c r="AX95" s="15" t="s">
        <v>78</v>
      </c>
      <c r="AY95" s="281" t="s">
        <v>475</v>
      </c>
    </row>
    <row r="96" s="2" customFormat="1" ht="21.75" customHeight="1">
      <c r="A96" s="41"/>
      <c r="B96" s="42"/>
      <c r="C96" s="282" t="s">
        <v>82</v>
      </c>
      <c r="D96" s="282" t="s">
        <v>516</v>
      </c>
      <c r="E96" s="283" t="s">
        <v>8383</v>
      </c>
      <c r="F96" s="284" t="s">
        <v>8384</v>
      </c>
      <c r="G96" s="285" t="s">
        <v>496</v>
      </c>
      <c r="H96" s="286">
        <v>487.993</v>
      </c>
      <c r="I96" s="287"/>
      <c r="J96" s="288">
        <f>ROUND(I96*H96,2)</f>
        <v>0</v>
      </c>
      <c r="K96" s="284" t="s">
        <v>481</v>
      </c>
      <c r="L96" s="289"/>
      <c r="M96" s="290" t="s">
        <v>28</v>
      </c>
      <c r="N96" s="291" t="s">
        <v>45</v>
      </c>
      <c r="O96" s="87"/>
      <c r="P96" s="240">
        <f>O96*H96</f>
        <v>0</v>
      </c>
      <c r="Q96" s="240">
        <v>0.00020000000000000001</v>
      </c>
      <c r="R96" s="240">
        <f>Q96*H96</f>
        <v>0.097598600000000008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519</v>
      </c>
      <c r="AT96" s="242" t="s">
        <v>516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482</v>
      </c>
      <c r="BM96" s="242" t="s">
        <v>8385</v>
      </c>
    </row>
    <row r="97" s="2" customFormat="1">
      <c r="A97" s="41"/>
      <c r="B97" s="42"/>
      <c r="C97" s="43"/>
      <c r="D97" s="244" t="s">
        <v>484</v>
      </c>
      <c r="E97" s="43"/>
      <c r="F97" s="245" t="s">
        <v>8384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2" customFormat="1" ht="55.5" customHeight="1">
      <c r="A98" s="41"/>
      <c r="B98" s="42"/>
      <c r="C98" s="231" t="s">
        <v>90</v>
      </c>
      <c r="D98" s="231" t="s">
        <v>477</v>
      </c>
      <c r="E98" s="232" t="s">
        <v>8386</v>
      </c>
      <c r="F98" s="233" t="s">
        <v>8387</v>
      </c>
      <c r="G98" s="234" t="s">
        <v>639</v>
      </c>
      <c r="H98" s="235">
        <v>274.39999999999998</v>
      </c>
      <c r="I98" s="236"/>
      <c r="J98" s="237">
        <f>ROUND(I98*H98,2)</f>
        <v>0</v>
      </c>
      <c r="K98" s="233" t="s">
        <v>28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0.22656999999999999</v>
      </c>
      <c r="R98" s="240">
        <f>Q98*H98</f>
        <v>62.170807999999994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8388</v>
      </c>
    </row>
    <row r="99" s="2" customFormat="1">
      <c r="A99" s="41"/>
      <c r="B99" s="42"/>
      <c r="C99" s="43"/>
      <c r="D99" s="244" t="s">
        <v>484</v>
      </c>
      <c r="E99" s="43"/>
      <c r="F99" s="245" t="s">
        <v>8389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8390</v>
      </c>
      <c r="G100" s="250"/>
      <c r="H100" s="253">
        <v>274.39999999999998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12" customFormat="1" ht="22.8" customHeight="1">
      <c r="A101" s="12"/>
      <c r="B101" s="215"/>
      <c r="C101" s="216"/>
      <c r="D101" s="217" t="s">
        <v>73</v>
      </c>
      <c r="E101" s="229" t="s">
        <v>701</v>
      </c>
      <c r="F101" s="229" t="s">
        <v>702</v>
      </c>
      <c r="G101" s="216"/>
      <c r="H101" s="216"/>
      <c r="I101" s="219"/>
      <c r="J101" s="230">
        <f>BK101</f>
        <v>0</v>
      </c>
      <c r="K101" s="216"/>
      <c r="L101" s="221"/>
      <c r="M101" s="222"/>
      <c r="N101" s="223"/>
      <c r="O101" s="223"/>
      <c r="P101" s="224">
        <f>SUM(P102:P103)</f>
        <v>0</v>
      </c>
      <c r="Q101" s="223"/>
      <c r="R101" s="224">
        <f>SUM(R102:R103)</f>
        <v>0</v>
      </c>
      <c r="S101" s="223"/>
      <c r="T101" s="225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78</v>
      </c>
      <c r="AT101" s="227" t="s">
        <v>73</v>
      </c>
      <c r="AU101" s="227" t="s">
        <v>78</v>
      </c>
      <c r="AY101" s="226" t="s">
        <v>475</v>
      </c>
      <c r="BK101" s="228">
        <f>SUM(BK102:BK103)</f>
        <v>0</v>
      </c>
    </row>
    <row r="102" s="2" customFormat="1" ht="44.25" customHeight="1">
      <c r="A102" s="41"/>
      <c r="B102" s="42"/>
      <c r="C102" s="231" t="s">
        <v>482</v>
      </c>
      <c r="D102" s="231" t="s">
        <v>477</v>
      </c>
      <c r="E102" s="232" t="s">
        <v>8391</v>
      </c>
      <c r="F102" s="233" t="s">
        <v>8392</v>
      </c>
      <c r="G102" s="234" t="s">
        <v>508</v>
      </c>
      <c r="H102" s="235">
        <v>62.350999999999999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482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482</v>
      </c>
      <c r="BM102" s="242" t="s">
        <v>8393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8392</v>
      </c>
      <c r="G103" s="43"/>
      <c r="H103" s="43"/>
      <c r="I103" s="151"/>
      <c r="J103" s="43"/>
      <c r="K103" s="43"/>
      <c r="L103" s="47"/>
      <c r="M103" s="295"/>
      <c r="N103" s="296"/>
      <c r="O103" s="297"/>
      <c r="P103" s="297"/>
      <c r="Q103" s="297"/>
      <c r="R103" s="297"/>
      <c r="S103" s="297"/>
      <c r="T103" s="29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6.96" customHeight="1">
      <c r="A104" s="41"/>
      <c r="B104" s="62"/>
      <c r="C104" s="63"/>
      <c r="D104" s="63"/>
      <c r="E104" s="63"/>
      <c r="F104" s="63"/>
      <c r="G104" s="63"/>
      <c r="H104" s="63"/>
      <c r="I104" s="179"/>
      <c r="J104" s="63"/>
      <c r="K104" s="63"/>
      <c r="L104" s="47"/>
      <c r="M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</sheetData>
  <sheetProtection sheet="1" autoFilter="0" formatColumns="0" formatRows="0" objects="1" scenarios="1" spinCount="100000" saltValue="faVfxtCgSFNbkTaLc/XGAvHHMbmMxVGB3vGS5A6y/DbmrBYbe9fofb+dn4Uj/SkTBXbWoBSi5IWlJc2BNKdR0A==" hashValue="91+ujBRgMFGLlm0vq2T5qZRgPNG3KXxNr/oLurpRjpal7q6ySVh3UhUAvYmb0crCXc9j+lKN2QykcChM2uLtnQ==" algorithmName="SHA-512" password="C429"/>
  <autoFilter ref="C87:K10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361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2" customFormat="1" ht="12" customHeight="1">
      <c r="A8" s="41"/>
      <c r="B8" s="47"/>
      <c r="C8" s="41"/>
      <c r="D8" s="148" t="s">
        <v>435</v>
      </c>
      <c r="E8" s="41"/>
      <c r="F8" s="41"/>
      <c r="G8" s="41"/>
      <c r="H8" s="41"/>
      <c r="I8" s="151"/>
      <c r="J8" s="41"/>
      <c r="K8" s="41"/>
      <c r="L8" s="152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53" t="s">
        <v>8394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8" t="s">
        <v>18</v>
      </c>
      <c r="E11" s="41"/>
      <c r="F11" s="136" t="s">
        <v>19</v>
      </c>
      <c r="G11" s="41"/>
      <c r="H11" s="41"/>
      <c r="I11" s="154" t="s">
        <v>20</v>
      </c>
      <c r="J11" s="136" t="s">
        <v>28</v>
      </c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22</v>
      </c>
      <c r="E12" s="41"/>
      <c r="F12" s="136" t="s">
        <v>23</v>
      </c>
      <c r="G12" s="41"/>
      <c r="H12" s="41"/>
      <c r="I12" s="154" t="s">
        <v>24</v>
      </c>
      <c r="J12" s="155" t="str">
        <f>'Rekapitulace stavby'!AN8</f>
        <v>27.8.2019</v>
      </c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26</v>
      </c>
      <c r="E14" s="41"/>
      <c r="F14" s="41"/>
      <c r="G14" s="41"/>
      <c r="H14" s="41"/>
      <c r="I14" s="154" t="s">
        <v>27</v>
      </c>
      <c r="J14" s="136" t="s">
        <v>28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29</v>
      </c>
      <c r="F15" s="41"/>
      <c r="G15" s="41"/>
      <c r="H15" s="41"/>
      <c r="I15" s="154" t="s">
        <v>30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151"/>
      <c r="J16" s="41"/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8" t="s">
        <v>31</v>
      </c>
      <c r="E17" s="41"/>
      <c r="F17" s="41"/>
      <c r="G17" s="41"/>
      <c r="H17" s="41"/>
      <c r="I17" s="154" t="s">
        <v>27</v>
      </c>
      <c r="J17" s="36" t="str">
        <f>'Rekapitulace stavby'!AN13</f>
        <v>Vyplň údaj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54" t="s">
        <v>30</v>
      </c>
      <c r="J18" s="36" t="str">
        <f>'Rekapitulace stavby'!AN14</f>
        <v>Vyplň údaj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151"/>
      <c r="J19" s="41"/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8" t="s">
        <v>33</v>
      </c>
      <c r="E20" s="41"/>
      <c r="F20" s="41"/>
      <c r="G20" s="41"/>
      <c r="H20" s="41"/>
      <c r="I20" s="154" t="s">
        <v>27</v>
      </c>
      <c r="J20" s="136" t="s">
        <v>28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34</v>
      </c>
      <c r="F21" s="41"/>
      <c r="G21" s="41"/>
      <c r="H21" s="41"/>
      <c r="I21" s="154" t="s">
        <v>30</v>
      </c>
      <c r="J21" s="136" t="s">
        <v>28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151"/>
      <c r="J22" s="41"/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8" t="s">
        <v>36</v>
      </c>
      <c r="E23" s="41"/>
      <c r="F23" s="41"/>
      <c r="G23" s="41"/>
      <c r="H23" s="41"/>
      <c r="I23" s="154" t="s">
        <v>27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37</v>
      </c>
      <c r="F24" s="41"/>
      <c r="G24" s="41"/>
      <c r="H24" s="41"/>
      <c r="I24" s="154" t="s">
        <v>30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151"/>
      <c r="J25" s="41"/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8" t="s">
        <v>38</v>
      </c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6"/>
      <c r="B27" s="157"/>
      <c r="C27" s="156"/>
      <c r="D27" s="156"/>
      <c r="E27" s="158" t="s">
        <v>28</v>
      </c>
      <c r="F27" s="158"/>
      <c r="G27" s="158"/>
      <c r="H27" s="158"/>
      <c r="I27" s="159"/>
      <c r="J27" s="156"/>
      <c r="K27" s="156"/>
      <c r="L27" s="160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61"/>
      <c r="E29" s="161"/>
      <c r="F29" s="161"/>
      <c r="G29" s="161"/>
      <c r="H29" s="161"/>
      <c r="I29" s="162"/>
      <c r="J29" s="161"/>
      <c r="K29" s="16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63" t="s">
        <v>40</v>
      </c>
      <c r="E30" s="41"/>
      <c r="F30" s="41"/>
      <c r="G30" s="41"/>
      <c r="H30" s="41"/>
      <c r="I30" s="151"/>
      <c r="J30" s="164">
        <f>ROUND(J86, 2)</f>
        <v>0</v>
      </c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65" t="s">
        <v>42</v>
      </c>
      <c r="G32" s="41"/>
      <c r="H32" s="41"/>
      <c r="I32" s="166" t="s">
        <v>41</v>
      </c>
      <c r="J32" s="165" t="s">
        <v>43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0" t="s">
        <v>44</v>
      </c>
      <c r="E33" s="148" t="s">
        <v>45</v>
      </c>
      <c r="F33" s="167">
        <f>ROUND((SUM(BE86:BE209)),  2)</f>
        <v>0</v>
      </c>
      <c r="G33" s="41"/>
      <c r="H33" s="41"/>
      <c r="I33" s="168">
        <v>0.20999999999999999</v>
      </c>
      <c r="J33" s="167">
        <f>ROUND(((SUM(BE86:BE209))*I33),  2)</f>
        <v>0</v>
      </c>
      <c r="K33" s="4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8" t="s">
        <v>46</v>
      </c>
      <c r="F34" s="167">
        <f>ROUND((SUM(BF86:BF209)),  2)</f>
        <v>0</v>
      </c>
      <c r="G34" s="41"/>
      <c r="H34" s="41"/>
      <c r="I34" s="168">
        <v>0.14999999999999999</v>
      </c>
      <c r="J34" s="167">
        <f>ROUND(((SUM(BF86:BF209))*I34), 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8" t="s">
        <v>47</v>
      </c>
      <c r="F35" s="167">
        <f>ROUND((SUM(BG86:BG209)),  2)</f>
        <v>0</v>
      </c>
      <c r="G35" s="41"/>
      <c r="H35" s="41"/>
      <c r="I35" s="168">
        <v>0.20999999999999999</v>
      </c>
      <c r="J35" s="167">
        <f>0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8" t="s">
        <v>48</v>
      </c>
      <c r="F36" s="167">
        <f>ROUND((SUM(BH86:BH209)),  2)</f>
        <v>0</v>
      </c>
      <c r="G36" s="41"/>
      <c r="H36" s="41"/>
      <c r="I36" s="168">
        <v>0.14999999999999999</v>
      </c>
      <c r="J36" s="167">
        <f>0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49</v>
      </c>
      <c r="F37" s="167">
        <f>ROUND((SUM(BI86:BI209)),  2)</f>
        <v>0</v>
      </c>
      <c r="G37" s="41"/>
      <c r="H37" s="41"/>
      <c r="I37" s="168">
        <v>0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151"/>
      <c r="J38" s="41"/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9"/>
      <c r="D39" s="170" t="s">
        <v>50</v>
      </c>
      <c r="E39" s="171"/>
      <c r="F39" s="171"/>
      <c r="G39" s="172" t="s">
        <v>51</v>
      </c>
      <c r="H39" s="173" t="s">
        <v>52</v>
      </c>
      <c r="I39" s="174"/>
      <c r="J39" s="175">
        <f>SUM(J30:J37)</f>
        <v>0</v>
      </c>
      <c r="K39" s="176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77"/>
      <c r="C40" s="178"/>
      <c r="D40" s="178"/>
      <c r="E40" s="178"/>
      <c r="F40" s="178"/>
      <c r="G40" s="178"/>
      <c r="H40" s="178"/>
      <c r="I40" s="179"/>
      <c r="J40" s="178"/>
      <c r="K40" s="178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80"/>
      <c r="C44" s="181"/>
      <c r="D44" s="181"/>
      <c r="E44" s="181"/>
      <c r="F44" s="181"/>
      <c r="G44" s="181"/>
      <c r="H44" s="181"/>
      <c r="I44" s="182"/>
      <c r="J44" s="181"/>
      <c r="K44" s="181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442</v>
      </c>
      <c r="D45" s="43"/>
      <c r="E45" s="43"/>
      <c r="F45" s="43"/>
      <c r="G45" s="43"/>
      <c r="H45" s="43"/>
      <c r="I45" s="151"/>
      <c r="J45" s="43"/>
      <c r="K45" s="43"/>
      <c r="L45" s="152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151"/>
      <c r="J46" s="43"/>
      <c r="K46" s="43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83" t="str">
        <f>E7</f>
        <v>Krounka Kutřín, výstavba poldru</v>
      </c>
      <c r="F48" s="35"/>
      <c r="G48" s="35"/>
      <c r="H48" s="35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435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13 - SO 13 Ochrana pozemku</v>
      </c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22</v>
      </c>
      <c r="D52" s="43"/>
      <c r="E52" s="43"/>
      <c r="F52" s="30" t="str">
        <f>F12</f>
        <v>k.ú. Perálec,Hněvětice,Miřetín,Č.Rybná</v>
      </c>
      <c r="G52" s="43"/>
      <c r="H52" s="43"/>
      <c r="I52" s="154" t="s">
        <v>24</v>
      </c>
      <c r="J52" s="75" t="str">
        <f>IF(J12="","",J12)</f>
        <v>27.8.2019</v>
      </c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40.05" customHeight="1">
      <c r="A54" s="41"/>
      <c r="B54" s="42"/>
      <c r="C54" s="35" t="s">
        <v>26</v>
      </c>
      <c r="D54" s="43"/>
      <c r="E54" s="43"/>
      <c r="F54" s="30" t="str">
        <f>E15</f>
        <v>Povodí Labe,státní podnik,Víta Nejedlého 951, HK3</v>
      </c>
      <c r="G54" s="43"/>
      <c r="H54" s="43"/>
      <c r="I54" s="154" t="s">
        <v>33</v>
      </c>
      <c r="J54" s="39" t="str">
        <f>E21</f>
        <v>"Sdružení Kutřín 2016" Šindlar + HG partner</v>
      </c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31</v>
      </c>
      <c r="D55" s="43"/>
      <c r="E55" s="43"/>
      <c r="F55" s="30" t="str">
        <f>IF(E18="","",E18)</f>
        <v>Vyplň údaj</v>
      </c>
      <c r="G55" s="43"/>
      <c r="H55" s="43"/>
      <c r="I55" s="154" t="s">
        <v>36</v>
      </c>
      <c r="J55" s="39" t="str">
        <f>E24</f>
        <v xml:space="preserve"> </v>
      </c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85" t="s">
        <v>443</v>
      </c>
      <c r="D57" s="186"/>
      <c r="E57" s="186"/>
      <c r="F57" s="186"/>
      <c r="G57" s="186"/>
      <c r="H57" s="186"/>
      <c r="I57" s="187"/>
      <c r="J57" s="188" t="s">
        <v>444</v>
      </c>
      <c r="K57" s="186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89" t="s">
        <v>72</v>
      </c>
      <c r="D59" s="43"/>
      <c r="E59" s="43"/>
      <c r="F59" s="43"/>
      <c r="G59" s="43"/>
      <c r="H59" s="43"/>
      <c r="I59" s="151"/>
      <c r="J59" s="105">
        <f>J86</f>
        <v>0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445</v>
      </c>
    </row>
    <row r="60" s="9" customFormat="1" ht="24.96" customHeight="1">
      <c r="A60" s="9"/>
      <c r="B60" s="190"/>
      <c r="C60" s="191"/>
      <c r="D60" s="192" t="s">
        <v>446</v>
      </c>
      <c r="E60" s="193"/>
      <c r="F60" s="193"/>
      <c r="G60" s="193"/>
      <c r="H60" s="193"/>
      <c r="I60" s="194"/>
      <c r="J60" s="195">
        <f>J87</f>
        <v>0</v>
      </c>
      <c r="K60" s="191"/>
      <c r="L60" s="196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97"/>
      <c r="C61" s="127"/>
      <c r="D61" s="198" t="s">
        <v>1445</v>
      </c>
      <c r="E61" s="199"/>
      <c r="F61" s="199"/>
      <c r="G61" s="199"/>
      <c r="H61" s="199"/>
      <c r="I61" s="200"/>
      <c r="J61" s="201">
        <f>J88</f>
        <v>0</v>
      </c>
      <c r="K61" s="127"/>
      <c r="L61" s="202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97"/>
      <c r="C62" s="127"/>
      <c r="D62" s="198" t="s">
        <v>924</v>
      </c>
      <c r="E62" s="199"/>
      <c r="F62" s="199"/>
      <c r="G62" s="199"/>
      <c r="H62" s="199"/>
      <c r="I62" s="200"/>
      <c r="J62" s="201">
        <f>J147</f>
        <v>0</v>
      </c>
      <c r="K62" s="127"/>
      <c r="L62" s="202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97"/>
      <c r="C63" s="127"/>
      <c r="D63" s="198" t="s">
        <v>447</v>
      </c>
      <c r="E63" s="199"/>
      <c r="F63" s="199"/>
      <c r="G63" s="199"/>
      <c r="H63" s="199"/>
      <c r="I63" s="200"/>
      <c r="J63" s="201">
        <f>J159</f>
        <v>0</v>
      </c>
      <c r="K63" s="127"/>
      <c r="L63" s="202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97"/>
      <c r="C64" s="127"/>
      <c r="D64" s="198" t="s">
        <v>2360</v>
      </c>
      <c r="E64" s="199"/>
      <c r="F64" s="199"/>
      <c r="G64" s="199"/>
      <c r="H64" s="199"/>
      <c r="I64" s="200"/>
      <c r="J64" s="201">
        <f>J187</f>
        <v>0</v>
      </c>
      <c r="K64" s="127"/>
      <c r="L64" s="202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97"/>
      <c r="C65" s="127"/>
      <c r="D65" s="198" t="s">
        <v>450</v>
      </c>
      <c r="E65" s="199"/>
      <c r="F65" s="199"/>
      <c r="G65" s="199"/>
      <c r="H65" s="199"/>
      <c r="I65" s="200"/>
      <c r="J65" s="201">
        <f>J191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451</v>
      </c>
      <c r="E66" s="199"/>
      <c r="F66" s="199"/>
      <c r="G66" s="199"/>
      <c r="H66" s="199"/>
      <c r="I66" s="200"/>
      <c r="J66" s="201">
        <f>J205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435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13 - SO 13 Ochrana pozemku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F12</f>
        <v>k.ú. Perálec,Hněvětice,Miřetín,Č.Rybná</v>
      </c>
      <c r="G80" s="43"/>
      <c r="H80" s="43"/>
      <c r="I80" s="154" t="s">
        <v>24</v>
      </c>
      <c r="J80" s="75" t="str">
        <f>IF(J12="","",J12)</f>
        <v>27.8.2019</v>
      </c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40.05" customHeight="1">
      <c r="A82" s="41"/>
      <c r="B82" s="42"/>
      <c r="C82" s="35" t="s">
        <v>26</v>
      </c>
      <c r="D82" s="43"/>
      <c r="E82" s="43"/>
      <c r="F82" s="30" t="str">
        <f>E15</f>
        <v>Povodí Labe,státní podnik,Víta Nejedlého 951, HK3</v>
      </c>
      <c r="G82" s="43"/>
      <c r="H82" s="43"/>
      <c r="I82" s="154" t="s">
        <v>33</v>
      </c>
      <c r="J82" s="39" t="str">
        <f>E21</f>
        <v>"Sdružení Kutřín 2016" Šindlar + HG partner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31</v>
      </c>
      <c r="D83" s="43"/>
      <c r="E83" s="43"/>
      <c r="F83" s="30" t="str">
        <f>IF(E18="","",E18)</f>
        <v>Vyplň údaj</v>
      </c>
      <c r="G83" s="43"/>
      <c r="H83" s="43"/>
      <c r="I83" s="154" t="s">
        <v>36</v>
      </c>
      <c r="J83" s="39" t="str">
        <f>E24</f>
        <v xml:space="preserve"> 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203"/>
      <c r="B85" s="204"/>
      <c r="C85" s="205" t="s">
        <v>461</v>
      </c>
      <c r="D85" s="206" t="s">
        <v>59</v>
      </c>
      <c r="E85" s="206" t="s">
        <v>55</v>
      </c>
      <c r="F85" s="206" t="s">
        <v>56</v>
      </c>
      <c r="G85" s="206" t="s">
        <v>462</v>
      </c>
      <c r="H85" s="206" t="s">
        <v>463</v>
      </c>
      <c r="I85" s="207" t="s">
        <v>464</v>
      </c>
      <c r="J85" s="206" t="s">
        <v>444</v>
      </c>
      <c r="K85" s="208" t="s">
        <v>465</v>
      </c>
      <c r="L85" s="209"/>
      <c r="M85" s="95" t="s">
        <v>28</v>
      </c>
      <c r="N85" s="96" t="s">
        <v>44</v>
      </c>
      <c r="O85" s="96" t="s">
        <v>466</v>
      </c>
      <c r="P85" s="96" t="s">
        <v>467</v>
      </c>
      <c r="Q85" s="96" t="s">
        <v>468</v>
      </c>
      <c r="R85" s="96" t="s">
        <v>469</v>
      </c>
      <c r="S85" s="96" t="s">
        <v>470</v>
      </c>
      <c r="T85" s="97" t="s">
        <v>471</v>
      </c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</row>
    <row r="86" s="2" customFormat="1" ht="22.8" customHeight="1">
      <c r="A86" s="41"/>
      <c r="B86" s="42"/>
      <c r="C86" s="102" t="s">
        <v>472</v>
      </c>
      <c r="D86" s="43"/>
      <c r="E86" s="43"/>
      <c r="F86" s="43"/>
      <c r="G86" s="43"/>
      <c r="H86" s="43"/>
      <c r="I86" s="151"/>
      <c r="J86" s="210">
        <f>BK86</f>
        <v>0</v>
      </c>
      <c r="K86" s="43"/>
      <c r="L86" s="47"/>
      <c r="M86" s="98"/>
      <c r="N86" s="211"/>
      <c r="O86" s="99"/>
      <c r="P86" s="212">
        <f>P87</f>
        <v>0</v>
      </c>
      <c r="Q86" s="99"/>
      <c r="R86" s="212">
        <f>R87</f>
        <v>48.977592580000007</v>
      </c>
      <c r="S86" s="99"/>
      <c r="T86" s="213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73</v>
      </c>
      <c r="AU86" s="20" t="s">
        <v>445</v>
      </c>
      <c r="BK86" s="214">
        <f>BK87</f>
        <v>0</v>
      </c>
    </row>
    <row r="87" s="12" customFormat="1" ht="25.92" customHeight="1">
      <c r="A87" s="12"/>
      <c r="B87" s="215"/>
      <c r="C87" s="216"/>
      <c r="D87" s="217" t="s">
        <v>73</v>
      </c>
      <c r="E87" s="218" t="s">
        <v>473</v>
      </c>
      <c r="F87" s="218" t="s">
        <v>474</v>
      </c>
      <c r="G87" s="216"/>
      <c r="H87" s="216"/>
      <c r="I87" s="219"/>
      <c r="J87" s="220">
        <f>BK87</f>
        <v>0</v>
      </c>
      <c r="K87" s="216"/>
      <c r="L87" s="221"/>
      <c r="M87" s="222"/>
      <c r="N87" s="223"/>
      <c r="O87" s="223"/>
      <c r="P87" s="224">
        <f>P88+P147+P159+P187+P191+P205</f>
        <v>0</v>
      </c>
      <c r="Q87" s="223"/>
      <c r="R87" s="224">
        <f>R88+R147+R159+R187+R191+R205</f>
        <v>48.977592580000007</v>
      </c>
      <c r="S87" s="223"/>
      <c r="T87" s="225">
        <f>T88+T147+T159+T187+T191+T205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26" t="s">
        <v>78</v>
      </c>
      <c r="AT87" s="227" t="s">
        <v>73</v>
      </c>
      <c r="AU87" s="227" t="s">
        <v>74</v>
      </c>
      <c r="AY87" s="226" t="s">
        <v>475</v>
      </c>
      <c r="BK87" s="228">
        <f>BK88+BK147+BK159+BK187+BK191+BK205</f>
        <v>0</v>
      </c>
    </row>
    <row r="88" s="12" customFormat="1" ht="22.8" customHeight="1">
      <c r="A88" s="12"/>
      <c r="B88" s="215"/>
      <c r="C88" s="216"/>
      <c r="D88" s="217" t="s">
        <v>73</v>
      </c>
      <c r="E88" s="229" t="s">
        <v>78</v>
      </c>
      <c r="F88" s="229" t="s">
        <v>393</v>
      </c>
      <c r="G88" s="216"/>
      <c r="H88" s="216"/>
      <c r="I88" s="219"/>
      <c r="J88" s="230">
        <f>BK88</f>
        <v>0</v>
      </c>
      <c r="K88" s="216"/>
      <c r="L88" s="221"/>
      <c r="M88" s="222"/>
      <c r="N88" s="223"/>
      <c r="O88" s="223"/>
      <c r="P88" s="224">
        <f>SUM(P89:P146)</f>
        <v>0</v>
      </c>
      <c r="Q88" s="223"/>
      <c r="R88" s="224">
        <f>SUM(R89:R146)</f>
        <v>0.00067500000000000004</v>
      </c>
      <c r="S88" s="223"/>
      <c r="T88" s="225">
        <f>SUM(T89:T146)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26" t="s">
        <v>78</v>
      </c>
      <c r="AT88" s="227" t="s">
        <v>73</v>
      </c>
      <c r="AU88" s="227" t="s">
        <v>78</v>
      </c>
      <c r="AY88" s="226" t="s">
        <v>475</v>
      </c>
      <c r="BK88" s="228">
        <f>SUM(BK89:BK146)</f>
        <v>0</v>
      </c>
    </row>
    <row r="89" s="2" customFormat="1" ht="21.75" customHeight="1">
      <c r="A89" s="41"/>
      <c r="B89" s="42"/>
      <c r="C89" s="231" t="s">
        <v>78</v>
      </c>
      <c r="D89" s="231" t="s">
        <v>477</v>
      </c>
      <c r="E89" s="232" t="s">
        <v>5413</v>
      </c>
      <c r="F89" s="233" t="s">
        <v>5414</v>
      </c>
      <c r="G89" s="234" t="s">
        <v>550</v>
      </c>
      <c r="H89" s="235">
        <v>6</v>
      </c>
      <c r="I89" s="236"/>
      <c r="J89" s="237">
        <f>ROUND(I89*H89,2)</f>
        <v>0</v>
      </c>
      <c r="K89" s="233" t="s">
        <v>481</v>
      </c>
      <c r="L89" s="47"/>
      <c r="M89" s="238" t="s">
        <v>28</v>
      </c>
      <c r="N89" s="239" t="s">
        <v>45</v>
      </c>
      <c r="O89" s="87"/>
      <c r="P89" s="240">
        <f>O89*H89</f>
        <v>0</v>
      </c>
      <c r="Q89" s="240">
        <v>0</v>
      </c>
      <c r="R89" s="240">
        <f>Q89*H89</f>
        <v>0</v>
      </c>
      <c r="S89" s="240">
        <v>0</v>
      </c>
      <c r="T89" s="241">
        <f>S89*H89</f>
        <v>0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42" t="s">
        <v>482</v>
      </c>
      <c r="AT89" s="242" t="s">
        <v>477</v>
      </c>
      <c r="AU89" s="242" t="s">
        <v>82</v>
      </c>
      <c r="AY89" s="20" t="s">
        <v>475</v>
      </c>
      <c r="BE89" s="243">
        <f>IF(N89="základní",J89,0)</f>
        <v>0</v>
      </c>
      <c r="BF89" s="243">
        <f>IF(N89="snížená",J89,0)</f>
        <v>0</v>
      </c>
      <c r="BG89" s="243">
        <f>IF(N89="zákl. přenesená",J89,0)</f>
        <v>0</v>
      </c>
      <c r="BH89" s="243">
        <f>IF(N89="sníž. přenesená",J89,0)</f>
        <v>0</v>
      </c>
      <c r="BI89" s="243">
        <f>IF(N89="nulová",J89,0)</f>
        <v>0</v>
      </c>
      <c r="BJ89" s="20" t="s">
        <v>78</v>
      </c>
      <c r="BK89" s="243">
        <f>ROUND(I89*H89,2)</f>
        <v>0</v>
      </c>
      <c r="BL89" s="20" t="s">
        <v>482</v>
      </c>
      <c r="BM89" s="242" t="s">
        <v>8395</v>
      </c>
    </row>
    <row r="90" s="2" customFormat="1">
      <c r="A90" s="41"/>
      <c r="B90" s="42"/>
      <c r="C90" s="43"/>
      <c r="D90" s="244" t="s">
        <v>484</v>
      </c>
      <c r="E90" s="43"/>
      <c r="F90" s="245" t="s">
        <v>5414</v>
      </c>
      <c r="G90" s="43"/>
      <c r="H90" s="43"/>
      <c r="I90" s="151"/>
      <c r="J90" s="43"/>
      <c r="K90" s="43"/>
      <c r="L90" s="47"/>
      <c r="M90" s="246"/>
      <c r="N90" s="247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484</v>
      </c>
      <c r="AU90" s="20" t="s">
        <v>82</v>
      </c>
    </row>
    <row r="91" s="13" customFormat="1">
      <c r="A91" s="13"/>
      <c r="B91" s="249"/>
      <c r="C91" s="250"/>
      <c r="D91" s="244" t="s">
        <v>487</v>
      </c>
      <c r="E91" s="251" t="s">
        <v>28</v>
      </c>
      <c r="F91" s="252" t="s">
        <v>8396</v>
      </c>
      <c r="G91" s="250"/>
      <c r="H91" s="253">
        <v>6</v>
      </c>
      <c r="I91" s="254"/>
      <c r="J91" s="250"/>
      <c r="K91" s="250"/>
      <c r="L91" s="255"/>
      <c r="M91" s="256"/>
      <c r="N91" s="257"/>
      <c r="O91" s="257"/>
      <c r="P91" s="257"/>
      <c r="Q91" s="257"/>
      <c r="R91" s="257"/>
      <c r="S91" s="257"/>
      <c r="T91" s="258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59" t="s">
        <v>487</v>
      </c>
      <c r="AU91" s="259" t="s">
        <v>82</v>
      </c>
      <c r="AV91" s="13" t="s">
        <v>82</v>
      </c>
      <c r="AW91" s="13" t="s">
        <v>35</v>
      </c>
      <c r="AX91" s="13" t="s">
        <v>78</v>
      </c>
      <c r="AY91" s="259" t="s">
        <v>475</v>
      </c>
    </row>
    <row r="92" s="2" customFormat="1" ht="33" customHeight="1">
      <c r="A92" s="41"/>
      <c r="B92" s="42"/>
      <c r="C92" s="231" t="s">
        <v>82</v>
      </c>
      <c r="D92" s="231" t="s">
        <v>477</v>
      </c>
      <c r="E92" s="232" t="s">
        <v>3913</v>
      </c>
      <c r="F92" s="233" t="s">
        <v>3914</v>
      </c>
      <c r="G92" s="234" t="s">
        <v>550</v>
      </c>
      <c r="H92" s="235">
        <v>6</v>
      </c>
      <c r="I92" s="236"/>
      <c r="J92" s="237">
        <f>ROUND(I92*H92,2)</f>
        <v>0</v>
      </c>
      <c r="K92" s="233" t="s">
        <v>481</v>
      </c>
      <c r="L92" s="47"/>
      <c r="M92" s="238" t="s">
        <v>28</v>
      </c>
      <c r="N92" s="239" t="s">
        <v>45</v>
      </c>
      <c r="O92" s="87"/>
      <c r="P92" s="240">
        <f>O92*H92</f>
        <v>0</v>
      </c>
      <c r="Q92" s="240">
        <v>5.0000000000000002E-05</v>
      </c>
      <c r="R92" s="240">
        <f>Q92*H92</f>
        <v>0.00030000000000000003</v>
      </c>
      <c r="S92" s="240">
        <v>0</v>
      </c>
      <c r="T92" s="241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42" t="s">
        <v>482</v>
      </c>
      <c r="AT92" s="242" t="s">
        <v>477</v>
      </c>
      <c r="AU92" s="242" t="s">
        <v>82</v>
      </c>
      <c r="AY92" s="20" t="s">
        <v>475</v>
      </c>
      <c r="BE92" s="243">
        <f>IF(N92="základní",J92,0)</f>
        <v>0</v>
      </c>
      <c r="BF92" s="243">
        <f>IF(N92="snížená",J92,0)</f>
        <v>0</v>
      </c>
      <c r="BG92" s="243">
        <f>IF(N92="zákl. přenesená",J92,0)</f>
        <v>0</v>
      </c>
      <c r="BH92" s="243">
        <f>IF(N92="sníž. přenesená",J92,0)</f>
        <v>0</v>
      </c>
      <c r="BI92" s="243">
        <f>IF(N92="nulová",J92,0)</f>
        <v>0</v>
      </c>
      <c r="BJ92" s="20" t="s">
        <v>78</v>
      </c>
      <c r="BK92" s="243">
        <f>ROUND(I92*H92,2)</f>
        <v>0</v>
      </c>
      <c r="BL92" s="20" t="s">
        <v>482</v>
      </c>
      <c r="BM92" s="242" t="s">
        <v>8397</v>
      </c>
    </row>
    <row r="93" s="2" customFormat="1">
      <c r="A93" s="41"/>
      <c r="B93" s="42"/>
      <c r="C93" s="43"/>
      <c r="D93" s="244" t="s">
        <v>484</v>
      </c>
      <c r="E93" s="43"/>
      <c r="F93" s="245" t="s">
        <v>3916</v>
      </c>
      <c r="G93" s="43"/>
      <c r="H93" s="43"/>
      <c r="I93" s="151"/>
      <c r="J93" s="43"/>
      <c r="K93" s="43"/>
      <c r="L93" s="47"/>
      <c r="M93" s="246"/>
      <c r="N93" s="24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484</v>
      </c>
      <c r="AU93" s="20" t="s">
        <v>82</v>
      </c>
    </row>
    <row r="94" s="13" customFormat="1">
      <c r="A94" s="13"/>
      <c r="B94" s="249"/>
      <c r="C94" s="250"/>
      <c r="D94" s="244" t="s">
        <v>487</v>
      </c>
      <c r="E94" s="251" t="s">
        <v>28</v>
      </c>
      <c r="F94" s="252" t="s">
        <v>8398</v>
      </c>
      <c r="G94" s="250"/>
      <c r="H94" s="253">
        <v>6</v>
      </c>
      <c r="I94" s="254"/>
      <c r="J94" s="250"/>
      <c r="K94" s="250"/>
      <c r="L94" s="255"/>
      <c r="M94" s="256"/>
      <c r="N94" s="257"/>
      <c r="O94" s="257"/>
      <c r="P94" s="257"/>
      <c r="Q94" s="257"/>
      <c r="R94" s="257"/>
      <c r="S94" s="257"/>
      <c r="T94" s="258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59" t="s">
        <v>487</v>
      </c>
      <c r="AU94" s="259" t="s">
        <v>82</v>
      </c>
      <c r="AV94" s="13" t="s">
        <v>82</v>
      </c>
      <c r="AW94" s="13" t="s">
        <v>35</v>
      </c>
      <c r="AX94" s="13" t="s">
        <v>78</v>
      </c>
      <c r="AY94" s="259" t="s">
        <v>475</v>
      </c>
    </row>
    <row r="95" s="2" customFormat="1" ht="33" customHeight="1">
      <c r="A95" s="41"/>
      <c r="B95" s="42"/>
      <c r="C95" s="231" t="s">
        <v>90</v>
      </c>
      <c r="D95" s="231" t="s">
        <v>477</v>
      </c>
      <c r="E95" s="232" t="s">
        <v>8399</v>
      </c>
      <c r="F95" s="233" t="s">
        <v>8400</v>
      </c>
      <c r="G95" s="234" t="s">
        <v>480</v>
      </c>
      <c r="H95" s="235">
        <v>9.4049999999999994</v>
      </c>
      <c r="I95" s="236"/>
      <c r="J95" s="237">
        <f>ROUND(I95*H95,2)</f>
        <v>0</v>
      </c>
      <c r="K95" s="233" t="s">
        <v>481</v>
      </c>
      <c r="L95" s="47"/>
      <c r="M95" s="238" t="s">
        <v>28</v>
      </c>
      <c r="N95" s="239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482</v>
      </c>
      <c r="AT95" s="242" t="s">
        <v>477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482</v>
      </c>
      <c r="BM95" s="242" t="s">
        <v>8401</v>
      </c>
    </row>
    <row r="96" s="2" customFormat="1">
      <c r="A96" s="41"/>
      <c r="B96" s="42"/>
      <c r="C96" s="43"/>
      <c r="D96" s="244" t="s">
        <v>484</v>
      </c>
      <c r="E96" s="43"/>
      <c r="F96" s="245" t="s">
        <v>8402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13" customFormat="1">
      <c r="A97" s="13"/>
      <c r="B97" s="249"/>
      <c r="C97" s="250"/>
      <c r="D97" s="244" t="s">
        <v>487</v>
      </c>
      <c r="E97" s="251" t="s">
        <v>28</v>
      </c>
      <c r="F97" s="252" t="s">
        <v>8403</v>
      </c>
      <c r="G97" s="250"/>
      <c r="H97" s="253">
        <v>9.4049999999999994</v>
      </c>
      <c r="I97" s="254"/>
      <c r="J97" s="250"/>
      <c r="K97" s="250"/>
      <c r="L97" s="255"/>
      <c r="M97" s="256"/>
      <c r="N97" s="257"/>
      <c r="O97" s="257"/>
      <c r="P97" s="257"/>
      <c r="Q97" s="257"/>
      <c r="R97" s="257"/>
      <c r="S97" s="257"/>
      <c r="T97" s="258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59" t="s">
        <v>487</v>
      </c>
      <c r="AU97" s="259" t="s">
        <v>82</v>
      </c>
      <c r="AV97" s="13" t="s">
        <v>82</v>
      </c>
      <c r="AW97" s="13" t="s">
        <v>35</v>
      </c>
      <c r="AX97" s="13" t="s">
        <v>78</v>
      </c>
      <c r="AY97" s="259" t="s">
        <v>475</v>
      </c>
    </row>
    <row r="98" s="2" customFormat="1" ht="33" customHeight="1">
      <c r="A98" s="41"/>
      <c r="B98" s="42"/>
      <c r="C98" s="231" t="s">
        <v>482</v>
      </c>
      <c r="D98" s="231" t="s">
        <v>477</v>
      </c>
      <c r="E98" s="232" t="s">
        <v>8404</v>
      </c>
      <c r="F98" s="233" t="s">
        <v>8405</v>
      </c>
      <c r="G98" s="234" t="s">
        <v>480</v>
      </c>
      <c r="H98" s="235">
        <v>10.032</v>
      </c>
      <c r="I98" s="236"/>
      <c r="J98" s="237">
        <f>ROUND(I98*H98,2)</f>
        <v>0</v>
      </c>
      <c r="K98" s="233" t="s">
        <v>906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482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482</v>
      </c>
      <c r="BM98" s="242" t="s">
        <v>8406</v>
      </c>
    </row>
    <row r="99" s="2" customFormat="1">
      <c r="A99" s="41"/>
      <c r="B99" s="42"/>
      <c r="C99" s="43"/>
      <c r="D99" s="244" t="s">
        <v>484</v>
      </c>
      <c r="E99" s="43"/>
      <c r="F99" s="245" t="s">
        <v>8407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13" customFormat="1">
      <c r="A100" s="13"/>
      <c r="B100" s="249"/>
      <c r="C100" s="250"/>
      <c r="D100" s="244" t="s">
        <v>487</v>
      </c>
      <c r="E100" s="251" t="s">
        <v>28</v>
      </c>
      <c r="F100" s="252" t="s">
        <v>8408</v>
      </c>
      <c r="G100" s="250"/>
      <c r="H100" s="253">
        <v>10.032</v>
      </c>
      <c r="I100" s="254"/>
      <c r="J100" s="250"/>
      <c r="K100" s="250"/>
      <c r="L100" s="255"/>
      <c r="M100" s="256"/>
      <c r="N100" s="257"/>
      <c r="O100" s="257"/>
      <c r="P100" s="257"/>
      <c r="Q100" s="257"/>
      <c r="R100" s="257"/>
      <c r="S100" s="257"/>
      <c r="T100" s="258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59" t="s">
        <v>487</v>
      </c>
      <c r="AU100" s="259" t="s">
        <v>82</v>
      </c>
      <c r="AV100" s="13" t="s">
        <v>82</v>
      </c>
      <c r="AW100" s="13" t="s">
        <v>35</v>
      </c>
      <c r="AX100" s="13" t="s">
        <v>78</v>
      </c>
      <c r="AY100" s="259" t="s">
        <v>475</v>
      </c>
    </row>
    <row r="101" s="2" customFormat="1" ht="44.25" customHeight="1">
      <c r="A101" s="41"/>
      <c r="B101" s="42"/>
      <c r="C101" s="231" t="s">
        <v>186</v>
      </c>
      <c r="D101" s="231" t="s">
        <v>477</v>
      </c>
      <c r="E101" s="232" t="s">
        <v>8409</v>
      </c>
      <c r="F101" s="233" t="s">
        <v>8410</v>
      </c>
      <c r="G101" s="234" t="s">
        <v>480</v>
      </c>
      <c r="H101" s="235">
        <v>3.0099999999999998</v>
      </c>
      <c r="I101" s="236"/>
      <c r="J101" s="237">
        <f>ROUND(I101*H101,2)</f>
        <v>0</v>
      </c>
      <c r="K101" s="233" t="s">
        <v>906</v>
      </c>
      <c r="L101" s="47"/>
      <c r="M101" s="238" t="s">
        <v>28</v>
      </c>
      <c r="N101" s="239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482</v>
      </c>
      <c r="AT101" s="242" t="s">
        <v>477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482</v>
      </c>
      <c r="BM101" s="242" t="s">
        <v>8411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8412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8413</v>
      </c>
      <c r="G103" s="250"/>
      <c r="H103" s="253">
        <v>3.0099999999999998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78</v>
      </c>
      <c r="AY103" s="259" t="s">
        <v>475</v>
      </c>
    </row>
    <row r="104" s="2" customFormat="1" ht="33" customHeight="1">
      <c r="A104" s="41"/>
      <c r="B104" s="42"/>
      <c r="C104" s="231" t="s">
        <v>204</v>
      </c>
      <c r="D104" s="231" t="s">
        <v>477</v>
      </c>
      <c r="E104" s="232" t="s">
        <v>7063</v>
      </c>
      <c r="F104" s="233" t="s">
        <v>7064</v>
      </c>
      <c r="G104" s="234" t="s">
        <v>480</v>
      </c>
      <c r="H104" s="235">
        <v>10.533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8414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7066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8415</v>
      </c>
      <c r="G106" s="250"/>
      <c r="H106" s="253">
        <v>21.067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8416</v>
      </c>
      <c r="G107" s="250"/>
      <c r="H107" s="253">
        <v>-10.534000000000001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74</v>
      </c>
      <c r="AY107" s="259" t="s">
        <v>475</v>
      </c>
    </row>
    <row r="108" s="15" customFormat="1">
      <c r="A108" s="15"/>
      <c r="B108" s="271"/>
      <c r="C108" s="272"/>
      <c r="D108" s="244" t="s">
        <v>487</v>
      </c>
      <c r="E108" s="273" t="s">
        <v>28</v>
      </c>
      <c r="F108" s="274" t="s">
        <v>493</v>
      </c>
      <c r="G108" s="272"/>
      <c r="H108" s="275">
        <v>10.533</v>
      </c>
      <c r="I108" s="276"/>
      <c r="J108" s="272"/>
      <c r="K108" s="272"/>
      <c r="L108" s="277"/>
      <c r="M108" s="278"/>
      <c r="N108" s="279"/>
      <c r="O108" s="279"/>
      <c r="P108" s="279"/>
      <c r="Q108" s="279"/>
      <c r="R108" s="279"/>
      <c r="S108" s="279"/>
      <c r="T108" s="280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81" t="s">
        <v>487</v>
      </c>
      <c r="AU108" s="281" t="s">
        <v>82</v>
      </c>
      <c r="AV108" s="15" t="s">
        <v>482</v>
      </c>
      <c r="AW108" s="15" t="s">
        <v>35</v>
      </c>
      <c r="AX108" s="15" t="s">
        <v>78</v>
      </c>
      <c r="AY108" s="281" t="s">
        <v>475</v>
      </c>
    </row>
    <row r="109" s="2" customFormat="1" ht="44.25" customHeight="1">
      <c r="A109" s="41"/>
      <c r="B109" s="42"/>
      <c r="C109" s="231" t="s">
        <v>522</v>
      </c>
      <c r="D109" s="231" t="s">
        <v>477</v>
      </c>
      <c r="E109" s="232" t="s">
        <v>8417</v>
      </c>
      <c r="F109" s="233" t="s">
        <v>8418</v>
      </c>
      <c r="G109" s="234" t="s">
        <v>480</v>
      </c>
      <c r="H109" s="235">
        <v>3.1600000000000001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482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482</v>
      </c>
      <c r="BM109" s="242" t="s">
        <v>8419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8420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8421</v>
      </c>
      <c r="G111" s="250"/>
      <c r="H111" s="253">
        <v>3.1600000000000001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78</v>
      </c>
      <c r="AY111" s="259" t="s">
        <v>475</v>
      </c>
    </row>
    <row r="112" s="2" customFormat="1" ht="33" customHeight="1">
      <c r="A112" s="41"/>
      <c r="B112" s="42"/>
      <c r="C112" s="231" t="s">
        <v>519</v>
      </c>
      <c r="D112" s="231" t="s">
        <v>477</v>
      </c>
      <c r="E112" s="232" t="s">
        <v>6889</v>
      </c>
      <c r="F112" s="233" t="s">
        <v>6890</v>
      </c>
      <c r="G112" s="234" t="s">
        <v>480</v>
      </c>
      <c r="H112" s="235">
        <v>10.534000000000001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8422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6892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8423</v>
      </c>
      <c r="G114" s="250"/>
      <c r="H114" s="253">
        <v>10.534000000000001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33" customHeight="1">
      <c r="A115" s="41"/>
      <c r="B115" s="42"/>
      <c r="C115" s="231" t="s">
        <v>292</v>
      </c>
      <c r="D115" s="231" t="s">
        <v>477</v>
      </c>
      <c r="E115" s="232" t="s">
        <v>8424</v>
      </c>
      <c r="F115" s="233" t="s">
        <v>8425</v>
      </c>
      <c r="G115" s="234" t="s">
        <v>3898</v>
      </c>
      <c r="H115" s="235">
        <v>1</v>
      </c>
      <c r="I115" s="236"/>
      <c r="J115" s="237">
        <f>ROUND(I115*H115,2)</f>
        <v>0</v>
      </c>
      <c r="K115" s="233" t="s">
        <v>28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8426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8427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 ht="44.25" customHeight="1">
      <c r="A117" s="41"/>
      <c r="B117" s="42"/>
      <c r="C117" s="231" t="s">
        <v>332</v>
      </c>
      <c r="D117" s="231" t="s">
        <v>477</v>
      </c>
      <c r="E117" s="232" t="s">
        <v>8428</v>
      </c>
      <c r="F117" s="233" t="s">
        <v>8429</v>
      </c>
      <c r="G117" s="234" t="s">
        <v>480</v>
      </c>
      <c r="H117" s="235">
        <v>10.533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482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482</v>
      </c>
      <c r="BM117" s="242" t="s">
        <v>8430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8429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8431</v>
      </c>
      <c r="G119" s="250"/>
      <c r="H119" s="253">
        <v>10.533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78</v>
      </c>
      <c r="AY119" s="259" t="s">
        <v>475</v>
      </c>
    </row>
    <row r="120" s="2" customFormat="1" ht="55.5" customHeight="1">
      <c r="A120" s="41"/>
      <c r="B120" s="42"/>
      <c r="C120" s="231" t="s">
        <v>341</v>
      </c>
      <c r="D120" s="231" t="s">
        <v>477</v>
      </c>
      <c r="E120" s="232" t="s">
        <v>8432</v>
      </c>
      <c r="F120" s="233" t="s">
        <v>8433</v>
      </c>
      <c r="G120" s="234" t="s">
        <v>480</v>
      </c>
      <c r="H120" s="235">
        <v>42.131999999999998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482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482</v>
      </c>
      <c r="BM120" s="242" t="s">
        <v>8434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8433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8435</v>
      </c>
      <c r="G122" s="250"/>
      <c r="H122" s="253">
        <v>42.131999999999998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78</v>
      </c>
      <c r="AY122" s="259" t="s">
        <v>475</v>
      </c>
    </row>
    <row r="123" s="2" customFormat="1" ht="44.25" customHeight="1">
      <c r="A123" s="41"/>
      <c r="B123" s="42"/>
      <c r="C123" s="231" t="s">
        <v>350</v>
      </c>
      <c r="D123" s="231" t="s">
        <v>477</v>
      </c>
      <c r="E123" s="232" t="s">
        <v>8436</v>
      </c>
      <c r="F123" s="233" t="s">
        <v>8437</v>
      </c>
      <c r="G123" s="234" t="s">
        <v>480</v>
      </c>
      <c r="H123" s="235">
        <v>10.534000000000001</v>
      </c>
      <c r="I123" s="236"/>
      <c r="J123" s="237">
        <f>ROUND(I123*H123,2)</f>
        <v>0</v>
      </c>
      <c r="K123" s="233" t="s">
        <v>481</v>
      </c>
      <c r="L123" s="47"/>
      <c r="M123" s="238" t="s">
        <v>28</v>
      </c>
      <c r="N123" s="239" t="s">
        <v>45</v>
      </c>
      <c r="O123" s="87"/>
      <c r="P123" s="240">
        <f>O123*H123</f>
        <v>0</v>
      </c>
      <c r="Q123" s="240">
        <v>0</v>
      </c>
      <c r="R123" s="240">
        <f>Q123*H123</f>
        <v>0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482</v>
      </c>
      <c r="AT123" s="242" t="s">
        <v>477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482</v>
      </c>
      <c r="BM123" s="242" t="s">
        <v>8438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8437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8439</v>
      </c>
      <c r="G125" s="250"/>
      <c r="H125" s="253">
        <v>10.534000000000001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78</v>
      </c>
      <c r="AY125" s="259" t="s">
        <v>475</v>
      </c>
    </row>
    <row r="126" s="2" customFormat="1" ht="55.5" customHeight="1">
      <c r="A126" s="41"/>
      <c r="B126" s="42"/>
      <c r="C126" s="231" t="s">
        <v>359</v>
      </c>
      <c r="D126" s="231" t="s">
        <v>477</v>
      </c>
      <c r="E126" s="232" t="s">
        <v>8440</v>
      </c>
      <c r="F126" s="233" t="s">
        <v>8441</v>
      </c>
      <c r="G126" s="234" t="s">
        <v>480</v>
      </c>
      <c r="H126" s="235">
        <v>42.136000000000003</v>
      </c>
      <c r="I126" s="236"/>
      <c r="J126" s="237">
        <f>ROUND(I126*H126,2)</f>
        <v>0</v>
      </c>
      <c r="K126" s="233" t="s">
        <v>481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8442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8441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8443</v>
      </c>
      <c r="G128" s="250"/>
      <c r="H128" s="253">
        <v>42.136000000000003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78</v>
      </c>
      <c r="AY128" s="259" t="s">
        <v>475</v>
      </c>
    </row>
    <row r="129" s="2" customFormat="1" ht="44.25" customHeight="1">
      <c r="A129" s="41"/>
      <c r="B129" s="42"/>
      <c r="C129" s="231" t="s">
        <v>557</v>
      </c>
      <c r="D129" s="231" t="s">
        <v>477</v>
      </c>
      <c r="E129" s="232" t="s">
        <v>6907</v>
      </c>
      <c r="F129" s="233" t="s">
        <v>3664</v>
      </c>
      <c r="G129" s="234" t="s">
        <v>480</v>
      </c>
      <c r="H129" s="235">
        <v>10.533</v>
      </c>
      <c r="I129" s="236"/>
      <c r="J129" s="237">
        <f>ROUND(I129*H129,2)</f>
        <v>0</v>
      </c>
      <c r="K129" s="233" t="s">
        <v>28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8444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3664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8445</v>
      </c>
      <c r="G131" s="250"/>
      <c r="H131" s="253">
        <v>10.533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44.25" customHeight="1">
      <c r="A132" s="41"/>
      <c r="B132" s="42"/>
      <c r="C132" s="231" t="s">
        <v>8</v>
      </c>
      <c r="D132" s="231" t="s">
        <v>477</v>
      </c>
      <c r="E132" s="232" t="s">
        <v>8446</v>
      </c>
      <c r="F132" s="233" t="s">
        <v>8447</v>
      </c>
      <c r="G132" s="234" t="s">
        <v>480</v>
      </c>
      <c r="H132" s="235">
        <v>10.534000000000001</v>
      </c>
      <c r="I132" s="236"/>
      <c r="J132" s="237">
        <f>ROUND(I132*H132,2)</f>
        <v>0</v>
      </c>
      <c r="K132" s="233" t="s">
        <v>28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482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8448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8447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8449</v>
      </c>
      <c r="G134" s="250"/>
      <c r="H134" s="253">
        <v>10.534000000000001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78</v>
      </c>
      <c r="AY134" s="259" t="s">
        <v>475</v>
      </c>
    </row>
    <row r="135" s="2" customFormat="1" ht="33" customHeight="1">
      <c r="A135" s="41"/>
      <c r="B135" s="42"/>
      <c r="C135" s="231" t="s">
        <v>567</v>
      </c>
      <c r="D135" s="231" t="s">
        <v>477</v>
      </c>
      <c r="E135" s="232" t="s">
        <v>3114</v>
      </c>
      <c r="F135" s="233" t="s">
        <v>3115</v>
      </c>
      <c r="G135" s="234" t="s">
        <v>480</v>
      </c>
      <c r="H135" s="235">
        <v>10.032</v>
      </c>
      <c r="I135" s="236"/>
      <c r="J135" s="237">
        <f>ROUND(I135*H135,2)</f>
        <v>0</v>
      </c>
      <c r="K135" s="233" t="s">
        <v>906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482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8450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3117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8451</v>
      </c>
      <c r="G137" s="250"/>
      <c r="H137" s="253">
        <v>10.032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2" customFormat="1" ht="33" customHeight="1">
      <c r="A138" s="41"/>
      <c r="B138" s="42"/>
      <c r="C138" s="231" t="s">
        <v>571</v>
      </c>
      <c r="D138" s="231" t="s">
        <v>477</v>
      </c>
      <c r="E138" s="232" t="s">
        <v>6910</v>
      </c>
      <c r="F138" s="233" t="s">
        <v>6911</v>
      </c>
      <c r="G138" s="234" t="s">
        <v>496</v>
      </c>
      <c r="H138" s="235">
        <v>62.700000000000003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482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8452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6911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8453</v>
      </c>
      <c r="G140" s="250"/>
      <c r="H140" s="253">
        <v>62.700000000000003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78</v>
      </c>
      <c r="AY140" s="259" t="s">
        <v>475</v>
      </c>
    </row>
    <row r="141" s="2" customFormat="1" ht="16.5" customHeight="1">
      <c r="A141" s="41"/>
      <c r="B141" s="42"/>
      <c r="C141" s="282" t="s">
        <v>575</v>
      </c>
      <c r="D141" s="282" t="s">
        <v>516</v>
      </c>
      <c r="E141" s="283" t="s">
        <v>8454</v>
      </c>
      <c r="F141" s="284" t="s">
        <v>8455</v>
      </c>
      <c r="G141" s="285" t="s">
        <v>720</v>
      </c>
      <c r="H141" s="286">
        <v>0.375</v>
      </c>
      <c r="I141" s="287"/>
      <c r="J141" s="288">
        <f>ROUND(I141*H141,2)</f>
        <v>0</v>
      </c>
      <c r="K141" s="284" t="s">
        <v>481</v>
      </c>
      <c r="L141" s="289"/>
      <c r="M141" s="290" t="s">
        <v>28</v>
      </c>
      <c r="N141" s="291" t="s">
        <v>45</v>
      </c>
      <c r="O141" s="87"/>
      <c r="P141" s="240">
        <f>O141*H141</f>
        <v>0</v>
      </c>
      <c r="Q141" s="240">
        <v>0.001</v>
      </c>
      <c r="R141" s="240">
        <f>Q141*H141</f>
        <v>0.00037500000000000001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519</v>
      </c>
      <c r="AT141" s="242" t="s">
        <v>516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482</v>
      </c>
      <c r="BM141" s="242" t="s">
        <v>8456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8455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13" customFormat="1">
      <c r="A143" s="13"/>
      <c r="B143" s="249"/>
      <c r="C143" s="250"/>
      <c r="D143" s="244" t="s">
        <v>487</v>
      </c>
      <c r="E143" s="251" t="s">
        <v>28</v>
      </c>
      <c r="F143" s="252" t="s">
        <v>8457</v>
      </c>
      <c r="G143" s="250"/>
      <c r="H143" s="253">
        <v>0.375</v>
      </c>
      <c r="I143" s="254"/>
      <c r="J143" s="250"/>
      <c r="K143" s="250"/>
      <c r="L143" s="255"/>
      <c r="M143" s="256"/>
      <c r="N143" s="257"/>
      <c r="O143" s="257"/>
      <c r="P143" s="257"/>
      <c r="Q143" s="257"/>
      <c r="R143" s="257"/>
      <c r="S143" s="257"/>
      <c r="T143" s="258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9" t="s">
        <v>487</v>
      </c>
      <c r="AU143" s="259" t="s">
        <v>82</v>
      </c>
      <c r="AV143" s="13" t="s">
        <v>82</v>
      </c>
      <c r="AW143" s="13" t="s">
        <v>35</v>
      </c>
      <c r="AX143" s="13" t="s">
        <v>78</v>
      </c>
      <c r="AY143" s="259" t="s">
        <v>475</v>
      </c>
    </row>
    <row r="144" s="2" customFormat="1" ht="33" customHeight="1">
      <c r="A144" s="41"/>
      <c r="B144" s="42"/>
      <c r="C144" s="231" t="s">
        <v>579</v>
      </c>
      <c r="D144" s="231" t="s">
        <v>477</v>
      </c>
      <c r="E144" s="232" t="s">
        <v>4081</v>
      </c>
      <c r="F144" s="233" t="s">
        <v>4082</v>
      </c>
      <c r="G144" s="234" t="s">
        <v>496</v>
      </c>
      <c r="H144" s="235">
        <v>62.700000000000003</v>
      </c>
      <c r="I144" s="236"/>
      <c r="J144" s="237">
        <f>ROUND(I144*H144,2)</f>
        <v>0</v>
      </c>
      <c r="K144" s="233" t="s">
        <v>481</v>
      </c>
      <c r="L144" s="47"/>
      <c r="M144" s="238" t="s">
        <v>28</v>
      </c>
      <c r="N144" s="239" t="s">
        <v>45</v>
      </c>
      <c r="O144" s="87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482</v>
      </c>
      <c r="AT144" s="242" t="s">
        <v>477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8458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4082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8459</v>
      </c>
      <c r="G146" s="250"/>
      <c r="H146" s="253">
        <v>62.700000000000003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78</v>
      </c>
      <c r="AY146" s="259" t="s">
        <v>475</v>
      </c>
    </row>
    <row r="147" s="12" customFormat="1" ht="22.8" customHeight="1">
      <c r="A147" s="12"/>
      <c r="B147" s="215"/>
      <c r="C147" s="216"/>
      <c r="D147" s="217" t="s">
        <v>73</v>
      </c>
      <c r="E147" s="229" t="s">
        <v>82</v>
      </c>
      <c r="F147" s="229" t="s">
        <v>925</v>
      </c>
      <c r="G147" s="216"/>
      <c r="H147" s="216"/>
      <c r="I147" s="219"/>
      <c r="J147" s="230">
        <f>BK147</f>
        <v>0</v>
      </c>
      <c r="K147" s="216"/>
      <c r="L147" s="221"/>
      <c r="M147" s="222"/>
      <c r="N147" s="223"/>
      <c r="O147" s="223"/>
      <c r="P147" s="224">
        <f>SUM(P148:P158)</f>
        <v>0</v>
      </c>
      <c r="Q147" s="223"/>
      <c r="R147" s="224">
        <f>SUM(R148:R158)</f>
        <v>32.480269680000006</v>
      </c>
      <c r="S147" s="223"/>
      <c r="T147" s="225">
        <f>SUM(T148:T158)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6" t="s">
        <v>78</v>
      </c>
      <c r="AT147" s="227" t="s">
        <v>73</v>
      </c>
      <c r="AU147" s="227" t="s">
        <v>78</v>
      </c>
      <c r="AY147" s="226" t="s">
        <v>475</v>
      </c>
      <c r="BK147" s="228">
        <f>SUM(BK148:BK158)</f>
        <v>0</v>
      </c>
    </row>
    <row r="148" s="2" customFormat="1" ht="33" customHeight="1">
      <c r="A148" s="41"/>
      <c r="B148" s="42"/>
      <c r="C148" s="231" t="s">
        <v>583</v>
      </c>
      <c r="D148" s="231" t="s">
        <v>477</v>
      </c>
      <c r="E148" s="232" t="s">
        <v>8460</v>
      </c>
      <c r="F148" s="233" t="s">
        <v>8461</v>
      </c>
      <c r="G148" s="234" t="s">
        <v>480</v>
      </c>
      <c r="H148" s="235">
        <v>12.789999999999999</v>
      </c>
      <c r="I148" s="236"/>
      <c r="J148" s="237">
        <f>ROUND(I148*H148,2)</f>
        <v>0</v>
      </c>
      <c r="K148" s="233" t="s">
        <v>906</v>
      </c>
      <c r="L148" s="47"/>
      <c r="M148" s="238" t="s">
        <v>28</v>
      </c>
      <c r="N148" s="239" t="s">
        <v>45</v>
      </c>
      <c r="O148" s="87"/>
      <c r="P148" s="240">
        <f>O148*H148</f>
        <v>0</v>
      </c>
      <c r="Q148" s="240">
        <v>2.5359600000000002</v>
      </c>
      <c r="R148" s="240">
        <f>Q148*H148</f>
        <v>32.434928400000004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482</v>
      </c>
      <c r="AT148" s="242" t="s">
        <v>477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8462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8461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8463</v>
      </c>
      <c r="G150" s="250"/>
      <c r="H150" s="253">
        <v>8.2759999999999998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74</v>
      </c>
      <c r="AY150" s="259" t="s">
        <v>475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8464</v>
      </c>
      <c r="G151" s="250"/>
      <c r="H151" s="253">
        <v>4.5140000000000002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74</v>
      </c>
      <c r="AY151" s="259" t="s">
        <v>475</v>
      </c>
    </row>
    <row r="152" s="15" customFormat="1">
      <c r="A152" s="15"/>
      <c r="B152" s="271"/>
      <c r="C152" s="272"/>
      <c r="D152" s="244" t="s">
        <v>487</v>
      </c>
      <c r="E152" s="273" t="s">
        <v>28</v>
      </c>
      <c r="F152" s="274" t="s">
        <v>493</v>
      </c>
      <c r="G152" s="272"/>
      <c r="H152" s="275">
        <v>12.789999999999999</v>
      </c>
      <c r="I152" s="276"/>
      <c r="J152" s="272"/>
      <c r="K152" s="272"/>
      <c r="L152" s="277"/>
      <c r="M152" s="278"/>
      <c r="N152" s="279"/>
      <c r="O152" s="279"/>
      <c r="P152" s="279"/>
      <c r="Q152" s="279"/>
      <c r="R152" s="279"/>
      <c r="S152" s="279"/>
      <c r="T152" s="280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81" t="s">
        <v>487</v>
      </c>
      <c r="AU152" s="281" t="s">
        <v>82</v>
      </c>
      <c r="AV152" s="15" t="s">
        <v>482</v>
      </c>
      <c r="AW152" s="15" t="s">
        <v>35</v>
      </c>
      <c r="AX152" s="15" t="s">
        <v>78</v>
      </c>
      <c r="AY152" s="281" t="s">
        <v>475</v>
      </c>
    </row>
    <row r="153" s="2" customFormat="1" ht="21.75" customHeight="1">
      <c r="A153" s="41"/>
      <c r="B153" s="42"/>
      <c r="C153" s="231" t="s">
        <v>7</v>
      </c>
      <c r="D153" s="231" t="s">
        <v>477</v>
      </c>
      <c r="E153" s="232" t="s">
        <v>4209</v>
      </c>
      <c r="F153" s="233" t="s">
        <v>4210</v>
      </c>
      <c r="G153" s="234" t="s">
        <v>496</v>
      </c>
      <c r="H153" s="235">
        <v>30.635999999999999</v>
      </c>
      <c r="I153" s="236"/>
      <c r="J153" s="237">
        <f>ROUND(I153*H153,2)</f>
        <v>0</v>
      </c>
      <c r="K153" s="233" t="s">
        <v>906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0.0014400000000000001</v>
      </c>
      <c r="R153" s="240">
        <f>Q153*H153</f>
        <v>0.044115840000000003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482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8465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4210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8466</v>
      </c>
      <c r="G155" s="250"/>
      <c r="H155" s="253">
        <v>30.635999999999999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78</v>
      </c>
      <c r="AY155" s="259" t="s">
        <v>475</v>
      </c>
    </row>
    <row r="156" s="2" customFormat="1" ht="21.75" customHeight="1">
      <c r="A156" s="41"/>
      <c r="B156" s="42"/>
      <c r="C156" s="231" t="s">
        <v>594</v>
      </c>
      <c r="D156" s="231" t="s">
        <v>477</v>
      </c>
      <c r="E156" s="232" t="s">
        <v>4213</v>
      </c>
      <c r="F156" s="233" t="s">
        <v>4214</v>
      </c>
      <c r="G156" s="234" t="s">
        <v>496</v>
      </c>
      <c r="H156" s="235">
        <v>30.635999999999999</v>
      </c>
      <c r="I156" s="236"/>
      <c r="J156" s="237">
        <f>ROUND(I156*H156,2)</f>
        <v>0</v>
      </c>
      <c r="K156" s="233" t="s">
        <v>906</v>
      </c>
      <c r="L156" s="47"/>
      <c r="M156" s="238" t="s">
        <v>28</v>
      </c>
      <c r="N156" s="239" t="s">
        <v>45</v>
      </c>
      <c r="O156" s="87"/>
      <c r="P156" s="240">
        <f>O156*H156</f>
        <v>0</v>
      </c>
      <c r="Q156" s="240">
        <v>4.0000000000000003E-05</v>
      </c>
      <c r="R156" s="240">
        <f>Q156*H156</f>
        <v>0.0012254400000000002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482</v>
      </c>
      <c r="AT156" s="242" t="s">
        <v>477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482</v>
      </c>
      <c r="BM156" s="242" t="s">
        <v>8467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4214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8468</v>
      </c>
      <c r="G158" s="250"/>
      <c r="H158" s="253">
        <v>30.635999999999999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78</v>
      </c>
      <c r="AY158" s="259" t="s">
        <v>475</v>
      </c>
    </row>
    <row r="159" s="12" customFormat="1" ht="22.8" customHeight="1">
      <c r="A159" s="12"/>
      <c r="B159" s="215"/>
      <c r="C159" s="216"/>
      <c r="D159" s="217" t="s">
        <v>73</v>
      </c>
      <c r="E159" s="229" t="s">
        <v>90</v>
      </c>
      <c r="F159" s="229" t="s">
        <v>476</v>
      </c>
      <c r="G159" s="216"/>
      <c r="H159" s="216"/>
      <c r="I159" s="219"/>
      <c r="J159" s="230">
        <f>BK159</f>
        <v>0</v>
      </c>
      <c r="K159" s="216"/>
      <c r="L159" s="221"/>
      <c r="M159" s="222"/>
      <c r="N159" s="223"/>
      <c r="O159" s="223"/>
      <c r="P159" s="224">
        <f>SUM(P160:P186)</f>
        <v>0</v>
      </c>
      <c r="Q159" s="223"/>
      <c r="R159" s="224">
        <f>SUM(R160:R186)</f>
        <v>16.487445199999996</v>
      </c>
      <c r="S159" s="223"/>
      <c r="T159" s="225">
        <f>SUM(T160:T186)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6" t="s">
        <v>78</v>
      </c>
      <c r="AT159" s="227" t="s">
        <v>73</v>
      </c>
      <c r="AU159" s="227" t="s">
        <v>78</v>
      </c>
      <c r="AY159" s="226" t="s">
        <v>475</v>
      </c>
      <c r="BK159" s="228">
        <f>SUM(BK160:BK186)</f>
        <v>0</v>
      </c>
    </row>
    <row r="160" s="2" customFormat="1" ht="21.75" customHeight="1">
      <c r="A160" s="41"/>
      <c r="B160" s="42"/>
      <c r="C160" s="231" t="s">
        <v>599</v>
      </c>
      <c r="D160" s="231" t="s">
        <v>477</v>
      </c>
      <c r="E160" s="232" t="s">
        <v>8469</v>
      </c>
      <c r="F160" s="233" t="s">
        <v>8470</v>
      </c>
      <c r="G160" s="234" t="s">
        <v>480</v>
      </c>
      <c r="H160" s="235">
        <v>1.6299999999999999</v>
      </c>
      <c r="I160" s="236"/>
      <c r="J160" s="237">
        <f>ROUND(I160*H160,2)</f>
        <v>0</v>
      </c>
      <c r="K160" s="233" t="s">
        <v>906</v>
      </c>
      <c r="L160" s="47"/>
      <c r="M160" s="238" t="s">
        <v>28</v>
      </c>
      <c r="N160" s="239" t="s">
        <v>45</v>
      </c>
      <c r="O160" s="87"/>
      <c r="P160" s="240">
        <f>O160*H160</f>
        <v>0</v>
      </c>
      <c r="Q160" s="240">
        <v>2.4705699999999999</v>
      </c>
      <c r="R160" s="240">
        <f>Q160*H160</f>
        <v>4.0270291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482</v>
      </c>
      <c r="AT160" s="242" t="s">
        <v>477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482</v>
      </c>
      <c r="BM160" s="242" t="s">
        <v>8471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8472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8473</v>
      </c>
      <c r="G162" s="250"/>
      <c r="H162" s="253">
        <v>1.6299999999999999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78</v>
      </c>
      <c r="AY162" s="259" t="s">
        <v>475</v>
      </c>
    </row>
    <row r="163" s="2" customFormat="1" ht="21.75" customHeight="1">
      <c r="A163" s="41"/>
      <c r="B163" s="42"/>
      <c r="C163" s="231" t="s">
        <v>603</v>
      </c>
      <c r="D163" s="231" t="s">
        <v>477</v>
      </c>
      <c r="E163" s="232" t="s">
        <v>8474</v>
      </c>
      <c r="F163" s="233" t="s">
        <v>8475</v>
      </c>
      <c r="G163" s="234" t="s">
        <v>496</v>
      </c>
      <c r="H163" s="235">
        <v>6.2699999999999996</v>
      </c>
      <c r="I163" s="236"/>
      <c r="J163" s="237">
        <f>ROUND(I163*H163,2)</f>
        <v>0</v>
      </c>
      <c r="K163" s="233" t="s">
        <v>906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0.025190000000000001</v>
      </c>
      <c r="R163" s="240">
        <f>Q163*H163</f>
        <v>0.15794130000000001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8476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8477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8478</v>
      </c>
      <c r="G165" s="250"/>
      <c r="H165" s="253">
        <v>6.2699999999999996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2" customFormat="1" ht="33" customHeight="1">
      <c r="A166" s="41"/>
      <c r="B166" s="42"/>
      <c r="C166" s="231" t="s">
        <v>607</v>
      </c>
      <c r="D166" s="231" t="s">
        <v>477</v>
      </c>
      <c r="E166" s="232" t="s">
        <v>8479</v>
      </c>
      <c r="F166" s="233" t="s">
        <v>8480</v>
      </c>
      <c r="G166" s="234" t="s">
        <v>496</v>
      </c>
      <c r="H166" s="235">
        <v>6.2699999999999996</v>
      </c>
      <c r="I166" s="236"/>
      <c r="J166" s="237">
        <f>ROUND(I166*H166,2)</f>
        <v>0</v>
      </c>
      <c r="K166" s="233" t="s">
        <v>906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482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482</v>
      </c>
      <c r="BM166" s="242" t="s">
        <v>8481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8482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8483</v>
      </c>
      <c r="G168" s="250"/>
      <c r="H168" s="253">
        <v>6.2699999999999996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78</v>
      </c>
      <c r="AY168" s="259" t="s">
        <v>475</v>
      </c>
    </row>
    <row r="169" s="2" customFormat="1" ht="44.25" customHeight="1">
      <c r="A169" s="41"/>
      <c r="B169" s="42"/>
      <c r="C169" s="231" t="s">
        <v>614</v>
      </c>
      <c r="D169" s="231" t="s">
        <v>477</v>
      </c>
      <c r="E169" s="232" t="s">
        <v>4273</v>
      </c>
      <c r="F169" s="233" t="s">
        <v>4274</v>
      </c>
      <c r="G169" s="234" t="s">
        <v>480</v>
      </c>
      <c r="H169" s="235">
        <v>4.5140000000000002</v>
      </c>
      <c r="I169" s="236"/>
      <c r="J169" s="237">
        <f>ROUND(I169*H169,2)</f>
        <v>0</v>
      </c>
      <c r="K169" s="233" t="s">
        <v>906</v>
      </c>
      <c r="L169" s="47"/>
      <c r="M169" s="238" t="s">
        <v>28</v>
      </c>
      <c r="N169" s="239" t="s">
        <v>45</v>
      </c>
      <c r="O169" s="87"/>
      <c r="P169" s="240">
        <f>O169*H169</f>
        <v>0</v>
      </c>
      <c r="Q169" s="240">
        <v>2.6843599999999999</v>
      </c>
      <c r="R169" s="240">
        <f>Q169*H169</f>
        <v>12.117201039999999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482</v>
      </c>
      <c r="AT169" s="242" t="s">
        <v>477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482</v>
      </c>
      <c r="BM169" s="242" t="s">
        <v>8484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4274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8485</v>
      </c>
      <c r="G171" s="250"/>
      <c r="H171" s="253">
        <v>4.5140000000000002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78</v>
      </c>
      <c r="AY171" s="259" t="s">
        <v>475</v>
      </c>
    </row>
    <row r="172" s="2" customFormat="1" ht="21.75" customHeight="1">
      <c r="A172" s="41"/>
      <c r="B172" s="42"/>
      <c r="C172" s="231" t="s">
        <v>620</v>
      </c>
      <c r="D172" s="231" t="s">
        <v>477</v>
      </c>
      <c r="E172" s="232" t="s">
        <v>8486</v>
      </c>
      <c r="F172" s="233" t="s">
        <v>8487</v>
      </c>
      <c r="G172" s="234" t="s">
        <v>496</v>
      </c>
      <c r="H172" s="235">
        <v>15.048</v>
      </c>
      <c r="I172" s="236"/>
      <c r="J172" s="237">
        <f>ROUND(I172*H172,2)</f>
        <v>0</v>
      </c>
      <c r="K172" s="233" t="s">
        <v>906</v>
      </c>
      <c r="L172" s="47"/>
      <c r="M172" s="238" t="s">
        <v>28</v>
      </c>
      <c r="N172" s="239" t="s">
        <v>45</v>
      </c>
      <c r="O172" s="87"/>
      <c r="P172" s="240">
        <f>O172*H172</f>
        <v>0</v>
      </c>
      <c r="Q172" s="240">
        <v>0.01137</v>
      </c>
      <c r="R172" s="240">
        <f>Q172*H172</f>
        <v>0.17109575999999999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482</v>
      </c>
      <c r="AT172" s="242" t="s">
        <v>477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482</v>
      </c>
      <c r="BM172" s="242" t="s">
        <v>8488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8487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8489</v>
      </c>
      <c r="G174" s="250"/>
      <c r="H174" s="253">
        <v>15.048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78</v>
      </c>
      <c r="AY174" s="259" t="s">
        <v>475</v>
      </c>
    </row>
    <row r="175" s="2" customFormat="1" ht="21.75" customHeight="1">
      <c r="A175" s="41"/>
      <c r="B175" s="42"/>
      <c r="C175" s="231" t="s">
        <v>625</v>
      </c>
      <c r="D175" s="231" t="s">
        <v>477</v>
      </c>
      <c r="E175" s="232" t="s">
        <v>8490</v>
      </c>
      <c r="F175" s="233" t="s">
        <v>8491</v>
      </c>
      <c r="G175" s="234" t="s">
        <v>550</v>
      </c>
      <c r="H175" s="235">
        <v>1</v>
      </c>
      <c r="I175" s="236"/>
      <c r="J175" s="237">
        <f>ROUND(I175*H175,2)</f>
        <v>0</v>
      </c>
      <c r="K175" s="233" t="s">
        <v>481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0.0083999999999999995</v>
      </c>
      <c r="R175" s="240">
        <f>Q175*H175</f>
        <v>0.0083999999999999995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8492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8493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2" customFormat="1" ht="21.75" customHeight="1">
      <c r="A177" s="41"/>
      <c r="B177" s="42"/>
      <c r="C177" s="231" t="s">
        <v>630</v>
      </c>
      <c r="D177" s="231" t="s">
        <v>477</v>
      </c>
      <c r="E177" s="232" t="s">
        <v>8494</v>
      </c>
      <c r="F177" s="233" t="s">
        <v>8495</v>
      </c>
      <c r="G177" s="234" t="s">
        <v>639</v>
      </c>
      <c r="H177" s="235">
        <v>0.59999999999999998</v>
      </c>
      <c r="I177" s="236"/>
      <c r="J177" s="237">
        <f>ROUND(I177*H177,2)</f>
        <v>0</v>
      </c>
      <c r="K177" s="233" t="s">
        <v>481</v>
      </c>
      <c r="L177" s="47"/>
      <c r="M177" s="238" t="s">
        <v>28</v>
      </c>
      <c r="N177" s="239" t="s">
        <v>45</v>
      </c>
      <c r="O177" s="87"/>
      <c r="P177" s="240">
        <f>O177*H177</f>
        <v>0</v>
      </c>
      <c r="Q177" s="240">
        <v>0.0046299999999999996</v>
      </c>
      <c r="R177" s="240">
        <f>Q177*H177</f>
        <v>0.0027779999999999997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482</v>
      </c>
      <c r="AT177" s="242" t="s">
        <v>477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482</v>
      </c>
      <c r="BM177" s="242" t="s">
        <v>8496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8497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8498</v>
      </c>
      <c r="G179" s="250"/>
      <c r="H179" s="253">
        <v>0.59999999999999998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78</v>
      </c>
      <c r="AY179" s="259" t="s">
        <v>475</v>
      </c>
    </row>
    <row r="180" s="2" customFormat="1" ht="21.75" customHeight="1">
      <c r="A180" s="41"/>
      <c r="B180" s="42"/>
      <c r="C180" s="231" t="s">
        <v>636</v>
      </c>
      <c r="D180" s="231" t="s">
        <v>477</v>
      </c>
      <c r="E180" s="232" t="s">
        <v>8499</v>
      </c>
      <c r="F180" s="233" t="s">
        <v>8500</v>
      </c>
      <c r="G180" s="234" t="s">
        <v>550</v>
      </c>
      <c r="H180" s="235">
        <v>83</v>
      </c>
      <c r="I180" s="236"/>
      <c r="J180" s="237">
        <f>ROUND(I180*H180,2)</f>
        <v>0</v>
      </c>
      <c r="K180" s="233" t="s">
        <v>481</v>
      </c>
      <c r="L180" s="47"/>
      <c r="M180" s="238" t="s">
        <v>28</v>
      </c>
      <c r="N180" s="239" t="s">
        <v>45</v>
      </c>
      <c r="O180" s="87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482</v>
      </c>
      <c r="AT180" s="242" t="s">
        <v>477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482</v>
      </c>
      <c r="BM180" s="242" t="s">
        <v>8501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8500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8502</v>
      </c>
      <c r="G182" s="250"/>
      <c r="H182" s="253">
        <v>83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78</v>
      </c>
      <c r="AY182" s="259" t="s">
        <v>475</v>
      </c>
    </row>
    <row r="183" s="2" customFormat="1" ht="21.75" customHeight="1">
      <c r="A183" s="41"/>
      <c r="B183" s="42"/>
      <c r="C183" s="282" t="s">
        <v>644</v>
      </c>
      <c r="D183" s="282" t="s">
        <v>516</v>
      </c>
      <c r="E183" s="283" t="s">
        <v>8503</v>
      </c>
      <c r="F183" s="284" t="s">
        <v>8504</v>
      </c>
      <c r="G183" s="285" t="s">
        <v>508</v>
      </c>
      <c r="H183" s="286">
        <v>0.0030000000000000001</v>
      </c>
      <c r="I183" s="287"/>
      <c r="J183" s="288">
        <f>ROUND(I183*H183,2)</f>
        <v>0</v>
      </c>
      <c r="K183" s="284" t="s">
        <v>481</v>
      </c>
      <c r="L183" s="289"/>
      <c r="M183" s="290" t="s">
        <v>28</v>
      </c>
      <c r="N183" s="291" t="s">
        <v>45</v>
      </c>
      <c r="O183" s="87"/>
      <c r="P183" s="240">
        <f>O183*H183</f>
        <v>0</v>
      </c>
      <c r="Q183" s="240">
        <v>1</v>
      </c>
      <c r="R183" s="240">
        <f>Q183*H183</f>
        <v>0.0030000000000000001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519</v>
      </c>
      <c r="AT183" s="242" t="s">
        <v>516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8505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8504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8506</v>
      </c>
      <c r="G185" s="250"/>
      <c r="H185" s="253">
        <v>0.052999999999999998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74</v>
      </c>
      <c r="AY185" s="259" t="s">
        <v>475</v>
      </c>
    </row>
    <row r="186" s="13" customFormat="1">
      <c r="A186" s="13"/>
      <c r="B186" s="249"/>
      <c r="C186" s="250"/>
      <c r="D186" s="244" t="s">
        <v>487</v>
      </c>
      <c r="E186" s="251" t="s">
        <v>28</v>
      </c>
      <c r="F186" s="252" t="s">
        <v>8507</v>
      </c>
      <c r="G186" s="250"/>
      <c r="H186" s="253">
        <v>0.0030000000000000001</v>
      </c>
      <c r="I186" s="254"/>
      <c r="J186" s="250"/>
      <c r="K186" s="250"/>
      <c r="L186" s="255"/>
      <c r="M186" s="256"/>
      <c r="N186" s="257"/>
      <c r="O186" s="257"/>
      <c r="P186" s="257"/>
      <c r="Q186" s="257"/>
      <c r="R186" s="257"/>
      <c r="S186" s="257"/>
      <c r="T186" s="258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9" t="s">
        <v>487</v>
      </c>
      <c r="AU186" s="259" t="s">
        <v>82</v>
      </c>
      <c r="AV186" s="13" t="s">
        <v>82</v>
      </c>
      <c r="AW186" s="13" t="s">
        <v>35</v>
      </c>
      <c r="AX186" s="13" t="s">
        <v>78</v>
      </c>
      <c r="AY186" s="259" t="s">
        <v>475</v>
      </c>
    </row>
    <row r="187" s="12" customFormat="1" ht="22.8" customHeight="1">
      <c r="A187" s="12"/>
      <c r="B187" s="215"/>
      <c r="C187" s="216"/>
      <c r="D187" s="217" t="s">
        <v>73</v>
      </c>
      <c r="E187" s="229" t="s">
        <v>519</v>
      </c>
      <c r="F187" s="229" t="s">
        <v>2464</v>
      </c>
      <c r="G187" s="216"/>
      <c r="H187" s="216"/>
      <c r="I187" s="219"/>
      <c r="J187" s="230">
        <f>BK187</f>
        <v>0</v>
      </c>
      <c r="K187" s="216"/>
      <c r="L187" s="221"/>
      <c r="M187" s="222"/>
      <c r="N187" s="223"/>
      <c r="O187" s="223"/>
      <c r="P187" s="224">
        <f>SUM(P188:P190)</f>
        <v>0</v>
      </c>
      <c r="Q187" s="223"/>
      <c r="R187" s="224">
        <f>SUM(R188:R190)</f>
        <v>0.0025600000000000002</v>
      </c>
      <c r="S187" s="223"/>
      <c r="T187" s="225">
        <f>SUM(T188:T190)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6" t="s">
        <v>78</v>
      </c>
      <c r="AT187" s="227" t="s">
        <v>73</v>
      </c>
      <c r="AU187" s="227" t="s">
        <v>78</v>
      </c>
      <c r="AY187" s="226" t="s">
        <v>475</v>
      </c>
      <c r="BK187" s="228">
        <f>SUM(BK188:BK190)</f>
        <v>0</v>
      </c>
    </row>
    <row r="188" s="2" customFormat="1" ht="33" customHeight="1">
      <c r="A188" s="41"/>
      <c r="B188" s="42"/>
      <c r="C188" s="231" t="s">
        <v>649</v>
      </c>
      <c r="D188" s="231" t="s">
        <v>477</v>
      </c>
      <c r="E188" s="232" t="s">
        <v>6363</v>
      </c>
      <c r="F188" s="233" t="s">
        <v>6364</v>
      </c>
      <c r="G188" s="234" t="s">
        <v>639</v>
      </c>
      <c r="H188" s="235">
        <v>2</v>
      </c>
      <c r="I188" s="236"/>
      <c r="J188" s="237">
        <f>ROUND(I188*H188,2)</f>
        <v>0</v>
      </c>
      <c r="K188" s="233" t="s">
        <v>481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0.0012800000000000001</v>
      </c>
      <c r="R188" s="240">
        <f>Q188*H188</f>
        <v>0.0025600000000000002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482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482</v>
      </c>
      <c r="BM188" s="242" t="s">
        <v>8508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6364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8509</v>
      </c>
      <c r="G190" s="250"/>
      <c r="H190" s="253">
        <v>2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78</v>
      </c>
      <c r="AY190" s="259" t="s">
        <v>475</v>
      </c>
    </row>
    <row r="191" s="12" customFormat="1" ht="22.8" customHeight="1">
      <c r="A191" s="12"/>
      <c r="B191" s="215"/>
      <c r="C191" s="216"/>
      <c r="D191" s="217" t="s">
        <v>73</v>
      </c>
      <c r="E191" s="229" t="s">
        <v>292</v>
      </c>
      <c r="F191" s="229" t="s">
        <v>648</v>
      </c>
      <c r="G191" s="216"/>
      <c r="H191" s="216"/>
      <c r="I191" s="219"/>
      <c r="J191" s="230">
        <f>BK191</f>
        <v>0</v>
      </c>
      <c r="K191" s="216"/>
      <c r="L191" s="221"/>
      <c r="M191" s="222"/>
      <c r="N191" s="223"/>
      <c r="O191" s="223"/>
      <c r="P191" s="224">
        <f>SUM(P192:P204)</f>
        <v>0</v>
      </c>
      <c r="Q191" s="223"/>
      <c r="R191" s="224">
        <f>SUM(R192:R204)</f>
        <v>0.0066426999999999996</v>
      </c>
      <c r="S191" s="223"/>
      <c r="T191" s="225">
        <f>SUM(T192:T204)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26" t="s">
        <v>78</v>
      </c>
      <c r="AT191" s="227" t="s">
        <v>73</v>
      </c>
      <c r="AU191" s="227" t="s">
        <v>78</v>
      </c>
      <c r="AY191" s="226" t="s">
        <v>475</v>
      </c>
      <c r="BK191" s="228">
        <f>SUM(BK192:BK204)</f>
        <v>0</v>
      </c>
    </row>
    <row r="192" s="2" customFormat="1" ht="33" customHeight="1">
      <c r="A192" s="41"/>
      <c r="B192" s="42"/>
      <c r="C192" s="231" t="s">
        <v>672</v>
      </c>
      <c r="D192" s="231" t="s">
        <v>477</v>
      </c>
      <c r="E192" s="232" t="s">
        <v>8510</v>
      </c>
      <c r="F192" s="233" t="s">
        <v>8511</v>
      </c>
      <c r="G192" s="234" t="s">
        <v>639</v>
      </c>
      <c r="H192" s="235">
        <v>33.200000000000003</v>
      </c>
      <c r="I192" s="236"/>
      <c r="J192" s="237">
        <f>ROUND(I192*H192,2)</f>
        <v>0</v>
      </c>
      <c r="K192" s="233" t="s">
        <v>481</v>
      </c>
      <c r="L192" s="47"/>
      <c r="M192" s="238" t="s">
        <v>28</v>
      </c>
      <c r="N192" s="239" t="s">
        <v>45</v>
      </c>
      <c r="O192" s="87"/>
      <c r="P192" s="240">
        <f>O192*H192</f>
        <v>0</v>
      </c>
      <c r="Q192" s="240">
        <v>0.00013999999999999999</v>
      </c>
      <c r="R192" s="240">
        <f>Q192*H192</f>
        <v>0.0046480000000000002</v>
      </c>
      <c r="S192" s="240">
        <v>0</v>
      </c>
      <c r="T192" s="24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42" t="s">
        <v>482</v>
      </c>
      <c r="AT192" s="242" t="s">
        <v>477</v>
      </c>
      <c r="AU192" s="242" t="s">
        <v>82</v>
      </c>
      <c r="AY192" s="20" t="s">
        <v>475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20" t="s">
        <v>78</v>
      </c>
      <c r="BK192" s="243">
        <f>ROUND(I192*H192,2)</f>
        <v>0</v>
      </c>
      <c r="BL192" s="20" t="s">
        <v>482</v>
      </c>
      <c r="BM192" s="242" t="s">
        <v>8512</v>
      </c>
    </row>
    <row r="193" s="2" customFormat="1">
      <c r="A193" s="41"/>
      <c r="B193" s="42"/>
      <c r="C193" s="43"/>
      <c r="D193" s="244" t="s">
        <v>484</v>
      </c>
      <c r="E193" s="43"/>
      <c r="F193" s="245" t="s">
        <v>8513</v>
      </c>
      <c r="G193" s="43"/>
      <c r="H193" s="43"/>
      <c r="I193" s="151"/>
      <c r="J193" s="43"/>
      <c r="K193" s="43"/>
      <c r="L193" s="47"/>
      <c r="M193" s="246"/>
      <c r="N193" s="24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484</v>
      </c>
      <c r="AU193" s="20" t="s">
        <v>82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8514</v>
      </c>
      <c r="G194" s="250"/>
      <c r="H194" s="253">
        <v>33.200000000000003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78</v>
      </c>
      <c r="AY194" s="259" t="s">
        <v>475</v>
      </c>
    </row>
    <row r="195" s="2" customFormat="1" ht="21.75" customHeight="1">
      <c r="A195" s="41"/>
      <c r="B195" s="42"/>
      <c r="C195" s="231" t="s">
        <v>662</v>
      </c>
      <c r="D195" s="231" t="s">
        <v>477</v>
      </c>
      <c r="E195" s="232" t="s">
        <v>1358</v>
      </c>
      <c r="F195" s="233" t="s">
        <v>1359</v>
      </c>
      <c r="G195" s="234" t="s">
        <v>496</v>
      </c>
      <c r="H195" s="235">
        <v>0.68999999999999995</v>
      </c>
      <c r="I195" s="236"/>
      <c r="J195" s="237">
        <f>ROUND(I195*H195,2)</f>
        <v>0</v>
      </c>
      <c r="K195" s="233" t="s">
        <v>481</v>
      </c>
      <c r="L195" s="47"/>
      <c r="M195" s="238" t="s">
        <v>28</v>
      </c>
      <c r="N195" s="239" t="s">
        <v>45</v>
      </c>
      <c r="O195" s="87"/>
      <c r="P195" s="240">
        <f>O195*H195</f>
        <v>0</v>
      </c>
      <c r="Q195" s="240">
        <v>0.00063000000000000003</v>
      </c>
      <c r="R195" s="240">
        <f>Q195*H195</f>
        <v>0.0004347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482</v>
      </c>
      <c r="AT195" s="242" t="s">
        <v>477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482</v>
      </c>
      <c r="BM195" s="242" t="s">
        <v>8515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1361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8516</v>
      </c>
      <c r="G197" s="250"/>
      <c r="H197" s="253">
        <v>0.68999999999999995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78</v>
      </c>
      <c r="AY197" s="259" t="s">
        <v>475</v>
      </c>
    </row>
    <row r="198" s="2" customFormat="1" ht="21.75" customHeight="1">
      <c r="A198" s="41"/>
      <c r="B198" s="42"/>
      <c r="C198" s="231" t="s">
        <v>655</v>
      </c>
      <c r="D198" s="231" t="s">
        <v>477</v>
      </c>
      <c r="E198" s="232" t="s">
        <v>1803</v>
      </c>
      <c r="F198" s="233" t="s">
        <v>1804</v>
      </c>
      <c r="G198" s="234" t="s">
        <v>639</v>
      </c>
      <c r="H198" s="235">
        <v>0.75</v>
      </c>
      <c r="I198" s="236"/>
      <c r="J198" s="237">
        <f>ROUND(I198*H198,2)</f>
        <v>0</v>
      </c>
      <c r="K198" s="233" t="s">
        <v>906</v>
      </c>
      <c r="L198" s="47"/>
      <c r="M198" s="238" t="s">
        <v>28</v>
      </c>
      <c r="N198" s="239" t="s">
        <v>45</v>
      </c>
      <c r="O198" s="87"/>
      <c r="P198" s="240">
        <f>O198*H198</f>
        <v>0</v>
      </c>
      <c r="Q198" s="240">
        <v>0.0020799999999999998</v>
      </c>
      <c r="R198" s="240">
        <f>Q198*H198</f>
        <v>0.0015599999999999998</v>
      </c>
      <c r="S198" s="240">
        <v>0</v>
      </c>
      <c r="T198" s="24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42" t="s">
        <v>482</v>
      </c>
      <c r="AT198" s="242" t="s">
        <v>477</v>
      </c>
      <c r="AU198" s="242" t="s">
        <v>82</v>
      </c>
      <c r="AY198" s="20" t="s">
        <v>475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20" t="s">
        <v>78</v>
      </c>
      <c r="BK198" s="243">
        <f>ROUND(I198*H198,2)</f>
        <v>0</v>
      </c>
      <c r="BL198" s="20" t="s">
        <v>482</v>
      </c>
      <c r="BM198" s="242" t="s">
        <v>8517</v>
      </c>
    </row>
    <row r="199" s="2" customFormat="1">
      <c r="A199" s="41"/>
      <c r="B199" s="42"/>
      <c r="C199" s="43"/>
      <c r="D199" s="244" t="s">
        <v>484</v>
      </c>
      <c r="E199" s="43"/>
      <c r="F199" s="245" t="s">
        <v>1806</v>
      </c>
      <c r="G199" s="43"/>
      <c r="H199" s="43"/>
      <c r="I199" s="151"/>
      <c r="J199" s="43"/>
      <c r="K199" s="43"/>
      <c r="L199" s="47"/>
      <c r="M199" s="246"/>
      <c r="N199" s="24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484</v>
      </c>
      <c r="AU199" s="20" t="s">
        <v>82</v>
      </c>
    </row>
    <row r="200" s="16" customFormat="1">
      <c r="A200" s="16"/>
      <c r="B200" s="299"/>
      <c r="C200" s="300"/>
      <c r="D200" s="244" t="s">
        <v>487</v>
      </c>
      <c r="E200" s="301" t="s">
        <v>28</v>
      </c>
      <c r="F200" s="302" t="s">
        <v>3882</v>
      </c>
      <c r="G200" s="300"/>
      <c r="H200" s="301" t="s">
        <v>28</v>
      </c>
      <c r="I200" s="303"/>
      <c r="J200" s="300"/>
      <c r="K200" s="300"/>
      <c r="L200" s="304"/>
      <c r="M200" s="305"/>
      <c r="N200" s="306"/>
      <c r="O200" s="306"/>
      <c r="P200" s="306"/>
      <c r="Q200" s="306"/>
      <c r="R200" s="306"/>
      <c r="S200" s="306"/>
      <c r="T200" s="307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308" t="s">
        <v>487</v>
      </c>
      <c r="AU200" s="308" t="s">
        <v>82</v>
      </c>
      <c r="AV200" s="16" t="s">
        <v>78</v>
      </c>
      <c r="AW200" s="16" t="s">
        <v>35</v>
      </c>
      <c r="AX200" s="16" t="s">
        <v>74</v>
      </c>
      <c r="AY200" s="308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8518</v>
      </c>
      <c r="G201" s="250"/>
      <c r="H201" s="253">
        <v>0.75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78</v>
      </c>
      <c r="AY201" s="259" t="s">
        <v>475</v>
      </c>
    </row>
    <row r="202" s="2" customFormat="1" ht="33" customHeight="1">
      <c r="A202" s="41"/>
      <c r="B202" s="42"/>
      <c r="C202" s="231" t="s">
        <v>668</v>
      </c>
      <c r="D202" s="231" t="s">
        <v>477</v>
      </c>
      <c r="E202" s="232" t="s">
        <v>8519</v>
      </c>
      <c r="F202" s="233" t="s">
        <v>8520</v>
      </c>
      <c r="G202" s="234" t="s">
        <v>480</v>
      </c>
      <c r="H202" s="235">
        <v>0.82999999999999996</v>
      </c>
      <c r="I202" s="236"/>
      <c r="J202" s="237">
        <f>ROUND(I202*H202,2)</f>
        <v>0</v>
      </c>
      <c r="K202" s="233" t="s">
        <v>906</v>
      </c>
      <c r="L202" s="47"/>
      <c r="M202" s="238" t="s">
        <v>28</v>
      </c>
      <c r="N202" s="239" t="s">
        <v>45</v>
      </c>
      <c r="O202" s="87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482</v>
      </c>
      <c r="AT202" s="242" t="s">
        <v>477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482</v>
      </c>
      <c r="BM202" s="242" t="s">
        <v>8521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8520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8522</v>
      </c>
      <c r="G204" s="250"/>
      <c r="H204" s="253">
        <v>0.82999999999999996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78</v>
      </c>
      <c r="AY204" s="259" t="s">
        <v>475</v>
      </c>
    </row>
    <row r="205" s="12" customFormat="1" ht="22.8" customHeight="1">
      <c r="A205" s="12"/>
      <c r="B205" s="215"/>
      <c r="C205" s="216"/>
      <c r="D205" s="217" t="s">
        <v>73</v>
      </c>
      <c r="E205" s="229" t="s">
        <v>701</v>
      </c>
      <c r="F205" s="229" t="s">
        <v>702</v>
      </c>
      <c r="G205" s="216"/>
      <c r="H205" s="216"/>
      <c r="I205" s="219"/>
      <c r="J205" s="230">
        <f>BK205</f>
        <v>0</v>
      </c>
      <c r="K205" s="216"/>
      <c r="L205" s="221"/>
      <c r="M205" s="222"/>
      <c r="N205" s="223"/>
      <c r="O205" s="223"/>
      <c r="P205" s="224">
        <f>SUM(P206:P209)</f>
        <v>0</v>
      </c>
      <c r="Q205" s="223"/>
      <c r="R205" s="224">
        <f>SUM(R206:R209)</f>
        <v>0</v>
      </c>
      <c r="S205" s="223"/>
      <c r="T205" s="225">
        <f>SUM(T206:T209)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26" t="s">
        <v>78</v>
      </c>
      <c r="AT205" s="227" t="s">
        <v>73</v>
      </c>
      <c r="AU205" s="227" t="s">
        <v>78</v>
      </c>
      <c r="AY205" s="226" t="s">
        <v>475</v>
      </c>
      <c r="BK205" s="228">
        <f>SUM(BK206:BK209)</f>
        <v>0</v>
      </c>
    </row>
    <row r="206" s="2" customFormat="1" ht="44.25" customHeight="1">
      <c r="A206" s="41"/>
      <c r="B206" s="42"/>
      <c r="C206" s="231" t="s">
        <v>677</v>
      </c>
      <c r="D206" s="231" t="s">
        <v>477</v>
      </c>
      <c r="E206" s="232" t="s">
        <v>8523</v>
      </c>
      <c r="F206" s="233" t="s">
        <v>8524</v>
      </c>
      <c r="G206" s="234" t="s">
        <v>508</v>
      </c>
      <c r="H206" s="235">
        <v>48.978000000000002</v>
      </c>
      <c r="I206" s="236"/>
      <c r="J206" s="237">
        <f>ROUND(I206*H206,2)</f>
        <v>0</v>
      </c>
      <c r="K206" s="233" t="s">
        <v>906</v>
      </c>
      <c r="L206" s="47"/>
      <c r="M206" s="238" t="s">
        <v>28</v>
      </c>
      <c r="N206" s="239" t="s">
        <v>45</v>
      </c>
      <c r="O206" s="87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42" t="s">
        <v>482</v>
      </c>
      <c r="AT206" s="242" t="s">
        <v>477</v>
      </c>
      <c r="AU206" s="242" t="s">
        <v>82</v>
      </c>
      <c r="AY206" s="20" t="s">
        <v>475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20" t="s">
        <v>78</v>
      </c>
      <c r="BK206" s="243">
        <f>ROUND(I206*H206,2)</f>
        <v>0</v>
      </c>
      <c r="BL206" s="20" t="s">
        <v>482</v>
      </c>
      <c r="BM206" s="242" t="s">
        <v>8525</v>
      </c>
    </row>
    <row r="207" s="2" customFormat="1">
      <c r="A207" s="41"/>
      <c r="B207" s="42"/>
      <c r="C207" s="43"/>
      <c r="D207" s="244" t="s">
        <v>484</v>
      </c>
      <c r="E207" s="43"/>
      <c r="F207" s="245" t="s">
        <v>8526</v>
      </c>
      <c r="G207" s="43"/>
      <c r="H207" s="43"/>
      <c r="I207" s="151"/>
      <c r="J207" s="43"/>
      <c r="K207" s="43"/>
      <c r="L207" s="47"/>
      <c r="M207" s="246"/>
      <c r="N207" s="24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484</v>
      </c>
      <c r="AU207" s="20" t="s">
        <v>82</v>
      </c>
    </row>
    <row r="208" s="2" customFormat="1" ht="44.25" customHeight="1">
      <c r="A208" s="41"/>
      <c r="B208" s="42"/>
      <c r="C208" s="231" t="s">
        <v>683</v>
      </c>
      <c r="D208" s="231" t="s">
        <v>477</v>
      </c>
      <c r="E208" s="232" t="s">
        <v>8527</v>
      </c>
      <c r="F208" s="233" t="s">
        <v>8528</v>
      </c>
      <c r="G208" s="234" t="s">
        <v>508</v>
      </c>
      <c r="H208" s="235">
        <v>48.978000000000002</v>
      </c>
      <c r="I208" s="236"/>
      <c r="J208" s="237">
        <f>ROUND(I208*H208,2)</f>
        <v>0</v>
      </c>
      <c r="K208" s="233" t="s">
        <v>906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482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482</v>
      </c>
      <c r="BM208" s="242" t="s">
        <v>8529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8530</v>
      </c>
      <c r="G209" s="43"/>
      <c r="H209" s="43"/>
      <c r="I209" s="151"/>
      <c r="J209" s="43"/>
      <c r="K209" s="43"/>
      <c r="L209" s="47"/>
      <c r="M209" s="295"/>
      <c r="N209" s="296"/>
      <c r="O209" s="297"/>
      <c r="P209" s="297"/>
      <c r="Q209" s="297"/>
      <c r="R209" s="297"/>
      <c r="S209" s="297"/>
      <c r="T209" s="29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2" customFormat="1" ht="6.96" customHeight="1">
      <c r="A210" s="41"/>
      <c r="B210" s="62"/>
      <c r="C210" s="63"/>
      <c r="D210" s="63"/>
      <c r="E210" s="63"/>
      <c r="F210" s="63"/>
      <c r="G210" s="63"/>
      <c r="H210" s="63"/>
      <c r="I210" s="179"/>
      <c r="J210" s="63"/>
      <c r="K210" s="63"/>
      <c r="L210" s="47"/>
      <c r="M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</row>
  </sheetData>
  <sheetProtection sheet="1" autoFilter="0" formatColumns="0" formatRows="0" objects="1" scenarios="1" spinCount="100000" saltValue="ZlC81riiloHeNWm9GdPT5dc3/JBoFzv8L/cPW7gVDb22wPKjXRoeSt625ge8+XM1HOg3u8gFlaxtH6zJfz5+pQ==" hashValue="lGtY7SpRp4aEKCmf2vN6dDGkngStUT80zUM6NHEbu+9KB5+mvf5NqIt5GYf5Lf5n5hDh00B5Rou8VVZo+/LlJw==" algorithmName="SHA-512" password="C429"/>
  <autoFilter ref="C85:K209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367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8531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8532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28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441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6"/>
      <c r="B29" s="157"/>
      <c r="C29" s="156"/>
      <c r="D29" s="156"/>
      <c r="E29" s="158" t="s">
        <v>28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ROUND(J88,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ROUND((SUM(BE88:BE125)),  2)</f>
        <v>0</v>
      </c>
      <c r="G35" s="41"/>
      <c r="H35" s="41"/>
      <c r="I35" s="168">
        <v>0.20999999999999999</v>
      </c>
      <c r="J35" s="167">
        <f>ROUND(((SUM(BE88:BE125))*I35),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ROUND((SUM(BF88:BF125)),  2)</f>
        <v>0</v>
      </c>
      <c r="G36" s="41"/>
      <c r="H36" s="41"/>
      <c r="I36" s="168">
        <v>0.14999999999999999</v>
      </c>
      <c r="J36" s="167">
        <f>ROUND(((SUM(BF88:BF125))*I36),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ROUND((SUM(BG88:BG125)),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ROUND((SUM(BH88:BH125)),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ROUND((SUM(BI88:BI125)),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8531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PS 1 - Strojní část hrazení spodních výpustí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Skuteč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J88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458</v>
      </c>
      <c r="E64" s="193"/>
      <c r="F64" s="193"/>
      <c r="G64" s="193"/>
      <c r="H64" s="193"/>
      <c r="I64" s="194"/>
      <c r="J64" s="195">
        <f>J89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97"/>
      <c r="C65" s="127"/>
      <c r="D65" s="198" t="s">
        <v>8533</v>
      </c>
      <c r="E65" s="199"/>
      <c r="F65" s="199"/>
      <c r="G65" s="199"/>
      <c r="H65" s="199"/>
      <c r="I65" s="200"/>
      <c r="J65" s="201">
        <f>J90</f>
        <v>0</v>
      </c>
      <c r="K65" s="127"/>
      <c r="L65" s="202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97"/>
      <c r="C66" s="127"/>
      <c r="D66" s="198" t="s">
        <v>8534</v>
      </c>
      <c r="E66" s="199"/>
      <c r="F66" s="199"/>
      <c r="G66" s="199"/>
      <c r="H66" s="199"/>
      <c r="I66" s="200"/>
      <c r="J66" s="201">
        <f>J111</f>
        <v>0</v>
      </c>
      <c r="K66" s="127"/>
      <c r="L66" s="202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151"/>
      <c r="J67" s="43"/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179"/>
      <c r="J68" s="63"/>
      <c r="K68" s="63"/>
      <c r="L68" s="152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182"/>
      <c r="J72" s="65"/>
      <c r="K72" s="65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460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83" t="str">
        <f>E7</f>
        <v>Krounka Kutřín, výstavba poldru</v>
      </c>
      <c r="F76" s="35"/>
      <c r="G76" s="35"/>
      <c r="H76" s="35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435</v>
      </c>
      <c r="D77" s="25"/>
      <c r="E77" s="25"/>
      <c r="F77" s="25"/>
      <c r="G77" s="25"/>
      <c r="H77" s="25"/>
      <c r="I77" s="142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83" t="s">
        <v>8531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437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PS 1 - Strojní část hrazení spodních výpustí</v>
      </c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22</v>
      </c>
      <c r="D82" s="43"/>
      <c r="E82" s="43"/>
      <c r="F82" s="30" t="str">
        <f>F14</f>
        <v>Skuteč</v>
      </c>
      <c r="G82" s="43"/>
      <c r="H82" s="43"/>
      <c r="I82" s="154" t="s">
        <v>24</v>
      </c>
      <c r="J82" s="75" t="str">
        <f>IF(J14="","",J14)</f>
        <v>27.8.2019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40.05" customHeight="1">
      <c r="A84" s="41"/>
      <c r="B84" s="42"/>
      <c r="C84" s="35" t="s">
        <v>26</v>
      </c>
      <c r="D84" s="43"/>
      <c r="E84" s="43"/>
      <c r="F84" s="30" t="str">
        <f>E17</f>
        <v>Povodí Labe,státní podnik,Víta Nejedlého 951, HK3</v>
      </c>
      <c r="G84" s="43"/>
      <c r="H84" s="43"/>
      <c r="I84" s="154" t="s">
        <v>33</v>
      </c>
      <c r="J84" s="39" t="str">
        <f>E23</f>
        <v>"Sdružení Kutřín 2016" Šindlar + HG partner</v>
      </c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154" t="s">
        <v>36</v>
      </c>
      <c r="J85" s="39" t="str">
        <f>E26</f>
        <v xml:space="preserve"> </v>
      </c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1" customFormat="1" ht="29.28" customHeight="1">
      <c r="A87" s="203"/>
      <c r="B87" s="204"/>
      <c r="C87" s="205" t="s">
        <v>461</v>
      </c>
      <c r="D87" s="206" t="s">
        <v>59</v>
      </c>
      <c r="E87" s="206" t="s">
        <v>55</v>
      </c>
      <c r="F87" s="206" t="s">
        <v>56</v>
      </c>
      <c r="G87" s="206" t="s">
        <v>462</v>
      </c>
      <c r="H87" s="206" t="s">
        <v>463</v>
      </c>
      <c r="I87" s="207" t="s">
        <v>464</v>
      </c>
      <c r="J87" s="206" t="s">
        <v>444</v>
      </c>
      <c r="K87" s="208" t="s">
        <v>465</v>
      </c>
      <c r="L87" s="209"/>
      <c r="M87" s="95" t="s">
        <v>28</v>
      </c>
      <c r="N87" s="96" t="s">
        <v>44</v>
      </c>
      <c r="O87" s="96" t="s">
        <v>466</v>
      </c>
      <c r="P87" s="96" t="s">
        <v>467</v>
      </c>
      <c r="Q87" s="96" t="s">
        <v>468</v>
      </c>
      <c r="R87" s="96" t="s">
        <v>469</v>
      </c>
      <c r="S87" s="96" t="s">
        <v>470</v>
      </c>
      <c r="T87" s="97" t="s">
        <v>471</v>
      </c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</row>
    <row r="88" s="2" customFormat="1" ht="22.8" customHeight="1">
      <c r="A88" s="41"/>
      <c r="B88" s="42"/>
      <c r="C88" s="102" t="s">
        <v>472</v>
      </c>
      <c r="D88" s="43"/>
      <c r="E88" s="43"/>
      <c r="F88" s="43"/>
      <c r="G88" s="43"/>
      <c r="H88" s="43"/>
      <c r="I88" s="151"/>
      <c r="J88" s="210">
        <f>BK88</f>
        <v>0</v>
      </c>
      <c r="K88" s="43"/>
      <c r="L88" s="47"/>
      <c r="M88" s="98"/>
      <c r="N88" s="211"/>
      <c r="O88" s="99"/>
      <c r="P88" s="212">
        <f>P89</f>
        <v>0</v>
      </c>
      <c r="Q88" s="99"/>
      <c r="R88" s="212">
        <f>R89</f>
        <v>0</v>
      </c>
      <c r="S88" s="99"/>
      <c r="T88" s="213">
        <f>T89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73</v>
      </c>
      <c r="AU88" s="20" t="s">
        <v>445</v>
      </c>
      <c r="BK88" s="214">
        <f>BK89</f>
        <v>0</v>
      </c>
    </row>
    <row r="89" s="12" customFormat="1" ht="25.92" customHeight="1">
      <c r="A89" s="12"/>
      <c r="B89" s="215"/>
      <c r="C89" s="216"/>
      <c r="D89" s="217" t="s">
        <v>73</v>
      </c>
      <c r="E89" s="218" t="s">
        <v>516</v>
      </c>
      <c r="F89" s="218" t="s">
        <v>900</v>
      </c>
      <c r="G89" s="216"/>
      <c r="H89" s="216"/>
      <c r="I89" s="219"/>
      <c r="J89" s="220">
        <f>BK89</f>
        <v>0</v>
      </c>
      <c r="K89" s="216"/>
      <c r="L89" s="221"/>
      <c r="M89" s="222"/>
      <c r="N89" s="223"/>
      <c r="O89" s="223"/>
      <c r="P89" s="224">
        <f>P90+P111</f>
        <v>0</v>
      </c>
      <c r="Q89" s="223"/>
      <c r="R89" s="224">
        <f>R90+R111</f>
        <v>0</v>
      </c>
      <c r="S89" s="223"/>
      <c r="T89" s="225">
        <f>T90+T111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26" t="s">
        <v>90</v>
      </c>
      <c r="AT89" s="227" t="s">
        <v>73</v>
      </c>
      <c r="AU89" s="227" t="s">
        <v>74</v>
      </c>
      <c r="AY89" s="226" t="s">
        <v>475</v>
      </c>
      <c r="BK89" s="228">
        <f>BK90+BK111</f>
        <v>0</v>
      </c>
    </row>
    <row r="90" s="12" customFormat="1" ht="22.8" customHeight="1">
      <c r="A90" s="12"/>
      <c r="B90" s="215"/>
      <c r="C90" s="216"/>
      <c r="D90" s="217" t="s">
        <v>73</v>
      </c>
      <c r="E90" s="229" t="s">
        <v>8535</v>
      </c>
      <c r="F90" s="229" t="s">
        <v>8536</v>
      </c>
      <c r="G90" s="216"/>
      <c r="H90" s="216"/>
      <c r="I90" s="219"/>
      <c r="J90" s="230">
        <f>BK90</f>
        <v>0</v>
      </c>
      <c r="K90" s="216"/>
      <c r="L90" s="221"/>
      <c r="M90" s="222"/>
      <c r="N90" s="223"/>
      <c r="O90" s="223"/>
      <c r="P90" s="224">
        <f>SUM(P91:P110)</f>
        <v>0</v>
      </c>
      <c r="Q90" s="223"/>
      <c r="R90" s="224">
        <f>SUM(R91:R110)</f>
        <v>0</v>
      </c>
      <c r="S90" s="223"/>
      <c r="T90" s="225">
        <f>SUM(T91:T110)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26" t="s">
        <v>90</v>
      </c>
      <c r="AT90" s="227" t="s">
        <v>73</v>
      </c>
      <c r="AU90" s="227" t="s">
        <v>78</v>
      </c>
      <c r="AY90" s="226" t="s">
        <v>475</v>
      </c>
      <c r="BK90" s="228">
        <f>SUM(BK91:BK110)</f>
        <v>0</v>
      </c>
    </row>
    <row r="91" s="2" customFormat="1" ht="16.5" customHeight="1">
      <c r="A91" s="41"/>
      <c r="B91" s="42"/>
      <c r="C91" s="231" t="s">
        <v>78</v>
      </c>
      <c r="D91" s="231" t="s">
        <v>477</v>
      </c>
      <c r="E91" s="232" t="s">
        <v>8537</v>
      </c>
      <c r="F91" s="233" t="s">
        <v>8538</v>
      </c>
      <c r="G91" s="234" t="s">
        <v>3898</v>
      </c>
      <c r="H91" s="235">
        <v>1</v>
      </c>
      <c r="I91" s="236"/>
      <c r="J91" s="237">
        <f>ROUND(I91*H91,2)</f>
        <v>0</v>
      </c>
      <c r="K91" s="233" t="s">
        <v>28</v>
      </c>
      <c r="L91" s="47"/>
      <c r="M91" s="238" t="s">
        <v>28</v>
      </c>
      <c r="N91" s="239" t="s">
        <v>45</v>
      </c>
      <c r="O91" s="87"/>
      <c r="P91" s="240">
        <f>O91*H91</f>
        <v>0</v>
      </c>
      <c r="Q91" s="240">
        <v>0</v>
      </c>
      <c r="R91" s="240">
        <f>Q91*H91</f>
        <v>0</v>
      </c>
      <c r="S91" s="240">
        <v>0</v>
      </c>
      <c r="T91" s="241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42" t="s">
        <v>1417</v>
      </c>
      <c r="AT91" s="242" t="s">
        <v>477</v>
      </c>
      <c r="AU91" s="242" t="s">
        <v>82</v>
      </c>
      <c r="AY91" s="20" t="s">
        <v>475</v>
      </c>
      <c r="BE91" s="243">
        <f>IF(N91="základní",J91,0)</f>
        <v>0</v>
      </c>
      <c r="BF91" s="243">
        <f>IF(N91="snížená",J91,0)</f>
        <v>0</v>
      </c>
      <c r="BG91" s="243">
        <f>IF(N91="zákl. přenesená",J91,0)</f>
        <v>0</v>
      </c>
      <c r="BH91" s="243">
        <f>IF(N91="sníž. přenesená",J91,0)</f>
        <v>0</v>
      </c>
      <c r="BI91" s="243">
        <f>IF(N91="nulová",J91,0)</f>
        <v>0</v>
      </c>
      <c r="BJ91" s="20" t="s">
        <v>78</v>
      </c>
      <c r="BK91" s="243">
        <f>ROUND(I91*H91,2)</f>
        <v>0</v>
      </c>
      <c r="BL91" s="20" t="s">
        <v>1417</v>
      </c>
      <c r="BM91" s="242" t="s">
        <v>8539</v>
      </c>
    </row>
    <row r="92" s="2" customFormat="1">
      <c r="A92" s="41"/>
      <c r="B92" s="42"/>
      <c r="C92" s="43"/>
      <c r="D92" s="244" t="s">
        <v>484</v>
      </c>
      <c r="E92" s="43"/>
      <c r="F92" s="245" t="s">
        <v>8538</v>
      </c>
      <c r="G92" s="43"/>
      <c r="H92" s="43"/>
      <c r="I92" s="151"/>
      <c r="J92" s="43"/>
      <c r="K92" s="43"/>
      <c r="L92" s="47"/>
      <c r="M92" s="246"/>
      <c r="N92" s="247"/>
      <c r="O92" s="87"/>
      <c r="P92" s="87"/>
      <c r="Q92" s="87"/>
      <c r="R92" s="87"/>
      <c r="S92" s="87"/>
      <c r="T92" s="88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484</v>
      </c>
      <c r="AU92" s="20" t="s">
        <v>82</v>
      </c>
    </row>
    <row r="93" s="2" customFormat="1" ht="33" customHeight="1">
      <c r="A93" s="41"/>
      <c r="B93" s="42"/>
      <c r="C93" s="282" t="s">
        <v>82</v>
      </c>
      <c r="D93" s="282" t="s">
        <v>516</v>
      </c>
      <c r="E93" s="283" t="s">
        <v>8540</v>
      </c>
      <c r="F93" s="284" t="s">
        <v>8541</v>
      </c>
      <c r="G93" s="285" t="s">
        <v>550</v>
      </c>
      <c r="H93" s="286">
        <v>2</v>
      </c>
      <c r="I93" s="287"/>
      <c r="J93" s="288">
        <f>ROUND(I93*H93,2)</f>
        <v>0</v>
      </c>
      <c r="K93" s="284" t="s">
        <v>28</v>
      </c>
      <c r="L93" s="289"/>
      <c r="M93" s="290" t="s">
        <v>28</v>
      </c>
      <c r="N93" s="291" t="s">
        <v>45</v>
      </c>
      <c r="O93" s="87"/>
      <c r="P93" s="240">
        <f>O93*H93</f>
        <v>0</v>
      </c>
      <c r="Q93" s="240">
        <v>0</v>
      </c>
      <c r="R93" s="240">
        <f>Q93*H93</f>
        <v>0</v>
      </c>
      <c r="S93" s="240">
        <v>0</v>
      </c>
      <c r="T93" s="241">
        <f>S93*H93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R93" s="242" t="s">
        <v>1417</v>
      </c>
      <c r="AT93" s="242" t="s">
        <v>516</v>
      </c>
      <c r="AU93" s="242" t="s">
        <v>82</v>
      </c>
      <c r="AY93" s="20" t="s">
        <v>475</v>
      </c>
      <c r="BE93" s="243">
        <f>IF(N93="základní",J93,0)</f>
        <v>0</v>
      </c>
      <c r="BF93" s="243">
        <f>IF(N93="snížená",J93,0)</f>
        <v>0</v>
      </c>
      <c r="BG93" s="243">
        <f>IF(N93="zákl. přenesená",J93,0)</f>
        <v>0</v>
      </c>
      <c r="BH93" s="243">
        <f>IF(N93="sníž. přenesená",J93,0)</f>
        <v>0</v>
      </c>
      <c r="BI93" s="243">
        <f>IF(N93="nulová",J93,0)</f>
        <v>0</v>
      </c>
      <c r="BJ93" s="20" t="s">
        <v>78</v>
      </c>
      <c r="BK93" s="243">
        <f>ROUND(I93*H93,2)</f>
        <v>0</v>
      </c>
      <c r="BL93" s="20" t="s">
        <v>1417</v>
      </c>
      <c r="BM93" s="242" t="s">
        <v>8542</v>
      </c>
    </row>
    <row r="94" s="2" customFormat="1">
      <c r="A94" s="41"/>
      <c r="B94" s="42"/>
      <c r="C94" s="43"/>
      <c r="D94" s="244" t="s">
        <v>484</v>
      </c>
      <c r="E94" s="43"/>
      <c r="F94" s="245" t="s">
        <v>8541</v>
      </c>
      <c r="G94" s="43"/>
      <c r="H94" s="43"/>
      <c r="I94" s="151"/>
      <c r="J94" s="43"/>
      <c r="K94" s="43"/>
      <c r="L94" s="47"/>
      <c r="M94" s="246"/>
      <c r="N94" s="247"/>
      <c r="O94" s="87"/>
      <c r="P94" s="87"/>
      <c r="Q94" s="87"/>
      <c r="R94" s="87"/>
      <c r="S94" s="87"/>
      <c r="T94" s="88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484</v>
      </c>
      <c r="AU94" s="20" t="s">
        <v>82</v>
      </c>
    </row>
    <row r="95" s="2" customFormat="1" ht="33" customHeight="1">
      <c r="A95" s="41"/>
      <c r="B95" s="42"/>
      <c r="C95" s="282" t="s">
        <v>90</v>
      </c>
      <c r="D95" s="282" t="s">
        <v>516</v>
      </c>
      <c r="E95" s="283" t="s">
        <v>8543</v>
      </c>
      <c r="F95" s="284" t="s">
        <v>8544</v>
      </c>
      <c r="G95" s="285" t="s">
        <v>550</v>
      </c>
      <c r="H95" s="286">
        <v>2</v>
      </c>
      <c r="I95" s="287"/>
      <c r="J95" s="288">
        <f>ROUND(I95*H95,2)</f>
        <v>0</v>
      </c>
      <c r="K95" s="284" t="s">
        <v>28</v>
      </c>
      <c r="L95" s="289"/>
      <c r="M95" s="290" t="s">
        <v>28</v>
      </c>
      <c r="N95" s="291" t="s">
        <v>45</v>
      </c>
      <c r="O95" s="87"/>
      <c r="P95" s="240">
        <f>O95*H95</f>
        <v>0</v>
      </c>
      <c r="Q95" s="240">
        <v>0</v>
      </c>
      <c r="R95" s="240">
        <f>Q95*H95</f>
        <v>0</v>
      </c>
      <c r="S95" s="240">
        <v>0</v>
      </c>
      <c r="T95" s="241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42" t="s">
        <v>1417</v>
      </c>
      <c r="AT95" s="242" t="s">
        <v>516</v>
      </c>
      <c r="AU95" s="242" t="s">
        <v>82</v>
      </c>
      <c r="AY95" s="20" t="s">
        <v>475</v>
      </c>
      <c r="BE95" s="243">
        <f>IF(N95="základní",J95,0)</f>
        <v>0</v>
      </c>
      <c r="BF95" s="243">
        <f>IF(N95="snížená",J95,0)</f>
        <v>0</v>
      </c>
      <c r="BG95" s="243">
        <f>IF(N95="zákl. přenesená",J95,0)</f>
        <v>0</v>
      </c>
      <c r="BH95" s="243">
        <f>IF(N95="sníž. přenesená",J95,0)</f>
        <v>0</v>
      </c>
      <c r="BI95" s="243">
        <f>IF(N95="nulová",J95,0)</f>
        <v>0</v>
      </c>
      <c r="BJ95" s="20" t="s">
        <v>78</v>
      </c>
      <c r="BK95" s="243">
        <f>ROUND(I95*H95,2)</f>
        <v>0</v>
      </c>
      <c r="BL95" s="20" t="s">
        <v>1417</v>
      </c>
      <c r="BM95" s="242" t="s">
        <v>8545</v>
      </c>
    </row>
    <row r="96" s="2" customFormat="1">
      <c r="A96" s="41"/>
      <c r="B96" s="42"/>
      <c r="C96" s="43"/>
      <c r="D96" s="244" t="s">
        <v>484</v>
      </c>
      <c r="E96" s="43"/>
      <c r="F96" s="245" t="s">
        <v>8544</v>
      </c>
      <c r="G96" s="43"/>
      <c r="H96" s="43"/>
      <c r="I96" s="151"/>
      <c r="J96" s="43"/>
      <c r="K96" s="43"/>
      <c r="L96" s="47"/>
      <c r="M96" s="246"/>
      <c r="N96" s="24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484</v>
      </c>
      <c r="AU96" s="20" t="s">
        <v>82</v>
      </c>
    </row>
    <row r="97" s="2" customFormat="1" ht="33" customHeight="1">
      <c r="A97" s="41"/>
      <c r="B97" s="42"/>
      <c r="C97" s="282" t="s">
        <v>482</v>
      </c>
      <c r="D97" s="282" t="s">
        <v>516</v>
      </c>
      <c r="E97" s="283" t="s">
        <v>8546</v>
      </c>
      <c r="F97" s="284" t="s">
        <v>8547</v>
      </c>
      <c r="G97" s="285" t="s">
        <v>550</v>
      </c>
      <c r="H97" s="286">
        <v>2</v>
      </c>
      <c r="I97" s="287"/>
      <c r="J97" s="288">
        <f>ROUND(I97*H97,2)</f>
        <v>0</v>
      </c>
      <c r="K97" s="284" t="s">
        <v>28</v>
      </c>
      <c r="L97" s="289"/>
      <c r="M97" s="290" t="s">
        <v>28</v>
      </c>
      <c r="N97" s="291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1417</v>
      </c>
      <c r="AT97" s="242" t="s">
        <v>516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1417</v>
      </c>
      <c r="BM97" s="242" t="s">
        <v>8548</v>
      </c>
    </row>
    <row r="98" s="2" customFormat="1">
      <c r="A98" s="41"/>
      <c r="B98" s="42"/>
      <c r="C98" s="43"/>
      <c r="D98" s="244" t="s">
        <v>484</v>
      </c>
      <c r="E98" s="43"/>
      <c r="F98" s="245" t="s">
        <v>8547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2" customFormat="1" ht="33" customHeight="1">
      <c r="A99" s="41"/>
      <c r="B99" s="42"/>
      <c r="C99" s="282" t="s">
        <v>186</v>
      </c>
      <c r="D99" s="282" t="s">
        <v>516</v>
      </c>
      <c r="E99" s="283" t="s">
        <v>8549</v>
      </c>
      <c r="F99" s="284" t="s">
        <v>8550</v>
      </c>
      <c r="G99" s="285" t="s">
        <v>550</v>
      </c>
      <c r="H99" s="286">
        <v>2</v>
      </c>
      <c r="I99" s="287"/>
      <c r="J99" s="288">
        <f>ROUND(I99*H99,2)</f>
        <v>0</v>
      </c>
      <c r="K99" s="284" t="s">
        <v>28</v>
      </c>
      <c r="L99" s="289"/>
      <c r="M99" s="290" t="s">
        <v>28</v>
      </c>
      <c r="N99" s="291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1417</v>
      </c>
      <c r="AT99" s="242" t="s">
        <v>516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1417</v>
      </c>
      <c r="BM99" s="242" t="s">
        <v>8551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8550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2" customFormat="1" ht="33" customHeight="1">
      <c r="A101" s="41"/>
      <c r="B101" s="42"/>
      <c r="C101" s="282" t="s">
        <v>204</v>
      </c>
      <c r="D101" s="282" t="s">
        <v>516</v>
      </c>
      <c r="E101" s="283" t="s">
        <v>8552</v>
      </c>
      <c r="F101" s="284" t="s">
        <v>8553</v>
      </c>
      <c r="G101" s="285" t="s">
        <v>550</v>
      </c>
      <c r="H101" s="286">
        <v>2</v>
      </c>
      <c r="I101" s="287"/>
      <c r="J101" s="288">
        <f>ROUND(I101*H101,2)</f>
        <v>0</v>
      </c>
      <c r="K101" s="284" t="s">
        <v>28</v>
      </c>
      <c r="L101" s="289"/>
      <c r="M101" s="290" t="s">
        <v>28</v>
      </c>
      <c r="N101" s="291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1417</v>
      </c>
      <c r="AT101" s="242" t="s">
        <v>516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1417</v>
      </c>
      <c r="BM101" s="242" t="s">
        <v>8554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8553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2" customFormat="1" ht="33" customHeight="1">
      <c r="A103" s="41"/>
      <c r="B103" s="42"/>
      <c r="C103" s="282" t="s">
        <v>522</v>
      </c>
      <c r="D103" s="282" t="s">
        <v>516</v>
      </c>
      <c r="E103" s="283" t="s">
        <v>8555</v>
      </c>
      <c r="F103" s="284" t="s">
        <v>8556</v>
      </c>
      <c r="G103" s="285" t="s">
        <v>550</v>
      </c>
      <c r="H103" s="286">
        <v>2</v>
      </c>
      <c r="I103" s="287"/>
      <c r="J103" s="288">
        <f>ROUND(I103*H103,2)</f>
        <v>0</v>
      </c>
      <c r="K103" s="284" t="s">
        <v>28</v>
      </c>
      <c r="L103" s="289"/>
      <c r="M103" s="290" t="s">
        <v>28</v>
      </c>
      <c r="N103" s="291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1417</v>
      </c>
      <c r="AT103" s="242" t="s">
        <v>516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1417</v>
      </c>
      <c r="BM103" s="242" t="s">
        <v>8557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8556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2" customFormat="1" ht="33" customHeight="1">
      <c r="A105" s="41"/>
      <c r="B105" s="42"/>
      <c r="C105" s="282" t="s">
        <v>519</v>
      </c>
      <c r="D105" s="282" t="s">
        <v>516</v>
      </c>
      <c r="E105" s="283" t="s">
        <v>8558</v>
      </c>
      <c r="F105" s="284" t="s">
        <v>8559</v>
      </c>
      <c r="G105" s="285" t="s">
        <v>550</v>
      </c>
      <c r="H105" s="286">
        <v>2</v>
      </c>
      <c r="I105" s="287"/>
      <c r="J105" s="288">
        <f>ROUND(I105*H105,2)</f>
        <v>0</v>
      </c>
      <c r="K105" s="284" t="s">
        <v>28</v>
      </c>
      <c r="L105" s="289"/>
      <c r="M105" s="290" t="s">
        <v>28</v>
      </c>
      <c r="N105" s="291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1417</v>
      </c>
      <c r="AT105" s="242" t="s">
        <v>516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1417</v>
      </c>
      <c r="BM105" s="242" t="s">
        <v>8560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8559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33" customHeight="1">
      <c r="A107" s="41"/>
      <c r="B107" s="42"/>
      <c r="C107" s="282" t="s">
        <v>292</v>
      </c>
      <c r="D107" s="282" t="s">
        <v>516</v>
      </c>
      <c r="E107" s="283" t="s">
        <v>8561</v>
      </c>
      <c r="F107" s="284" t="s">
        <v>8562</v>
      </c>
      <c r="G107" s="285" t="s">
        <v>550</v>
      </c>
      <c r="H107" s="286">
        <v>2</v>
      </c>
      <c r="I107" s="287"/>
      <c r="J107" s="288">
        <f>ROUND(I107*H107,2)</f>
        <v>0</v>
      </c>
      <c r="K107" s="284" t="s">
        <v>28</v>
      </c>
      <c r="L107" s="289"/>
      <c r="M107" s="290" t="s">
        <v>28</v>
      </c>
      <c r="N107" s="291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1417</v>
      </c>
      <c r="AT107" s="242" t="s">
        <v>516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1417</v>
      </c>
      <c r="BM107" s="242" t="s">
        <v>8563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8562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 ht="33" customHeight="1">
      <c r="A109" s="41"/>
      <c r="B109" s="42"/>
      <c r="C109" s="282" t="s">
        <v>332</v>
      </c>
      <c r="D109" s="282" t="s">
        <v>516</v>
      </c>
      <c r="E109" s="283" t="s">
        <v>8564</v>
      </c>
      <c r="F109" s="284" t="s">
        <v>8565</v>
      </c>
      <c r="G109" s="285" t="s">
        <v>550</v>
      </c>
      <c r="H109" s="286">
        <v>2</v>
      </c>
      <c r="I109" s="287"/>
      <c r="J109" s="288">
        <f>ROUND(I109*H109,2)</f>
        <v>0</v>
      </c>
      <c r="K109" s="284" t="s">
        <v>28</v>
      </c>
      <c r="L109" s="289"/>
      <c r="M109" s="290" t="s">
        <v>28</v>
      </c>
      <c r="N109" s="291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1417</v>
      </c>
      <c r="AT109" s="242" t="s">
        <v>516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1417</v>
      </c>
      <c r="BM109" s="242" t="s">
        <v>8566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8565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12" customFormat="1" ht="22.8" customHeight="1">
      <c r="A111" s="12"/>
      <c r="B111" s="215"/>
      <c r="C111" s="216"/>
      <c r="D111" s="217" t="s">
        <v>73</v>
      </c>
      <c r="E111" s="229" t="s">
        <v>8567</v>
      </c>
      <c r="F111" s="229" t="s">
        <v>8568</v>
      </c>
      <c r="G111" s="216"/>
      <c r="H111" s="216"/>
      <c r="I111" s="219"/>
      <c r="J111" s="230">
        <f>BK111</f>
        <v>0</v>
      </c>
      <c r="K111" s="216"/>
      <c r="L111" s="221"/>
      <c r="M111" s="222"/>
      <c r="N111" s="223"/>
      <c r="O111" s="223"/>
      <c r="P111" s="224">
        <f>SUM(P112:P125)</f>
        <v>0</v>
      </c>
      <c r="Q111" s="223"/>
      <c r="R111" s="224">
        <f>SUM(R112:R125)</f>
        <v>0</v>
      </c>
      <c r="S111" s="223"/>
      <c r="T111" s="225">
        <f>SUM(T112:T125)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26" t="s">
        <v>90</v>
      </c>
      <c r="AT111" s="227" t="s">
        <v>73</v>
      </c>
      <c r="AU111" s="227" t="s">
        <v>78</v>
      </c>
      <c r="AY111" s="226" t="s">
        <v>475</v>
      </c>
      <c r="BK111" s="228">
        <f>SUM(BK112:BK125)</f>
        <v>0</v>
      </c>
    </row>
    <row r="112" s="2" customFormat="1" ht="16.5" customHeight="1">
      <c r="A112" s="41"/>
      <c r="B112" s="42"/>
      <c r="C112" s="231" t="s">
        <v>341</v>
      </c>
      <c r="D112" s="231" t="s">
        <v>477</v>
      </c>
      <c r="E112" s="232" t="s">
        <v>8569</v>
      </c>
      <c r="F112" s="233" t="s">
        <v>8570</v>
      </c>
      <c r="G112" s="234" t="s">
        <v>3898</v>
      </c>
      <c r="H112" s="235">
        <v>1</v>
      </c>
      <c r="I112" s="236"/>
      <c r="J112" s="237">
        <f>ROUND(I112*H112,2)</f>
        <v>0</v>
      </c>
      <c r="K112" s="233" t="s">
        <v>28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839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839</v>
      </c>
      <c r="BM112" s="242" t="s">
        <v>8571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8570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2" customFormat="1" ht="21.75" customHeight="1">
      <c r="A114" s="41"/>
      <c r="B114" s="42"/>
      <c r="C114" s="282" t="s">
        <v>350</v>
      </c>
      <c r="D114" s="282" t="s">
        <v>516</v>
      </c>
      <c r="E114" s="283" t="s">
        <v>8572</v>
      </c>
      <c r="F114" s="284" t="s">
        <v>8573</v>
      </c>
      <c r="G114" s="285" t="s">
        <v>550</v>
      </c>
      <c r="H114" s="286">
        <v>1</v>
      </c>
      <c r="I114" s="287"/>
      <c r="J114" s="288">
        <f>ROUND(I114*H114,2)</f>
        <v>0</v>
      </c>
      <c r="K114" s="284" t="s">
        <v>28</v>
      </c>
      <c r="L114" s="289"/>
      <c r="M114" s="290" t="s">
        <v>28</v>
      </c>
      <c r="N114" s="291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1417</v>
      </c>
      <c r="AT114" s="242" t="s">
        <v>516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1417</v>
      </c>
      <c r="BM114" s="242" t="s">
        <v>8574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8573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2" customFormat="1" ht="33" customHeight="1">
      <c r="A116" s="41"/>
      <c r="B116" s="42"/>
      <c r="C116" s="282" t="s">
        <v>359</v>
      </c>
      <c r="D116" s="282" t="s">
        <v>516</v>
      </c>
      <c r="E116" s="283" t="s">
        <v>8575</v>
      </c>
      <c r="F116" s="284" t="s">
        <v>8576</v>
      </c>
      <c r="G116" s="285" t="s">
        <v>550</v>
      </c>
      <c r="H116" s="286">
        <v>1</v>
      </c>
      <c r="I116" s="287"/>
      <c r="J116" s="288">
        <f>ROUND(I116*H116,2)</f>
        <v>0</v>
      </c>
      <c r="K116" s="284" t="s">
        <v>28</v>
      </c>
      <c r="L116" s="289"/>
      <c r="M116" s="290" t="s">
        <v>28</v>
      </c>
      <c r="N116" s="291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1417</v>
      </c>
      <c r="AT116" s="242" t="s">
        <v>516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1417</v>
      </c>
      <c r="BM116" s="242" t="s">
        <v>8577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8576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 ht="33" customHeight="1">
      <c r="A118" s="41"/>
      <c r="B118" s="42"/>
      <c r="C118" s="282" t="s">
        <v>557</v>
      </c>
      <c r="D118" s="282" t="s">
        <v>516</v>
      </c>
      <c r="E118" s="283" t="s">
        <v>8578</v>
      </c>
      <c r="F118" s="284" t="s">
        <v>8579</v>
      </c>
      <c r="G118" s="285" t="s">
        <v>550</v>
      </c>
      <c r="H118" s="286">
        <v>1</v>
      </c>
      <c r="I118" s="287"/>
      <c r="J118" s="288">
        <f>ROUND(I118*H118,2)</f>
        <v>0</v>
      </c>
      <c r="K118" s="284" t="s">
        <v>28</v>
      </c>
      <c r="L118" s="289"/>
      <c r="M118" s="290" t="s">
        <v>28</v>
      </c>
      <c r="N118" s="291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1417</v>
      </c>
      <c r="AT118" s="242" t="s">
        <v>516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1417</v>
      </c>
      <c r="BM118" s="242" t="s">
        <v>8580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8579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2" customFormat="1" ht="33" customHeight="1">
      <c r="A120" s="41"/>
      <c r="B120" s="42"/>
      <c r="C120" s="282" t="s">
        <v>8</v>
      </c>
      <c r="D120" s="282" t="s">
        <v>516</v>
      </c>
      <c r="E120" s="283" t="s">
        <v>8581</v>
      </c>
      <c r="F120" s="284" t="s">
        <v>8582</v>
      </c>
      <c r="G120" s="285" t="s">
        <v>550</v>
      </c>
      <c r="H120" s="286">
        <v>1</v>
      </c>
      <c r="I120" s="287"/>
      <c r="J120" s="288">
        <f>ROUND(I120*H120,2)</f>
        <v>0</v>
      </c>
      <c r="K120" s="284" t="s">
        <v>28</v>
      </c>
      <c r="L120" s="289"/>
      <c r="M120" s="290" t="s">
        <v>28</v>
      </c>
      <c r="N120" s="291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1417</v>
      </c>
      <c r="AT120" s="242" t="s">
        <v>516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1417</v>
      </c>
      <c r="BM120" s="242" t="s">
        <v>8583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8582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2" customFormat="1" ht="21.75" customHeight="1">
      <c r="A122" s="41"/>
      <c r="B122" s="42"/>
      <c r="C122" s="282" t="s">
        <v>567</v>
      </c>
      <c r="D122" s="282" t="s">
        <v>516</v>
      </c>
      <c r="E122" s="283" t="s">
        <v>8584</v>
      </c>
      <c r="F122" s="284" t="s">
        <v>8585</v>
      </c>
      <c r="G122" s="285" t="s">
        <v>550</v>
      </c>
      <c r="H122" s="286">
        <v>2</v>
      </c>
      <c r="I122" s="287"/>
      <c r="J122" s="288">
        <f>ROUND(I122*H122,2)</f>
        <v>0</v>
      </c>
      <c r="K122" s="284" t="s">
        <v>28</v>
      </c>
      <c r="L122" s="289"/>
      <c r="M122" s="290" t="s">
        <v>28</v>
      </c>
      <c r="N122" s="291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1417</v>
      </c>
      <c r="AT122" s="242" t="s">
        <v>516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1417</v>
      </c>
      <c r="BM122" s="242" t="s">
        <v>8586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8585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2" customFormat="1" ht="33" customHeight="1">
      <c r="A124" s="41"/>
      <c r="B124" s="42"/>
      <c r="C124" s="282" t="s">
        <v>571</v>
      </c>
      <c r="D124" s="282" t="s">
        <v>516</v>
      </c>
      <c r="E124" s="283" t="s">
        <v>8587</v>
      </c>
      <c r="F124" s="284" t="s">
        <v>8588</v>
      </c>
      <c r="G124" s="285" t="s">
        <v>550</v>
      </c>
      <c r="H124" s="286">
        <v>1</v>
      </c>
      <c r="I124" s="287"/>
      <c r="J124" s="288">
        <f>ROUND(I124*H124,2)</f>
        <v>0</v>
      </c>
      <c r="K124" s="284" t="s">
        <v>28</v>
      </c>
      <c r="L124" s="289"/>
      <c r="M124" s="290" t="s">
        <v>28</v>
      </c>
      <c r="N124" s="291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1417</v>
      </c>
      <c r="AT124" s="242" t="s">
        <v>516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1417</v>
      </c>
      <c r="BM124" s="242" t="s">
        <v>8589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8588</v>
      </c>
      <c r="G125" s="43"/>
      <c r="H125" s="43"/>
      <c r="I125" s="151"/>
      <c r="J125" s="43"/>
      <c r="K125" s="43"/>
      <c r="L125" s="47"/>
      <c r="M125" s="295"/>
      <c r="N125" s="296"/>
      <c r="O125" s="297"/>
      <c r="P125" s="297"/>
      <c r="Q125" s="297"/>
      <c r="R125" s="297"/>
      <c r="S125" s="297"/>
      <c r="T125" s="29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 ht="6.96" customHeight="1">
      <c r="A126" s="41"/>
      <c r="B126" s="62"/>
      <c r="C126" s="63"/>
      <c r="D126" s="63"/>
      <c r="E126" s="63"/>
      <c r="F126" s="63"/>
      <c r="G126" s="63"/>
      <c r="H126" s="63"/>
      <c r="I126" s="179"/>
      <c r="J126" s="63"/>
      <c r="K126" s="63"/>
      <c r="L126" s="47"/>
      <c r="M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</sheetData>
  <sheetProtection sheet="1" autoFilter="0" formatColumns="0" formatRows="0" objects="1" scenarios="1" spinCount="100000" saltValue="EXcJezHAPavX1HvTA/jmk4BCTmKF/fgXPLVurXWES/PXpCDSr+N3ifzf5QEiNkJPlce5r9U4xnB4jD5YAf2gkQ==" hashValue="rs+41xySf0ctfY/Z7ZcPBjTeNGXg1L9NmiGg6FYZRAJwZOG+xkB6pHtAXY4zu4phQ1s5HIuDF7ga3YX+OE5xOg==" algorithmName="SHA-512" password="C429"/>
  <autoFilter ref="C87:K12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373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8590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8591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ROUND((SUM(BE93:BE116)),  2)</f>
        <v>0</v>
      </c>
      <c r="G37" s="41"/>
      <c r="H37" s="41"/>
      <c r="I37" s="168">
        <v>0.20999999999999999</v>
      </c>
      <c r="J37" s="167">
        <f>ROUND(((SUM(BE93:BE116))*I37),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ROUND((SUM(BF93:BF116)),  2)</f>
        <v>0</v>
      </c>
      <c r="G38" s="41"/>
      <c r="H38" s="41"/>
      <c r="I38" s="168">
        <v>0.14999999999999999</v>
      </c>
      <c r="J38" s="167">
        <f>ROUND(((SUM(BF93:BF116))*I38),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ROUND((SUM(BG93:BG116)),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ROUND((SUM(BH93:BH116)),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ROUND((SUM(BI93:BI116)),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8590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2019-11-1 - Vytápění vpustí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452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2925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8531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8590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2019-11-1 - Vytápění vpustí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Skuteč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0.13483000000000001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708</v>
      </c>
      <c r="F94" s="218" t="s">
        <v>709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0.13483000000000001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82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2967</v>
      </c>
      <c r="F95" s="229" t="s">
        <v>2968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SUM(P96:P116)</f>
        <v>0</v>
      </c>
      <c r="Q95" s="223"/>
      <c r="R95" s="224">
        <f>SUM(R96:R116)</f>
        <v>0.13483000000000001</v>
      </c>
      <c r="S95" s="223"/>
      <c r="T95" s="225">
        <f>SUM(T96:T116)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82</v>
      </c>
      <c r="AT95" s="227" t="s">
        <v>73</v>
      </c>
      <c r="AU95" s="227" t="s">
        <v>78</v>
      </c>
      <c r="AY95" s="226" t="s">
        <v>475</v>
      </c>
      <c r="BK95" s="228">
        <f>SUM(BK96:BK116)</f>
        <v>0</v>
      </c>
    </row>
    <row r="96" s="2" customFormat="1" ht="33" customHeight="1">
      <c r="A96" s="41"/>
      <c r="B96" s="42"/>
      <c r="C96" s="231" t="s">
        <v>78</v>
      </c>
      <c r="D96" s="231" t="s">
        <v>477</v>
      </c>
      <c r="E96" s="232" t="s">
        <v>8592</v>
      </c>
      <c r="F96" s="233" t="s">
        <v>8593</v>
      </c>
      <c r="G96" s="234" t="s">
        <v>639</v>
      </c>
      <c r="H96" s="235">
        <v>215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567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567</v>
      </c>
      <c r="BM96" s="242" t="s">
        <v>8594</v>
      </c>
    </row>
    <row r="97" s="2" customFormat="1">
      <c r="A97" s="41"/>
      <c r="B97" s="42"/>
      <c r="C97" s="43"/>
      <c r="D97" s="244" t="s">
        <v>484</v>
      </c>
      <c r="E97" s="43"/>
      <c r="F97" s="245" t="s">
        <v>8593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2" customFormat="1" ht="21.75" customHeight="1">
      <c r="A98" s="41"/>
      <c r="B98" s="42"/>
      <c r="C98" s="282" t="s">
        <v>82</v>
      </c>
      <c r="D98" s="282" t="s">
        <v>516</v>
      </c>
      <c r="E98" s="283" t="s">
        <v>8595</v>
      </c>
      <c r="F98" s="284" t="s">
        <v>8596</v>
      </c>
      <c r="G98" s="285" t="s">
        <v>639</v>
      </c>
      <c r="H98" s="286">
        <v>215</v>
      </c>
      <c r="I98" s="287"/>
      <c r="J98" s="288">
        <f>ROUND(I98*H98,2)</f>
        <v>0</v>
      </c>
      <c r="K98" s="284" t="s">
        <v>481</v>
      </c>
      <c r="L98" s="289"/>
      <c r="M98" s="290" t="s">
        <v>28</v>
      </c>
      <c r="N98" s="291" t="s">
        <v>45</v>
      </c>
      <c r="O98" s="87"/>
      <c r="P98" s="240">
        <f>O98*H98</f>
        <v>0</v>
      </c>
      <c r="Q98" s="240">
        <v>0.00027</v>
      </c>
      <c r="R98" s="240">
        <f>Q98*H98</f>
        <v>0.058049999999999997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649</v>
      </c>
      <c r="AT98" s="242" t="s">
        <v>516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567</v>
      </c>
      <c r="BM98" s="242" t="s">
        <v>8597</v>
      </c>
    </row>
    <row r="99" s="2" customFormat="1">
      <c r="A99" s="41"/>
      <c r="B99" s="42"/>
      <c r="C99" s="43"/>
      <c r="D99" s="244" t="s">
        <v>484</v>
      </c>
      <c r="E99" s="43"/>
      <c r="F99" s="245" t="s">
        <v>8596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2" customFormat="1" ht="44.25" customHeight="1">
      <c r="A100" s="41"/>
      <c r="B100" s="42"/>
      <c r="C100" s="231" t="s">
        <v>90</v>
      </c>
      <c r="D100" s="231" t="s">
        <v>477</v>
      </c>
      <c r="E100" s="232" t="s">
        <v>8598</v>
      </c>
      <c r="F100" s="233" t="s">
        <v>8599</v>
      </c>
      <c r="G100" s="234" t="s">
        <v>550</v>
      </c>
      <c r="H100" s="235">
        <v>8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567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567</v>
      </c>
      <c r="BM100" s="242" t="s">
        <v>8600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8599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2" customFormat="1" ht="16.5" customHeight="1">
      <c r="A102" s="41"/>
      <c r="B102" s="42"/>
      <c r="C102" s="282" t="s">
        <v>482</v>
      </c>
      <c r="D102" s="282" t="s">
        <v>516</v>
      </c>
      <c r="E102" s="283" t="s">
        <v>8601</v>
      </c>
      <c r="F102" s="284" t="s">
        <v>8602</v>
      </c>
      <c r="G102" s="285" t="s">
        <v>550</v>
      </c>
      <c r="H102" s="286">
        <v>8</v>
      </c>
      <c r="I102" s="287"/>
      <c r="J102" s="288">
        <f>ROUND(I102*H102,2)</f>
        <v>0</v>
      </c>
      <c r="K102" s="284" t="s">
        <v>481</v>
      </c>
      <c r="L102" s="289"/>
      <c r="M102" s="290" t="s">
        <v>28</v>
      </c>
      <c r="N102" s="291" t="s">
        <v>45</v>
      </c>
      <c r="O102" s="87"/>
      <c r="P102" s="240">
        <f>O102*H102</f>
        <v>0</v>
      </c>
      <c r="Q102" s="240">
        <v>0.00011</v>
      </c>
      <c r="R102" s="240">
        <f>Q102*H102</f>
        <v>0.00088000000000000003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649</v>
      </c>
      <c r="AT102" s="242" t="s">
        <v>516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567</v>
      </c>
      <c r="BM102" s="242" t="s">
        <v>8603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8602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44.25" customHeight="1">
      <c r="A104" s="41"/>
      <c r="B104" s="42"/>
      <c r="C104" s="231" t="s">
        <v>186</v>
      </c>
      <c r="D104" s="231" t="s">
        <v>477</v>
      </c>
      <c r="E104" s="232" t="s">
        <v>8604</v>
      </c>
      <c r="F104" s="233" t="s">
        <v>8605</v>
      </c>
      <c r="G104" s="234" t="s">
        <v>639</v>
      </c>
      <c r="H104" s="235">
        <v>275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567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567</v>
      </c>
      <c r="BM104" s="242" t="s">
        <v>8606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8605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16.5" customHeight="1">
      <c r="A106" s="41"/>
      <c r="B106" s="42"/>
      <c r="C106" s="282" t="s">
        <v>204</v>
      </c>
      <c r="D106" s="282" t="s">
        <v>516</v>
      </c>
      <c r="E106" s="283" t="s">
        <v>8607</v>
      </c>
      <c r="F106" s="284" t="s">
        <v>8608</v>
      </c>
      <c r="G106" s="285" t="s">
        <v>8232</v>
      </c>
      <c r="H106" s="286">
        <v>0.33000000000000002</v>
      </c>
      <c r="I106" s="287"/>
      <c r="J106" s="288">
        <f>ROUND(I106*H106,2)</f>
        <v>0</v>
      </c>
      <c r="K106" s="284" t="s">
        <v>28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0.23000000000000001</v>
      </c>
      <c r="R106" s="240">
        <f>Q106*H106</f>
        <v>0.075900000000000009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649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567</v>
      </c>
      <c r="BM106" s="242" t="s">
        <v>8609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8608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8610</v>
      </c>
      <c r="G108" s="250"/>
      <c r="H108" s="253">
        <v>0.33000000000000002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78</v>
      </c>
      <c r="AY108" s="259" t="s">
        <v>475</v>
      </c>
    </row>
    <row r="109" s="2" customFormat="1" ht="21.75" customHeight="1">
      <c r="A109" s="41"/>
      <c r="B109" s="42"/>
      <c r="C109" s="231" t="s">
        <v>522</v>
      </c>
      <c r="D109" s="231" t="s">
        <v>477</v>
      </c>
      <c r="E109" s="232" t="s">
        <v>8611</v>
      </c>
      <c r="F109" s="233" t="s">
        <v>8612</v>
      </c>
      <c r="G109" s="234" t="s">
        <v>550</v>
      </c>
      <c r="H109" s="235">
        <v>16</v>
      </c>
      <c r="I109" s="236"/>
      <c r="J109" s="237">
        <f>ROUND(I109*H109,2)</f>
        <v>0</v>
      </c>
      <c r="K109" s="233" t="s">
        <v>481</v>
      </c>
      <c r="L109" s="47"/>
      <c r="M109" s="238" t="s">
        <v>28</v>
      </c>
      <c r="N109" s="239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567</v>
      </c>
      <c r="AT109" s="242" t="s">
        <v>477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567</v>
      </c>
      <c r="BM109" s="242" t="s">
        <v>8613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8612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 ht="21.75" customHeight="1">
      <c r="A111" s="41"/>
      <c r="B111" s="42"/>
      <c r="C111" s="231" t="s">
        <v>519</v>
      </c>
      <c r="D111" s="231" t="s">
        <v>477</v>
      </c>
      <c r="E111" s="232" t="s">
        <v>8614</v>
      </c>
      <c r="F111" s="233" t="s">
        <v>8615</v>
      </c>
      <c r="G111" s="234" t="s">
        <v>550</v>
      </c>
      <c r="H111" s="235">
        <v>16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567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567</v>
      </c>
      <c r="BM111" s="242" t="s">
        <v>8616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8615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 ht="16.5" customHeight="1">
      <c r="A113" s="41"/>
      <c r="B113" s="42"/>
      <c r="C113" s="282" t="s">
        <v>292</v>
      </c>
      <c r="D113" s="282" t="s">
        <v>516</v>
      </c>
      <c r="E113" s="283" t="s">
        <v>8617</v>
      </c>
      <c r="F113" s="284" t="s">
        <v>8618</v>
      </c>
      <c r="G113" s="285" t="s">
        <v>516</v>
      </c>
      <c r="H113" s="286">
        <v>160</v>
      </c>
      <c r="I113" s="287"/>
      <c r="J113" s="288">
        <f>ROUND(I113*H113,2)</f>
        <v>0</v>
      </c>
      <c r="K113" s="284" t="s">
        <v>28</v>
      </c>
      <c r="L113" s="289"/>
      <c r="M113" s="290" t="s">
        <v>28</v>
      </c>
      <c r="N113" s="291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649</v>
      </c>
      <c r="AT113" s="242" t="s">
        <v>516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567</v>
      </c>
      <c r="BM113" s="242" t="s">
        <v>8619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8618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2" customFormat="1" ht="16.5" customHeight="1">
      <c r="A115" s="41"/>
      <c r="B115" s="42"/>
      <c r="C115" s="282" t="s">
        <v>332</v>
      </c>
      <c r="D115" s="282" t="s">
        <v>516</v>
      </c>
      <c r="E115" s="283" t="s">
        <v>8620</v>
      </c>
      <c r="F115" s="284" t="s">
        <v>8621</v>
      </c>
      <c r="G115" s="285" t="s">
        <v>8622</v>
      </c>
      <c r="H115" s="286">
        <v>16</v>
      </c>
      <c r="I115" s="287"/>
      <c r="J115" s="288">
        <f>ROUND(I115*H115,2)</f>
        <v>0</v>
      </c>
      <c r="K115" s="284" t="s">
        <v>28</v>
      </c>
      <c r="L115" s="289"/>
      <c r="M115" s="290" t="s">
        <v>28</v>
      </c>
      <c r="N115" s="291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649</v>
      </c>
      <c r="AT115" s="242" t="s">
        <v>516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567</v>
      </c>
      <c r="BM115" s="242" t="s">
        <v>8623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8621</v>
      </c>
      <c r="G116" s="43"/>
      <c r="H116" s="43"/>
      <c r="I116" s="151"/>
      <c r="J116" s="43"/>
      <c r="K116" s="43"/>
      <c r="L116" s="47"/>
      <c r="M116" s="295"/>
      <c r="N116" s="296"/>
      <c r="O116" s="297"/>
      <c r="P116" s="297"/>
      <c r="Q116" s="297"/>
      <c r="R116" s="297"/>
      <c r="S116" s="297"/>
      <c r="T116" s="29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 ht="6.96" customHeight="1">
      <c r="A117" s="41"/>
      <c r="B117" s="62"/>
      <c r="C117" s="63"/>
      <c r="D117" s="63"/>
      <c r="E117" s="63"/>
      <c r="F117" s="63"/>
      <c r="G117" s="63"/>
      <c r="H117" s="63"/>
      <c r="I117" s="179"/>
      <c r="J117" s="63"/>
      <c r="K117" s="63"/>
      <c r="L117" s="47"/>
      <c r="M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</row>
  </sheetData>
  <sheetProtection sheet="1" autoFilter="0" formatColumns="0" formatRows="0" objects="1" scenarios="1" spinCount="100000" saltValue="K5QDrbc3+qdlLhp6lIOdltvh79m+uAof9J8HgSRIar2fhAhWbJGmRsBwV+11F91C4HdjT9yhp3XbdIX00iSNcw==" hashValue="sKnYdQ2BzzBtaZ83mD9n3GiN5SdF4+oY4DqM/WJQK4H0IyyFByPvJI4d5+ONk6DaXiE0lPGKTKcVrklbU5ua3A==" algorithmName="SHA-512" password="C429"/>
  <autoFilter ref="C92:K11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376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8590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8624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ROUND(J95,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ROUND((SUM(BE95:BE163)),  2)</f>
        <v>0</v>
      </c>
      <c r="G37" s="41"/>
      <c r="H37" s="41"/>
      <c r="I37" s="168">
        <v>0.20999999999999999</v>
      </c>
      <c r="J37" s="167">
        <f>ROUND(((SUM(BE95:BE163))*I37),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ROUND((SUM(BF95:BF163)),  2)</f>
        <v>0</v>
      </c>
      <c r="G38" s="41"/>
      <c r="H38" s="41"/>
      <c r="I38" s="168">
        <v>0.14999999999999999</v>
      </c>
      <c r="J38" s="167">
        <f>ROUND(((SUM(BF95:BF163))*I38),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ROUND((SUM(BG95:BG163)),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ROUND((SUM(BH95:BH163)),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ROUND((SUM(BI95:BI163)),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8590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2019-11-2 - Rozváděče RS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J95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452</v>
      </c>
      <c r="E68" s="193"/>
      <c r="F68" s="193"/>
      <c r="G68" s="193"/>
      <c r="H68" s="193"/>
      <c r="I68" s="194"/>
      <c r="J68" s="195">
        <f>J96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2925</v>
      </c>
      <c r="E69" s="199"/>
      <c r="F69" s="199"/>
      <c r="G69" s="199"/>
      <c r="H69" s="199"/>
      <c r="I69" s="200"/>
      <c r="J69" s="201">
        <f>J97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90"/>
      <c r="C70" s="191"/>
      <c r="D70" s="192" t="s">
        <v>458</v>
      </c>
      <c r="E70" s="193"/>
      <c r="F70" s="193"/>
      <c r="G70" s="193"/>
      <c r="H70" s="193"/>
      <c r="I70" s="194"/>
      <c r="J70" s="195">
        <f>J160</f>
        <v>0</v>
      </c>
      <c r="K70" s="191"/>
      <c r="L70" s="196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97"/>
      <c r="C71" s="127"/>
      <c r="D71" s="198" t="s">
        <v>2926</v>
      </c>
      <c r="E71" s="199"/>
      <c r="F71" s="199"/>
      <c r="G71" s="199"/>
      <c r="H71" s="199"/>
      <c r="I71" s="200"/>
      <c r="J71" s="201">
        <f>J161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179"/>
      <c r="J73" s="63"/>
      <c r="K73" s="6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182"/>
      <c r="J77" s="65"/>
      <c r="K77" s="65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460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83" t="str">
        <f>E7</f>
        <v>Krounka Kutřín, výstavba poldru</v>
      </c>
      <c r="F81" s="35"/>
      <c r="G81" s="35"/>
      <c r="H81" s="35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435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1" customFormat="1" ht="16.5" customHeight="1">
      <c r="B83" s="24"/>
      <c r="C83" s="25"/>
      <c r="D83" s="25"/>
      <c r="E83" s="183" t="s">
        <v>8531</v>
      </c>
      <c r="F83" s="25"/>
      <c r="G83" s="25"/>
      <c r="H83" s="25"/>
      <c r="I83" s="142"/>
      <c r="J83" s="25"/>
      <c r="K83" s="25"/>
      <c r="L83" s="23"/>
    </row>
    <row r="84" s="1" customFormat="1" ht="12" customHeight="1">
      <c r="B84" s="24"/>
      <c r="C84" s="35" t="s">
        <v>437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84" t="s">
        <v>8590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439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2019-11-2 - Rozváděče RS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F16</f>
        <v>Skuteč</v>
      </c>
      <c r="G89" s="43"/>
      <c r="H89" s="43"/>
      <c r="I89" s="154" t="s">
        <v>24</v>
      </c>
      <c r="J89" s="75" t="str">
        <f>IF(J16="","",J16)</f>
        <v>27.8.2019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26</v>
      </c>
      <c r="D91" s="43"/>
      <c r="E91" s="43"/>
      <c r="F91" s="30" t="str">
        <f>E19</f>
        <v>Povodí Labe,státní podnik,Víta Nejedlého 951, HK3</v>
      </c>
      <c r="G91" s="43"/>
      <c r="H91" s="43"/>
      <c r="I91" s="154" t="s">
        <v>33</v>
      </c>
      <c r="J91" s="39" t="str">
        <f>E25</f>
        <v>"Sdružení Kutřín 2016" Šindlar + HG partner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154" t="s">
        <v>36</v>
      </c>
      <c r="J92" s="39" t="str">
        <f>E28</f>
        <v xml:space="preserve"> 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203"/>
      <c r="B94" s="204"/>
      <c r="C94" s="205" t="s">
        <v>461</v>
      </c>
      <c r="D94" s="206" t="s">
        <v>59</v>
      </c>
      <c r="E94" s="206" t="s">
        <v>55</v>
      </c>
      <c r="F94" s="206" t="s">
        <v>56</v>
      </c>
      <c r="G94" s="206" t="s">
        <v>462</v>
      </c>
      <c r="H94" s="206" t="s">
        <v>463</v>
      </c>
      <c r="I94" s="207" t="s">
        <v>464</v>
      </c>
      <c r="J94" s="206" t="s">
        <v>444</v>
      </c>
      <c r="K94" s="208" t="s">
        <v>465</v>
      </c>
      <c r="L94" s="209"/>
      <c r="M94" s="95" t="s">
        <v>28</v>
      </c>
      <c r="N94" s="96" t="s">
        <v>44</v>
      </c>
      <c r="O94" s="96" t="s">
        <v>466</v>
      </c>
      <c r="P94" s="96" t="s">
        <v>467</v>
      </c>
      <c r="Q94" s="96" t="s">
        <v>468</v>
      </c>
      <c r="R94" s="96" t="s">
        <v>469</v>
      </c>
      <c r="S94" s="96" t="s">
        <v>470</v>
      </c>
      <c r="T94" s="97" t="s">
        <v>471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</row>
    <row r="95" s="2" customFormat="1" ht="22.8" customHeight="1">
      <c r="A95" s="41"/>
      <c r="B95" s="42"/>
      <c r="C95" s="102" t="s">
        <v>472</v>
      </c>
      <c r="D95" s="43"/>
      <c r="E95" s="43"/>
      <c r="F95" s="43"/>
      <c r="G95" s="43"/>
      <c r="H95" s="43"/>
      <c r="I95" s="151"/>
      <c r="J95" s="210">
        <f>BK95</f>
        <v>0</v>
      </c>
      <c r="K95" s="43"/>
      <c r="L95" s="47"/>
      <c r="M95" s="98"/>
      <c r="N95" s="211"/>
      <c r="O95" s="99"/>
      <c r="P95" s="212">
        <f>P96+P160</f>
        <v>0</v>
      </c>
      <c r="Q95" s="99"/>
      <c r="R95" s="212">
        <f>R96+R160</f>
        <v>5.594009999999999</v>
      </c>
      <c r="S95" s="99"/>
      <c r="T95" s="213">
        <f>T96+T160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445</v>
      </c>
      <c r="BK95" s="214">
        <f>BK96+BK160</f>
        <v>0</v>
      </c>
    </row>
    <row r="96" s="12" customFormat="1" ht="25.92" customHeight="1">
      <c r="A96" s="12"/>
      <c r="B96" s="215"/>
      <c r="C96" s="216"/>
      <c r="D96" s="217" t="s">
        <v>73</v>
      </c>
      <c r="E96" s="218" t="s">
        <v>708</v>
      </c>
      <c r="F96" s="218" t="s">
        <v>709</v>
      </c>
      <c r="G96" s="216"/>
      <c r="H96" s="216"/>
      <c r="I96" s="219"/>
      <c r="J96" s="220">
        <f>BK96</f>
        <v>0</v>
      </c>
      <c r="K96" s="216"/>
      <c r="L96" s="221"/>
      <c r="M96" s="222"/>
      <c r="N96" s="223"/>
      <c r="O96" s="223"/>
      <c r="P96" s="224">
        <f>P97</f>
        <v>0</v>
      </c>
      <c r="Q96" s="223"/>
      <c r="R96" s="224">
        <f>R97</f>
        <v>5.594009999999999</v>
      </c>
      <c r="S96" s="223"/>
      <c r="T96" s="225">
        <f>T97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82</v>
      </c>
      <c r="AT96" s="227" t="s">
        <v>73</v>
      </c>
      <c r="AU96" s="227" t="s">
        <v>74</v>
      </c>
      <c r="AY96" s="226" t="s">
        <v>475</v>
      </c>
      <c r="BK96" s="228">
        <f>BK97</f>
        <v>0</v>
      </c>
    </row>
    <row r="97" s="12" customFormat="1" ht="22.8" customHeight="1">
      <c r="A97" s="12"/>
      <c r="B97" s="215"/>
      <c r="C97" s="216"/>
      <c r="D97" s="217" t="s">
        <v>73</v>
      </c>
      <c r="E97" s="229" t="s">
        <v>2967</v>
      </c>
      <c r="F97" s="229" t="s">
        <v>2968</v>
      </c>
      <c r="G97" s="216"/>
      <c r="H97" s="216"/>
      <c r="I97" s="219"/>
      <c r="J97" s="230">
        <f>BK97</f>
        <v>0</v>
      </c>
      <c r="K97" s="216"/>
      <c r="L97" s="221"/>
      <c r="M97" s="222"/>
      <c r="N97" s="223"/>
      <c r="O97" s="223"/>
      <c r="P97" s="224">
        <f>SUM(P98:P159)</f>
        <v>0</v>
      </c>
      <c r="Q97" s="223"/>
      <c r="R97" s="224">
        <f>SUM(R98:R159)</f>
        <v>5.594009999999999</v>
      </c>
      <c r="S97" s="223"/>
      <c r="T97" s="225">
        <f>SUM(T98:T159)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82</v>
      </c>
      <c r="AT97" s="227" t="s">
        <v>73</v>
      </c>
      <c r="AU97" s="227" t="s">
        <v>78</v>
      </c>
      <c r="AY97" s="226" t="s">
        <v>475</v>
      </c>
      <c r="BK97" s="228">
        <f>SUM(BK98:BK159)</f>
        <v>0</v>
      </c>
    </row>
    <row r="98" s="2" customFormat="1" ht="33" customHeight="1">
      <c r="A98" s="41"/>
      <c r="B98" s="42"/>
      <c r="C98" s="231" t="s">
        <v>78</v>
      </c>
      <c r="D98" s="231" t="s">
        <v>477</v>
      </c>
      <c r="E98" s="232" t="s">
        <v>8625</v>
      </c>
      <c r="F98" s="233" t="s">
        <v>8626</v>
      </c>
      <c r="G98" s="234" t="s">
        <v>639</v>
      </c>
      <c r="H98" s="235">
        <v>20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567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567</v>
      </c>
      <c r="BM98" s="242" t="s">
        <v>8627</v>
      </c>
    </row>
    <row r="99" s="2" customFormat="1">
      <c r="A99" s="41"/>
      <c r="B99" s="42"/>
      <c r="C99" s="43"/>
      <c r="D99" s="244" t="s">
        <v>484</v>
      </c>
      <c r="E99" s="43"/>
      <c r="F99" s="245" t="s">
        <v>8626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2" customFormat="1" ht="16.5" customHeight="1">
      <c r="A100" s="41"/>
      <c r="B100" s="42"/>
      <c r="C100" s="282" t="s">
        <v>82</v>
      </c>
      <c r="D100" s="282" t="s">
        <v>516</v>
      </c>
      <c r="E100" s="283" t="s">
        <v>8628</v>
      </c>
      <c r="F100" s="284" t="s">
        <v>8629</v>
      </c>
      <c r="G100" s="285" t="s">
        <v>639</v>
      </c>
      <c r="H100" s="286">
        <v>20</v>
      </c>
      <c r="I100" s="287"/>
      <c r="J100" s="288">
        <f>ROUND(I100*H100,2)</f>
        <v>0</v>
      </c>
      <c r="K100" s="284" t="s">
        <v>481</v>
      </c>
      <c r="L100" s="289"/>
      <c r="M100" s="290" t="s">
        <v>28</v>
      </c>
      <c r="N100" s="291" t="s">
        <v>45</v>
      </c>
      <c r="O100" s="87"/>
      <c r="P100" s="240">
        <f>O100*H100</f>
        <v>0</v>
      </c>
      <c r="Q100" s="240">
        <v>4.0000000000000003E-05</v>
      </c>
      <c r="R100" s="240">
        <f>Q100*H100</f>
        <v>0.00080000000000000004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649</v>
      </c>
      <c r="AT100" s="242" t="s">
        <v>516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567</v>
      </c>
      <c r="BM100" s="242" t="s">
        <v>8630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8629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2" customFormat="1" ht="33" customHeight="1">
      <c r="A102" s="41"/>
      <c r="B102" s="42"/>
      <c r="C102" s="231" t="s">
        <v>90</v>
      </c>
      <c r="D102" s="231" t="s">
        <v>477</v>
      </c>
      <c r="E102" s="232" t="s">
        <v>8631</v>
      </c>
      <c r="F102" s="233" t="s">
        <v>8632</v>
      </c>
      <c r="G102" s="234" t="s">
        <v>639</v>
      </c>
      <c r="H102" s="235">
        <v>10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567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567</v>
      </c>
      <c r="BM102" s="242" t="s">
        <v>8633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8632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16.5" customHeight="1">
      <c r="A104" s="41"/>
      <c r="B104" s="42"/>
      <c r="C104" s="282" t="s">
        <v>482</v>
      </c>
      <c r="D104" s="282" t="s">
        <v>516</v>
      </c>
      <c r="E104" s="283" t="s">
        <v>8634</v>
      </c>
      <c r="F104" s="284" t="s">
        <v>8635</v>
      </c>
      <c r="G104" s="285" t="s">
        <v>639</v>
      </c>
      <c r="H104" s="286">
        <v>10</v>
      </c>
      <c r="I104" s="287"/>
      <c r="J104" s="288">
        <f>ROUND(I104*H104,2)</f>
        <v>0</v>
      </c>
      <c r="K104" s="284" t="s">
        <v>481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5.0000000000000002E-05</v>
      </c>
      <c r="R104" s="240">
        <f>Q104*H104</f>
        <v>0.00050000000000000001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649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567</v>
      </c>
      <c r="BM104" s="242" t="s">
        <v>8636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8635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16.5" customHeight="1">
      <c r="A106" s="41"/>
      <c r="B106" s="42"/>
      <c r="C106" s="282" t="s">
        <v>186</v>
      </c>
      <c r="D106" s="282" t="s">
        <v>516</v>
      </c>
      <c r="E106" s="283" t="s">
        <v>8637</v>
      </c>
      <c r="F106" s="284" t="s">
        <v>8638</v>
      </c>
      <c r="G106" s="285" t="s">
        <v>639</v>
      </c>
      <c r="H106" s="286">
        <v>3</v>
      </c>
      <c r="I106" s="287"/>
      <c r="J106" s="288">
        <f>ROUND(I106*H106,2)</f>
        <v>0</v>
      </c>
      <c r="K106" s="284" t="s">
        <v>28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0.46999999999999997</v>
      </c>
      <c r="R106" s="240">
        <f>Q106*H106</f>
        <v>1.4099999999999999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649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567</v>
      </c>
      <c r="BM106" s="242" t="s">
        <v>8639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8638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16.5" customHeight="1">
      <c r="A108" s="41"/>
      <c r="B108" s="42"/>
      <c r="C108" s="282" t="s">
        <v>204</v>
      </c>
      <c r="D108" s="282" t="s">
        <v>516</v>
      </c>
      <c r="E108" s="283" t="s">
        <v>8640</v>
      </c>
      <c r="F108" s="284" t="s">
        <v>8641</v>
      </c>
      <c r="G108" s="285" t="s">
        <v>550</v>
      </c>
      <c r="H108" s="286">
        <v>1</v>
      </c>
      <c r="I108" s="287"/>
      <c r="J108" s="288">
        <f>ROUND(I108*H108,2)</f>
        <v>0</v>
      </c>
      <c r="K108" s="284" t="s">
        <v>28</v>
      </c>
      <c r="L108" s="289"/>
      <c r="M108" s="290" t="s">
        <v>28</v>
      </c>
      <c r="N108" s="291" t="s">
        <v>45</v>
      </c>
      <c r="O108" s="87"/>
      <c r="P108" s="240">
        <f>O108*H108</f>
        <v>0</v>
      </c>
      <c r="Q108" s="240">
        <v>0.28499999999999998</v>
      </c>
      <c r="R108" s="240">
        <f>Q108*H108</f>
        <v>0.28499999999999998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649</v>
      </c>
      <c r="AT108" s="242" t="s">
        <v>516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567</v>
      </c>
      <c r="BM108" s="242" t="s">
        <v>8642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8641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2" customFormat="1" ht="16.5" customHeight="1">
      <c r="A110" s="41"/>
      <c r="B110" s="42"/>
      <c r="C110" s="282" t="s">
        <v>522</v>
      </c>
      <c r="D110" s="282" t="s">
        <v>516</v>
      </c>
      <c r="E110" s="283" t="s">
        <v>8643</v>
      </c>
      <c r="F110" s="284" t="s">
        <v>8644</v>
      </c>
      <c r="G110" s="285" t="s">
        <v>8645</v>
      </c>
      <c r="H110" s="286">
        <v>2</v>
      </c>
      <c r="I110" s="287"/>
      <c r="J110" s="288">
        <f>ROUND(I110*H110,2)</f>
        <v>0</v>
      </c>
      <c r="K110" s="284" t="s">
        <v>28</v>
      </c>
      <c r="L110" s="289"/>
      <c r="M110" s="290" t="s">
        <v>28</v>
      </c>
      <c r="N110" s="291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649</v>
      </c>
      <c r="AT110" s="242" t="s">
        <v>516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567</v>
      </c>
      <c r="BM110" s="242" t="s">
        <v>8646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8644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2" customFormat="1" ht="16.5" customHeight="1">
      <c r="A112" s="41"/>
      <c r="B112" s="42"/>
      <c r="C112" s="282" t="s">
        <v>519</v>
      </c>
      <c r="D112" s="282" t="s">
        <v>516</v>
      </c>
      <c r="E112" s="283" t="s">
        <v>8647</v>
      </c>
      <c r="F112" s="284" t="s">
        <v>8648</v>
      </c>
      <c r="G112" s="285" t="s">
        <v>550</v>
      </c>
      <c r="H112" s="286">
        <v>2</v>
      </c>
      <c r="I112" s="287"/>
      <c r="J112" s="288">
        <f>ROUND(I112*H112,2)</f>
        <v>0</v>
      </c>
      <c r="K112" s="284" t="s">
        <v>28</v>
      </c>
      <c r="L112" s="289"/>
      <c r="M112" s="290" t="s">
        <v>28</v>
      </c>
      <c r="N112" s="291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649</v>
      </c>
      <c r="AT112" s="242" t="s">
        <v>516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567</v>
      </c>
      <c r="BM112" s="242" t="s">
        <v>8649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8648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2" customFormat="1" ht="21.75" customHeight="1">
      <c r="A114" s="41"/>
      <c r="B114" s="42"/>
      <c r="C114" s="231" t="s">
        <v>292</v>
      </c>
      <c r="D114" s="231" t="s">
        <v>477</v>
      </c>
      <c r="E114" s="232" t="s">
        <v>8650</v>
      </c>
      <c r="F114" s="233" t="s">
        <v>8651</v>
      </c>
      <c r="G114" s="234" t="s">
        <v>550</v>
      </c>
      <c r="H114" s="235">
        <v>20</v>
      </c>
      <c r="I114" s="236"/>
      <c r="J114" s="237">
        <f>ROUND(I114*H114,2)</f>
        <v>0</v>
      </c>
      <c r="K114" s="233" t="s">
        <v>481</v>
      </c>
      <c r="L114" s="47"/>
      <c r="M114" s="238" t="s">
        <v>28</v>
      </c>
      <c r="N114" s="239" t="s">
        <v>45</v>
      </c>
      <c r="O114" s="87"/>
      <c r="P114" s="240">
        <f>O114*H114</f>
        <v>0</v>
      </c>
      <c r="Q114" s="240">
        <v>0</v>
      </c>
      <c r="R114" s="240">
        <f>Q114*H114</f>
        <v>0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567</v>
      </c>
      <c r="AT114" s="242" t="s">
        <v>477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567</v>
      </c>
      <c r="BM114" s="242" t="s">
        <v>8652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8651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2" customFormat="1" ht="21.75" customHeight="1">
      <c r="A116" s="41"/>
      <c r="B116" s="42"/>
      <c r="C116" s="231" t="s">
        <v>332</v>
      </c>
      <c r="D116" s="231" t="s">
        <v>477</v>
      </c>
      <c r="E116" s="232" t="s">
        <v>8653</v>
      </c>
      <c r="F116" s="233" t="s">
        <v>8654</v>
      </c>
      <c r="G116" s="234" t="s">
        <v>550</v>
      </c>
      <c r="H116" s="235">
        <v>10</v>
      </c>
      <c r="I116" s="236"/>
      <c r="J116" s="237">
        <f>ROUND(I116*H116,2)</f>
        <v>0</v>
      </c>
      <c r="K116" s="233" t="s">
        <v>481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567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567</v>
      </c>
      <c r="BM116" s="242" t="s">
        <v>8655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8654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 ht="21.75" customHeight="1">
      <c r="A118" s="41"/>
      <c r="B118" s="42"/>
      <c r="C118" s="231" t="s">
        <v>341</v>
      </c>
      <c r="D118" s="231" t="s">
        <v>477</v>
      </c>
      <c r="E118" s="232" t="s">
        <v>8656</v>
      </c>
      <c r="F118" s="233" t="s">
        <v>8657</v>
      </c>
      <c r="G118" s="234" t="s">
        <v>550</v>
      </c>
      <c r="H118" s="235">
        <v>1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567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567</v>
      </c>
      <c r="BM118" s="242" t="s">
        <v>8658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8657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2" customFormat="1" ht="33" customHeight="1">
      <c r="A120" s="41"/>
      <c r="B120" s="42"/>
      <c r="C120" s="231" t="s">
        <v>350</v>
      </c>
      <c r="D120" s="231" t="s">
        <v>477</v>
      </c>
      <c r="E120" s="232" t="s">
        <v>8659</v>
      </c>
      <c r="F120" s="233" t="s">
        <v>8660</v>
      </c>
      <c r="G120" s="234" t="s">
        <v>550</v>
      </c>
      <c r="H120" s="235">
        <v>1</v>
      </c>
      <c r="I120" s="236"/>
      <c r="J120" s="237">
        <f>ROUND(I120*H120,2)</f>
        <v>0</v>
      </c>
      <c r="K120" s="233" t="s">
        <v>481</v>
      </c>
      <c r="L120" s="47"/>
      <c r="M120" s="238" t="s">
        <v>28</v>
      </c>
      <c r="N120" s="239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567</v>
      </c>
      <c r="AT120" s="242" t="s">
        <v>477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567</v>
      </c>
      <c r="BM120" s="242" t="s">
        <v>8661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8660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2" customFormat="1" ht="21.75" customHeight="1">
      <c r="A122" s="41"/>
      <c r="B122" s="42"/>
      <c r="C122" s="231" t="s">
        <v>359</v>
      </c>
      <c r="D122" s="231" t="s">
        <v>477</v>
      </c>
      <c r="E122" s="232" t="s">
        <v>8662</v>
      </c>
      <c r="F122" s="233" t="s">
        <v>8663</v>
      </c>
      <c r="G122" s="234" t="s">
        <v>550</v>
      </c>
      <c r="H122" s="235">
        <v>5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567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567</v>
      </c>
      <c r="BM122" s="242" t="s">
        <v>8664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8663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2" customFormat="1" ht="21.75" customHeight="1">
      <c r="A124" s="41"/>
      <c r="B124" s="42"/>
      <c r="C124" s="231" t="s">
        <v>557</v>
      </c>
      <c r="D124" s="231" t="s">
        <v>477</v>
      </c>
      <c r="E124" s="232" t="s">
        <v>8665</v>
      </c>
      <c r="F124" s="233" t="s">
        <v>8666</v>
      </c>
      <c r="G124" s="234" t="s">
        <v>550</v>
      </c>
      <c r="H124" s="235">
        <v>12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567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567</v>
      </c>
      <c r="BM124" s="242" t="s">
        <v>8667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8666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 ht="33" customHeight="1">
      <c r="A126" s="41"/>
      <c r="B126" s="42"/>
      <c r="C126" s="231" t="s">
        <v>8</v>
      </c>
      <c r="D126" s="231" t="s">
        <v>477</v>
      </c>
      <c r="E126" s="232" t="s">
        <v>8668</v>
      </c>
      <c r="F126" s="233" t="s">
        <v>8669</v>
      </c>
      <c r="G126" s="234" t="s">
        <v>550</v>
      </c>
      <c r="H126" s="235">
        <v>1</v>
      </c>
      <c r="I126" s="236"/>
      <c r="J126" s="237">
        <f>ROUND(I126*H126,2)</f>
        <v>0</v>
      </c>
      <c r="K126" s="233" t="s">
        <v>481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567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567</v>
      </c>
      <c r="BM126" s="242" t="s">
        <v>8670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8669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2" customFormat="1" ht="21.75" customHeight="1">
      <c r="A128" s="41"/>
      <c r="B128" s="42"/>
      <c r="C128" s="231" t="s">
        <v>567</v>
      </c>
      <c r="D128" s="231" t="s">
        <v>477</v>
      </c>
      <c r="E128" s="232" t="s">
        <v>8671</v>
      </c>
      <c r="F128" s="233" t="s">
        <v>8672</v>
      </c>
      <c r="G128" s="234" t="s">
        <v>550</v>
      </c>
      <c r="H128" s="235">
        <v>1</v>
      </c>
      <c r="I128" s="236"/>
      <c r="J128" s="237">
        <f>ROUND(I128*H128,2)</f>
        <v>0</v>
      </c>
      <c r="K128" s="233" t="s">
        <v>481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567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567</v>
      </c>
      <c r="BM128" s="242" t="s">
        <v>8673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8672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2" customFormat="1" ht="16.5" customHeight="1">
      <c r="A130" s="41"/>
      <c r="B130" s="42"/>
      <c r="C130" s="282" t="s">
        <v>571</v>
      </c>
      <c r="D130" s="282" t="s">
        <v>516</v>
      </c>
      <c r="E130" s="283" t="s">
        <v>8674</v>
      </c>
      <c r="F130" s="284" t="s">
        <v>8675</v>
      </c>
      <c r="G130" s="285" t="s">
        <v>550</v>
      </c>
      <c r="H130" s="286">
        <v>1</v>
      </c>
      <c r="I130" s="287"/>
      <c r="J130" s="288">
        <f>ROUND(I130*H130,2)</f>
        <v>0</v>
      </c>
      <c r="K130" s="284" t="s">
        <v>28</v>
      </c>
      <c r="L130" s="289"/>
      <c r="M130" s="290" t="s">
        <v>28</v>
      </c>
      <c r="N130" s="291" t="s">
        <v>45</v>
      </c>
      <c r="O130" s="87"/>
      <c r="P130" s="240">
        <f>O130*H130</f>
        <v>0</v>
      </c>
      <c r="Q130" s="240">
        <v>0.41238000000000002</v>
      </c>
      <c r="R130" s="240">
        <f>Q130*H130</f>
        <v>0.41238000000000002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519</v>
      </c>
      <c r="AT130" s="242" t="s">
        <v>516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8676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8675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 ht="16.5" customHeight="1">
      <c r="A132" s="41"/>
      <c r="B132" s="42"/>
      <c r="C132" s="282" t="s">
        <v>575</v>
      </c>
      <c r="D132" s="282" t="s">
        <v>516</v>
      </c>
      <c r="E132" s="283" t="s">
        <v>8677</v>
      </c>
      <c r="F132" s="284" t="s">
        <v>8678</v>
      </c>
      <c r="G132" s="285" t="s">
        <v>550</v>
      </c>
      <c r="H132" s="286">
        <v>1</v>
      </c>
      <c r="I132" s="287"/>
      <c r="J132" s="288">
        <f>ROUND(I132*H132,2)</f>
        <v>0</v>
      </c>
      <c r="K132" s="284" t="s">
        <v>28</v>
      </c>
      <c r="L132" s="289"/>
      <c r="M132" s="290" t="s">
        <v>28</v>
      </c>
      <c r="N132" s="291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519</v>
      </c>
      <c r="AT132" s="242" t="s">
        <v>516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8679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8678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2" customFormat="1" ht="16.5" customHeight="1">
      <c r="A134" s="41"/>
      <c r="B134" s="42"/>
      <c r="C134" s="282" t="s">
        <v>579</v>
      </c>
      <c r="D134" s="282" t="s">
        <v>516</v>
      </c>
      <c r="E134" s="283" t="s">
        <v>8680</v>
      </c>
      <c r="F134" s="284" t="s">
        <v>8681</v>
      </c>
      <c r="G134" s="285" t="s">
        <v>550</v>
      </c>
      <c r="H134" s="286">
        <v>3</v>
      </c>
      <c r="I134" s="287"/>
      <c r="J134" s="288">
        <f>ROUND(I134*H134,2)</f>
        <v>0</v>
      </c>
      <c r="K134" s="284" t="s">
        <v>28</v>
      </c>
      <c r="L134" s="289"/>
      <c r="M134" s="290" t="s">
        <v>28</v>
      </c>
      <c r="N134" s="291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519</v>
      </c>
      <c r="AT134" s="242" t="s">
        <v>516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8682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8681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2" customFormat="1" ht="16.5" customHeight="1">
      <c r="A136" s="41"/>
      <c r="B136" s="42"/>
      <c r="C136" s="282" t="s">
        <v>583</v>
      </c>
      <c r="D136" s="282" t="s">
        <v>516</v>
      </c>
      <c r="E136" s="283" t="s">
        <v>8683</v>
      </c>
      <c r="F136" s="284" t="s">
        <v>8684</v>
      </c>
      <c r="G136" s="285" t="s">
        <v>550</v>
      </c>
      <c r="H136" s="286">
        <v>3</v>
      </c>
      <c r="I136" s="287"/>
      <c r="J136" s="288">
        <f>ROUND(I136*H136,2)</f>
        <v>0</v>
      </c>
      <c r="K136" s="284" t="s">
        <v>28</v>
      </c>
      <c r="L136" s="289"/>
      <c r="M136" s="290" t="s">
        <v>28</v>
      </c>
      <c r="N136" s="291" t="s">
        <v>45</v>
      </c>
      <c r="O136" s="87"/>
      <c r="P136" s="240">
        <f>O136*H136</f>
        <v>0</v>
      </c>
      <c r="Q136" s="240">
        <v>0.184</v>
      </c>
      <c r="R136" s="240">
        <f>Q136*H136</f>
        <v>0.55200000000000005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519</v>
      </c>
      <c r="AT136" s="242" t="s">
        <v>516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482</v>
      </c>
      <c r="BM136" s="242" t="s">
        <v>8685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8684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2" customFormat="1" ht="16.5" customHeight="1">
      <c r="A138" s="41"/>
      <c r="B138" s="42"/>
      <c r="C138" s="282" t="s">
        <v>7</v>
      </c>
      <c r="D138" s="282" t="s">
        <v>516</v>
      </c>
      <c r="E138" s="283" t="s">
        <v>8686</v>
      </c>
      <c r="F138" s="284" t="s">
        <v>8687</v>
      </c>
      <c r="G138" s="285" t="s">
        <v>550</v>
      </c>
      <c r="H138" s="286">
        <v>2</v>
      </c>
      <c r="I138" s="287"/>
      <c r="J138" s="288">
        <f>ROUND(I138*H138,2)</f>
        <v>0</v>
      </c>
      <c r="K138" s="284" t="s">
        <v>28</v>
      </c>
      <c r="L138" s="289"/>
      <c r="M138" s="290" t="s">
        <v>28</v>
      </c>
      <c r="N138" s="291" t="s">
        <v>45</v>
      </c>
      <c r="O138" s="87"/>
      <c r="P138" s="240">
        <f>O138*H138</f>
        <v>0</v>
      </c>
      <c r="Q138" s="240">
        <v>0.20000000000000001</v>
      </c>
      <c r="R138" s="240">
        <f>Q138*H138</f>
        <v>0.40000000000000002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519</v>
      </c>
      <c r="AT138" s="242" t="s">
        <v>516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482</v>
      </c>
      <c r="BM138" s="242" t="s">
        <v>8688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8687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2" customFormat="1" ht="21.75" customHeight="1">
      <c r="A140" s="41"/>
      <c r="B140" s="42"/>
      <c r="C140" s="282" t="s">
        <v>594</v>
      </c>
      <c r="D140" s="282" t="s">
        <v>516</v>
      </c>
      <c r="E140" s="283" t="s">
        <v>8689</v>
      </c>
      <c r="F140" s="284" t="s">
        <v>8690</v>
      </c>
      <c r="G140" s="285" t="s">
        <v>550</v>
      </c>
      <c r="H140" s="286">
        <v>6</v>
      </c>
      <c r="I140" s="287"/>
      <c r="J140" s="288">
        <f>ROUND(I140*H140,2)</f>
        <v>0</v>
      </c>
      <c r="K140" s="284" t="s">
        <v>28</v>
      </c>
      <c r="L140" s="289"/>
      <c r="M140" s="290" t="s">
        <v>28</v>
      </c>
      <c r="N140" s="291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519</v>
      </c>
      <c r="AT140" s="242" t="s">
        <v>516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8691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8690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2" customFormat="1" ht="21.75" customHeight="1">
      <c r="A142" s="41"/>
      <c r="B142" s="42"/>
      <c r="C142" s="282" t="s">
        <v>599</v>
      </c>
      <c r="D142" s="282" t="s">
        <v>516</v>
      </c>
      <c r="E142" s="283" t="s">
        <v>8692</v>
      </c>
      <c r="F142" s="284" t="s">
        <v>8693</v>
      </c>
      <c r="G142" s="285" t="s">
        <v>550</v>
      </c>
      <c r="H142" s="286">
        <v>6</v>
      </c>
      <c r="I142" s="287"/>
      <c r="J142" s="288">
        <f>ROUND(I142*H142,2)</f>
        <v>0</v>
      </c>
      <c r="K142" s="284" t="s">
        <v>28</v>
      </c>
      <c r="L142" s="289"/>
      <c r="M142" s="290" t="s">
        <v>28</v>
      </c>
      <c r="N142" s="291" t="s">
        <v>45</v>
      </c>
      <c r="O142" s="87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519</v>
      </c>
      <c r="AT142" s="242" t="s">
        <v>516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482</v>
      </c>
      <c r="BM142" s="242" t="s">
        <v>8694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8693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2" customFormat="1" ht="16.5" customHeight="1">
      <c r="A144" s="41"/>
      <c r="B144" s="42"/>
      <c r="C144" s="282" t="s">
        <v>603</v>
      </c>
      <c r="D144" s="282" t="s">
        <v>516</v>
      </c>
      <c r="E144" s="283" t="s">
        <v>8695</v>
      </c>
      <c r="F144" s="284" t="s">
        <v>8696</v>
      </c>
      <c r="G144" s="285" t="s">
        <v>8622</v>
      </c>
      <c r="H144" s="286">
        <v>2</v>
      </c>
      <c r="I144" s="287"/>
      <c r="J144" s="288">
        <f>ROUND(I144*H144,2)</f>
        <v>0</v>
      </c>
      <c r="K144" s="284" t="s">
        <v>28</v>
      </c>
      <c r="L144" s="289"/>
      <c r="M144" s="290" t="s">
        <v>28</v>
      </c>
      <c r="N144" s="291" t="s">
        <v>45</v>
      </c>
      <c r="O144" s="87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519</v>
      </c>
      <c r="AT144" s="242" t="s">
        <v>516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8697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8696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2" customFormat="1" ht="16.5" customHeight="1">
      <c r="A146" s="41"/>
      <c r="B146" s="42"/>
      <c r="C146" s="282" t="s">
        <v>607</v>
      </c>
      <c r="D146" s="282" t="s">
        <v>516</v>
      </c>
      <c r="E146" s="283" t="s">
        <v>8698</v>
      </c>
      <c r="F146" s="284" t="s">
        <v>8699</v>
      </c>
      <c r="G146" s="285" t="s">
        <v>8622</v>
      </c>
      <c r="H146" s="286">
        <v>4</v>
      </c>
      <c r="I146" s="287"/>
      <c r="J146" s="288">
        <f>ROUND(I146*H146,2)</f>
        <v>0</v>
      </c>
      <c r="K146" s="284" t="s">
        <v>28</v>
      </c>
      <c r="L146" s="289"/>
      <c r="M146" s="290" t="s">
        <v>28</v>
      </c>
      <c r="N146" s="291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519</v>
      </c>
      <c r="AT146" s="242" t="s">
        <v>516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482</v>
      </c>
      <c r="BM146" s="242" t="s">
        <v>8700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8699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2" customFormat="1" ht="16.5" customHeight="1">
      <c r="A148" s="41"/>
      <c r="B148" s="42"/>
      <c r="C148" s="282" t="s">
        <v>614</v>
      </c>
      <c r="D148" s="282" t="s">
        <v>516</v>
      </c>
      <c r="E148" s="283" t="s">
        <v>8701</v>
      </c>
      <c r="F148" s="284" t="s">
        <v>8702</v>
      </c>
      <c r="G148" s="285" t="s">
        <v>8622</v>
      </c>
      <c r="H148" s="286">
        <v>4</v>
      </c>
      <c r="I148" s="287"/>
      <c r="J148" s="288">
        <f>ROUND(I148*H148,2)</f>
        <v>0</v>
      </c>
      <c r="K148" s="284" t="s">
        <v>28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519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8703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8702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2" customFormat="1" ht="16.5" customHeight="1">
      <c r="A150" s="41"/>
      <c r="B150" s="42"/>
      <c r="C150" s="282" t="s">
        <v>620</v>
      </c>
      <c r="D150" s="282" t="s">
        <v>516</v>
      </c>
      <c r="E150" s="283" t="s">
        <v>8704</v>
      </c>
      <c r="F150" s="284" t="s">
        <v>8705</v>
      </c>
      <c r="G150" s="285" t="s">
        <v>8622</v>
      </c>
      <c r="H150" s="286">
        <v>2</v>
      </c>
      <c r="I150" s="287"/>
      <c r="J150" s="288">
        <f>ROUND(I150*H150,2)</f>
        <v>0</v>
      </c>
      <c r="K150" s="284" t="s">
        <v>28</v>
      </c>
      <c r="L150" s="289"/>
      <c r="M150" s="290" t="s">
        <v>28</v>
      </c>
      <c r="N150" s="291" t="s">
        <v>45</v>
      </c>
      <c r="O150" s="87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519</v>
      </c>
      <c r="AT150" s="242" t="s">
        <v>516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482</v>
      </c>
      <c r="BM150" s="242" t="s">
        <v>8706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8705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2" customFormat="1" ht="16.5" customHeight="1">
      <c r="A152" s="41"/>
      <c r="B152" s="42"/>
      <c r="C152" s="282" t="s">
        <v>625</v>
      </c>
      <c r="D152" s="282" t="s">
        <v>516</v>
      </c>
      <c r="E152" s="283" t="s">
        <v>8707</v>
      </c>
      <c r="F152" s="284" t="s">
        <v>8708</v>
      </c>
      <c r="G152" s="285" t="s">
        <v>8622</v>
      </c>
      <c r="H152" s="286">
        <v>10</v>
      </c>
      <c r="I152" s="287"/>
      <c r="J152" s="288">
        <f>ROUND(I152*H152,2)</f>
        <v>0</v>
      </c>
      <c r="K152" s="284" t="s">
        <v>28</v>
      </c>
      <c r="L152" s="289"/>
      <c r="M152" s="290" t="s">
        <v>28</v>
      </c>
      <c r="N152" s="291" t="s">
        <v>45</v>
      </c>
      <c r="O152" s="87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519</v>
      </c>
      <c r="AT152" s="242" t="s">
        <v>516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482</v>
      </c>
      <c r="BM152" s="242" t="s">
        <v>8709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8708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2" customFormat="1" ht="16.5" customHeight="1">
      <c r="A154" s="41"/>
      <c r="B154" s="42"/>
      <c r="C154" s="282" t="s">
        <v>630</v>
      </c>
      <c r="D154" s="282" t="s">
        <v>516</v>
      </c>
      <c r="E154" s="283" t="s">
        <v>8710</v>
      </c>
      <c r="F154" s="284" t="s">
        <v>8711</v>
      </c>
      <c r="G154" s="285" t="s">
        <v>550</v>
      </c>
      <c r="H154" s="286">
        <v>1</v>
      </c>
      <c r="I154" s="287"/>
      <c r="J154" s="288">
        <f>ROUND(I154*H154,2)</f>
        <v>0</v>
      </c>
      <c r="K154" s="284" t="s">
        <v>28</v>
      </c>
      <c r="L154" s="289"/>
      <c r="M154" s="290" t="s">
        <v>28</v>
      </c>
      <c r="N154" s="291" t="s">
        <v>45</v>
      </c>
      <c r="O154" s="87"/>
      <c r="P154" s="240">
        <f>O154*H154</f>
        <v>0</v>
      </c>
      <c r="Q154" s="240">
        <v>2.5333299999999999</v>
      </c>
      <c r="R154" s="240">
        <f>Q154*H154</f>
        <v>2.5333299999999999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519</v>
      </c>
      <c r="AT154" s="242" t="s">
        <v>516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482</v>
      </c>
      <c r="BM154" s="242" t="s">
        <v>8712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8711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2" customFormat="1" ht="16.5" customHeight="1">
      <c r="A156" s="41"/>
      <c r="B156" s="42"/>
      <c r="C156" s="282" t="s">
        <v>636</v>
      </c>
      <c r="D156" s="282" t="s">
        <v>516</v>
      </c>
      <c r="E156" s="283" t="s">
        <v>8713</v>
      </c>
      <c r="F156" s="284" t="s">
        <v>8714</v>
      </c>
      <c r="G156" s="285" t="s">
        <v>8622</v>
      </c>
      <c r="H156" s="286">
        <v>10</v>
      </c>
      <c r="I156" s="287"/>
      <c r="J156" s="288">
        <f>ROUND(I156*H156,2)</f>
        <v>0</v>
      </c>
      <c r="K156" s="284" t="s">
        <v>28</v>
      </c>
      <c r="L156" s="289"/>
      <c r="M156" s="290" t="s">
        <v>28</v>
      </c>
      <c r="N156" s="291" t="s">
        <v>45</v>
      </c>
      <c r="O156" s="87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519</v>
      </c>
      <c r="AT156" s="242" t="s">
        <v>516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482</v>
      </c>
      <c r="BM156" s="242" t="s">
        <v>8715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8714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2" customFormat="1" ht="16.5" customHeight="1">
      <c r="A158" s="41"/>
      <c r="B158" s="42"/>
      <c r="C158" s="282" t="s">
        <v>644</v>
      </c>
      <c r="D158" s="282" t="s">
        <v>516</v>
      </c>
      <c r="E158" s="283" t="s">
        <v>8716</v>
      </c>
      <c r="F158" s="284" t="s">
        <v>8717</v>
      </c>
      <c r="G158" s="285" t="s">
        <v>8622</v>
      </c>
      <c r="H158" s="286">
        <v>2</v>
      </c>
      <c r="I158" s="287"/>
      <c r="J158" s="288">
        <f>ROUND(I158*H158,2)</f>
        <v>0</v>
      </c>
      <c r="K158" s="284" t="s">
        <v>28</v>
      </c>
      <c r="L158" s="289"/>
      <c r="M158" s="290" t="s">
        <v>28</v>
      </c>
      <c r="N158" s="291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519</v>
      </c>
      <c r="AT158" s="242" t="s">
        <v>516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8718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8717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12" customFormat="1" ht="25.92" customHeight="1">
      <c r="A160" s="12"/>
      <c r="B160" s="215"/>
      <c r="C160" s="216"/>
      <c r="D160" s="217" t="s">
        <v>73</v>
      </c>
      <c r="E160" s="218" t="s">
        <v>516</v>
      </c>
      <c r="F160" s="218" t="s">
        <v>900</v>
      </c>
      <c r="G160" s="216"/>
      <c r="H160" s="216"/>
      <c r="I160" s="219"/>
      <c r="J160" s="220">
        <f>BK160</f>
        <v>0</v>
      </c>
      <c r="K160" s="216"/>
      <c r="L160" s="221"/>
      <c r="M160" s="222"/>
      <c r="N160" s="223"/>
      <c r="O160" s="223"/>
      <c r="P160" s="224">
        <f>P161</f>
        <v>0</v>
      </c>
      <c r="Q160" s="223"/>
      <c r="R160" s="224">
        <f>R161</f>
        <v>0</v>
      </c>
      <c r="S160" s="223"/>
      <c r="T160" s="225">
        <f>T161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6" t="s">
        <v>90</v>
      </c>
      <c r="AT160" s="227" t="s">
        <v>73</v>
      </c>
      <c r="AU160" s="227" t="s">
        <v>74</v>
      </c>
      <c r="AY160" s="226" t="s">
        <v>475</v>
      </c>
      <c r="BK160" s="228">
        <f>BK161</f>
        <v>0</v>
      </c>
    </row>
    <row r="161" s="12" customFormat="1" ht="22.8" customHeight="1">
      <c r="A161" s="12"/>
      <c r="B161" s="215"/>
      <c r="C161" s="216"/>
      <c r="D161" s="217" t="s">
        <v>73</v>
      </c>
      <c r="E161" s="229" t="s">
        <v>3003</v>
      </c>
      <c r="F161" s="229" t="s">
        <v>3004</v>
      </c>
      <c r="G161" s="216"/>
      <c r="H161" s="216"/>
      <c r="I161" s="219"/>
      <c r="J161" s="230">
        <f>BK161</f>
        <v>0</v>
      </c>
      <c r="K161" s="216"/>
      <c r="L161" s="221"/>
      <c r="M161" s="222"/>
      <c r="N161" s="223"/>
      <c r="O161" s="223"/>
      <c r="P161" s="224">
        <f>SUM(P162:P163)</f>
        <v>0</v>
      </c>
      <c r="Q161" s="223"/>
      <c r="R161" s="224">
        <f>SUM(R162:R163)</f>
        <v>0</v>
      </c>
      <c r="S161" s="223"/>
      <c r="T161" s="225">
        <f>SUM(T162:T163)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6" t="s">
        <v>90</v>
      </c>
      <c r="AT161" s="227" t="s">
        <v>73</v>
      </c>
      <c r="AU161" s="227" t="s">
        <v>78</v>
      </c>
      <c r="AY161" s="226" t="s">
        <v>475</v>
      </c>
      <c r="BK161" s="228">
        <f>SUM(BK162:BK163)</f>
        <v>0</v>
      </c>
    </row>
    <row r="162" s="2" customFormat="1" ht="21.75" customHeight="1">
      <c r="A162" s="41"/>
      <c r="B162" s="42"/>
      <c r="C162" s="231" t="s">
        <v>649</v>
      </c>
      <c r="D162" s="231" t="s">
        <v>477</v>
      </c>
      <c r="E162" s="232" t="s">
        <v>8719</v>
      </c>
      <c r="F162" s="233" t="s">
        <v>8720</v>
      </c>
      <c r="G162" s="234" t="s">
        <v>550</v>
      </c>
      <c r="H162" s="235">
        <v>1</v>
      </c>
      <c r="I162" s="236"/>
      <c r="J162" s="237">
        <f>ROUND(I162*H162,2)</f>
        <v>0</v>
      </c>
      <c r="K162" s="233" t="s">
        <v>481</v>
      </c>
      <c r="L162" s="47"/>
      <c r="M162" s="238" t="s">
        <v>28</v>
      </c>
      <c r="N162" s="239" t="s">
        <v>45</v>
      </c>
      <c r="O162" s="87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839</v>
      </c>
      <c r="AT162" s="242" t="s">
        <v>477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839</v>
      </c>
      <c r="BM162" s="242" t="s">
        <v>8721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8722</v>
      </c>
      <c r="G163" s="43"/>
      <c r="H163" s="43"/>
      <c r="I163" s="151"/>
      <c r="J163" s="43"/>
      <c r="K163" s="43"/>
      <c r="L163" s="47"/>
      <c r="M163" s="295"/>
      <c r="N163" s="296"/>
      <c r="O163" s="297"/>
      <c r="P163" s="297"/>
      <c r="Q163" s="297"/>
      <c r="R163" s="297"/>
      <c r="S163" s="297"/>
      <c r="T163" s="29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2" customFormat="1" ht="6.96" customHeight="1">
      <c r="A164" s="41"/>
      <c r="B164" s="62"/>
      <c r="C164" s="63"/>
      <c r="D164" s="63"/>
      <c r="E164" s="63"/>
      <c r="F164" s="63"/>
      <c r="G164" s="63"/>
      <c r="H164" s="63"/>
      <c r="I164" s="179"/>
      <c r="J164" s="63"/>
      <c r="K164" s="63"/>
      <c r="L164" s="47"/>
      <c r="M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</row>
  </sheetData>
  <sheetProtection sheet="1" autoFilter="0" formatColumns="0" formatRows="0" objects="1" scenarios="1" spinCount="100000" saltValue="WIE9Ukt6uRxdIUeBzo5OupKJxHd+CzEN0rgq/o7isenIotMJcJw3j5mKj/aifm5mOjITWbUepeTJRsCAIKwYhQ==" hashValue="kAf18IcAOMsdpN5FWh2Ha342wqbDyq7J9kgpn0nF9h6s/LmnBmA+IiClhxIJGoNC1e/FYPSj/Fe2BPoRPb/k7w==" algorithmName="SHA-512" password="C429"/>
  <autoFilter ref="C94:K16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379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8590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8723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ROUND((SUM(BE98:BE237)),  2)</f>
        <v>0</v>
      </c>
      <c r="G37" s="41"/>
      <c r="H37" s="41"/>
      <c r="I37" s="168">
        <v>0.20999999999999999</v>
      </c>
      <c r="J37" s="167">
        <f>ROUND(((SUM(BE98:BE237))*I37),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ROUND((SUM(BF98:BF237)),  2)</f>
        <v>0</v>
      </c>
      <c r="G38" s="41"/>
      <c r="H38" s="41"/>
      <c r="I38" s="168">
        <v>0.14999999999999999</v>
      </c>
      <c r="J38" s="167">
        <f>ROUND(((SUM(BF98:BF237))*I38),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ROUND((SUM(BG98:BG237)),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ROUND((SUM(BH98:BH237)),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ROUND((SUM(BI98:BI237)),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8590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2019-11-3 - Elektroinstalace strojovna + komora + NZ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452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2925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90"/>
      <c r="C70" s="191"/>
      <c r="D70" s="192" t="s">
        <v>458</v>
      </c>
      <c r="E70" s="193"/>
      <c r="F70" s="193"/>
      <c r="G70" s="193"/>
      <c r="H70" s="193"/>
      <c r="I70" s="194"/>
      <c r="J70" s="195">
        <f>J219</f>
        <v>0</v>
      </c>
      <c r="K70" s="191"/>
      <c r="L70" s="196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97"/>
      <c r="C71" s="127"/>
      <c r="D71" s="198" t="s">
        <v>2926</v>
      </c>
      <c r="E71" s="199"/>
      <c r="F71" s="199"/>
      <c r="G71" s="199"/>
      <c r="H71" s="199"/>
      <c r="I71" s="200"/>
      <c r="J71" s="201">
        <f>J220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1215</v>
      </c>
      <c r="E72" s="199"/>
      <c r="F72" s="199"/>
      <c r="G72" s="199"/>
      <c r="H72" s="199"/>
      <c r="I72" s="200"/>
      <c r="J72" s="201">
        <f>J225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90"/>
      <c r="C73" s="191"/>
      <c r="D73" s="192" t="s">
        <v>5057</v>
      </c>
      <c r="E73" s="193"/>
      <c r="F73" s="193"/>
      <c r="G73" s="193"/>
      <c r="H73" s="193"/>
      <c r="I73" s="194"/>
      <c r="J73" s="195">
        <f>J234</f>
        <v>0</v>
      </c>
      <c r="K73" s="191"/>
      <c r="L73" s="19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97"/>
      <c r="C74" s="127"/>
      <c r="D74" s="198" t="s">
        <v>8724</v>
      </c>
      <c r="E74" s="199"/>
      <c r="F74" s="199"/>
      <c r="G74" s="199"/>
      <c r="H74" s="199"/>
      <c r="I74" s="200"/>
      <c r="J74" s="201">
        <f>J235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8531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8590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>2019-11-3 - Elektroinstalace strojovna + komora + NZ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Skuteč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P99+P219+P234</f>
        <v>0</v>
      </c>
      <c r="Q98" s="99"/>
      <c r="R98" s="212">
        <f>R99+R219+R234</f>
        <v>9.8924299999999974</v>
      </c>
      <c r="S98" s="99"/>
      <c r="T98" s="213">
        <f>T99+T219+T234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BK99+BK219+BK234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708</v>
      </c>
      <c r="F99" s="218" t="s">
        <v>709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</f>
        <v>0</v>
      </c>
      <c r="Q99" s="223"/>
      <c r="R99" s="224">
        <f>R100</f>
        <v>9.6556699999999971</v>
      </c>
      <c r="S99" s="223"/>
      <c r="T99" s="225">
        <f>T100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82</v>
      </c>
      <c r="AT99" s="227" t="s">
        <v>73</v>
      </c>
      <c r="AU99" s="227" t="s">
        <v>74</v>
      </c>
      <c r="AY99" s="226" t="s">
        <v>475</v>
      </c>
      <c r="BK99" s="228">
        <f>BK100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2967</v>
      </c>
      <c r="F100" s="229" t="s">
        <v>2968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SUM(P101:P218)</f>
        <v>0</v>
      </c>
      <c r="Q100" s="223"/>
      <c r="R100" s="224">
        <f>SUM(R101:R218)</f>
        <v>9.6556699999999971</v>
      </c>
      <c r="S100" s="223"/>
      <c r="T100" s="225">
        <f>SUM(T101:T218)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82</v>
      </c>
      <c r="AT100" s="227" t="s">
        <v>73</v>
      </c>
      <c r="AU100" s="227" t="s">
        <v>78</v>
      </c>
      <c r="AY100" s="226" t="s">
        <v>475</v>
      </c>
      <c r="BK100" s="228">
        <f>SUM(BK101:BK218)</f>
        <v>0</v>
      </c>
    </row>
    <row r="101" s="2" customFormat="1" ht="33" customHeight="1">
      <c r="A101" s="41"/>
      <c r="B101" s="42"/>
      <c r="C101" s="282" t="s">
        <v>78</v>
      </c>
      <c r="D101" s="282" t="s">
        <v>516</v>
      </c>
      <c r="E101" s="283" t="s">
        <v>8725</v>
      </c>
      <c r="F101" s="284" t="s">
        <v>8726</v>
      </c>
      <c r="G101" s="285" t="s">
        <v>8622</v>
      </c>
      <c r="H101" s="286">
        <v>1</v>
      </c>
      <c r="I101" s="287"/>
      <c r="J101" s="288">
        <f>ROUND(I101*H101,2)</f>
        <v>0</v>
      </c>
      <c r="K101" s="284" t="s">
        <v>28</v>
      </c>
      <c r="L101" s="289"/>
      <c r="M101" s="290" t="s">
        <v>28</v>
      </c>
      <c r="N101" s="291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649</v>
      </c>
      <c r="AT101" s="242" t="s">
        <v>516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567</v>
      </c>
      <c r="BM101" s="242" t="s">
        <v>8727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8726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2" customFormat="1" ht="16.5" customHeight="1">
      <c r="A103" s="41"/>
      <c r="B103" s="42"/>
      <c r="C103" s="282" t="s">
        <v>82</v>
      </c>
      <c r="D103" s="282" t="s">
        <v>516</v>
      </c>
      <c r="E103" s="283" t="s">
        <v>8728</v>
      </c>
      <c r="F103" s="284" t="s">
        <v>8729</v>
      </c>
      <c r="G103" s="285" t="s">
        <v>550</v>
      </c>
      <c r="H103" s="286">
        <v>14</v>
      </c>
      <c r="I103" s="287"/>
      <c r="J103" s="288">
        <f>ROUND(I103*H103,2)</f>
        <v>0</v>
      </c>
      <c r="K103" s="284" t="s">
        <v>28</v>
      </c>
      <c r="L103" s="289"/>
      <c r="M103" s="290" t="s">
        <v>28</v>
      </c>
      <c r="N103" s="291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649</v>
      </c>
      <c r="AT103" s="242" t="s">
        <v>516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567</v>
      </c>
      <c r="BM103" s="242" t="s">
        <v>8730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8729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2" customFormat="1" ht="33" customHeight="1">
      <c r="A105" s="41"/>
      <c r="B105" s="42"/>
      <c r="C105" s="231" t="s">
        <v>90</v>
      </c>
      <c r="D105" s="231" t="s">
        <v>477</v>
      </c>
      <c r="E105" s="232" t="s">
        <v>8731</v>
      </c>
      <c r="F105" s="233" t="s">
        <v>8732</v>
      </c>
      <c r="G105" s="234" t="s">
        <v>639</v>
      </c>
      <c r="H105" s="235">
        <v>40</v>
      </c>
      <c r="I105" s="236"/>
      <c r="J105" s="237">
        <f>ROUND(I105*H105,2)</f>
        <v>0</v>
      </c>
      <c r="K105" s="233" t="s">
        <v>481</v>
      </c>
      <c r="L105" s="47"/>
      <c r="M105" s="238" t="s">
        <v>28</v>
      </c>
      <c r="N105" s="239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567</v>
      </c>
      <c r="AT105" s="242" t="s">
        <v>477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567</v>
      </c>
      <c r="BM105" s="242" t="s">
        <v>8733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8732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21.75" customHeight="1">
      <c r="A107" s="41"/>
      <c r="B107" s="42"/>
      <c r="C107" s="282" t="s">
        <v>482</v>
      </c>
      <c r="D107" s="282" t="s">
        <v>516</v>
      </c>
      <c r="E107" s="283" t="s">
        <v>8734</v>
      </c>
      <c r="F107" s="284" t="s">
        <v>8735</v>
      </c>
      <c r="G107" s="285" t="s">
        <v>639</v>
      </c>
      <c r="H107" s="286">
        <v>40</v>
      </c>
      <c r="I107" s="287"/>
      <c r="J107" s="288">
        <f>ROUND(I107*H107,2)</f>
        <v>0</v>
      </c>
      <c r="K107" s="284" t="s">
        <v>481</v>
      </c>
      <c r="L107" s="289"/>
      <c r="M107" s="290" t="s">
        <v>28</v>
      </c>
      <c r="N107" s="291" t="s">
        <v>45</v>
      </c>
      <c r="O107" s="87"/>
      <c r="P107" s="240">
        <f>O107*H107</f>
        <v>0</v>
      </c>
      <c r="Q107" s="240">
        <v>0.00021000000000000001</v>
      </c>
      <c r="R107" s="240">
        <f>Q107*H107</f>
        <v>0.0084000000000000012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649</v>
      </c>
      <c r="AT107" s="242" t="s">
        <v>516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567</v>
      </c>
      <c r="BM107" s="242" t="s">
        <v>8736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8735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 ht="16.5" customHeight="1">
      <c r="A109" s="41"/>
      <c r="B109" s="42"/>
      <c r="C109" s="282" t="s">
        <v>186</v>
      </c>
      <c r="D109" s="282" t="s">
        <v>516</v>
      </c>
      <c r="E109" s="283" t="s">
        <v>8737</v>
      </c>
      <c r="F109" s="284" t="s">
        <v>8738</v>
      </c>
      <c r="G109" s="285" t="s">
        <v>8622</v>
      </c>
      <c r="H109" s="286">
        <v>25</v>
      </c>
      <c r="I109" s="287"/>
      <c r="J109" s="288">
        <f>ROUND(I109*H109,2)</f>
        <v>0</v>
      </c>
      <c r="K109" s="284" t="s">
        <v>28</v>
      </c>
      <c r="L109" s="289"/>
      <c r="M109" s="290" t="s">
        <v>28</v>
      </c>
      <c r="N109" s="291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649</v>
      </c>
      <c r="AT109" s="242" t="s">
        <v>516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567</v>
      </c>
      <c r="BM109" s="242" t="s">
        <v>8739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8738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 ht="16.5" customHeight="1">
      <c r="A111" s="41"/>
      <c r="B111" s="42"/>
      <c r="C111" s="282" t="s">
        <v>204</v>
      </c>
      <c r="D111" s="282" t="s">
        <v>516</v>
      </c>
      <c r="E111" s="283" t="s">
        <v>8740</v>
      </c>
      <c r="F111" s="284" t="s">
        <v>8741</v>
      </c>
      <c r="G111" s="285" t="s">
        <v>8622</v>
      </c>
      <c r="H111" s="286">
        <v>125</v>
      </c>
      <c r="I111" s="287"/>
      <c r="J111" s="288">
        <f>ROUND(I111*H111,2)</f>
        <v>0</v>
      </c>
      <c r="K111" s="284" t="s">
        <v>28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649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567</v>
      </c>
      <c r="BM111" s="242" t="s">
        <v>8742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8741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 ht="16.5" customHeight="1">
      <c r="A113" s="41"/>
      <c r="B113" s="42"/>
      <c r="C113" s="282" t="s">
        <v>522</v>
      </c>
      <c r="D113" s="282" t="s">
        <v>516</v>
      </c>
      <c r="E113" s="283" t="s">
        <v>8743</v>
      </c>
      <c r="F113" s="284" t="s">
        <v>8744</v>
      </c>
      <c r="G113" s="285" t="s">
        <v>8622</v>
      </c>
      <c r="H113" s="286">
        <v>100</v>
      </c>
      <c r="I113" s="287"/>
      <c r="J113" s="288">
        <f>ROUND(I113*H113,2)</f>
        <v>0</v>
      </c>
      <c r="K113" s="284" t="s">
        <v>28</v>
      </c>
      <c r="L113" s="289"/>
      <c r="M113" s="290" t="s">
        <v>28</v>
      </c>
      <c r="N113" s="291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649</v>
      </c>
      <c r="AT113" s="242" t="s">
        <v>516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567</v>
      </c>
      <c r="BM113" s="242" t="s">
        <v>8745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8744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2" customFormat="1" ht="33" customHeight="1">
      <c r="A115" s="41"/>
      <c r="B115" s="42"/>
      <c r="C115" s="231" t="s">
        <v>519</v>
      </c>
      <c r="D115" s="231" t="s">
        <v>477</v>
      </c>
      <c r="E115" s="232" t="s">
        <v>8746</v>
      </c>
      <c r="F115" s="233" t="s">
        <v>8747</v>
      </c>
      <c r="G115" s="234" t="s">
        <v>639</v>
      </c>
      <c r="H115" s="235">
        <v>50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567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567</v>
      </c>
      <c r="BM115" s="242" t="s">
        <v>8748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8747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 ht="44.25" customHeight="1">
      <c r="A117" s="41"/>
      <c r="B117" s="42"/>
      <c r="C117" s="231" t="s">
        <v>292</v>
      </c>
      <c r="D117" s="231" t="s">
        <v>477</v>
      </c>
      <c r="E117" s="232" t="s">
        <v>8598</v>
      </c>
      <c r="F117" s="233" t="s">
        <v>8599</v>
      </c>
      <c r="G117" s="234" t="s">
        <v>550</v>
      </c>
      <c r="H117" s="235">
        <v>5</v>
      </c>
      <c r="I117" s="236"/>
      <c r="J117" s="237">
        <f>ROUND(I117*H117,2)</f>
        <v>0</v>
      </c>
      <c r="K117" s="233" t="s">
        <v>481</v>
      </c>
      <c r="L117" s="47"/>
      <c r="M117" s="238" t="s">
        <v>28</v>
      </c>
      <c r="N117" s="239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567</v>
      </c>
      <c r="AT117" s="242" t="s">
        <v>477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567</v>
      </c>
      <c r="BM117" s="242" t="s">
        <v>8749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8599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2" customFormat="1" ht="21.75" customHeight="1">
      <c r="A119" s="41"/>
      <c r="B119" s="42"/>
      <c r="C119" s="282" t="s">
        <v>332</v>
      </c>
      <c r="D119" s="282" t="s">
        <v>516</v>
      </c>
      <c r="E119" s="283" t="s">
        <v>8750</v>
      </c>
      <c r="F119" s="284" t="s">
        <v>8751</v>
      </c>
      <c r="G119" s="285" t="s">
        <v>550</v>
      </c>
      <c r="H119" s="286">
        <v>5</v>
      </c>
      <c r="I119" s="287"/>
      <c r="J119" s="288">
        <f>ROUND(I119*H119,2)</f>
        <v>0</v>
      </c>
      <c r="K119" s="284" t="s">
        <v>481</v>
      </c>
      <c r="L119" s="289"/>
      <c r="M119" s="290" t="s">
        <v>28</v>
      </c>
      <c r="N119" s="291" t="s">
        <v>45</v>
      </c>
      <c r="O119" s="87"/>
      <c r="P119" s="240">
        <f>O119*H119</f>
        <v>0</v>
      </c>
      <c r="Q119" s="240">
        <v>0.00042999999999999999</v>
      </c>
      <c r="R119" s="240">
        <f>Q119*H119</f>
        <v>0.00215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649</v>
      </c>
      <c r="AT119" s="242" t="s">
        <v>516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567</v>
      </c>
      <c r="BM119" s="242" t="s">
        <v>8752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8751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2" customFormat="1" ht="44.25" customHeight="1">
      <c r="A121" s="41"/>
      <c r="B121" s="42"/>
      <c r="C121" s="231" t="s">
        <v>341</v>
      </c>
      <c r="D121" s="231" t="s">
        <v>477</v>
      </c>
      <c r="E121" s="232" t="s">
        <v>8753</v>
      </c>
      <c r="F121" s="233" t="s">
        <v>8754</v>
      </c>
      <c r="G121" s="234" t="s">
        <v>639</v>
      </c>
      <c r="H121" s="235">
        <v>20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567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567</v>
      </c>
      <c r="BM121" s="242" t="s">
        <v>8755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8754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2" customFormat="1" ht="16.5" customHeight="1">
      <c r="A123" s="41"/>
      <c r="B123" s="42"/>
      <c r="C123" s="282" t="s">
        <v>350</v>
      </c>
      <c r="D123" s="282" t="s">
        <v>516</v>
      </c>
      <c r="E123" s="283" t="s">
        <v>8756</v>
      </c>
      <c r="F123" s="284" t="s">
        <v>8757</v>
      </c>
      <c r="G123" s="285" t="s">
        <v>8232</v>
      </c>
      <c r="H123" s="286">
        <v>0.02</v>
      </c>
      <c r="I123" s="287"/>
      <c r="J123" s="288">
        <f>ROUND(I123*H123,2)</f>
        <v>0</v>
      </c>
      <c r="K123" s="284" t="s">
        <v>28</v>
      </c>
      <c r="L123" s="289"/>
      <c r="M123" s="290" t="s">
        <v>28</v>
      </c>
      <c r="N123" s="291" t="s">
        <v>45</v>
      </c>
      <c r="O123" s="87"/>
      <c r="P123" s="240">
        <f>O123*H123</f>
        <v>0</v>
      </c>
      <c r="Q123" s="240">
        <v>0.050000000000000003</v>
      </c>
      <c r="R123" s="240">
        <f>Q123*H123</f>
        <v>0.001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649</v>
      </c>
      <c r="AT123" s="242" t="s">
        <v>516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567</v>
      </c>
      <c r="BM123" s="242" t="s">
        <v>8758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8757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2" customFormat="1" ht="33" customHeight="1">
      <c r="A125" s="41"/>
      <c r="B125" s="42"/>
      <c r="C125" s="231" t="s">
        <v>359</v>
      </c>
      <c r="D125" s="231" t="s">
        <v>477</v>
      </c>
      <c r="E125" s="232" t="s">
        <v>8759</v>
      </c>
      <c r="F125" s="233" t="s">
        <v>8760</v>
      </c>
      <c r="G125" s="234" t="s">
        <v>639</v>
      </c>
      <c r="H125" s="235">
        <v>160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567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567</v>
      </c>
      <c r="BM125" s="242" t="s">
        <v>8761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8760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2" customFormat="1" ht="16.5" customHeight="1">
      <c r="A127" s="41"/>
      <c r="B127" s="42"/>
      <c r="C127" s="282" t="s">
        <v>557</v>
      </c>
      <c r="D127" s="282" t="s">
        <v>516</v>
      </c>
      <c r="E127" s="283" t="s">
        <v>8762</v>
      </c>
      <c r="F127" s="284" t="s">
        <v>8763</v>
      </c>
      <c r="G127" s="285" t="s">
        <v>8232</v>
      </c>
      <c r="H127" s="286">
        <v>0.16</v>
      </c>
      <c r="I127" s="287"/>
      <c r="J127" s="288">
        <f>ROUND(I127*H127,2)</f>
        <v>0</v>
      </c>
      <c r="K127" s="284" t="s">
        <v>28</v>
      </c>
      <c r="L127" s="289"/>
      <c r="M127" s="290" t="s">
        <v>28</v>
      </c>
      <c r="N127" s="291" t="s">
        <v>45</v>
      </c>
      <c r="O127" s="87"/>
      <c r="P127" s="240">
        <f>O127*H127</f>
        <v>0</v>
      </c>
      <c r="Q127" s="240">
        <v>0.10000000000000001</v>
      </c>
      <c r="R127" s="240">
        <f>Q127*H127</f>
        <v>0.016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649</v>
      </c>
      <c r="AT127" s="242" t="s">
        <v>516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567</v>
      </c>
      <c r="BM127" s="242" t="s">
        <v>8764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8763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2" customFormat="1" ht="33" customHeight="1">
      <c r="A129" s="41"/>
      <c r="B129" s="42"/>
      <c r="C129" s="231" t="s">
        <v>8</v>
      </c>
      <c r="D129" s="231" t="s">
        <v>477</v>
      </c>
      <c r="E129" s="232" t="s">
        <v>8765</v>
      </c>
      <c r="F129" s="233" t="s">
        <v>8766</v>
      </c>
      <c r="G129" s="234" t="s">
        <v>639</v>
      </c>
      <c r="H129" s="235">
        <v>100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567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567</v>
      </c>
      <c r="BM129" s="242" t="s">
        <v>8767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8766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2" customFormat="1" ht="16.5" customHeight="1">
      <c r="A131" s="41"/>
      <c r="B131" s="42"/>
      <c r="C131" s="282" t="s">
        <v>567</v>
      </c>
      <c r="D131" s="282" t="s">
        <v>516</v>
      </c>
      <c r="E131" s="283" t="s">
        <v>8768</v>
      </c>
      <c r="F131" s="284" t="s">
        <v>8769</v>
      </c>
      <c r="G131" s="285" t="s">
        <v>8232</v>
      </c>
      <c r="H131" s="286">
        <v>0.10000000000000001</v>
      </c>
      <c r="I131" s="287"/>
      <c r="J131" s="288">
        <f>ROUND(I131*H131,2)</f>
        <v>0</v>
      </c>
      <c r="K131" s="284" t="s">
        <v>28</v>
      </c>
      <c r="L131" s="289"/>
      <c r="M131" s="290" t="s">
        <v>28</v>
      </c>
      <c r="N131" s="291" t="s">
        <v>45</v>
      </c>
      <c r="O131" s="87"/>
      <c r="P131" s="240">
        <f>O131*H131</f>
        <v>0</v>
      </c>
      <c r="Q131" s="240">
        <v>0.12</v>
      </c>
      <c r="R131" s="240">
        <f>Q131*H131</f>
        <v>0.012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649</v>
      </c>
      <c r="AT131" s="242" t="s">
        <v>516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567</v>
      </c>
      <c r="BM131" s="242" t="s">
        <v>8770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8769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2" customFormat="1" ht="16.5" customHeight="1">
      <c r="A133" s="41"/>
      <c r="B133" s="42"/>
      <c r="C133" s="282" t="s">
        <v>571</v>
      </c>
      <c r="D133" s="282" t="s">
        <v>516</v>
      </c>
      <c r="E133" s="283" t="s">
        <v>8768</v>
      </c>
      <c r="F133" s="284" t="s">
        <v>8769</v>
      </c>
      <c r="G133" s="285" t="s">
        <v>8232</v>
      </c>
      <c r="H133" s="286">
        <v>0.080000000000000002</v>
      </c>
      <c r="I133" s="287"/>
      <c r="J133" s="288">
        <f>ROUND(I133*H133,2)</f>
        <v>0</v>
      </c>
      <c r="K133" s="284" t="s">
        <v>28</v>
      </c>
      <c r="L133" s="289"/>
      <c r="M133" s="290" t="s">
        <v>28</v>
      </c>
      <c r="N133" s="291" t="s">
        <v>45</v>
      </c>
      <c r="O133" s="87"/>
      <c r="P133" s="240">
        <f>O133*H133</f>
        <v>0</v>
      </c>
      <c r="Q133" s="240">
        <v>0.12</v>
      </c>
      <c r="R133" s="240">
        <f>Q133*H133</f>
        <v>0.0095999999999999992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1417</v>
      </c>
      <c r="AT133" s="242" t="s">
        <v>516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1417</v>
      </c>
      <c r="BM133" s="242" t="s">
        <v>8771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8769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2" customFormat="1" ht="16.5" customHeight="1">
      <c r="A135" s="41"/>
      <c r="B135" s="42"/>
      <c r="C135" s="282" t="s">
        <v>575</v>
      </c>
      <c r="D135" s="282" t="s">
        <v>516</v>
      </c>
      <c r="E135" s="283" t="s">
        <v>8772</v>
      </c>
      <c r="F135" s="284" t="s">
        <v>8773</v>
      </c>
      <c r="G135" s="285" t="s">
        <v>8232</v>
      </c>
      <c r="H135" s="286">
        <v>0.040000000000000001</v>
      </c>
      <c r="I135" s="287"/>
      <c r="J135" s="288">
        <f>ROUND(I135*H135,2)</f>
        <v>0</v>
      </c>
      <c r="K135" s="284" t="s">
        <v>28</v>
      </c>
      <c r="L135" s="289"/>
      <c r="M135" s="290" t="s">
        <v>28</v>
      </c>
      <c r="N135" s="291" t="s">
        <v>45</v>
      </c>
      <c r="O135" s="87"/>
      <c r="P135" s="240">
        <f>O135*H135</f>
        <v>0</v>
      </c>
      <c r="Q135" s="240">
        <v>0.16</v>
      </c>
      <c r="R135" s="240">
        <f>Q135*H135</f>
        <v>0.0064000000000000003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1417</v>
      </c>
      <c r="AT135" s="242" t="s">
        <v>516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1417</v>
      </c>
      <c r="BM135" s="242" t="s">
        <v>8774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8773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2" customFormat="1" ht="33" customHeight="1">
      <c r="A137" s="41"/>
      <c r="B137" s="42"/>
      <c r="C137" s="231" t="s">
        <v>579</v>
      </c>
      <c r="D137" s="231" t="s">
        <v>477</v>
      </c>
      <c r="E137" s="232" t="s">
        <v>8775</v>
      </c>
      <c r="F137" s="233" t="s">
        <v>8776</v>
      </c>
      <c r="G137" s="234" t="s">
        <v>639</v>
      </c>
      <c r="H137" s="235">
        <v>250</v>
      </c>
      <c r="I137" s="236"/>
      <c r="J137" s="237">
        <f>ROUND(I137*H137,2)</f>
        <v>0</v>
      </c>
      <c r="K137" s="233" t="s">
        <v>481</v>
      </c>
      <c r="L137" s="47"/>
      <c r="M137" s="238" t="s">
        <v>28</v>
      </c>
      <c r="N137" s="239" t="s">
        <v>45</v>
      </c>
      <c r="O137" s="87"/>
      <c r="P137" s="240">
        <f>O137*H137</f>
        <v>0</v>
      </c>
      <c r="Q137" s="240">
        <v>0</v>
      </c>
      <c r="R137" s="240">
        <f>Q137*H137</f>
        <v>0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567</v>
      </c>
      <c r="AT137" s="242" t="s">
        <v>477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567</v>
      </c>
      <c r="BM137" s="242" t="s">
        <v>8777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8776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2" customFormat="1" ht="16.5" customHeight="1">
      <c r="A139" s="41"/>
      <c r="B139" s="42"/>
      <c r="C139" s="282" t="s">
        <v>583</v>
      </c>
      <c r="D139" s="282" t="s">
        <v>516</v>
      </c>
      <c r="E139" s="283" t="s">
        <v>8778</v>
      </c>
      <c r="F139" s="284" t="s">
        <v>8779</v>
      </c>
      <c r="G139" s="285" t="s">
        <v>8232</v>
      </c>
      <c r="H139" s="286">
        <v>0.25</v>
      </c>
      <c r="I139" s="287"/>
      <c r="J139" s="288">
        <f>ROUND(I139*H139,2)</f>
        <v>0</v>
      </c>
      <c r="K139" s="284" t="s">
        <v>28</v>
      </c>
      <c r="L139" s="289"/>
      <c r="M139" s="290" t="s">
        <v>28</v>
      </c>
      <c r="N139" s="291" t="s">
        <v>45</v>
      </c>
      <c r="O139" s="87"/>
      <c r="P139" s="240">
        <f>O139*H139</f>
        <v>0</v>
      </c>
      <c r="Q139" s="240">
        <v>0.34000000000000002</v>
      </c>
      <c r="R139" s="240">
        <f>Q139*H139</f>
        <v>0.085000000000000006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649</v>
      </c>
      <c r="AT139" s="242" t="s">
        <v>516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567</v>
      </c>
      <c r="BM139" s="242" t="s">
        <v>8780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8779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2" customFormat="1" ht="21.75" customHeight="1">
      <c r="A141" s="41"/>
      <c r="B141" s="42"/>
      <c r="C141" s="231" t="s">
        <v>7</v>
      </c>
      <c r="D141" s="231" t="s">
        <v>477</v>
      </c>
      <c r="E141" s="232" t="s">
        <v>8650</v>
      </c>
      <c r="F141" s="233" t="s">
        <v>8651</v>
      </c>
      <c r="G141" s="234" t="s">
        <v>550</v>
      </c>
      <c r="H141" s="235">
        <v>88</v>
      </c>
      <c r="I141" s="236"/>
      <c r="J141" s="237">
        <f>ROUND(I141*H141,2)</f>
        <v>0</v>
      </c>
      <c r="K141" s="233" t="s">
        <v>481</v>
      </c>
      <c r="L141" s="47"/>
      <c r="M141" s="238" t="s">
        <v>28</v>
      </c>
      <c r="N141" s="239" t="s">
        <v>45</v>
      </c>
      <c r="O141" s="87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567</v>
      </c>
      <c r="AT141" s="242" t="s">
        <v>477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567</v>
      </c>
      <c r="BM141" s="242" t="s">
        <v>8781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8651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2" customFormat="1" ht="21.75" customHeight="1">
      <c r="A143" s="41"/>
      <c r="B143" s="42"/>
      <c r="C143" s="231" t="s">
        <v>594</v>
      </c>
      <c r="D143" s="231" t="s">
        <v>477</v>
      </c>
      <c r="E143" s="232" t="s">
        <v>8782</v>
      </c>
      <c r="F143" s="233" t="s">
        <v>8783</v>
      </c>
      <c r="G143" s="234" t="s">
        <v>550</v>
      </c>
      <c r="H143" s="235">
        <v>28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567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567</v>
      </c>
      <c r="BM143" s="242" t="s">
        <v>8784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8783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 ht="21.75" customHeight="1">
      <c r="A145" s="41"/>
      <c r="B145" s="42"/>
      <c r="C145" s="231" t="s">
        <v>599</v>
      </c>
      <c r="D145" s="231" t="s">
        <v>477</v>
      </c>
      <c r="E145" s="232" t="s">
        <v>8785</v>
      </c>
      <c r="F145" s="233" t="s">
        <v>8786</v>
      </c>
      <c r="G145" s="234" t="s">
        <v>550</v>
      </c>
      <c r="H145" s="235">
        <v>1</v>
      </c>
      <c r="I145" s="236"/>
      <c r="J145" s="237">
        <f>ROUND(I145*H145,2)</f>
        <v>0</v>
      </c>
      <c r="K145" s="233" t="s">
        <v>481</v>
      </c>
      <c r="L145" s="47"/>
      <c r="M145" s="238" t="s">
        <v>28</v>
      </c>
      <c r="N145" s="239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567</v>
      </c>
      <c r="AT145" s="242" t="s">
        <v>477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567</v>
      </c>
      <c r="BM145" s="242" t="s">
        <v>8787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8786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2" customFormat="1" ht="33" customHeight="1">
      <c r="A147" s="41"/>
      <c r="B147" s="42"/>
      <c r="C147" s="231" t="s">
        <v>603</v>
      </c>
      <c r="D147" s="231" t="s">
        <v>477</v>
      </c>
      <c r="E147" s="232" t="s">
        <v>8788</v>
      </c>
      <c r="F147" s="233" t="s">
        <v>8789</v>
      </c>
      <c r="G147" s="234" t="s">
        <v>550</v>
      </c>
      <c r="H147" s="235">
        <v>1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567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567</v>
      </c>
      <c r="BM147" s="242" t="s">
        <v>8790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8789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2" customFormat="1" ht="33" customHeight="1">
      <c r="A149" s="41"/>
      <c r="B149" s="42"/>
      <c r="C149" s="231" t="s">
        <v>607</v>
      </c>
      <c r="D149" s="231" t="s">
        <v>477</v>
      </c>
      <c r="E149" s="232" t="s">
        <v>8791</v>
      </c>
      <c r="F149" s="233" t="s">
        <v>8792</v>
      </c>
      <c r="G149" s="234" t="s">
        <v>550</v>
      </c>
      <c r="H149" s="235">
        <v>2</v>
      </c>
      <c r="I149" s="236"/>
      <c r="J149" s="237">
        <f>ROUND(I149*H149,2)</f>
        <v>0</v>
      </c>
      <c r="K149" s="233" t="s">
        <v>481</v>
      </c>
      <c r="L149" s="47"/>
      <c r="M149" s="238" t="s">
        <v>28</v>
      </c>
      <c r="N149" s="239" t="s">
        <v>45</v>
      </c>
      <c r="O149" s="87"/>
      <c r="P149" s="240">
        <f>O149*H149</f>
        <v>0</v>
      </c>
      <c r="Q149" s="240">
        <v>0</v>
      </c>
      <c r="R149" s="240">
        <f>Q149*H149</f>
        <v>0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567</v>
      </c>
      <c r="AT149" s="242" t="s">
        <v>477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567</v>
      </c>
      <c r="BM149" s="242" t="s">
        <v>8793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8792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2" customFormat="1" ht="33" customHeight="1">
      <c r="A151" s="41"/>
      <c r="B151" s="42"/>
      <c r="C151" s="231" t="s">
        <v>614</v>
      </c>
      <c r="D151" s="231" t="s">
        <v>477</v>
      </c>
      <c r="E151" s="232" t="s">
        <v>8794</v>
      </c>
      <c r="F151" s="233" t="s">
        <v>8795</v>
      </c>
      <c r="G151" s="234" t="s">
        <v>550</v>
      </c>
      <c r="H151" s="235">
        <v>2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567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567</v>
      </c>
      <c r="BM151" s="242" t="s">
        <v>8796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8795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2" customFormat="1" ht="16.5" customHeight="1">
      <c r="A153" s="41"/>
      <c r="B153" s="42"/>
      <c r="C153" s="282" t="s">
        <v>620</v>
      </c>
      <c r="D153" s="282" t="s">
        <v>516</v>
      </c>
      <c r="E153" s="283" t="s">
        <v>8797</v>
      </c>
      <c r="F153" s="284" t="s">
        <v>8798</v>
      </c>
      <c r="G153" s="285" t="s">
        <v>8622</v>
      </c>
      <c r="H153" s="286">
        <v>2</v>
      </c>
      <c r="I153" s="287"/>
      <c r="J153" s="288">
        <f>ROUND(I153*H153,2)</f>
        <v>0</v>
      </c>
      <c r="K153" s="284" t="s">
        <v>28</v>
      </c>
      <c r="L153" s="289"/>
      <c r="M153" s="290" t="s">
        <v>28</v>
      </c>
      <c r="N153" s="291" t="s">
        <v>45</v>
      </c>
      <c r="O153" s="87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649</v>
      </c>
      <c r="AT153" s="242" t="s">
        <v>516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567</v>
      </c>
      <c r="BM153" s="242" t="s">
        <v>8799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8798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2" customFormat="1" ht="33" customHeight="1">
      <c r="A155" s="41"/>
      <c r="B155" s="42"/>
      <c r="C155" s="231" t="s">
        <v>625</v>
      </c>
      <c r="D155" s="231" t="s">
        <v>477</v>
      </c>
      <c r="E155" s="232" t="s">
        <v>8800</v>
      </c>
      <c r="F155" s="233" t="s">
        <v>8801</v>
      </c>
      <c r="G155" s="234" t="s">
        <v>550</v>
      </c>
      <c r="H155" s="235">
        <v>2</v>
      </c>
      <c r="I155" s="236"/>
      <c r="J155" s="237">
        <f>ROUND(I155*H155,2)</f>
        <v>0</v>
      </c>
      <c r="K155" s="233" t="s">
        <v>481</v>
      </c>
      <c r="L155" s="47"/>
      <c r="M155" s="238" t="s">
        <v>28</v>
      </c>
      <c r="N155" s="239" t="s">
        <v>45</v>
      </c>
      <c r="O155" s="87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567</v>
      </c>
      <c r="AT155" s="242" t="s">
        <v>477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567</v>
      </c>
      <c r="BM155" s="242" t="s">
        <v>8802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8801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2" customFormat="1" ht="21.75" customHeight="1">
      <c r="A157" s="41"/>
      <c r="B157" s="42"/>
      <c r="C157" s="282" t="s">
        <v>630</v>
      </c>
      <c r="D157" s="282" t="s">
        <v>516</v>
      </c>
      <c r="E157" s="283" t="s">
        <v>8803</v>
      </c>
      <c r="F157" s="284" t="s">
        <v>8804</v>
      </c>
      <c r="G157" s="285" t="s">
        <v>550</v>
      </c>
      <c r="H157" s="286">
        <v>2</v>
      </c>
      <c r="I157" s="287"/>
      <c r="J157" s="288">
        <f>ROUND(I157*H157,2)</f>
        <v>0</v>
      </c>
      <c r="K157" s="284" t="s">
        <v>28</v>
      </c>
      <c r="L157" s="289"/>
      <c r="M157" s="290" t="s">
        <v>28</v>
      </c>
      <c r="N157" s="291" t="s">
        <v>45</v>
      </c>
      <c r="O157" s="87"/>
      <c r="P157" s="240">
        <f>O157*H157</f>
        <v>0</v>
      </c>
      <c r="Q157" s="240">
        <v>0.00011</v>
      </c>
      <c r="R157" s="240">
        <f>Q157*H157</f>
        <v>0.00022000000000000001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649</v>
      </c>
      <c r="AT157" s="242" t="s">
        <v>516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567</v>
      </c>
      <c r="BM157" s="242" t="s">
        <v>8805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8804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2" customFormat="1" ht="21.75" customHeight="1">
      <c r="A159" s="41"/>
      <c r="B159" s="42"/>
      <c r="C159" s="282" t="s">
        <v>636</v>
      </c>
      <c r="D159" s="282" t="s">
        <v>516</v>
      </c>
      <c r="E159" s="283" t="s">
        <v>8806</v>
      </c>
      <c r="F159" s="284" t="s">
        <v>8807</v>
      </c>
      <c r="G159" s="285" t="s">
        <v>550</v>
      </c>
      <c r="H159" s="286">
        <v>1</v>
      </c>
      <c r="I159" s="287"/>
      <c r="J159" s="288">
        <f>ROUND(I159*H159,2)</f>
        <v>0</v>
      </c>
      <c r="K159" s="284" t="s">
        <v>28</v>
      </c>
      <c r="L159" s="289"/>
      <c r="M159" s="290" t="s">
        <v>28</v>
      </c>
      <c r="N159" s="291" t="s">
        <v>45</v>
      </c>
      <c r="O159" s="87"/>
      <c r="P159" s="240">
        <f>O159*H159</f>
        <v>0</v>
      </c>
      <c r="Q159" s="240">
        <v>0.0027699999999999999</v>
      </c>
      <c r="R159" s="240">
        <f>Q159*H159</f>
        <v>0.0027699999999999999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649</v>
      </c>
      <c r="AT159" s="242" t="s">
        <v>516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567</v>
      </c>
      <c r="BM159" s="242" t="s">
        <v>8808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8807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2" customFormat="1" ht="33" customHeight="1">
      <c r="A161" s="41"/>
      <c r="B161" s="42"/>
      <c r="C161" s="231" t="s">
        <v>644</v>
      </c>
      <c r="D161" s="231" t="s">
        <v>477</v>
      </c>
      <c r="E161" s="232" t="s">
        <v>8809</v>
      </c>
      <c r="F161" s="233" t="s">
        <v>8810</v>
      </c>
      <c r="G161" s="234" t="s">
        <v>550</v>
      </c>
      <c r="H161" s="235">
        <v>6</v>
      </c>
      <c r="I161" s="236"/>
      <c r="J161" s="237">
        <f>ROUND(I161*H161,2)</f>
        <v>0</v>
      </c>
      <c r="K161" s="233" t="s">
        <v>481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567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567</v>
      </c>
      <c r="BM161" s="242" t="s">
        <v>8811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8810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2" customFormat="1" ht="16.5" customHeight="1">
      <c r="A163" s="41"/>
      <c r="B163" s="42"/>
      <c r="C163" s="282" t="s">
        <v>649</v>
      </c>
      <c r="D163" s="282" t="s">
        <v>516</v>
      </c>
      <c r="E163" s="283" t="s">
        <v>8812</v>
      </c>
      <c r="F163" s="284" t="s">
        <v>8813</v>
      </c>
      <c r="G163" s="285" t="s">
        <v>8622</v>
      </c>
      <c r="H163" s="286">
        <v>6</v>
      </c>
      <c r="I163" s="287"/>
      <c r="J163" s="288">
        <f>ROUND(I163*H163,2)</f>
        <v>0</v>
      </c>
      <c r="K163" s="284" t="s">
        <v>28</v>
      </c>
      <c r="L163" s="289"/>
      <c r="M163" s="290" t="s">
        <v>28</v>
      </c>
      <c r="N163" s="291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649</v>
      </c>
      <c r="AT163" s="242" t="s">
        <v>516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567</v>
      </c>
      <c r="BM163" s="242" t="s">
        <v>8814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8813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2" customFormat="1" ht="21.75" customHeight="1">
      <c r="A165" s="41"/>
      <c r="B165" s="42"/>
      <c r="C165" s="231" t="s">
        <v>655</v>
      </c>
      <c r="D165" s="231" t="s">
        <v>477</v>
      </c>
      <c r="E165" s="232" t="s">
        <v>8815</v>
      </c>
      <c r="F165" s="233" t="s">
        <v>8816</v>
      </c>
      <c r="G165" s="234" t="s">
        <v>550</v>
      </c>
      <c r="H165" s="235">
        <v>6</v>
      </c>
      <c r="I165" s="236"/>
      <c r="J165" s="237">
        <f>ROUND(I165*H165,2)</f>
        <v>0</v>
      </c>
      <c r="K165" s="233" t="s">
        <v>481</v>
      </c>
      <c r="L165" s="47"/>
      <c r="M165" s="238" t="s">
        <v>28</v>
      </c>
      <c r="N165" s="239" t="s">
        <v>45</v>
      </c>
      <c r="O165" s="87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567</v>
      </c>
      <c r="AT165" s="242" t="s">
        <v>477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567</v>
      </c>
      <c r="BM165" s="242" t="s">
        <v>8817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8816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2" customFormat="1" ht="21.75" customHeight="1">
      <c r="A167" s="41"/>
      <c r="B167" s="42"/>
      <c r="C167" s="282" t="s">
        <v>662</v>
      </c>
      <c r="D167" s="282" t="s">
        <v>516</v>
      </c>
      <c r="E167" s="283" t="s">
        <v>8818</v>
      </c>
      <c r="F167" s="284" t="s">
        <v>8819</v>
      </c>
      <c r="G167" s="285" t="s">
        <v>550</v>
      </c>
      <c r="H167" s="286">
        <v>12</v>
      </c>
      <c r="I167" s="287"/>
      <c r="J167" s="288">
        <f>ROUND(I167*H167,2)</f>
        <v>0</v>
      </c>
      <c r="K167" s="284" t="s">
        <v>28</v>
      </c>
      <c r="L167" s="289"/>
      <c r="M167" s="290" t="s">
        <v>28</v>
      </c>
      <c r="N167" s="291" t="s">
        <v>45</v>
      </c>
      <c r="O167" s="87"/>
      <c r="P167" s="240">
        <f>O167*H167</f>
        <v>0</v>
      </c>
      <c r="Q167" s="240">
        <v>0.0080499999999999999</v>
      </c>
      <c r="R167" s="240">
        <f>Q167*H167</f>
        <v>0.096599999999999991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649</v>
      </c>
      <c r="AT167" s="242" t="s">
        <v>516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567</v>
      </c>
      <c r="BM167" s="242" t="s">
        <v>8820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8819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2" customFormat="1" ht="33" customHeight="1">
      <c r="A169" s="41"/>
      <c r="B169" s="42"/>
      <c r="C169" s="231" t="s">
        <v>668</v>
      </c>
      <c r="D169" s="231" t="s">
        <v>477</v>
      </c>
      <c r="E169" s="232" t="s">
        <v>8821</v>
      </c>
      <c r="F169" s="233" t="s">
        <v>8822</v>
      </c>
      <c r="G169" s="234" t="s">
        <v>639</v>
      </c>
      <c r="H169" s="235">
        <v>35</v>
      </c>
      <c r="I169" s="236"/>
      <c r="J169" s="237">
        <f>ROUND(I169*H169,2)</f>
        <v>0</v>
      </c>
      <c r="K169" s="233" t="s">
        <v>481</v>
      </c>
      <c r="L169" s="47"/>
      <c r="M169" s="238" t="s">
        <v>28</v>
      </c>
      <c r="N169" s="239" t="s">
        <v>45</v>
      </c>
      <c r="O169" s="87"/>
      <c r="P169" s="240">
        <f>O169*H169</f>
        <v>0</v>
      </c>
      <c r="Q169" s="240">
        <v>0</v>
      </c>
      <c r="R169" s="240">
        <f>Q169*H169</f>
        <v>0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567</v>
      </c>
      <c r="AT169" s="242" t="s">
        <v>477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567</v>
      </c>
      <c r="BM169" s="242" t="s">
        <v>8823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8822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2" customFormat="1" ht="16.5" customHeight="1">
      <c r="A171" s="41"/>
      <c r="B171" s="42"/>
      <c r="C171" s="282" t="s">
        <v>672</v>
      </c>
      <c r="D171" s="282" t="s">
        <v>516</v>
      </c>
      <c r="E171" s="283" t="s">
        <v>8824</v>
      </c>
      <c r="F171" s="284" t="s">
        <v>8825</v>
      </c>
      <c r="G171" s="285" t="s">
        <v>720</v>
      </c>
      <c r="H171" s="286">
        <v>35</v>
      </c>
      <c r="I171" s="287"/>
      <c r="J171" s="288">
        <f>ROUND(I171*H171,2)</f>
        <v>0</v>
      </c>
      <c r="K171" s="284" t="s">
        <v>481</v>
      </c>
      <c r="L171" s="289"/>
      <c r="M171" s="290" t="s">
        <v>28</v>
      </c>
      <c r="N171" s="291" t="s">
        <v>45</v>
      </c>
      <c r="O171" s="87"/>
      <c r="P171" s="240">
        <f>O171*H171</f>
        <v>0</v>
      </c>
      <c r="Q171" s="240">
        <v>0.001</v>
      </c>
      <c r="R171" s="240">
        <f>Q171*H171</f>
        <v>0.035000000000000003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649</v>
      </c>
      <c r="AT171" s="242" t="s">
        <v>516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567</v>
      </c>
      <c r="BM171" s="242" t="s">
        <v>8826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8825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2" customFormat="1" ht="16.5" customHeight="1">
      <c r="A173" s="41"/>
      <c r="B173" s="42"/>
      <c r="C173" s="282" t="s">
        <v>677</v>
      </c>
      <c r="D173" s="282" t="s">
        <v>516</v>
      </c>
      <c r="E173" s="283" t="s">
        <v>8827</v>
      </c>
      <c r="F173" s="284" t="s">
        <v>8828</v>
      </c>
      <c r="G173" s="285" t="s">
        <v>550</v>
      </c>
      <c r="H173" s="286">
        <v>25</v>
      </c>
      <c r="I173" s="287"/>
      <c r="J173" s="288">
        <f>ROUND(I173*H173,2)</f>
        <v>0</v>
      </c>
      <c r="K173" s="284" t="s">
        <v>28</v>
      </c>
      <c r="L173" s="289"/>
      <c r="M173" s="290" t="s">
        <v>28</v>
      </c>
      <c r="N173" s="291" t="s">
        <v>45</v>
      </c>
      <c r="O173" s="87"/>
      <c r="P173" s="240">
        <f>O173*H173</f>
        <v>0</v>
      </c>
      <c r="Q173" s="240">
        <v>0.00017000000000000001</v>
      </c>
      <c r="R173" s="240">
        <f>Q173*H173</f>
        <v>0.0042500000000000003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649</v>
      </c>
      <c r="AT173" s="242" t="s">
        <v>516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567</v>
      </c>
      <c r="BM173" s="242" t="s">
        <v>8829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8828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2" customFormat="1" ht="33" customHeight="1">
      <c r="A175" s="41"/>
      <c r="B175" s="42"/>
      <c r="C175" s="231" t="s">
        <v>683</v>
      </c>
      <c r="D175" s="231" t="s">
        <v>477</v>
      </c>
      <c r="E175" s="232" t="s">
        <v>8830</v>
      </c>
      <c r="F175" s="233" t="s">
        <v>8831</v>
      </c>
      <c r="G175" s="234" t="s">
        <v>639</v>
      </c>
      <c r="H175" s="235">
        <v>40</v>
      </c>
      <c r="I175" s="236"/>
      <c r="J175" s="237">
        <f>ROUND(I175*H175,2)</f>
        <v>0</v>
      </c>
      <c r="K175" s="233" t="s">
        <v>481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567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567</v>
      </c>
      <c r="BM175" s="242" t="s">
        <v>8832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8831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2" customFormat="1" ht="16.5" customHeight="1">
      <c r="A177" s="41"/>
      <c r="B177" s="42"/>
      <c r="C177" s="282" t="s">
        <v>689</v>
      </c>
      <c r="D177" s="282" t="s">
        <v>516</v>
      </c>
      <c r="E177" s="283" t="s">
        <v>8833</v>
      </c>
      <c r="F177" s="284" t="s">
        <v>8834</v>
      </c>
      <c r="G177" s="285" t="s">
        <v>720</v>
      </c>
      <c r="H177" s="286">
        <v>8</v>
      </c>
      <c r="I177" s="287"/>
      <c r="J177" s="288">
        <f>ROUND(I177*H177,2)</f>
        <v>0</v>
      </c>
      <c r="K177" s="284" t="s">
        <v>481</v>
      </c>
      <c r="L177" s="289"/>
      <c r="M177" s="290" t="s">
        <v>28</v>
      </c>
      <c r="N177" s="291" t="s">
        <v>45</v>
      </c>
      <c r="O177" s="87"/>
      <c r="P177" s="240">
        <f>O177*H177</f>
        <v>0</v>
      </c>
      <c r="Q177" s="240">
        <v>0.001</v>
      </c>
      <c r="R177" s="240">
        <f>Q177*H177</f>
        <v>0.0080000000000000002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649</v>
      </c>
      <c r="AT177" s="242" t="s">
        <v>516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567</v>
      </c>
      <c r="BM177" s="242" t="s">
        <v>8835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8834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2" customFormat="1" ht="16.5" customHeight="1">
      <c r="A179" s="41"/>
      <c r="B179" s="42"/>
      <c r="C179" s="282" t="s">
        <v>703</v>
      </c>
      <c r="D179" s="282" t="s">
        <v>516</v>
      </c>
      <c r="E179" s="283" t="s">
        <v>8836</v>
      </c>
      <c r="F179" s="284" t="s">
        <v>8837</v>
      </c>
      <c r="G179" s="285" t="s">
        <v>550</v>
      </c>
      <c r="H179" s="286">
        <v>14</v>
      </c>
      <c r="I179" s="287"/>
      <c r="J179" s="288">
        <f>ROUND(I179*H179,2)</f>
        <v>0</v>
      </c>
      <c r="K179" s="284" t="s">
        <v>28</v>
      </c>
      <c r="L179" s="289"/>
      <c r="M179" s="290" t="s">
        <v>28</v>
      </c>
      <c r="N179" s="291" t="s">
        <v>45</v>
      </c>
      <c r="O179" s="87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649</v>
      </c>
      <c r="AT179" s="242" t="s">
        <v>516</v>
      </c>
      <c r="AU179" s="242" t="s">
        <v>82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567</v>
      </c>
      <c r="BM179" s="242" t="s">
        <v>8838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8837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82</v>
      </c>
    </row>
    <row r="181" s="2" customFormat="1" ht="16.5" customHeight="1">
      <c r="A181" s="41"/>
      <c r="B181" s="42"/>
      <c r="C181" s="282" t="s">
        <v>712</v>
      </c>
      <c r="D181" s="282" t="s">
        <v>516</v>
      </c>
      <c r="E181" s="283" t="s">
        <v>8839</v>
      </c>
      <c r="F181" s="284" t="s">
        <v>8840</v>
      </c>
      <c r="G181" s="285" t="s">
        <v>550</v>
      </c>
      <c r="H181" s="286">
        <v>2</v>
      </c>
      <c r="I181" s="287"/>
      <c r="J181" s="288">
        <f>ROUND(I181*H181,2)</f>
        <v>0</v>
      </c>
      <c r="K181" s="284" t="s">
        <v>28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0.47149999999999997</v>
      </c>
      <c r="R181" s="240">
        <f>Q181*H181</f>
        <v>0.94299999999999995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649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567</v>
      </c>
      <c r="BM181" s="242" t="s">
        <v>8841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8840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2" customFormat="1" ht="16.5" customHeight="1">
      <c r="A183" s="41"/>
      <c r="B183" s="42"/>
      <c r="C183" s="282" t="s">
        <v>717</v>
      </c>
      <c r="D183" s="282" t="s">
        <v>516</v>
      </c>
      <c r="E183" s="283" t="s">
        <v>8842</v>
      </c>
      <c r="F183" s="284" t="s">
        <v>8843</v>
      </c>
      <c r="G183" s="285" t="s">
        <v>550</v>
      </c>
      <c r="H183" s="286">
        <v>10</v>
      </c>
      <c r="I183" s="287"/>
      <c r="J183" s="288">
        <f>ROUND(I183*H183,2)</f>
        <v>0</v>
      </c>
      <c r="K183" s="284" t="s">
        <v>28</v>
      </c>
      <c r="L183" s="289"/>
      <c r="M183" s="290" t="s">
        <v>28</v>
      </c>
      <c r="N183" s="291" t="s">
        <v>45</v>
      </c>
      <c r="O183" s="87"/>
      <c r="P183" s="240">
        <f>O183*H183</f>
        <v>0</v>
      </c>
      <c r="Q183" s="240">
        <v>0.00031</v>
      </c>
      <c r="R183" s="240">
        <f>Q183*H183</f>
        <v>0.0030999999999999999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649</v>
      </c>
      <c r="AT183" s="242" t="s">
        <v>516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567</v>
      </c>
      <c r="BM183" s="242" t="s">
        <v>8844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8843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2" customFormat="1" ht="44.25" customHeight="1">
      <c r="A185" s="41"/>
      <c r="B185" s="42"/>
      <c r="C185" s="231" t="s">
        <v>723</v>
      </c>
      <c r="D185" s="231" t="s">
        <v>477</v>
      </c>
      <c r="E185" s="232" t="s">
        <v>8845</v>
      </c>
      <c r="F185" s="233" t="s">
        <v>8846</v>
      </c>
      <c r="G185" s="234" t="s">
        <v>639</v>
      </c>
      <c r="H185" s="235">
        <v>30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567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567</v>
      </c>
      <c r="BM185" s="242" t="s">
        <v>8847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8846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2" customFormat="1" ht="16.5" customHeight="1">
      <c r="A187" s="41"/>
      <c r="B187" s="42"/>
      <c r="C187" s="282" t="s">
        <v>730</v>
      </c>
      <c r="D187" s="282" t="s">
        <v>516</v>
      </c>
      <c r="E187" s="283" t="s">
        <v>8824</v>
      </c>
      <c r="F187" s="284" t="s">
        <v>8825</v>
      </c>
      <c r="G187" s="285" t="s">
        <v>720</v>
      </c>
      <c r="H187" s="286">
        <v>30</v>
      </c>
      <c r="I187" s="287"/>
      <c r="J187" s="288">
        <f>ROUND(I187*H187,2)</f>
        <v>0</v>
      </c>
      <c r="K187" s="284" t="s">
        <v>481</v>
      </c>
      <c r="L187" s="289"/>
      <c r="M187" s="290" t="s">
        <v>28</v>
      </c>
      <c r="N187" s="291" t="s">
        <v>45</v>
      </c>
      <c r="O187" s="87"/>
      <c r="P187" s="240">
        <f>O187*H187</f>
        <v>0</v>
      </c>
      <c r="Q187" s="240">
        <v>0.001</v>
      </c>
      <c r="R187" s="240">
        <f>Q187*H187</f>
        <v>0.029999999999999999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649</v>
      </c>
      <c r="AT187" s="242" t="s">
        <v>516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567</v>
      </c>
      <c r="BM187" s="242" t="s">
        <v>8848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8825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2" customFormat="1" ht="44.25" customHeight="1">
      <c r="A189" s="41"/>
      <c r="B189" s="42"/>
      <c r="C189" s="231" t="s">
        <v>737</v>
      </c>
      <c r="D189" s="231" t="s">
        <v>477</v>
      </c>
      <c r="E189" s="232" t="s">
        <v>8849</v>
      </c>
      <c r="F189" s="233" t="s">
        <v>8850</v>
      </c>
      <c r="G189" s="234" t="s">
        <v>639</v>
      </c>
      <c r="H189" s="235">
        <v>20</v>
      </c>
      <c r="I189" s="236"/>
      <c r="J189" s="237">
        <f>ROUND(I189*H189,2)</f>
        <v>0</v>
      </c>
      <c r="K189" s="233" t="s">
        <v>481</v>
      </c>
      <c r="L189" s="47"/>
      <c r="M189" s="238" t="s">
        <v>28</v>
      </c>
      <c r="N189" s="239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567</v>
      </c>
      <c r="AT189" s="242" t="s">
        <v>477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567</v>
      </c>
      <c r="BM189" s="242" t="s">
        <v>8851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8850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2" customFormat="1" ht="16.5" customHeight="1">
      <c r="A191" s="41"/>
      <c r="B191" s="42"/>
      <c r="C191" s="282" t="s">
        <v>742</v>
      </c>
      <c r="D191" s="282" t="s">
        <v>516</v>
      </c>
      <c r="E191" s="283" t="s">
        <v>8833</v>
      </c>
      <c r="F191" s="284" t="s">
        <v>8834</v>
      </c>
      <c r="G191" s="285" t="s">
        <v>720</v>
      </c>
      <c r="H191" s="286">
        <v>3</v>
      </c>
      <c r="I191" s="287"/>
      <c r="J191" s="288">
        <f>ROUND(I191*H191,2)</f>
        <v>0</v>
      </c>
      <c r="K191" s="284" t="s">
        <v>481</v>
      </c>
      <c r="L191" s="289"/>
      <c r="M191" s="290" t="s">
        <v>28</v>
      </c>
      <c r="N191" s="291" t="s">
        <v>45</v>
      </c>
      <c r="O191" s="87"/>
      <c r="P191" s="240">
        <f>O191*H191</f>
        <v>0</v>
      </c>
      <c r="Q191" s="240">
        <v>0.001</v>
      </c>
      <c r="R191" s="240">
        <f>Q191*H191</f>
        <v>0.0030000000000000001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649</v>
      </c>
      <c r="AT191" s="242" t="s">
        <v>516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567</v>
      </c>
      <c r="BM191" s="242" t="s">
        <v>8852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8834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2" customFormat="1" ht="44.25" customHeight="1">
      <c r="A193" s="41"/>
      <c r="B193" s="42"/>
      <c r="C193" s="231" t="s">
        <v>747</v>
      </c>
      <c r="D193" s="231" t="s">
        <v>477</v>
      </c>
      <c r="E193" s="232" t="s">
        <v>8853</v>
      </c>
      <c r="F193" s="233" t="s">
        <v>8854</v>
      </c>
      <c r="G193" s="234" t="s">
        <v>550</v>
      </c>
      <c r="H193" s="235">
        <v>2</v>
      </c>
      <c r="I193" s="236"/>
      <c r="J193" s="237">
        <f>ROUND(I193*H193,2)</f>
        <v>0</v>
      </c>
      <c r="K193" s="233" t="s">
        <v>481</v>
      </c>
      <c r="L193" s="47"/>
      <c r="M193" s="238" t="s">
        <v>28</v>
      </c>
      <c r="N193" s="239" t="s">
        <v>45</v>
      </c>
      <c r="O193" s="87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567</v>
      </c>
      <c r="AT193" s="242" t="s">
        <v>477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567</v>
      </c>
      <c r="BM193" s="242" t="s">
        <v>8855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8854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2" customFormat="1" ht="16.5" customHeight="1">
      <c r="A195" s="41"/>
      <c r="B195" s="42"/>
      <c r="C195" s="282" t="s">
        <v>752</v>
      </c>
      <c r="D195" s="282" t="s">
        <v>516</v>
      </c>
      <c r="E195" s="283" t="s">
        <v>8856</v>
      </c>
      <c r="F195" s="284" t="s">
        <v>8857</v>
      </c>
      <c r="G195" s="285" t="s">
        <v>550</v>
      </c>
      <c r="H195" s="286">
        <v>80</v>
      </c>
      <c r="I195" s="287"/>
      <c r="J195" s="288">
        <f>ROUND(I195*H195,2)</f>
        <v>0</v>
      </c>
      <c r="K195" s="284" t="s">
        <v>28</v>
      </c>
      <c r="L195" s="289"/>
      <c r="M195" s="290" t="s">
        <v>28</v>
      </c>
      <c r="N195" s="291" t="s">
        <v>45</v>
      </c>
      <c r="O195" s="87"/>
      <c r="P195" s="240">
        <f>O195*H195</f>
        <v>0</v>
      </c>
      <c r="Q195" s="240">
        <v>0.086999999999999994</v>
      </c>
      <c r="R195" s="240">
        <f>Q195*H195</f>
        <v>6.9599999999999991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649</v>
      </c>
      <c r="AT195" s="242" t="s">
        <v>516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567</v>
      </c>
      <c r="BM195" s="242" t="s">
        <v>8858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8857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2" customFormat="1" ht="16.5" customHeight="1">
      <c r="A197" s="41"/>
      <c r="B197" s="42"/>
      <c r="C197" s="282" t="s">
        <v>758</v>
      </c>
      <c r="D197" s="282" t="s">
        <v>516</v>
      </c>
      <c r="E197" s="283" t="s">
        <v>8859</v>
      </c>
      <c r="F197" s="284" t="s">
        <v>8860</v>
      </c>
      <c r="G197" s="285" t="s">
        <v>550</v>
      </c>
      <c r="H197" s="286">
        <v>7</v>
      </c>
      <c r="I197" s="287"/>
      <c r="J197" s="288">
        <f>ROUND(I197*H197,2)</f>
        <v>0</v>
      </c>
      <c r="K197" s="284" t="s">
        <v>28</v>
      </c>
      <c r="L197" s="289"/>
      <c r="M197" s="290" t="s">
        <v>28</v>
      </c>
      <c r="N197" s="291" t="s">
        <v>45</v>
      </c>
      <c r="O197" s="87"/>
      <c r="P197" s="240">
        <f>O197*H197</f>
        <v>0</v>
      </c>
      <c r="Q197" s="240">
        <v>0.20200000000000001</v>
      </c>
      <c r="R197" s="240">
        <f>Q197*H197</f>
        <v>1.4140000000000002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649</v>
      </c>
      <c r="AT197" s="242" t="s">
        <v>516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567</v>
      </c>
      <c r="BM197" s="242" t="s">
        <v>8861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8860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2" customFormat="1" ht="21.75" customHeight="1">
      <c r="A199" s="41"/>
      <c r="B199" s="42"/>
      <c r="C199" s="231" t="s">
        <v>763</v>
      </c>
      <c r="D199" s="231" t="s">
        <v>477</v>
      </c>
      <c r="E199" s="232" t="s">
        <v>8862</v>
      </c>
      <c r="F199" s="233" t="s">
        <v>8863</v>
      </c>
      <c r="G199" s="234" t="s">
        <v>639</v>
      </c>
      <c r="H199" s="235">
        <v>38</v>
      </c>
      <c r="I199" s="236"/>
      <c r="J199" s="237">
        <f>ROUND(I199*H199,2)</f>
        <v>0</v>
      </c>
      <c r="K199" s="233" t="s">
        <v>481</v>
      </c>
      <c r="L199" s="47"/>
      <c r="M199" s="238" t="s">
        <v>28</v>
      </c>
      <c r="N199" s="239" t="s">
        <v>45</v>
      </c>
      <c r="O199" s="87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567</v>
      </c>
      <c r="AT199" s="242" t="s">
        <v>477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567</v>
      </c>
      <c r="BM199" s="242" t="s">
        <v>8864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8863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2" customFormat="1" ht="16.5" customHeight="1">
      <c r="A201" s="41"/>
      <c r="B201" s="42"/>
      <c r="C201" s="282" t="s">
        <v>769</v>
      </c>
      <c r="D201" s="282" t="s">
        <v>516</v>
      </c>
      <c r="E201" s="283" t="s">
        <v>8865</v>
      </c>
      <c r="F201" s="284" t="s">
        <v>8866</v>
      </c>
      <c r="G201" s="285" t="s">
        <v>720</v>
      </c>
      <c r="H201" s="286">
        <v>3</v>
      </c>
      <c r="I201" s="287"/>
      <c r="J201" s="288">
        <f>ROUND(I201*H201,2)</f>
        <v>0</v>
      </c>
      <c r="K201" s="284" t="s">
        <v>481</v>
      </c>
      <c r="L201" s="289"/>
      <c r="M201" s="290" t="s">
        <v>28</v>
      </c>
      <c r="N201" s="291" t="s">
        <v>45</v>
      </c>
      <c r="O201" s="87"/>
      <c r="P201" s="240">
        <f>O201*H201</f>
        <v>0</v>
      </c>
      <c r="Q201" s="240">
        <v>0.001</v>
      </c>
      <c r="R201" s="240">
        <f>Q201*H201</f>
        <v>0.0030000000000000001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649</v>
      </c>
      <c r="AT201" s="242" t="s">
        <v>516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567</v>
      </c>
      <c r="BM201" s="242" t="s">
        <v>8867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8866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2" customFormat="1" ht="21.75" customHeight="1">
      <c r="A203" s="41"/>
      <c r="B203" s="42"/>
      <c r="C203" s="231" t="s">
        <v>775</v>
      </c>
      <c r="D203" s="231" t="s">
        <v>477</v>
      </c>
      <c r="E203" s="232" t="s">
        <v>8868</v>
      </c>
      <c r="F203" s="233" t="s">
        <v>8869</v>
      </c>
      <c r="G203" s="234" t="s">
        <v>550</v>
      </c>
      <c r="H203" s="235">
        <v>34</v>
      </c>
      <c r="I203" s="236"/>
      <c r="J203" s="237">
        <f>ROUND(I203*H203,2)</f>
        <v>0</v>
      </c>
      <c r="K203" s="233" t="s">
        <v>481</v>
      </c>
      <c r="L203" s="47"/>
      <c r="M203" s="238" t="s">
        <v>28</v>
      </c>
      <c r="N203" s="239" t="s">
        <v>45</v>
      </c>
      <c r="O203" s="87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42" t="s">
        <v>567</v>
      </c>
      <c r="AT203" s="242" t="s">
        <v>477</v>
      </c>
      <c r="AU203" s="242" t="s">
        <v>82</v>
      </c>
      <c r="AY203" s="20" t="s">
        <v>475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20" t="s">
        <v>78</v>
      </c>
      <c r="BK203" s="243">
        <f>ROUND(I203*H203,2)</f>
        <v>0</v>
      </c>
      <c r="BL203" s="20" t="s">
        <v>567</v>
      </c>
      <c r="BM203" s="242" t="s">
        <v>8870</v>
      </c>
    </row>
    <row r="204" s="2" customFormat="1">
      <c r="A204" s="41"/>
      <c r="B204" s="42"/>
      <c r="C204" s="43"/>
      <c r="D204" s="244" t="s">
        <v>484</v>
      </c>
      <c r="E204" s="43"/>
      <c r="F204" s="245" t="s">
        <v>8869</v>
      </c>
      <c r="G204" s="43"/>
      <c r="H204" s="43"/>
      <c r="I204" s="151"/>
      <c r="J204" s="43"/>
      <c r="K204" s="43"/>
      <c r="L204" s="47"/>
      <c r="M204" s="246"/>
      <c r="N204" s="24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484</v>
      </c>
      <c r="AU204" s="20" t="s">
        <v>82</v>
      </c>
    </row>
    <row r="205" s="2" customFormat="1" ht="21.75" customHeight="1">
      <c r="A205" s="41"/>
      <c r="B205" s="42"/>
      <c r="C205" s="231" t="s">
        <v>780</v>
      </c>
      <c r="D205" s="231" t="s">
        <v>477</v>
      </c>
      <c r="E205" s="232" t="s">
        <v>8868</v>
      </c>
      <c r="F205" s="233" t="s">
        <v>8869</v>
      </c>
      <c r="G205" s="234" t="s">
        <v>550</v>
      </c>
      <c r="H205" s="235">
        <v>20</v>
      </c>
      <c r="I205" s="236"/>
      <c r="J205" s="237">
        <f>ROUND(I205*H205,2)</f>
        <v>0</v>
      </c>
      <c r="K205" s="233" t="s">
        <v>481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567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567</v>
      </c>
      <c r="BM205" s="242" t="s">
        <v>8871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8869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2" customFormat="1" ht="16.5" customHeight="1">
      <c r="A207" s="41"/>
      <c r="B207" s="42"/>
      <c r="C207" s="282" t="s">
        <v>786</v>
      </c>
      <c r="D207" s="282" t="s">
        <v>516</v>
      </c>
      <c r="E207" s="283" t="s">
        <v>8872</v>
      </c>
      <c r="F207" s="284" t="s">
        <v>8873</v>
      </c>
      <c r="G207" s="285" t="s">
        <v>550</v>
      </c>
      <c r="H207" s="286">
        <v>2</v>
      </c>
      <c r="I207" s="287"/>
      <c r="J207" s="288">
        <f>ROUND(I207*H207,2)</f>
        <v>0</v>
      </c>
      <c r="K207" s="284" t="s">
        <v>481</v>
      </c>
      <c r="L207" s="289"/>
      <c r="M207" s="290" t="s">
        <v>28</v>
      </c>
      <c r="N207" s="291" t="s">
        <v>45</v>
      </c>
      <c r="O207" s="87"/>
      <c r="P207" s="240">
        <f>O207*H207</f>
        <v>0</v>
      </c>
      <c r="Q207" s="240">
        <v>0.00042999999999999999</v>
      </c>
      <c r="R207" s="240">
        <f>Q207*H207</f>
        <v>0.00085999999999999998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649</v>
      </c>
      <c r="AT207" s="242" t="s">
        <v>516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567</v>
      </c>
      <c r="BM207" s="242" t="s">
        <v>8874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8873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2" customFormat="1" ht="21.75" customHeight="1">
      <c r="A209" s="41"/>
      <c r="B209" s="42"/>
      <c r="C209" s="282" t="s">
        <v>791</v>
      </c>
      <c r="D209" s="282" t="s">
        <v>516</v>
      </c>
      <c r="E209" s="283" t="s">
        <v>8875</v>
      </c>
      <c r="F209" s="284" t="s">
        <v>8876</v>
      </c>
      <c r="G209" s="285" t="s">
        <v>550</v>
      </c>
      <c r="H209" s="286">
        <v>2</v>
      </c>
      <c r="I209" s="287"/>
      <c r="J209" s="288">
        <f>ROUND(I209*H209,2)</f>
        <v>0</v>
      </c>
      <c r="K209" s="284" t="s">
        <v>481</v>
      </c>
      <c r="L209" s="289"/>
      <c r="M209" s="290" t="s">
        <v>28</v>
      </c>
      <c r="N209" s="291" t="s">
        <v>45</v>
      </c>
      <c r="O209" s="87"/>
      <c r="P209" s="240">
        <f>O209*H209</f>
        <v>0</v>
      </c>
      <c r="Q209" s="240">
        <v>0.00069999999999999999</v>
      </c>
      <c r="R209" s="240">
        <f>Q209*H209</f>
        <v>0.0014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649</v>
      </c>
      <c r="AT209" s="242" t="s">
        <v>516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567</v>
      </c>
      <c r="BM209" s="242" t="s">
        <v>8877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8876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2" customFormat="1" ht="21.75" customHeight="1">
      <c r="A211" s="41"/>
      <c r="B211" s="42"/>
      <c r="C211" s="282" t="s">
        <v>797</v>
      </c>
      <c r="D211" s="282" t="s">
        <v>516</v>
      </c>
      <c r="E211" s="283" t="s">
        <v>8878</v>
      </c>
      <c r="F211" s="284" t="s">
        <v>8879</v>
      </c>
      <c r="G211" s="285" t="s">
        <v>550</v>
      </c>
      <c r="H211" s="286">
        <v>12</v>
      </c>
      <c r="I211" s="287"/>
      <c r="J211" s="288">
        <f>ROUND(I211*H211,2)</f>
        <v>0</v>
      </c>
      <c r="K211" s="284" t="s">
        <v>481</v>
      </c>
      <c r="L211" s="289"/>
      <c r="M211" s="290" t="s">
        <v>28</v>
      </c>
      <c r="N211" s="291" t="s">
        <v>45</v>
      </c>
      <c r="O211" s="87"/>
      <c r="P211" s="240">
        <f>O211*H211</f>
        <v>0</v>
      </c>
      <c r="Q211" s="240">
        <v>0.00025999999999999998</v>
      </c>
      <c r="R211" s="240">
        <f>Q211*H211</f>
        <v>0.0031199999999999995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649</v>
      </c>
      <c r="AT211" s="242" t="s">
        <v>516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567</v>
      </c>
      <c r="BM211" s="242" t="s">
        <v>8880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8879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2" customFormat="1" ht="16.5" customHeight="1">
      <c r="A213" s="41"/>
      <c r="B213" s="42"/>
      <c r="C213" s="282" t="s">
        <v>802</v>
      </c>
      <c r="D213" s="282" t="s">
        <v>516</v>
      </c>
      <c r="E213" s="283" t="s">
        <v>8881</v>
      </c>
      <c r="F213" s="284" t="s">
        <v>8882</v>
      </c>
      <c r="G213" s="285" t="s">
        <v>550</v>
      </c>
      <c r="H213" s="286">
        <v>8</v>
      </c>
      <c r="I213" s="287"/>
      <c r="J213" s="288">
        <f>ROUND(I213*H213,2)</f>
        <v>0</v>
      </c>
      <c r="K213" s="284" t="s">
        <v>481</v>
      </c>
      <c r="L213" s="289"/>
      <c r="M213" s="290" t="s">
        <v>28</v>
      </c>
      <c r="N213" s="291" t="s">
        <v>45</v>
      </c>
      <c r="O213" s="87"/>
      <c r="P213" s="240">
        <f>O213*H213</f>
        <v>0</v>
      </c>
      <c r="Q213" s="240">
        <v>0.00016000000000000001</v>
      </c>
      <c r="R213" s="240">
        <f>Q213*H213</f>
        <v>0.0012800000000000001</v>
      </c>
      <c r="S213" s="240">
        <v>0</v>
      </c>
      <c r="T213" s="24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42" t="s">
        <v>649</v>
      </c>
      <c r="AT213" s="242" t="s">
        <v>516</v>
      </c>
      <c r="AU213" s="242" t="s">
        <v>82</v>
      </c>
      <c r="AY213" s="20" t="s">
        <v>475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20" t="s">
        <v>78</v>
      </c>
      <c r="BK213" s="243">
        <f>ROUND(I213*H213,2)</f>
        <v>0</v>
      </c>
      <c r="BL213" s="20" t="s">
        <v>567</v>
      </c>
      <c r="BM213" s="242" t="s">
        <v>8883</v>
      </c>
    </row>
    <row r="214" s="2" customFormat="1">
      <c r="A214" s="41"/>
      <c r="B214" s="42"/>
      <c r="C214" s="43"/>
      <c r="D214" s="244" t="s">
        <v>484</v>
      </c>
      <c r="E214" s="43"/>
      <c r="F214" s="245" t="s">
        <v>8882</v>
      </c>
      <c r="G214" s="43"/>
      <c r="H214" s="43"/>
      <c r="I214" s="151"/>
      <c r="J214" s="43"/>
      <c r="K214" s="43"/>
      <c r="L214" s="47"/>
      <c r="M214" s="246"/>
      <c r="N214" s="24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484</v>
      </c>
      <c r="AU214" s="20" t="s">
        <v>82</v>
      </c>
    </row>
    <row r="215" s="2" customFormat="1" ht="16.5" customHeight="1">
      <c r="A215" s="41"/>
      <c r="B215" s="42"/>
      <c r="C215" s="282" t="s">
        <v>806</v>
      </c>
      <c r="D215" s="282" t="s">
        <v>516</v>
      </c>
      <c r="E215" s="283" t="s">
        <v>8884</v>
      </c>
      <c r="F215" s="284" t="s">
        <v>8885</v>
      </c>
      <c r="G215" s="285" t="s">
        <v>550</v>
      </c>
      <c r="H215" s="286">
        <v>24</v>
      </c>
      <c r="I215" s="287"/>
      <c r="J215" s="288">
        <f>ROUND(I215*H215,2)</f>
        <v>0</v>
      </c>
      <c r="K215" s="284" t="s">
        <v>481</v>
      </c>
      <c r="L215" s="289"/>
      <c r="M215" s="290" t="s">
        <v>28</v>
      </c>
      <c r="N215" s="291" t="s">
        <v>45</v>
      </c>
      <c r="O215" s="87"/>
      <c r="P215" s="240">
        <f>O215*H215</f>
        <v>0</v>
      </c>
      <c r="Q215" s="240">
        <v>0.00023000000000000001</v>
      </c>
      <c r="R215" s="240">
        <f>Q215*H215</f>
        <v>0.0055200000000000006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649</v>
      </c>
      <c r="AT215" s="242" t="s">
        <v>516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567</v>
      </c>
      <c r="BM215" s="242" t="s">
        <v>8886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8885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2" customFormat="1" ht="16.5" customHeight="1">
      <c r="A217" s="41"/>
      <c r="B217" s="42"/>
      <c r="C217" s="282" t="s">
        <v>811</v>
      </c>
      <c r="D217" s="282" t="s">
        <v>516</v>
      </c>
      <c r="E217" s="283" t="s">
        <v>8887</v>
      </c>
      <c r="F217" s="284" t="s">
        <v>8888</v>
      </c>
      <c r="G217" s="285" t="s">
        <v>8622</v>
      </c>
      <c r="H217" s="286">
        <v>2</v>
      </c>
      <c r="I217" s="287"/>
      <c r="J217" s="288">
        <f>ROUND(I217*H217,2)</f>
        <v>0</v>
      </c>
      <c r="K217" s="284" t="s">
        <v>28</v>
      </c>
      <c r="L217" s="289"/>
      <c r="M217" s="290" t="s">
        <v>28</v>
      </c>
      <c r="N217" s="291" t="s">
        <v>45</v>
      </c>
      <c r="O217" s="87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649</v>
      </c>
      <c r="AT217" s="242" t="s">
        <v>516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567</v>
      </c>
      <c r="BM217" s="242" t="s">
        <v>8889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8888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2" customFormat="1" ht="25.92" customHeight="1">
      <c r="A219" s="12"/>
      <c r="B219" s="215"/>
      <c r="C219" s="216"/>
      <c r="D219" s="217" t="s">
        <v>73</v>
      </c>
      <c r="E219" s="218" t="s">
        <v>516</v>
      </c>
      <c r="F219" s="218" t="s">
        <v>900</v>
      </c>
      <c r="G219" s="216"/>
      <c r="H219" s="216"/>
      <c r="I219" s="219"/>
      <c r="J219" s="220">
        <f>BK219</f>
        <v>0</v>
      </c>
      <c r="K219" s="216"/>
      <c r="L219" s="221"/>
      <c r="M219" s="222"/>
      <c r="N219" s="223"/>
      <c r="O219" s="223"/>
      <c r="P219" s="224">
        <f>P220+P225</f>
        <v>0</v>
      </c>
      <c r="Q219" s="223"/>
      <c r="R219" s="224">
        <f>R220+R225</f>
        <v>0.23676000000000003</v>
      </c>
      <c r="S219" s="223"/>
      <c r="T219" s="225">
        <f>T220+T225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6" t="s">
        <v>90</v>
      </c>
      <c r="AT219" s="227" t="s">
        <v>73</v>
      </c>
      <c r="AU219" s="227" t="s">
        <v>74</v>
      </c>
      <c r="AY219" s="226" t="s">
        <v>475</v>
      </c>
      <c r="BK219" s="228">
        <f>BK220+BK225</f>
        <v>0</v>
      </c>
    </row>
    <row r="220" s="12" customFormat="1" ht="22.8" customHeight="1">
      <c r="A220" s="12"/>
      <c r="B220" s="215"/>
      <c r="C220" s="216"/>
      <c r="D220" s="217" t="s">
        <v>73</v>
      </c>
      <c r="E220" s="229" t="s">
        <v>3003</v>
      </c>
      <c r="F220" s="229" t="s">
        <v>3004</v>
      </c>
      <c r="G220" s="216"/>
      <c r="H220" s="216"/>
      <c r="I220" s="219"/>
      <c r="J220" s="230">
        <f>BK220</f>
        <v>0</v>
      </c>
      <c r="K220" s="216"/>
      <c r="L220" s="221"/>
      <c r="M220" s="222"/>
      <c r="N220" s="223"/>
      <c r="O220" s="223"/>
      <c r="P220" s="224">
        <f>SUM(P221:P224)</f>
        <v>0</v>
      </c>
      <c r="Q220" s="223"/>
      <c r="R220" s="224">
        <f>SUM(R221:R224)</f>
        <v>0</v>
      </c>
      <c r="S220" s="223"/>
      <c r="T220" s="225">
        <f>SUM(T221:T224)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26" t="s">
        <v>90</v>
      </c>
      <c r="AT220" s="227" t="s">
        <v>73</v>
      </c>
      <c r="AU220" s="227" t="s">
        <v>78</v>
      </c>
      <c r="AY220" s="226" t="s">
        <v>475</v>
      </c>
      <c r="BK220" s="228">
        <f>SUM(BK221:BK224)</f>
        <v>0</v>
      </c>
    </row>
    <row r="221" s="2" customFormat="1" ht="21.75" customHeight="1">
      <c r="A221" s="41"/>
      <c r="B221" s="42"/>
      <c r="C221" s="231" t="s">
        <v>817</v>
      </c>
      <c r="D221" s="231" t="s">
        <v>477</v>
      </c>
      <c r="E221" s="232" t="s">
        <v>8890</v>
      </c>
      <c r="F221" s="233" t="s">
        <v>8891</v>
      </c>
      <c r="G221" s="234" t="s">
        <v>550</v>
      </c>
      <c r="H221" s="235">
        <v>2</v>
      </c>
      <c r="I221" s="236"/>
      <c r="J221" s="237">
        <f>ROUND(I221*H221,2)</f>
        <v>0</v>
      </c>
      <c r="K221" s="233" t="s">
        <v>481</v>
      </c>
      <c r="L221" s="47"/>
      <c r="M221" s="238" t="s">
        <v>28</v>
      </c>
      <c r="N221" s="239" t="s">
        <v>45</v>
      </c>
      <c r="O221" s="87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839</v>
      </c>
      <c r="AT221" s="242" t="s">
        <v>477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839</v>
      </c>
      <c r="BM221" s="242" t="s">
        <v>8892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8893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2" customFormat="1" ht="44.25" customHeight="1">
      <c r="A223" s="41"/>
      <c r="B223" s="42"/>
      <c r="C223" s="231" t="s">
        <v>822</v>
      </c>
      <c r="D223" s="231" t="s">
        <v>477</v>
      </c>
      <c r="E223" s="232" t="s">
        <v>8894</v>
      </c>
      <c r="F223" s="233" t="s">
        <v>8895</v>
      </c>
      <c r="G223" s="234" t="s">
        <v>550</v>
      </c>
      <c r="H223" s="235">
        <v>1</v>
      </c>
      <c r="I223" s="236"/>
      <c r="J223" s="237">
        <f>ROUND(I223*H223,2)</f>
        <v>0</v>
      </c>
      <c r="K223" s="233" t="s">
        <v>481</v>
      </c>
      <c r="L223" s="47"/>
      <c r="M223" s="238" t="s">
        <v>28</v>
      </c>
      <c r="N223" s="239" t="s">
        <v>45</v>
      </c>
      <c r="O223" s="87"/>
      <c r="P223" s="240">
        <f>O223*H223</f>
        <v>0</v>
      </c>
      <c r="Q223" s="240">
        <v>0</v>
      </c>
      <c r="R223" s="240">
        <f>Q223*H223</f>
        <v>0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839</v>
      </c>
      <c r="AT223" s="242" t="s">
        <v>477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839</v>
      </c>
      <c r="BM223" s="242" t="s">
        <v>8896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8897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12" customFormat="1" ht="22.8" customHeight="1">
      <c r="A225" s="12"/>
      <c r="B225" s="215"/>
      <c r="C225" s="216"/>
      <c r="D225" s="217" t="s">
        <v>73</v>
      </c>
      <c r="E225" s="229" t="s">
        <v>1409</v>
      </c>
      <c r="F225" s="229" t="s">
        <v>1410</v>
      </c>
      <c r="G225" s="216"/>
      <c r="H225" s="216"/>
      <c r="I225" s="219"/>
      <c r="J225" s="230">
        <f>BK225</f>
        <v>0</v>
      </c>
      <c r="K225" s="216"/>
      <c r="L225" s="221"/>
      <c r="M225" s="222"/>
      <c r="N225" s="223"/>
      <c r="O225" s="223"/>
      <c r="P225" s="224">
        <f>SUM(P226:P233)</f>
        <v>0</v>
      </c>
      <c r="Q225" s="223"/>
      <c r="R225" s="224">
        <f>SUM(R226:R233)</f>
        <v>0.23676000000000003</v>
      </c>
      <c r="S225" s="223"/>
      <c r="T225" s="225">
        <f>SUM(T226:T233)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6" t="s">
        <v>90</v>
      </c>
      <c r="AT225" s="227" t="s">
        <v>73</v>
      </c>
      <c r="AU225" s="227" t="s">
        <v>78</v>
      </c>
      <c r="AY225" s="226" t="s">
        <v>475</v>
      </c>
      <c r="BK225" s="228">
        <f>SUM(BK226:BK233)</f>
        <v>0</v>
      </c>
    </row>
    <row r="226" s="2" customFormat="1" ht="21.75" customHeight="1">
      <c r="A226" s="41"/>
      <c r="B226" s="42"/>
      <c r="C226" s="231" t="s">
        <v>827</v>
      </c>
      <c r="D226" s="231" t="s">
        <v>477</v>
      </c>
      <c r="E226" s="232" t="s">
        <v>8898</v>
      </c>
      <c r="F226" s="233" t="s">
        <v>8899</v>
      </c>
      <c r="G226" s="234" t="s">
        <v>639</v>
      </c>
      <c r="H226" s="235">
        <v>24</v>
      </c>
      <c r="I226" s="236"/>
      <c r="J226" s="237">
        <f>ROUND(I226*H226,2)</f>
        <v>0</v>
      </c>
      <c r="K226" s="233" t="s">
        <v>481</v>
      </c>
      <c r="L226" s="47"/>
      <c r="M226" s="238" t="s">
        <v>28</v>
      </c>
      <c r="N226" s="239" t="s">
        <v>45</v>
      </c>
      <c r="O226" s="87"/>
      <c r="P226" s="240">
        <f>O226*H226</f>
        <v>0</v>
      </c>
      <c r="Q226" s="240">
        <v>0.0024650000000000002</v>
      </c>
      <c r="R226" s="240">
        <f>Q226*H226</f>
        <v>0.059160000000000004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839</v>
      </c>
      <c r="AT226" s="242" t="s">
        <v>477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839</v>
      </c>
      <c r="BM226" s="242" t="s">
        <v>8900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8899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2" customFormat="1" ht="16.5" customHeight="1">
      <c r="A228" s="41"/>
      <c r="B228" s="42"/>
      <c r="C228" s="282" t="s">
        <v>833</v>
      </c>
      <c r="D228" s="282" t="s">
        <v>516</v>
      </c>
      <c r="E228" s="283" t="s">
        <v>8901</v>
      </c>
      <c r="F228" s="284" t="s">
        <v>8902</v>
      </c>
      <c r="G228" s="285" t="s">
        <v>516</v>
      </c>
      <c r="H228" s="286">
        <v>24</v>
      </c>
      <c r="I228" s="287"/>
      <c r="J228" s="288">
        <f>ROUND(I228*H228,2)</f>
        <v>0</v>
      </c>
      <c r="K228" s="284" t="s">
        <v>28</v>
      </c>
      <c r="L228" s="289"/>
      <c r="M228" s="290" t="s">
        <v>28</v>
      </c>
      <c r="N228" s="291" t="s">
        <v>45</v>
      </c>
      <c r="O228" s="87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912</v>
      </c>
      <c r="AT228" s="242" t="s">
        <v>516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839</v>
      </c>
      <c r="BM228" s="242" t="s">
        <v>8903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8902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2" customFormat="1" ht="44.25" customHeight="1">
      <c r="A230" s="41"/>
      <c r="B230" s="42"/>
      <c r="C230" s="231" t="s">
        <v>839</v>
      </c>
      <c r="D230" s="231" t="s">
        <v>477</v>
      </c>
      <c r="E230" s="232" t="s">
        <v>8904</v>
      </c>
      <c r="F230" s="233" t="s">
        <v>8905</v>
      </c>
      <c r="G230" s="234" t="s">
        <v>639</v>
      </c>
      <c r="H230" s="235">
        <v>40</v>
      </c>
      <c r="I230" s="236"/>
      <c r="J230" s="237">
        <f>ROUND(I230*H230,2)</f>
        <v>0</v>
      </c>
      <c r="K230" s="233" t="s">
        <v>481</v>
      </c>
      <c r="L230" s="47"/>
      <c r="M230" s="238" t="s">
        <v>28</v>
      </c>
      <c r="N230" s="239" t="s">
        <v>45</v>
      </c>
      <c r="O230" s="87"/>
      <c r="P230" s="240">
        <f>O230*H230</f>
        <v>0</v>
      </c>
      <c r="Q230" s="240">
        <v>0.0044400000000000004</v>
      </c>
      <c r="R230" s="240">
        <f>Q230*H230</f>
        <v>0.17760000000000001</v>
      </c>
      <c r="S230" s="240">
        <v>0</v>
      </c>
      <c r="T230" s="241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42" t="s">
        <v>839</v>
      </c>
      <c r="AT230" s="242" t="s">
        <v>477</v>
      </c>
      <c r="AU230" s="242" t="s">
        <v>82</v>
      </c>
      <c r="AY230" s="20" t="s">
        <v>475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20" t="s">
        <v>78</v>
      </c>
      <c r="BK230" s="243">
        <f>ROUND(I230*H230,2)</f>
        <v>0</v>
      </c>
      <c r="BL230" s="20" t="s">
        <v>839</v>
      </c>
      <c r="BM230" s="242" t="s">
        <v>8906</v>
      </c>
    </row>
    <row r="231" s="2" customFormat="1">
      <c r="A231" s="41"/>
      <c r="B231" s="42"/>
      <c r="C231" s="43"/>
      <c r="D231" s="244" t="s">
        <v>484</v>
      </c>
      <c r="E231" s="43"/>
      <c r="F231" s="245" t="s">
        <v>8907</v>
      </c>
      <c r="G231" s="43"/>
      <c r="H231" s="43"/>
      <c r="I231" s="151"/>
      <c r="J231" s="43"/>
      <c r="K231" s="43"/>
      <c r="L231" s="47"/>
      <c r="M231" s="246"/>
      <c r="N231" s="24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484</v>
      </c>
      <c r="AU231" s="20" t="s">
        <v>82</v>
      </c>
    </row>
    <row r="232" s="2" customFormat="1" ht="16.5" customHeight="1">
      <c r="A232" s="41"/>
      <c r="B232" s="42"/>
      <c r="C232" s="282" t="s">
        <v>844</v>
      </c>
      <c r="D232" s="282" t="s">
        <v>516</v>
      </c>
      <c r="E232" s="283" t="s">
        <v>8908</v>
      </c>
      <c r="F232" s="284" t="s">
        <v>8909</v>
      </c>
      <c r="G232" s="285" t="s">
        <v>516</v>
      </c>
      <c r="H232" s="286">
        <v>40</v>
      </c>
      <c r="I232" s="287"/>
      <c r="J232" s="288">
        <f>ROUND(I232*H232,2)</f>
        <v>0</v>
      </c>
      <c r="K232" s="284" t="s">
        <v>28</v>
      </c>
      <c r="L232" s="289"/>
      <c r="M232" s="290" t="s">
        <v>28</v>
      </c>
      <c r="N232" s="291" t="s">
        <v>45</v>
      </c>
      <c r="O232" s="87"/>
      <c r="P232" s="240">
        <f>O232*H232</f>
        <v>0</v>
      </c>
      <c r="Q232" s="240">
        <v>0</v>
      </c>
      <c r="R232" s="240">
        <f>Q232*H232</f>
        <v>0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912</v>
      </c>
      <c r="AT232" s="242" t="s">
        <v>516</v>
      </c>
      <c r="AU232" s="242" t="s">
        <v>82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839</v>
      </c>
      <c r="BM232" s="242" t="s">
        <v>8910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8909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82</v>
      </c>
    </row>
    <row r="234" s="12" customFormat="1" ht="25.92" customHeight="1">
      <c r="A234" s="12"/>
      <c r="B234" s="215"/>
      <c r="C234" s="216"/>
      <c r="D234" s="217" t="s">
        <v>73</v>
      </c>
      <c r="E234" s="218" t="s">
        <v>5346</v>
      </c>
      <c r="F234" s="218" t="s">
        <v>5347</v>
      </c>
      <c r="G234" s="216"/>
      <c r="H234" s="216"/>
      <c r="I234" s="219"/>
      <c r="J234" s="220">
        <f>BK234</f>
        <v>0</v>
      </c>
      <c r="K234" s="216"/>
      <c r="L234" s="221"/>
      <c r="M234" s="222"/>
      <c r="N234" s="223"/>
      <c r="O234" s="223"/>
      <c r="P234" s="224">
        <f>P235</f>
        <v>0</v>
      </c>
      <c r="Q234" s="223"/>
      <c r="R234" s="224">
        <f>R235</f>
        <v>0</v>
      </c>
      <c r="S234" s="223"/>
      <c r="T234" s="225">
        <f>T235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26" t="s">
        <v>186</v>
      </c>
      <c r="AT234" s="227" t="s">
        <v>73</v>
      </c>
      <c r="AU234" s="227" t="s">
        <v>74</v>
      </c>
      <c r="AY234" s="226" t="s">
        <v>475</v>
      </c>
      <c r="BK234" s="228">
        <f>BK235</f>
        <v>0</v>
      </c>
    </row>
    <row r="235" s="12" customFormat="1" ht="22.8" customHeight="1">
      <c r="A235" s="12"/>
      <c r="B235" s="215"/>
      <c r="C235" s="216"/>
      <c r="D235" s="217" t="s">
        <v>73</v>
      </c>
      <c r="E235" s="229" t="s">
        <v>8911</v>
      </c>
      <c r="F235" s="229" t="s">
        <v>8912</v>
      </c>
      <c r="G235" s="216"/>
      <c r="H235" s="216"/>
      <c r="I235" s="219"/>
      <c r="J235" s="230">
        <f>BK235</f>
        <v>0</v>
      </c>
      <c r="K235" s="216"/>
      <c r="L235" s="221"/>
      <c r="M235" s="222"/>
      <c r="N235" s="223"/>
      <c r="O235" s="223"/>
      <c r="P235" s="224">
        <f>SUM(P236:P237)</f>
        <v>0</v>
      </c>
      <c r="Q235" s="223"/>
      <c r="R235" s="224">
        <f>SUM(R236:R237)</f>
        <v>0</v>
      </c>
      <c r="S235" s="223"/>
      <c r="T235" s="225">
        <f>SUM(T236:T237)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26" t="s">
        <v>186</v>
      </c>
      <c r="AT235" s="227" t="s">
        <v>73</v>
      </c>
      <c r="AU235" s="227" t="s">
        <v>78</v>
      </c>
      <c r="AY235" s="226" t="s">
        <v>475</v>
      </c>
      <c r="BK235" s="228">
        <f>SUM(BK236:BK237)</f>
        <v>0</v>
      </c>
    </row>
    <row r="236" s="2" customFormat="1" ht="16.5" customHeight="1">
      <c r="A236" s="41"/>
      <c r="B236" s="42"/>
      <c r="C236" s="231" t="s">
        <v>850</v>
      </c>
      <c r="D236" s="231" t="s">
        <v>477</v>
      </c>
      <c r="E236" s="232" t="s">
        <v>8913</v>
      </c>
      <c r="F236" s="233" t="s">
        <v>8914</v>
      </c>
      <c r="G236" s="234" t="s">
        <v>8915</v>
      </c>
      <c r="H236" s="235">
        <v>1</v>
      </c>
      <c r="I236" s="236"/>
      <c r="J236" s="237">
        <f>ROUND(I236*H236,2)</f>
        <v>0</v>
      </c>
      <c r="K236" s="233" t="s">
        <v>481</v>
      </c>
      <c r="L236" s="47"/>
      <c r="M236" s="238" t="s">
        <v>28</v>
      </c>
      <c r="N236" s="239" t="s">
        <v>45</v>
      </c>
      <c r="O236" s="87"/>
      <c r="P236" s="240">
        <f>O236*H236</f>
        <v>0</v>
      </c>
      <c r="Q236" s="240">
        <v>0</v>
      </c>
      <c r="R236" s="240">
        <f>Q236*H236</f>
        <v>0</v>
      </c>
      <c r="S236" s="240">
        <v>0</v>
      </c>
      <c r="T236" s="241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42" t="s">
        <v>5350</v>
      </c>
      <c r="AT236" s="242" t="s">
        <v>477</v>
      </c>
      <c r="AU236" s="242" t="s">
        <v>82</v>
      </c>
      <c r="AY236" s="20" t="s">
        <v>475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20" t="s">
        <v>78</v>
      </c>
      <c r="BK236" s="243">
        <f>ROUND(I236*H236,2)</f>
        <v>0</v>
      </c>
      <c r="BL236" s="20" t="s">
        <v>5350</v>
      </c>
      <c r="BM236" s="242" t="s">
        <v>8916</v>
      </c>
    </row>
    <row r="237" s="2" customFormat="1">
      <c r="A237" s="41"/>
      <c r="B237" s="42"/>
      <c r="C237" s="43"/>
      <c r="D237" s="244" t="s">
        <v>484</v>
      </c>
      <c r="E237" s="43"/>
      <c r="F237" s="245" t="s">
        <v>8914</v>
      </c>
      <c r="G237" s="43"/>
      <c r="H237" s="43"/>
      <c r="I237" s="151"/>
      <c r="J237" s="43"/>
      <c r="K237" s="43"/>
      <c r="L237" s="47"/>
      <c r="M237" s="295"/>
      <c r="N237" s="296"/>
      <c r="O237" s="297"/>
      <c r="P237" s="297"/>
      <c r="Q237" s="297"/>
      <c r="R237" s="297"/>
      <c r="S237" s="297"/>
      <c r="T237" s="29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484</v>
      </c>
      <c r="AU237" s="20" t="s">
        <v>82</v>
      </c>
    </row>
    <row r="238" s="2" customFormat="1" ht="6.96" customHeight="1">
      <c r="A238" s="41"/>
      <c r="B238" s="62"/>
      <c r="C238" s="63"/>
      <c r="D238" s="63"/>
      <c r="E238" s="63"/>
      <c r="F238" s="63"/>
      <c r="G238" s="63"/>
      <c r="H238" s="63"/>
      <c r="I238" s="179"/>
      <c r="J238" s="63"/>
      <c r="K238" s="63"/>
      <c r="L238" s="47"/>
      <c r="M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</row>
  </sheetData>
  <sheetProtection sheet="1" autoFilter="0" formatColumns="0" formatRows="0" objects="1" scenarios="1" spinCount="100000" saltValue="mDIQ3/95lNlbVa+Lp+ZRe/noznoRGuaTKzXT64Rz8GHaHdeNGxOb87ifV3T4TIf/ojWGoenD28aIuYuN4DsEzA==" hashValue="vefoL8vx/4R7laD776BNDrQIpg5kaOiWFo7olQpZY/5hfUOKPUqDCqujmxGSrVY4vESJLeHbGlbPG3R2280uBQ==" algorithmName="SHA-512" password="C429"/>
  <autoFilter ref="C97:K23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382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8590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8917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ROUND(J97,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ROUND((SUM(BE97:BE239)),  2)</f>
        <v>0</v>
      </c>
      <c r="G37" s="41"/>
      <c r="H37" s="41"/>
      <c r="I37" s="168">
        <v>0.20999999999999999</v>
      </c>
      <c r="J37" s="167">
        <f>ROUND(((SUM(BE97:BE239))*I37),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ROUND((SUM(BF97:BF239)),  2)</f>
        <v>0</v>
      </c>
      <c r="G38" s="41"/>
      <c r="H38" s="41"/>
      <c r="I38" s="168">
        <v>0.14999999999999999</v>
      </c>
      <c r="J38" s="167">
        <f>ROUND(((SUM(BF97:BF239))*I38),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ROUND((SUM(BG97:BG239)),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ROUND((SUM(BH97:BH239)),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ROUND((SUM(BI97:BI239)),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8590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2019-11-4 - Rozváděč - RH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J97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452</v>
      </c>
      <c r="E68" s="193"/>
      <c r="F68" s="193"/>
      <c r="G68" s="193"/>
      <c r="H68" s="193"/>
      <c r="I68" s="194"/>
      <c r="J68" s="195">
        <f>J98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2925</v>
      </c>
      <c r="E69" s="199"/>
      <c r="F69" s="199"/>
      <c r="G69" s="199"/>
      <c r="H69" s="199"/>
      <c r="I69" s="200"/>
      <c r="J69" s="201">
        <f>J99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8918</v>
      </c>
      <c r="E70" s="199"/>
      <c r="F70" s="199"/>
      <c r="G70" s="199"/>
      <c r="H70" s="199"/>
      <c r="I70" s="200"/>
      <c r="J70" s="201">
        <f>J210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90"/>
      <c r="C71" s="191"/>
      <c r="D71" s="192" t="s">
        <v>458</v>
      </c>
      <c r="E71" s="193"/>
      <c r="F71" s="193"/>
      <c r="G71" s="193"/>
      <c r="H71" s="193"/>
      <c r="I71" s="194"/>
      <c r="J71" s="195">
        <f>J223</f>
        <v>0</v>
      </c>
      <c r="K71" s="191"/>
      <c r="L71" s="196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97"/>
      <c r="C72" s="127"/>
      <c r="D72" s="198" t="s">
        <v>2926</v>
      </c>
      <c r="E72" s="199"/>
      <c r="F72" s="199"/>
      <c r="G72" s="199"/>
      <c r="H72" s="199"/>
      <c r="I72" s="200"/>
      <c r="J72" s="201">
        <f>J224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90"/>
      <c r="C73" s="191"/>
      <c r="D73" s="192" t="s">
        <v>8919</v>
      </c>
      <c r="E73" s="193"/>
      <c r="F73" s="193"/>
      <c r="G73" s="193"/>
      <c r="H73" s="193"/>
      <c r="I73" s="194"/>
      <c r="J73" s="195">
        <f>J229</f>
        <v>0</v>
      </c>
      <c r="K73" s="191"/>
      <c r="L73" s="19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179"/>
      <c r="J75" s="63"/>
      <c r="K75" s="6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182"/>
      <c r="J79" s="65"/>
      <c r="K79" s="65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460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83" t="str">
        <f>E7</f>
        <v>Krounka Kutřín, výstavba poldru</v>
      </c>
      <c r="F83" s="35"/>
      <c r="G83" s="35"/>
      <c r="H83" s="35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435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1" customFormat="1" ht="16.5" customHeight="1">
      <c r="B85" s="24"/>
      <c r="C85" s="25"/>
      <c r="D85" s="25"/>
      <c r="E85" s="183" t="s">
        <v>8531</v>
      </c>
      <c r="F85" s="25"/>
      <c r="G85" s="25"/>
      <c r="H85" s="25"/>
      <c r="I85" s="142"/>
      <c r="J85" s="25"/>
      <c r="K85" s="25"/>
      <c r="L85" s="23"/>
    </row>
    <row r="86" s="1" customFormat="1" ht="12" customHeight="1">
      <c r="B86" s="24"/>
      <c r="C86" s="35" t="s">
        <v>437</v>
      </c>
      <c r="D86" s="25"/>
      <c r="E86" s="25"/>
      <c r="F86" s="25"/>
      <c r="G86" s="25"/>
      <c r="H86" s="25"/>
      <c r="I86" s="142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84" t="s">
        <v>8590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439</v>
      </c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2019-11-4 - Rozváděč - RH</v>
      </c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22</v>
      </c>
      <c r="D91" s="43"/>
      <c r="E91" s="43"/>
      <c r="F91" s="30" t="str">
        <f>F16</f>
        <v>Skuteč</v>
      </c>
      <c r="G91" s="43"/>
      <c r="H91" s="43"/>
      <c r="I91" s="154" t="s">
        <v>24</v>
      </c>
      <c r="J91" s="75" t="str">
        <f>IF(J16="","",J16)</f>
        <v>27.8.2019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40.05" customHeight="1">
      <c r="A93" s="41"/>
      <c r="B93" s="42"/>
      <c r="C93" s="35" t="s">
        <v>26</v>
      </c>
      <c r="D93" s="43"/>
      <c r="E93" s="43"/>
      <c r="F93" s="30" t="str">
        <f>E19</f>
        <v>Povodí Labe,státní podnik,Víta Nejedlého 951, HK3</v>
      </c>
      <c r="G93" s="43"/>
      <c r="H93" s="43"/>
      <c r="I93" s="154" t="s">
        <v>33</v>
      </c>
      <c r="J93" s="39" t="str">
        <f>E25</f>
        <v>"Sdružení Kutřín 2016" Šindlar + HG partner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31</v>
      </c>
      <c r="D94" s="43"/>
      <c r="E94" s="43"/>
      <c r="F94" s="30" t="str">
        <f>IF(E22="","",E22)</f>
        <v>Vyplň údaj</v>
      </c>
      <c r="G94" s="43"/>
      <c r="H94" s="43"/>
      <c r="I94" s="154" t="s">
        <v>36</v>
      </c>
      <c r="J94" s="39" t="str">
        <f>E28</f>
        <v xml:space="preserve"> 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203"/>
      <c r="B96" s="204"/>
      <c r="C96" s="205" t="s">
        <v>461</v>
      </c>
      <c r="D96" s="206" t="s">
        <v>59</v>
      </c>
      <c r="E96" s="206" t="s">
        <v>55</v>
      </c>
      <c r="F96" s="206" t="s">
        <v>56</v>
      </c>
      <c r="G96" s="206" t="s">
        <v>462</v>
      </c>
      <c r="H96" s="206" t="s">
        <v>463</v>
      </c>
      <c r="I96" s="207" t="s">
        <v>464</v>
      </c>
      <c r="J96" s="206" t="s">
        <v>444</v>
      </c>
      <c r="K96" s="208" t="s">
        <v>465</v>
      </c>
      <c r="L96" s="209"/>
      <c r="M96" s="95" t="s">
        <v>28</v>
      </c>
      <c r="N96" s="96" t="s">
        <v>44</v>
      </c>
      <c r="O96" s="96" t="s">
        <v>466</v>
      </c>
      <c r="P96" s="96" t="s">
        <v>467</v>
      </c>
      <c r="Q96" s="96" t="s">
        <v>468</v>
      </c>
      <c r="R96" s="96" t="s">
        <v>469</v>
      </c>
      <c r="S96" s="96" t="s">
        <v>470</v>
      </c>
      <c r="T96" s="97" t="s">
        <v>471</v>
      </c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</row>
    <row r="97" s="2" customFormat="1" ht="22.8" customHeight="1">
      <c r="A97" s="41"/>
      <c r="B97" s="42"/>
      <c r="C97" s="102" t="s">
        <v>472</v>
      </c>
      <c r="D97" s="43"/>
      <c r="E97" s="43"/>
      <c r="F97" s="43"/>
      <c r="G97" s="43"/>
      <c r="H97" s="43"/>
      <c r="I97" s="151"/>
      <c r="J97" s="210">
        <f>BK97</f>
        <v>0</v>
      </c>
      <c r="K97" s="43"/>
      <c r="L97" s="47"/>
      <c r="M97" s="98"/>
      <c r="N97" s="211"/>
      <c r="O97" s="99"/>
      <c r="P97" s="212">
        <f>P98+P223+P229</f>
        <v>0</v>
      </c>
      <c r="Q97" s="99"/>
      <c r="R97" s="212">
        <f>R98+R223+R229</f>
        <v>64.457830000000001</v>
      </c>
      <c r="S97" s="99"/>
      <c r="T97" s="213">
        <f>T98+T223+T229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73</v>
      </c>
      <c r="AU97" s="20" t="s">
        <v>445</v>
      </c>
      <c r="BK97" s="214">
        <f>BK98+BK223+BK229</f>
        <v>0</v>
      </c>
    </row>
    <row r="98" s="12" customFormat="1" ht="25.92" customHeight="1">
      <c r="A98" s="12"/>
      <c r="B98" s="215"/>
      <c r="C98" s="216"/>
      <c r="D98" s="217" t="s">
        <v>73</v>
      </c>
      <c r="E98" s="218" t="s">
        <v>708</v>
      </c>
      <c r="F98" s="218" t="s">
        <v>709</v>
      </c>
      <c r="G98" s="216"/>
      <c r="H98" s="216"/>
      <c r="I98" s="219"/>
      <c r="J98" s="220">
        <f>BK98</f>
        <v>0</v>
      </c>
      <c r="K98" s="216"/>
      <c r="L98" s="221"/>
      <c r="M98" s="222"/>
      <c r="N98" s="223"/>
      <c r="O98" s="223"/>
      <c r="P98" s="224">
        <f>P99+P210</f>
        <v>0</v>
      </c>
      <c r="Q98" s="223"/>
      <c r="R98" s="224">
        <f>R99+R210</f>
        <v>50.525830000000006</v>
      </c>
      <c r="S98" s="223"/>
      <c r="T98" s="225">
        <f>T99+T210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26" t="s">
        <v>82</v>
      </c>
      <c r="AT98" s="227" t="s">
        <v>73</v>
      </c>
      <c r="AU98" s="227" t="s">
        <v>74</v>
      </c>
      <c r="AY98" s="226" t="s">
        <v>475</v>
      </c>
      <c r="BK98" s="228">
        <f>BK99+BK210</f>
        <v>0</v>
      </c>
    </row>
    <row r="99" s="12" customFormat="1" ht="22.8" customHeight="1">
      <c r="A99" s="12"/>
      <c r="B99" s="215"/>
      <c r="C99" s="216"/>
      <c r="D99" s="217" t="s">
        <v>73</v>
      </c>
      <c r="E99" s="229" t="s">
        <v>2967</v>
      </c>
      <c r="F99" s="229" t="s">
        <v>2968</v>
      </c>
      <c r="G99" s="216"/>
      <c r="H99" s="216"/>
      <c r="I99" s="219"/>
      <c r="J99" s="230">
        <f>BK99</f>
        <v>0</v>
      </c>
      <c r="K99" s="216"/>
      <c r="L99" s="221"/>
      <c r="M99" s="222"/>
      <c r="N99" s="223"/>
      <c r="O99" s="223"/>
      <c r="P99" s="224">
        <f>SUM(P100:P209)</f>
        <v>0</v>
      </c>
      <c r="Q99" s="223"/>
      <c r="R99" s="224">
        <f>SUM(R100:R209)</f>
        <v>49.906440000000003</v>
      </c>
      <c r="S99" s="223"/>
      <c r="T99" s="225">
        <f>SUM(T100:T209)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82</v>
      </c>
      <c r="AT99" s="227" t="s">
        <v>73</v>
      </c>
      <c r="AU99" s="227" t="s">
        <v>78</v>
      </c>
      <c r="AY99" s="226" t="s">
        <v>475</v>
      </c>
      <c r="BK99" s="228">
        <f>SUM(BK100:BK209)</f>
        <v>0</v>
      </c>
    </row>
    <row r="100" s="2" customFormat="1" ht="16.5" customHeight="1">
      <c r="A100" s="41"/>
      <c r="B100" s="42"/>
      <c r="C100" s="282" t="s">
        <v>78</v>
      </c>
      <c r="D100" s="282" t="s">
        <v>516</v>
      </c>
      <c r="E100" s="283" t="s">
        <v>8920</v>
      </c>
      <c r="F100" s="284" t="s">
        <v>8921</v>
      </c>
      <c r="G100" s="285" t="s">
        <v>8922</v>
      </c>
      <c r="H100" s="286">
        <v>2</v>
      </c>
      <c r="I100" s="287"/>
      <c r="J100" s="288">
        <f>ROUND(I100*H100,2)</f>
        <v>0</v>
      </c>
      <c r="K100" s="284" t="s">
        <v>28</v>
      </c>
      <c r="L100" s="289"/>
      <c r="M100" s="290" t="s">
        <v>28</v>
      </c>
      <c r="N100" s="291" t="s">
        <v>45</v>
      </c>
      <c r="O100" s="87"/>
      <c r="P100" s="240">
        <f>O100*H100</f>
        <v>0</v>
      </c>
      <c r="Q100" s="240">
        <v>16</v>
      </c>
      <c r="R100" s="240">
        <f>Q100*H100</f>
        <v>32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649</v>
      </c>
      <c r="AT100" s="242" t="s">
        <v>516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567</v>
      </c>
      <c r="BM100" s="242" t="s">
        <v>8923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8921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2" customFormat="1" ht="16.5" customHeight="1">
      <c r="A102" s="41"/>
      <c r="B102" s="42"/>
      <c r="C102" s="282" t="s">
        <v>82</v>
      </c>
      <c r="D102" s="282" t="s">
        <v>516</v>
      </c>
      <c r="E102" s="283" t="s">
        <v>8924</v>
      </c>
      <c r="F102" s="284" t="s">
        <v>8925</v>
      </c>
      <c r="G102" s="285" t="s">
        <v>8622</v>
      </c>
      <c r="H102" s="286">
        <v>2</v>
      </c>
      <c r="I102" s="287"/>
      <c r="J102" s="288">
        <f>ROUND(I102*H102,2)</f>
        <v>0</v>
      </c>
      <c r="K102" s="284" t="s">
        <v>28</v>
      </c>
      <c r="L102" s="289"/>
      <c r="M102" s="290" t="s">
        <v>28</v>
      </c>
      <c r="N102" s="291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649</v>
      </c>
      <c r="AT102" s="242" t="s">
        <v>516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567</v>
      </c>
      <c r="BM102" s="242" t="s">
        <v>8926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8925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16.5" customHeight="1">
      <c r="A104" s="41"/>
      <c r="B104" s="42"/>
      <c r="C104" s="282" t="s">
        <v>90</v>
      </c>
      <c r="D104" s="282" t="s">
        <v>516</v>
      </c>
      <c r="E104" s="283" t="s">
        <v>8927</v>
      </c>
      <c r="F104" s="284" t="s">
        <v>8928</v>
      </c>
      <c r="G104" s="285" t="s">
        <v>8622</v>
      </c>
      <c r="H104" s="286">
        <v>2</v>
      </c>
      <c r="I104" s="287"/>
      <c r="J104" s="288">
        <f>ROUND(I104*H104,2)</f>
        <v>0</v>
      </c>
      <c r="K104" s="284" t="s">
        <v>28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649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567</v>
      </c>
      <c r="BM104" s="242" t="s">
        <v>8929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8928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16.5" customHeight="1">
      <c r="A106" s="41"/>
      <c r="B106" s="42"/>
      <c r="C106" s="282" t="s">
        <v>482</v>
      </c>
      <c r="D106" s="282" t="s">
        <v>516</v>
      </c>
      <c r="E106" s="283" t="s">
        <v>8930</v>
      </c>
      <c r="F106" s="284" t="s">
        <v>8931</v>
      </c>
      <c r="G106" s="285" t="s">
        <v>550</v>
      </c>
      <c r="H106" s="286">
        <v>2</v>
      </c>
      <c r="I106" s="287"/>
      <c r="J106" s="288">
        <f>ROUND(I106*H106,2)</f>
        <v>0</v>
      </c>
      <c r="K106" s="284" t="s">
        <v>28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0.0050000000000000001</v>
      </c>
      <c r="R106" s="240">
        <f>Q106*H106</f>
        <v>0.01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649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567</v>
      </c>
      <c r="BM106" s="242" t="s">
        <v>8932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8931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16.5" customHeight="1">
      <c r="A108" s="41"/>
      <c r="B108" s="42"/>
      <c r="C108" s="282" t="s">
        <v>186</v>
      </c>
      <c r="D108" s="282" t="s">
        <v>516</v>
      </c>
      <c r="E108" s="283" t="s">
        <v>8933</v>
      </c>
      <c r="F108" s="284" t="s">
        <v>8934</v>
      </c>
      <c r="G108" s="285" t="s">
        <v>550</v>
      </c>
      <c r="H108" s="286">
        <v>2</v>
      </c>
      <c r="I108" s="287"/>
      <c r="J108" s="288">
        <f>ROUND(I108*H108,2)</f>
        <v>0</v>
      </c>
      <c r="K108" s="284" t="s">
        <v>28</v>
      </c>
      <c r="L108" s="289"/>
      <c r="M108" s="290" t="s">
        <v>28</v>
      </c>
      <c r="N108" s="291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649</v>
      </c>
      <c r="AT108" s="242" t="s">
        <v>516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567</v>
      </c>
      <c r="BM108" s="242" t="s">
        <v>8935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8934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2" customFormat="1" ht="16.5" customHeight="1">
      <c r="A110" s="41"/>
      <c r="B110" s="42"/>
      <c r="C110" s="282" t="s">
        <v>204</v>
      </c>
      <c r="D110" s="282" t="s">
        <v>516</v>
      </c>
      <c r="E110" s="283" t="s">
        <v>8936</v>
      </c>
      <c r="F110" s="284" t="s">
        <v>8937</v>
      </c>
      <c r="G110" s="285" t="s">
        <v>8622</v>
      </c>
      <c r="H110" s="286">
        <v>2</v>
      </c>
      <c r="I110" s="287"/>
      <c r="J110" s="288">
        <f>ROUND(I110*H110,2)</f>
        <v>0</v>
      </c>
      <c r="K110" s="284" t="s">
        <v>28</v>
      </c>
      <c r="L110" s="289"/>
      <c r="M110" s="290" t="s">
        <v>28</v>
      </c>
      <c r="N110" s="291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649</v>
      </c>
      <c r="AT110" s="242" t="s">
        <v>516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567</v>
      </c>
      <c r="BM110" s="242" t="s">
        <v>8938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8937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2" customFormat="1" ht="16.5" customHeight="1">
      <c r="A112" s="41"/>
      <c r="B112" s="42"/>
      <c r="C112" s="282" t="s">
        <v>522</v>
      </c>
      <c r="D112" s="282" t="s">
        <v>516</v>
      </c>
      <c r="E112" s="283" t="s">
        <v>8939</v>
      </c>
      <c r="F112" s="284" t="s">
        <v>8940</v>
      </c>
      <c r="G112" s="285" t="s">
        <v>550</v>
      </c>
      <c r="H112" s="286">
        <v>2</v>
      </c>
      <c r="I112" s="287"/>
      <c r="J112" s="288">
        <f>ROUND(I112*H112,2)</f>
        <v>0</v>
      </c>
      <c r="K112" s="284" t="s">
        <v>28</v>
      </c>
      <c r="L112" s="289"/>
      <c r="M112" s="290" t="s">
        <v>28</v>
      </c>
      <c r="N112" s="291" t="s">
        <v>45</v>
      </c>
      <c r="O112" s="87"/>
      <c r="P112" s="240">
        <f>O112*H112</f>
        <v>0</v>
      </c>
      <c r="Q112" s="240">
        <v>1.544</v>
      </c>
      <c r="R112" s="240">
        <f>Q112*H112</f>
        <v>3.0880000000000001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649</v>
      </c>
      <c r="AT112" s="242" t="s">
        <v>516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567</v>
      </c>
      <c r="BM112" s="242" t="s">
        <v>8941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8940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2" customFormat="1" ht="16.5" customHeight="1">
      <c r="A114" s="41"/>
      <c r="B114" s="42"/>
      <c r="C114" s="282" t="s">
        <v>519</v>
      </c>
      <c r="D114" s="282" t="s">
        <v>516</v>
      </c>
      <c r="E114" s="283" t="s">
        <v>8942</v>
      </c>
      <c r="F114" s="284" t="s">
        <v>8943</v>
      </c>
      <c r="G114" s="285" t="s">
        <v>8922</v>
      </c>
      <c r="H114" s="286">
        <v>2</v>
      </c>
      <c r="I114" s="287"/>
      <c r="J114" s="288">
        <f>ROUND(I114*H114,2)</f>
        <v>0</v>
      </c>
      <c r="K114" s="284" t="s">
        <v>28</v>
      </c>
      <c r="L114" s="289"/>
      <c r="M114" s="290" t="s">
        <v>28</v>
      </c>
      <c r="N114" s="291" t="s">
        <v>45</v>
      </c>
      <c r="O114" s="87"/>
      <c r="P114" s="240">
        <f>O114*H114</f>
        <v>0</v>
      </c>
      <c r="Q114" s="240">
        <v>0.01</v>
      </c>
      <c r="R114" s="240">
        <f>Q114*H114</f>
        <v>0.02</v>
      </c>
      <c r="S114" s="240">
        <v>0</v>
      </c>
      <c r="T114" s="241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42" t="s">
        <v>649</v>
      </c>
      <c r="AT114" s="242" t="s">
        <v>516</v>
      </c>
      <c r="AU114" s="242" t="s">
        <v>82</v>
      </c>
      <c r="AY114" s="20" t="s">
        <v>475</v>
      </c>
      <c r="BE114" s="243">
        <f>IF(N114="základní",J114,0)</f>
        <v>0</v>
      </c>
      <c r="BF114" s="243">
        <f>IF(N114="snížená",J114,0)</f>
        <v>0</v>
      </c>
      <c r="BG114" s="243">
        <f>IF(N114="zákl. přenesená",J114,0)</f>
        <v>0</v>
      </c>
      <c r="BH114" s="243">
        <f>IF(N114="sníž. přenesená",J114,0)</f>
        <v>0</v>
      </c>
      <c r="BI114" s="243">
        <f>IF(N114="nulová",J114,0)</f>
        <v>0</v>
      </c>
      <c r="BJ114" s="20" t="s">
        <v>78</v>
      </c>
      <c r="BK114" s="243">
        <f>ROUND(I114*H114,2)</f>
        <v>0</v>
      </c>
      <c r="BL114" s="20" t="s">
        <v>567</v>
      </c>
      <c r="BM114" s="242" t="s">
        <v>8944</v>
      </c>
    </row>
    <row r="115" s="2" customFormat="1">
      <c r="A115" s="41"/>
      <c r="B115" s="42"/>
      <c r="C115" s="43"/>
      <c r="D115" s="244" t="s">
        <v>484</v>
      </c>
      <c r="E115" s="43"/>
      <c r="F115" s="245" t="s">
        <v>8943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484</v>
      </c>
      <c r="AU115" s="20" t="s">
        <v>82</v>
      </c>
    </row>
    <row r="116" s="2" customFormat="1" ht="16.5" customHeight="1">
      <c r="A116" s="41"/>
      <c r="B116" s="42"/>
      <c r="C116" s="282" t="s">
        <v>292</v>
      </c>
      <c r="D116" s="282" t="s">
        <v>516</v>
      </c>
      <c r="E116" s="283" t="s">
        <v>8945</v>
      </c>
      <c r="F116" s="284" t="s">
        <v>8946</v>
      </c>
      <c r="G116" s="285" t="s">
        <v>550</v>
      </c>
      <c r="H116" s="286">
        <v>2</v>
      </c>
      <c r="I116" s="287"/>
      <c r="J116" s="288">
        <f>ROUND(I116*H116,2)</f>
        <v>0</v>
      </c>
      <c r="K116" s="284" t="s">
        <v>28</v>
      </c>
      <c r="L116" s="289"/>
      <c r="M116" s="290" t="s">
        <v>28</v>
      </c>
      <c r="N116" s="291" t="s">
        <v>45</v>
      </c>
      <c r="O116" s="87"/>
      <c r="P116" s="240">
        <f>O116*H116</f>
        <v>0</v>
      </c>
      <c r="Q116" s="240">
        <v>0.27000000000000002</v>
      </c>
      <c r="R116" s="240">
        <f>Q116*H116</f>
        <v>0.54000000000000004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649</v>
      </c>
      <c r="AT116" s="242" t="s">
        <v>516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567</v>
      </c>
      <c r="BM116" s="242" t="s">
        <v>8947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8946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 ht="16.5" customHeight="1">
      <c r="A118" s="41"/>
      <c r="B118" s="42"/>
      <c r="C118" s="282" t="s">
        <v>332</v>
      </c>
      <c r="D118" s="282" t="s">
        <v>516</v>
      </c>
      <c r="E118" s="283" t="s">
        <v>8948</v>
      </c>
      <c r="F118" s="284" t="s">
        <v>8949</v>
      </c>
      <c r="G118" s="285" t="s">
        <v>550</v>
      </c>
      <c r="H118" s="286">
        <v>2</v>
      </c>
      <c r="I118" s="287"/>
      <c r="J118" s="288">
        <f>ROUND(I118*H118,2)</f>
        <v>0</v>
      </c>
      <c r="K118" s="284" t="s">
        <v>28</v>
      </c>
      <c r="L118" s="289"/>
      <c r="M118" s="290" t="s">
        <v>28</v>
      </c>
      <c r="N118" s="291" t="s">
        <v>45</v>
      </c>
      <c r="O118" s="87"/>
      <c r="P118" s="240">
        <f>O118*H118</f>
        <v>0</v>
      </c>
      <c r="Q118" s="240">
        <v>0.14999999999999999</v>
      </c>
      <c r="R118" s="240">
        <f>Q118*H118</f>
        <v>0.29999999999999999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649</v>
      </c>
      <c r="AT118" s="242" t="s">
        <v>516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567</v>
      </c>
      <c r="BM118" s="242" t="s">
        <v>8950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8949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2" customFormat="1" ht="16.5" customHeight="1">
      <c r="A120" s="41"/>
      <c r="B120" s="42"/>
      <c r="C120" s="282" t="s">
        <v>341</v>
      </c>
      <c r="D120" s="282" t="s">
        <v>516</v>
      </c>
      <c r="E120" s="283" t="s">
        <v>8951</v>
      </c>
      <c r="F120" s="284" t="s">
        <v>8952</v>
      </c>
      <c r="G120" s="285" t="s">
        <v>8622</v>
      </c>
      <c r="H120" s="286">
        <v>24</v>
      </c>
      <c r="I120" s="287"/>
      <c r="J120" s="288">
        <f>ROUND(I120*H120,2)</f>
        <v>0</v>
      </c>
      <c r="K120" s="284" t="s">
        <v>28</v>
      </c>
      <c r="L120" s="289"/>
      <c r="M120" s="290" t="s">
        <v>28</v>
      </c>
      <c r="N120" s="291" t="s">
        <v>45</v>
      </c>
      <c r="O120" s="87"/>
      <c r="P120" s="240">
        <f>O120*H120</f>
        <v>0</v>
      </c>
      <c r="Q120" s="240">
        <v>0</v>
      </c>
      <c r="R120" s="240">
        <f>Q120*H120</f>
        <v>0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649</v>
      </c>
      <c r="AT120" s="242" t="s">
        <v>516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567</v>
      </c>
      <c r="BM120" s="242" t="s">
        <v>8953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8952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2" customFormat="1" ht="16.5" customHeight="1">
      <c r="A122" s="41"/>
      <c r="B122" s="42"/>
      <c r="C122" s="282" t="s">
        <v>350</v>
      </c>
      <c r="D122" s="282" t="s">
        <v>516</v>
      </c>
      <c r="E122" s="283" t="s">
        <v>8954</v>
      </c>
      <c r="F122" s="284" t="s">
        <v>8955</v>
      </c>
      <c r="G122" s="285" t="s">
        <v>8622</v>
      </c>
      <c r="H122" s="286">
        <v>20</v>
      </c>
      <c r="I122" s="287"/>
      <c r="J122" s="288">
        <f>ROUND(I122*H122,2)</f>
        <v>0</v>
      </c>
      <c r="K122" s="284" t="s">
        <v>28</v>
      </c>
      <c r="L122" s="289"/>
      <c r="M122" s="290" t="s">
        <v>28</v>
      </c>
      <c r="N122" s="291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649</v>
      </c>
      <c r="AT122" s="242" t="s">
        <v>516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567</v>
      </c>
      <c r="BM122" s="242" t="s">
        <v>8956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8955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2" customFormat="1" ht="16.5" customHeight="1">
      <c r="A124" s="41"/>
      <c r="B124" s="42"/>
      <c r="C124" s="282" t="s">
        <v>359</v>
      </c>
      <c r="D124" s="282" t="s">
        <v>516</v>
      </c>
      <c r="E124" s="283" t="s">
        <v>8957</v>
      </c>
      <c r="F124" s="284" t="s">
        <v>8958</v>
      </c>
      <c r="G124" s="285" t="s">
        <v>550</v>
      </c>
      <c r="H124" s="286">
        <v>2</v>
      </c>
      <c r="I124" s="287"/>
      <c r="J124" s="288">
        <f>ROUND(I124*H124,2)</f>
        <v>0</v>
      </c>
      <c r="K124" s="284" t="s">
        <v>28</v>
      </c>
      <c r="L124" s="289"/>
      <c r="M124" s="290" t="s">
        <v>28</v>
      </c>
      <c r="N124" s="291" t="s">
        <v>45</v>
      </c>
      <c r="O124" s="87"/>
      <c r="P124" s="240">
        <f>O124*H124</f>
        <v>0</v>
      </c>
      <c r="Q124" s="240">
        <v>0.5</v>
      </c>
      <c r="R124" s="240">
        <f>Q124*H124</f>
        <v>1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649</v>
      </c>
      <c r="AT124" s="242" t="s">
        <v>516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567</v>
      </c>
      <c r="BM124" s="242" t="s">
        <v>8959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8958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 ht="16.5" customHeight="1">
      <c r="A126" s="41"/>
      <c r="B126" s="42"/>
      <c r="C126" s="282" t="s">
        <v>557</v>
      </c>
      <c r="D126" s="282" t="s">
        <v>516</v>
      </c>
      <c r="E126" s="283" t="s">
        <v>8960</v>
      </c>
      <c r="F126" s="284" t="s">
        <v>8961</v>
      </c>
      <c r="G126" s="285" t="s">
        <v>8622</v>
      </c>
      <c r="H126" s="286">
        <v>4</v>
      </c>
      <c r="I126" s="287"/>
      <c r="J126" s="288">
        <f>ROUND(I126*H126,2)</f>
        <v>0</v>
      </c>
      <c r="K126" s="284" t="s">
        <v>28</v>
      </c>
      <c r="L126" s="289"/>
      <c r="M126" s="290" t="s">
        <v>28</v>
      </c>
      <c r="N126" s="291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649</v>
      </c>
      <c r="AT126" s="242" t="s">
        <v>516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567</v>
      </c>
      <c r="BM126" s="242" t="s">
        <v>8962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8961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2" customFormat="1" ht="16.5" customHeight="1">
      <c r="A128" s="41"/>
      <c r="B128" s="42"/>
      <c r="C128" s="282" t="s">
        <v>8</v>
      </c>
      <c r="D128" s="282" t="s">
        <v>516</v>
      </c>
      <c r="E128" s="283" t="s">
        <v>8963</v>
      </c>
      <c r="F128" s="284" t="s">
        <v>8964</v>
      </c>
      <c r="G128" s="285" t="s">
        <v>8622</v>
      </c>
      <c r="H128" s="286">
        <v>2</v>
      </c>
      <c r="I128" s="287"/>
      <c r="J128" s="288">
        <f>ROUND(I128*H128,2)</f>
        <v>0</v>
      </c>
      <c r="K128" s="284" t="s">
        <v>28</v>
      </c>
      <c r="L128" s="289"/>
      <c r="M128" s="290" t="s">
        <v>28</v>
      </c>
      <c r="N128" s="291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649</v>
      </c>
      <c r="AT128" s="242" t="s">
        <v>516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567</v>
      </c>
      <c r="BM128" s="242" t="s">
        <v>8965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8964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2" customFormat="1" ht="16.5" customHeight="1">
      <c r="A130" s="41"/>
      <c r="B130" s="42"/>
      <c r="C130" s="282" t="s">
        <v>567</v>
      </c>
      <c r="D130" s="282" t="s">
        <v>516</v>
      </c>
      <c r="E130" s="283" t="s">
        <v>8966</v>
      </c>
      <c r="F130" s="284" t="s">
        <v>8967</v>
      </c>
      <c r="G130" s="285" t="s">
        <v>550</v>
      </c>
      <c r="H130" s="286">
        <v>4</v>
      </c>
      <c r="I130" s="287"/>
      <c r="J130" s="288">
        <f>ROUND(I130*H130,2)</f>
        <v>0</v>
      </c>
      <c r="K130" s="284" t="s">
        <v>28</v>
      </c>
      <c r="L130" s="289"/>
      <c r="M130" s="290" t="s">
        <v>28</v>
      </c>
      <c r="N130" s="291" t="s">
        <v>45</v>
      </c>
      <c r="O130" s="87"/>
      <c r="P130" s="240">
        <f>O130*H130</f>
        <v>0</v>
      </c>
      <c r="Q130" s="240">
        <v>1.071</v>
      </c>
      <c r="R130" s="240">
        <f>Q130*H130</f>
        <v>4.2839999999999998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649</v>
      </c>
      <c r="AT130" s="242" t="s">
        <v>516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567</v>
      </c>
      <c r="BM130" s="242" t="s">
        <v>8968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8967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 ht="21.75" customHeight="1">
      <c r="A132" s="41"/>
      <c r="B132" s="42"/>
      <c r="C132" s="231" t="s">
        <v>571</v>
      </c>
      <c r="D132" s="231" t="s">
        <v>477</v>
      </c>
      <c r="E132" s="232" t="s">
        <v>8969</v>
      </c>
      <c r="F132" s="233" t="s">
        <v>8970</v>
      </c>
      <c r="G132" s="234" t="s">
        <v>550</v>
      </c>
      <c r="H132" s="235">
        <v>2</v>
      </c>
      <c r="I132" s="236"/>
      <c r="J132" s="237">
        <f>ROUND(I132*H132,2)</f>
        <v>0</v>
      </c>
      <c r="K132" s="233" t="s">
        <v>481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567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567</v>
      </c>
      <c r="BM132" s="242" t="s">
        <v>8971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8970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2" customFormat="1" ht="16.5" customHeight="1">
      <c r="A134" s="41"/>
      <c r="B134" s="42"/>
      <c r="C134" s="282" t="s">
        <v>575</v>
      </c>
      <c r="D134" s="282" t="s">
        <v>516</v>
      </c>
      <c r="E134" s="283" t="s">
        <v>8972</v>
      </c>
      <c r="F134" s="284" t="s">
        <v>8973</v>
      </c>
      <c r="G134" s="285" t="s">
        <v>8622</v>
      </c>
      <c r="H134" s="286">
        <v>2</v>
      </c>
      <c r="I134" s="287"/>
      <c r="J134" s="288">
        <f>ROUND(I134*H134,2)</f>
        <v>0</v>
      </c>
      <c r="K134" s="284" t="s">
        <v>28</v>
      </c>
      <c r="L134" s="289"/>
      <c r="M134" s="290" t="s">
        <v>28</v>
      </c>
      <c r="N134" s="291" t="s">
        <v>45</v>
      </c>
      <c r="O134" s="87"/>
      <c r="P134" s="240">
        <f>O134*H134</f>
        <v>0</v>
      </c>
      <c r="Q134" s="240">
        <v>0</v>
      </c>
      <c r="R134" s="240">
        <f>Q134*H134</f>
        <v>0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649</v>
      </c>
      <c r="AT134" s="242" t="s">
        <v>516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567</v>
      </c>
      <c r="BM134" s="242" t="s">
        <v>8974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8973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2" customFormat="1" ht="16.5" customHeight="1">
      <c r="A136" s="41"/>
      <c r="B136" s="42"/>
      <c r="C136" s="282" t="s">
        <v>579</v>
      </c>
      <c r="D136" s="282" t="s">
        <v>516</v>
      </c>
      <c r="E136" s="283" t="s">
        <v>8975</v>
      </c>
      <c r="F136" s="284" t="s">
        <v>8976</v>
      </c>
      <c r="G136" s="285" t="s">
        <v>8622</v>
      </c>
      <c r="H136" s="286">
        <v>2</v>
      </c>
      <c r="I136" s="287"/>
      <c r="J136" s="288">
        <f>ROUND(I136*H136,2)</f>
        <v>0</v>
      </c>
      <c r="K136" s="284" t="s">
        <v>28</v>
      </c>
      <c r="L136" s="289"/>
      <c r="M136" s="290" t="s">
        <v>28</v>
      </c>
      <c r="N136" s="291" t="s">
        <v>45</v>
      </c>
      <c r="O136" s="87"/>
      <c r="P136" s="240">
        <f>O136*H136</f>
        <v>0</v>
      </c>
      <c r="Q136" s="240">
        <v>0</v>
      </c>
      <c r="R136" s="240">
        <f>Q136*H136</f>
        <v>0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649</v>
      </c>
      <c r="AT136" s="242" t="s">
        <v>516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567</v>
      </c>
      <c r="BM136" s="242" t="s">
        <v>8977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8976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2" customFormat="1" ht="33" customHeight="1">
      <c r="A138" s="41"/>
      <c r="B138" s="42"/>
      <c r="C138" s="231" t="s">
        <v>583</v>
      </c>
      <c r="D138" s="231" t="s">
        <v>477</v>
      </c>
      <c r="E138" s="232" t="s">
        <v>8978</v>
      </c>
      <c r="F138" s="233" t="s">
        <v>8979</v>
      </c>
      <c r="G138" s="234" t="s">
        <v>550</v>
      </c>
      <c r="H138" s="235">
        <v>100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567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567</v>
      </c>
      <c r="BM138" s="242" t="s">
        <v>8980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8979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2" customFormat="1" ht="33" customHeight="1">
      <c r="A140" s="41"/>
      <c r="B140" s="42"/>
      <c r="C140" s="231" t="s">
        <v>7</v>
      </c>
      <c r="D140" s="231" t="s">
        <v>477</v>
      </c>
      <c r="E140" s="232" t="s">
        <v>8981</v>
      </c>
      <c r="F140" s="233" t="s">
        <v>8982</v>
      </c>
      <c r="G140" s="234" t="s">
        <v>550</v>
      </c>
      <c r="H140" s="235">
        <v>60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567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567</v>
      </c>
      <c r="BM140" s="242" t="s">
        <v>8983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8982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2" customFormat="1" ht="33" customHeight="1">
      <c r="A142" s="41"/>
      <c r="B142" s="42"/>
      <c r="C142" s="231" t="s">
        <v>594</v>
      </c>
      <c r="D142" s="231" t="s">
        <v>477</v>
      </c>
      <c r="E142" s="232" t="s">
        <v>8984</v>
      </c>
      <c r="F142" s="233" t="s">
        <v>8985</v>
      </c>
      <c r="G142" s="234" t="s">
        <v>550</v>
      </c>
      <c r="H142" s="235">
        <v>10</v>
      </c>
      <c r="I142" s="236"/>
      <c r="J142" s="237">
        <f>ROUND(I142*H142,2)</f>
        <v>0</v>
      </c>
      <c r="K142" s="233" t="s">
        <v>481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567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567</v>
      </c>
      <c r="BM142" s="242" t="s">
        <v>8986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8985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2" customFormat="1" ht="16.5" customHeight="1">
      <c r="A144" s="41"/>
      <c r="B144" s="42"/>
      <c r="C144" s="282" t="s">
        <v>599</v>
      </c>
      <c r="D144" s="282" t="s">
        <v>516</v>
      </c>
      <c r="E144" s="283" t="s">
        <v>8987</v>
      </c>
      <c r="F144" s="284" t="s">
        <v>8988</v>
      </c>
      <c r="G144" s="285" t="s">
        <v>550</v>
      </c>
      <c r="H144" s="286">
        <v>100</v>
      </c>
      <c r="I144" s="287"/>
      <c r="J144" s="288">
        <f>ROUND(I144*H144,2)</f>
        <v>0</v>
      </c>
      <c r="K144" s="284" t="s">
        <v>28</v>
      </c>
      <c r="L144" s="289"/>
      <c r="M144" s="290" t="s">
        <v>28</v>
      </c>
      <c r="N144" s="291" t="s">
        <v>45</v>
      </c>
      <c r="O144" s="87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649</v>
      </c>
      <c r="AT144" s="242" t="s">
        <v>516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567</v>
      </c>
      <c r="BM144" s="242" t="s">
        <v>8989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8988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2" customFormat="1" ht="16.5" customHeight="1">
      <c r="A146" s="41"/>
      <c r="B146" s="42"/>
      <c r="C146" s="282" t="s">
        <v>603</v>
      </c>
      <c r="D146" s="282" t="s">
        <v>516</v>
      </c>
      <c r="E146" s="283" t="s">
        <v>8990</v>
      </c>
      <c r="F146" s="284" t="s">
        <v>8991</v>
      </c>
      <c r="G146" s="285" t="s">
        <v>550</v>
      </c>
      <c r="H146" s="286">
        <v>60</v>
      </c>
      <c r="I146" s="287"/>
      <c r="J146" s="288">
        <f>ROUND(I146*H146,2)</f>
        <v>0</v>
      </c>
      <c r="K146" s="284" t="s">
        <v>28</v>
      </c>
      <c r="L146" s="289"/>
      <c r="M146" s="290" t="s">
        <v>28</v>
      </c>
      <c r="N146" s="291" t="s">
        <v>45</v>
      </c>
      <c r="O146" s="87"/>
      <c r="P146" s="240">
        <f>O146*H146</f>
        <v>0</v>
      </c>
      <c r="Q146" s="240">
        <v>0</v>
      </c>
      <c r="R146" s="240">
        <f>Q146*H146</f>
        <v>0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649</v>
      </c>
      <c r="AT146" s="242" t="s">
        <v>516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567</v>
      </c>
      <c r="BM146" s="242" t="s">
        <v>8992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8991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2" customFormat="1" ht="16.5" customHeight="1">
      <c r="A148" s="41"/>
      <c r="B148" s="42"/>
      <c r="C148" s="282" t="s">
        <v>607</v>
      </c>
      <c r="D148" s="282" t="s">
        <v>516</v>
      </c>
      <c r="E148" s="283" t="s">
        <v>8993</v>
      </c>
      <c r="F148" s="284" t="s">
        <v>8994</v>
      </c>
      <c r="G148" s="285" t="s">
        <v>550</v>
      </c>
      <c r="H148" s="286">
        <v>10</v>
      </c>
      <c r="I148" s="287"/>
      <c r="J148" s="288">
        <f>ROUND(I148*H148,2)</f>
        <v>0</v>
      </c>
      <c r="K148" s="284" t="s">
        <v>28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649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567</v>
      </c>
      <c r="BM148" s="242" t="s">
        <v>8995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8994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2" customFormat="1" ht="21.75" customHeight="1">
      <c r="A150" s="41"/>
      <c r="B150" s="42"/>
      <c r="C150" s="231" t="s">
        <v>614</v>
      </c>
      <c r="D150" s="231" t="s">
        <v>477</v>
      </c>
      <c r="E150" s="232" t="s">
        <v>8662</v>
      </c>
      <c r="F150" s="233" t="s">
        <v>8663</v>
      </c>
      <c r="G150" s="234" t="s">
        <v>550</v>
      </c>
      <c r="H150" s="235">
        <v>6</v>
      </c>
      <c r="I150" s="236"/>
      <c r="J150" s="237">
        <f>ROUND(I150*H150,2)</f>
        <v>0</v>
      </c>
      <c r="K150" s="233" t="s">
        <v>481</v>
      </c>
      <c r="L150" s="47"/>
      <c r="M150" s="238" t="s">
        <v>28</v>
      </c>
      <c r="N150" s="239" t="s">
        <v>45</v>
      </c>
      <c r="O150" s="87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567</v>
      </c>
      <c r="AT150" s="242" t="s">
        <v>477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567</v>
      </c>
      <c r="BM150" s="242" t="s">
        <v>8996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8663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2" customFormat="1" ht="16.5" customHeight="1">
      <c r="A152" s="41"/>
      <c r="B152" s="42"/>
      <c r="C152" s="282" t="s">
        <v>620</v>
      </c>
      <c r="D152" s="282" t="s">
        <v>516</v>
      </c>
      <c r="E152" s="283" t="s">
        <v>8997</v>
      </c>
      <c r="F152" s="284" t="s">
        <v>8998</v>
      </c>
      <c r="G152" s="285" t="s">
        <v>550</v>
      </c>
      <c r="H152" s="286">
        <v>3</v>
      </c>
      <c r="I152" s="287"/>
      <c r="J152" s="288">
        <f>ROUND(I152*H152,2)</f>
        <v>0</v>
      </c>
      <c r="K152" s="284" t="s">
        <v>28</v>
      </c>
      <c r="L152" s="289"/>
      <c r="M152" s="290" t="s">
        <v>28</v>
      </c>
      <c r="N152" s="291" t="s">
        <v>45</v>
      </c>
      <c r="O152" s="87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649</v>
      </c>
      <c r="AT152" s="242" t="s">
        <v>516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567</v>
      </c>
      <c r="BM152" s="242" t="s">
        <v>8999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8998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2" customFormat="1" ht="16.5" customHeight="1">
      <c r="A154" s="41"/>
      <c r="B154" s="42"/>
      <c r="C154" s="282" t="s">
        <v>625</v>
      </c>
      <c r="D154" s="282" t="s">
        <v>516</v>
      </c>
      <c r="E154" s="283" t="s">
        <v>9000</v>
      </c>
      <c r="F154" s="284" t="s">
        <v>9001</v>
      </c>
      <c r="G154" s="285" t="s">
        <v>550</v>
      </c>
      <c r="H154" s="286">
        <v>2</v>
      </c>
      <c r="I154" s="287"/>
      <c r="J154" s="288">
        <f>ROUND(I154*H154,2)</f>
        <v>0</v>
      </c>
      <c r="K154" s="284" t="s">
        <v>28</v>
      </c>
      <c r="L154" s="289"/>
      <c r="M154" s="290" t="s">
        <v>28</v>
      </c>
      <c r="N154" s="291" t="s">
        <v>45</v>
      </c>
      <c r="O154" s="87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649</v>
      </c>
      <c r="AT154" s="242" t="s">
        <v>516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567</v>
      </c>
      <c r="BM154" s="242" t="s">
        <v>9002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9001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2" customFormat="1" ht="16.5" customHeight="1">
      <c r="A156" s="41"/>
      <c r="B156" s="42"/>
      <c r="C156" s="282" t="s">
        <v>630</v>
      </c>
      <c r="D156" s="282" t="s">
        <v>516</v>
      </c>
      <c r="E156" s="283" t="s">
        <v>9003</v>
      </c>
      <c r="F156" s="284" t="s">
        <v>9004</v>
      </c>
      <c r="G156" s="285" t="s">
        <v>550</v>
      </c>
      <c r="H156" s="286">
        <v>1</v>
      </c>
      <c r="I156" s="287"/>
      <c r="J156" s="288">
        <f>ROUND(I156*H156,2)</f>
        <v>0</v>
      </c>
      <c r="K156" s="284" t="s">
        <v>28</v>
      </c>
      <c r="L156" s="289"/>
      <c r="M156" s="290" t="s">
        <v>28</v>
      </c>
      <c r="N156" s="291" t="s">
        <v>45</v>
      </c>
      <c r="O156" s="87"/>
      <c r="P156" s="240">
        <f>O156*H156</f>
        <v>0</v>
      </c>
      <c r="Q156" s="240">
        <v>0</v>
      </c>
      <c r="R156" s="240">
        <f>Q156*H156</f>
        <v>0</v>
      </c>
      <c r="S156" s="240">
        <v>0</v>
      </c>
      <c r="T156" s="241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42" t="s">
        <v>649</v>
      </c>
      <c r="AT156" s="242" t="s">
        <v>516</v>
      </c>
      <c r="AU156" s="242" t="s">
        <v>82</v>
      </c>
      <c r="AY156" s="20" t="s">
        <v>475</v>
      </c>
      <c r="BE156" s="243">
        <f>IF(N156="základní",J156,0)</f>
        <v>0</v>
      </c>
      <c r="BF156" s="243">
        <f>IF(N156="snížená",J156,0)</f>
        <v>0</v>
      </c>
      <c r="BG156" s="243">
        <f>IF(N156="zákl. přenesená",J156,0)</f>
        <v>0</v>
      </c>
      <c r="BH156" s="243">
        <f>IF(N156="sníž. přenesená",J156,0)</f>
        <v>0</v>
      </c>
      <c r="BI156" s="243">
        <f>IF(N156="nulová",J156,0)</f>
        <v>0</v>
      </c>
      <c r="BJ156" s="20" t="s">
        <v>78</v>
      </c>
      <c r="BK156" s="243">
        <f>ROUND(I156*H156,2)</f>
        <v>0</v>
      </c>
      <c r="BL156" s="20" t="s">
        <v>567</v>
      </c>
      <c r="BM156" s="242" t="s">
        <v>9005</v>
      </c>
    </row>
    <row r="157" s="2" customFormat="1">
      <c r="A157" s="41"/>
      <c r="B157" s="42"/>
      <c r="C157" s="43"/>
      <c r="D157" s="244" t="s">
        <v>484</v>
      </c>
      <c r="E157" s="43"/>
      <c r="F157" s="245" t="s">
        <v>9004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484</v>
      </c>
      <c r="AU157" s="20" t="s">
        <v>82</v>
      </c>
    </row>
    <row r="158" s="2" customFormat="1" ht="21.75" customHeight="1">
      <c r="A158" s="41"/>
      <c r="B158" s="42"/>
      <c r="C158" s="231" t="s">
        <v>636</v>
      </c>
      <c r="D158" s="231" t="s">
        <v>477</v>
      </c>
      <c r="E158" s="232" t="s">
        <v>9006</v>
      </c>
      <c r="F158" s="233" t="s">
        <v>9007</v>
      </c>
      <c r="G158" s="234" t="s">
        <v>550</v>
      </c>
      <c r="H158" s="235">
        <v>1</v>
      </c>
      <c r="I158" s="236"/>
      <c r="J158" s="237">
        <f>ROUND(I158*H158,2)</f>
        <v>0</v>
      </c>
      <c r="K158" s="233" t="s">
        <v>481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567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567</v>
      </c>
      <c r="BM158" s="242" t="s">
        <v>9008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9007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2" customFormat="1" ht="16.5" customHeight="1">
      <c r="A160" s="41"/>
      <c r="B160" s="42"/>
      <c r="C160" s="282" t="s">
        <v>644</v>
      </c>
      <c r="D160" s="282" t="s">
        <v>516</v>
      </c>
      <c r="E160" s="283" t="s">
        <v>9009</v>
      </c>
      <c r="F160" s="284" t="s">
        <v>9010</v>
      </c>
      <c r="G160" s="285" t="s">
        <v>550</v>
      </c>
      <c r="H160" s="286">
        <v>1</v>
      </c>
      <c r="I160" s="287"/>
      <c r="J160" s="288">
        <f>ROUND(I160*H160,2)</f>
        <v>0</v>
      </c>
      <c r="K160" s="284" t="s">
        <v>28</v>
      </c>
      <c r="L160" s="289"/>
      <c r="M160" s="290" t="s">
        <v>28</v>
      </c>
      <c r="N160" s="291" t="s">
        <v>45</v>
      </c>
      <c r="O160" s="87"/>
      <c r="P160" s="240">
        <f>O160*H160</f>
        <v>0</v>
      </c>
      <c r="Q160" s="240">
        <v>0</v>
      </c>
      <c r="R160" s="240">
        <f>Q160*H160</f>
        <v>0</v>
      </c>
      <c r="S160" s="240">
        <v>0</v>
      </c>
      <c r="T160" s="241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42" t="s">
        <v>649</v>
      </c>
      <c r="AT160" s="242" t="s">
        <v>516</v>
      </c>
      <c r="AU160" s="242" t="s">
        <v>82</v>
      </c>
      <c r="AY160" s="20" t="s">
        <v>475</v>
      </c>
      <c r="BE160" s="243">
        <f>IF(N160="základní",J160,0)</f>
        <v>0</v>
      </c>
      <c r="BF160" s="243">
        <f>IF(N160="snížená",J160,0)</f>
        <v>0</v>
      </c>
      <c r="BG160" s="243">
        <f>IF(N160="zákl. přenesená",J160,0)</f>
        <v>0</v>
      </c>
      <c r="BH160" s="243">
        <f>IF(N160="sníž. přenesená",J160,0)</f>
        <v>0</v>
      </c>
      <c r="BI160" s="243">
        <f>IF(N160="nulová",J160,0)</f>
        <v>0</v>
      </c>
      <c r="BJ160" s="20" t="s">
        <v>78</v>
      </c>
      <c r="BK160" s="243">
        <f>ROUND(I160*H160,2)</f>
        <v>0</v>
      </c>
      <c r="BL160" s="20" t="s">
        <v>567</v>
      </c>
      <c r="BM160" s="242" t="s">
        <v>9011</v>
      </c>
    </row>
    <row r="161" s="2" customFormat="1">
      <c r="A161" s="41"/>
      <c r="B161" s="42"/>
      <c r="C161" s="43"/>
      <c r="D161" s="244" t="s">
        <v>484</v>
      </c>
      <c r="E161" s="43"/>
      <c r="F161" s="245" t="s">
        <v>9010</v>
      </c>
      <c r="G161" s="43"/>
      <c r="H161" s="43"/>
      <c r="I161" s="151"/>
      <c r="J161" s="43"/>
      <c r="K161" s="43"/>
      <c r="L161" s="47"/>
      <c r="M161" s="246"/>
      <c r="N161" s="24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484</v>
      </c>
      <c r="AU161" s="20" t="s">
        <v>82</v>
      </c>
    </row>
    <row r="162" s="2" customFormat="1" ht="16.5" customHeight="1">
      <c r="A162" s="41"/>
      <c r="B162" s="42"/>
      <c r="C162" s="282" t="s">
        <v>649</v>
      </c>
      <c r="D162" s="282" t="s">
        <v>516</v>
      </c>
      <c r="E162" s="283" t="s">
        <v>9012</v>
      </c>
      <c r="F162" s="284" t="s">
        <v>9013</v>
      </c>
      <c r="G162" s="285" t="s">
        <v>8622</v>
      </c>
      <c r="H162" s="286">
        <v>1</v>
      </c>
      <c r="I162" s="287"/>
      <c r="J162" s="288">
        <f>ROUND(I162*H162,2)</f>
        <v>0</v>
      </c>
      <c r="K162" s="284" t="s">
        <v>28</v>
      </c>
      <c r="L162" s="289"/>
      <c r="M162" s="290" t="s">
        <v>28</v>
      </c>
      <c r="N162" s="291" t="s">
        <v>45</v>
      </c>
      <c r="O162" s="87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649</v>
      </c>
      <c r="AT162" s="242" t="s">
        <v>516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567</v>
      </c>
      <c r="BM162" s="242" t="s">
        <v>9014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9013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2" customFormat="1" ht="16.5" customHeight="1">
      <c r="A164" s="41"/>
      <c r="B164" s="42"/>
      <c r="C164" s="282" t="s">
        <v>655</v>
      </c>
      <c r="D164" s="282" t="s">
        <v>516</v>
      </c>
      <c r="E164" s="283" t="s">
        <v>9015</v>
      </c>
      <c r="F164" s="284" t="s">
        <v>9016</v>
      </c>
      <c r="G164" s="285" t="s">
        <v>8622</v>
      </c>
      <c r="H164" s="286">
        <v>6</v>
      </c>
      <c r="I164" s="287"/>
      <c r="J164" s="288">
        <f>ROUND(I164*H164,2)</f>
        <v>0</v>
      </c>
      <c r="K164" s="284" t="s">
        <v>28</v>
      </c>
      <c r="L164" s="289"/>
      <c r="M164" s="290" t="s">
        <v>28</v>
      </c>
      <c r="N164" s="291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649</v>
      </c>
      <c r="AT164" s="242" t="s">
        <v>516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567</v>
      </c>
      <c r="BM164" s="242" t="s">
        <v>9017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9016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2" customFormat="1" ht="21.75" customHeight="1">
      <c r="A166" s="41"/>
      <c r="B166" s="42"/>
      <c r="C166" s="231" t="s">
        <v>662</v>
      </c>
      <c r="D166" s="231" t="s">
        <v>477</v>
      </c>
      <c r="E166" s="232" t="s">
        <v>9018</v>
      </c>
      <c r="F166" s="233" t="s">
        <v>9019</v>
      </c>
      <c r="G166" s="234" t="s">
        <v>550</v>
      </c>
      <c r="H166" s="235">
        <v>1</v>
      </c>
      <c r="I166" s="236"/>
      <c r="J166" s="237">
        <f>ROUND(I166*H166,2)</f>
        <v>0</v>
      </c>
      <c r="K166" s="233" t="s">
        <v>481</v>
      </c>
      <c r="L166" s="47"/>
      <c r="M166" s="238" t="s">
        <v>28</v>
      </c>
      <c r="N166" s="239" t="s">
        <v>45</v>
      </c>
      <c r="O166" s="87"/>
      <c r="P166" s="240">
        <f>O166*H166</f>
        <v>0</v>
      </c>
      <c r="Q166" s="240">
        <v>0</v>
      </c>
      <c r="R166" s="240">
        <f>Q166*H166</f>
        <v>0</v>
      </c>
      <c r="S166" s="240">
        <v>0</v>
      </c>
      <c r="T166" s="241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42" t="s">
        <v>567</v>
      </c>
      <c r="AT166" s="242" t="s">
        <v>477</v>
      </c>
      <c r="AU166" s="242" t="s">
        <v>82</v>
      </c>
      <c r="AY166" s="20" t="s">
        <v>475</v>
      </c>
      <c r="BE166" s="243">
        <f>IF(N166="základní",J166,0)</f>
        <v>0</v>
      </c>
      <c r="BF166" s="243">
        <f>IF(N166="snížená",J166,0)</f>
        <v>0</v>
      </c>
      <c r="BG166" s="243">
        <f>IF(N166="zákl. přenesená",J166,0)</f>
        <v>0</v>
      </c>
      <c r="BH166" s="243">
        <f>IF(N166="sníž. přenesená",J166,0)</f>
        <v>0</v>
      </c>
      <c r="BI166" s="243">
        <f>IF(N166="nulová",J166,0)</f>
        <v>0</v>
      </c>
      <c r="BJ166" s="20" t="s">
        <v>78</v>
      </c>
      <c r="BK166" s="243">
        <f>ROUND(I166*H166,2)</f>
        <v>0</v>
      </c>
      <c r="BL166" s="20" t="s">
        <v>567</v>
      </c>
      <c r="BM166" s="242" t="s">
        <v>9020</v>
      </c>
    </row>
    <row r="167" s="2" customFormat="1">
      <c r="A167" s="41"/>
      <c r="B167" s="42"/>
      <c r="C167" s="43"/>
      <c r="D167" s="244" t="s">
        <v>484</v>
      </c>
      <c r="E167" s="43"/>
      <c r="F167" s="245" t="s">
        <v>9019</v>
      </c>
      <c r="G167" s="43"/>
      <c r="H167" s="43"/>
      <c r="I167" s="151"/>
      <c r="J167" s="43"/>
      <c r="K167" s="43"/>
      <c r="L167" s="47"/>
      <c r="M167" s="246"/>
      <c r="N167" s="24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484</v>
      </c>
      <c r="AU167" s="20" t="s">
        <v>82</v>
      </c>
    </row>
    <row r="168" s="2" customFormat="1" ht="16.5" customHeight="1">
      <c r="A168" s="41"/>
      <c r="B168" s="42"/>
      <c r="C168" s="282" t="s">
        <v>668</v>
      </c>
      <c r="D168" s="282" t="s">
        <v>516</v>
      </c>
      <c r="E168" s="283" t="s">
        <v>9021</v>
      </c>
      <c r="F168" s="284" t="s">
        <v>9022</v>
      </c>
      <c r="G168" s="285" t="s">
        <v>550</v>
      </c>
      <c r="H168" s="286">
        <v>1</v>
      </c>
      <c r="I168" s="287"/>
      <c r="J168" s="288">
        <f>ROUND(I168*H168,2)</f>
        <v>0</v>
      </c>
      <c r="K168" s="284" t="s">
        <v>28</v>
      </c>
      <c r="L168" s="289"/>
      <c r="M168" s="290" t="s">
        <v>28</v>
      </c>
      <c r="N168" s="291" t="s">
        <v>45</v>
      </c>
      <c r="O168" s="87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42" t="s">
        <v>649</v>
      </c>
      <c r="AT168" s="242" t="s">
        <v>516</v>
      </c>
      <c r="AU168" s="242" t="s">
        <v>82</v>
      </c>
      <c r="AY168" s="20" t="s">
        <v>475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20" t="s">
        <v>78</v>
      </c>
      <c r="BK168" s="243">
        <f>ROUND(I168*H168,2)</f>
        <v>0</v>
      </c>
      <c r="BL168" s="20" t="s">
        <v>567</v>
      </c>
      <c r="BM168" s="242" t="s">
        <v>9023</v>
      </c>
    </row>
    <row r="169" s="2" customFormat="1">
      <c r="A169" s="41"/>
      <c r="B169" s="42"/>
      <c r="C169" s="43"/>
      <c r="D169" s="244" t="s">
        <v>484</v>
      </c>
      <c r="E169" s="43"/>
      <c r="F169" s="245" t="s">
        <v>9022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484</v>
      </c>
      <c r="AU169" s="20" t="s">
        <v>82</v>
      </c>
    </row>
    <row r="170" s="2" customFormat="1" ht="21.75" customHeight="1">
      <c r="A170" s="41"/>
      <c r="B170" s="42"/>
      <c r="C170" s="231" t="s">
        <v>672</v>
      </c>
      <c r="D170" s="231" t="s">
        <v>477</v>
      </c>
      <c r="E170" s="232" t="s">
        <v>9024</v>
      </c>
      <c r="F170" s="233" t="s">
        <v>9025</v>
      </c>
      <c r="G170" s="234" t="s">
        <v>550</v>
      </c>
      <c r="H170" s="235">
        <v>14</v>
      </c>
      <c r="I170" s="236"/>
      <c r="J170" s="237">
        <f>ROUND(I170*H170,2)</f>
        <v>0</v>
      </c>
      <c r="K170" s="233" t="s">
        <v>481</v>
      </c>
      <c r="L170" s="47"/>
      <c r="M170" s="238" t="s">
        <v>28</v>
      </c>
      <c r="N170" s="239" t="s">
        <v>45</v>
      </c>
      <c r="O170" s="87"/>
      <c r="P170" s="240">
        <f>O170*H170</f>
        <v>0</v>
      </c>
      <c r="Q170" s="240">
        <v>0</v>
      </c>
      <c r="R170" s="240">
        <f>Q170*H170</f>
        <v>0</v>
      </c>
      <c r="S170" s="240">
        <v>0</v>
      </c>
      <c r="T170" s="241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42" t="s">
        <v>567</v>
      </c>
      <c r="AT170" s="242" t="s">
        <v>477</v>
      </c>
      <c r="AU170" s="242" t="s">
        <v>82</v>
      </c>
      <c r="AY170" s="20" t="s">
        <v>475</v>
      </c>
      <c r="BE170" s="243">
        <f>IF(N170="základní",J170,0)</f>
        <v>0</v>
      </c>
      <c r="BF170" s="243">
        <f>IF(N170="snížená",J170,0)</f>
        <v>0</v>
      </c>
      <c r="BG170" s="243">
        <f>IF(N170="zákl. přenesená",J170,0)</f>
        <v>0</v>
      </c>
      <c r="BH170" s="243">
        <f>IF(N170="sníž. přenesená",J170,0)</f>
        <v>0</v>
      </c>
      <c r="BI170" s="243">
        <f>IF(N170="nulová",J170,0)</f>
        <v>0</v>
      </c>
      <c r="BJ170" s="20" t="s">
        <v>78</v>
      </c>
      <c r="BK170" s="243">
        <f>ROUND(I170*H170,2)</f>
        <v>0</v>
      </c>
      <c r="BL170" s="20" t="s">
        <v>567</v>
      </c>
      <c r="BM170" s="242" t="s">
        <v>9026</v>
      </c>
    </row>
    <row r="171" s="2" customFormat="1">
      <c r="A171" s="41"/>
      <c r="B171" s="42"/>
      <c r="C171" s="43"/>
      <c r="D171" s="244" t="s">
        <v>484</v>
      </c>
      <c r="E171" s="43"/>
      <c r="F171" s="245" t="s">
        <v>9025</v>
      </c>
      <c r="G171" s="43"/>
      <c r="H171" s="43"/>
      <c r="I171" s="151"/>
      <c r="J171" s="43"/>
      <c r="K171" s="43"/>
      <c r="L171" s="47"/>
      <c r="M171" s="246"/>
      <c r="N171" s="24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484</v>
      </c>
      <c r="AU171" s="20" t="s">
        <v>82</v>
      </c>
    </row>
    <row r="172" s="2" customFormat="1" ht="16.5" customHeight="1">
      <c r="A172" s="41"/>
      <c r="B172" s="42"/>
      <c r="C172" s="282" t="s">
        <v>677</v>
      </c>
      <c r="D172" s="282" t="s">
        <v>516</v>
      </c>
      <c r="E172" s="283" t="s">
        <v>9027</v>
      </c>
      <c r="F172" s="284" t="s">
        <v>9028</v>
      </c>
      <c r="G172" s="285" t="s">
        <v>550</v>
      </c>
      <c r="H172" s="286">
        <v>3</v>
      </c>
      <c r="I172" s="287"/>
      <c r="J172" s="288">
        <f>ROUND(I172*H172,2)</f>
        <v>0</v>
      </c>
      <c r="K172" s="284" t="s">
        <v>28</v>
      </c>
      <c r="L172" s="289"/>
      <c r="M172" s="290" t="s">
        <v>28</v>
      </c>
      <c r="N172" s="291" t="s">
        <v>45</v>
      </c>
      <c r="O172" s="87"/>
      <c r="P172" s="240">
        <f>O172*H172</f>
        <v>0</v>
      </c>
      <c r="Q172" s="240">
        <v>0.52800000000000002</v>
      </c>
      <c r="R172" s="240">
        <f>Q172*H172</f>
        <v>1.5840000000000001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649</v>
      </c>
      <c r="AT172" s="242" t="s">
        <v>516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567</v>
      </c>
      <c r="BM172" s="242" t="s">
        <v>9029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9028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2" customFormat="1" ht="16.5" customHeight="1">
      <c r="A174" s="41"/>
      <c r="B174" s="42"/>
      <c r="C174" s="282" t="s">
        <v>683</v>
      </c>
      <c r="D174" s="282" t="s">
        <v>516</v>
      </c>
      <c r="E174" s="283" t="s">
        <v>9030</v>
      </c>
      <c r="F174" s="284" t="s">
        <v>9031</v>
      </c>
      <c r="G174" s="285" t="s">
        <v>550</v>
      </c>
      <c r="H174" s="286">
        <v>5</v>
      </c>
      <c r="I174" s="287"/>
      <c r="J174" s="288">
        <f>ROUND(I174*H174,2)</f>
        <v>0</v>
      </c>
      <c r="K174" s="284" t="s">
        <v>28</v>
      </c>
      <c r="L174" s="289"/>
      <c r="M174" s="290" t="s">
        <v>28</v>
      </c>
      <c r="N174" s="291" t="s">
        <v>45</v>
      </c>
      <c r="O174" s="87"/>
      <c r="P174" s="240">
        <f>O174*H174</f>
        <v>0</v>
      </c>
      <c r="Q174" s="240">
        <v>0.51300000000000001</v>
      </c>
      <c r="R174" s="240">
        <f>Q174*H174</f>
        <v>2.5649999999999999</v>
      </c>
      <c r="S174" s="240">
        <v>0</v>
      </c>
      <c r="T174" s="241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42" t="s">
        <v>649</v>
      </c>
      <c r="AT174" s="242" t="s">
        <v>516</v>
      </c>
      <c r="AU174" s="242" t="s">
        <v>82</v>
      </c>
      <c r="AY174" s="20" t="s">
        <v>475</v>
      </c>
      <c r="BE174" s="243">
        <f>IF(N174="základní",J174,0)</f>
        <v>0</v>
      </c>
      <c r="BF174" s="243">
        <f>IF(N174="snížená",J174,0)</f>
        <v>0</v>
      </c>
      <c r="BG174" s="243">
        <f>IF(N174="zákl. přenesená",J174,0)</f>
        <v>0</v>
      </c>
      <c r="BH174" s="243">
        <f>IF(N174="sníž. přenesená",J174,0)</f>
        <v>0</v>
      </c>
      <c r="BI174" s="243">
        <f>IF(N174="nulová",J174,0)</f>
        <v>0</v>
      </c>
      <c r="BJ174" s="20" t="s">
        <v>78</v>
      </c>
      <c r="BK174" s="243">
        <f>ROUND(I174*H174,2)</f>
        <v>0</v>
      </c>
      <c r="BL174" s="20" t="s">
        <v>567</v>
      </c>
      <c r="BM174" s="242" t="s">
        <v>9032</v>
      </c>
    </row>
    <row r="175" s="2" customFormat="1">
      <c r="A175" s="41"/>
      <c r="B175" s="42"/>
      <c r="C175" s="43"/>
      <c r="D175" s="244" t="s">
        <v>484</v>
      </c>
      <c r="E175" s="43"/>
      <c r="F175" s="245" t="s">
        <v>9031</v>
      </c>
      <c r="G175" s="43"/>
      <c r="H175" s="43"/>
      <c r="I175" s="151"/>
      <c r="J175" s="43"/>
      <c r="K175" s="43"/>
      <c r="L175" s="47"/>
      <c r="M175" s="246"/>
      <c r="N175" s="24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484</v>
      </c>
      <c r="AU175" s="20" t="s">
        <v>82</v>
      </c>
    </row>
    <row r="176" s="2" customFormat="1" ht="16.5" customHeight="1">
      <c r="A176" s="41"/>
      <c r="B176" s="42"/>
      <c r="C176" s="282" t="s">
        <v>689</v>
      </c>
      <c r="D176" s="282" t="s">
        <v>516</v>
      </c>
      <c r="E176" s="283" t="s">
        <v>9033</v>
      </c>
      <c r="F176" s="284" t="s">
        <v>9034</v>
      </c>
      <c r="G176" s="285" t="s">
        <v>550</v>
      </c>
      <c r="H176" s="286">
        <v>1</v>
      </c>
      <c r="I176" s="287"/>
      <c r="J176" s="288">
        <f>ROUND(I176*H176,2)</f>
        <v>0</v>
      </c>
      <c r="K176" s="284" t="s">
        <v>28</v>
      </c>
      <c r="L176" s="289"/>
      <c r="M176" s="290" t="s">
        <v>28</v>
      </c>
      <c r="N176" s="291" t="s">
        <v>45</v>
      </c>
      <c r="O176" s="87"/>
      <c r="P176" s="240">
        <f>O176*H176</f>
        <v>0</v>
      </c>
      <c r="Q176" s="240">
        <v>0.56200000000000006</v>
      </c>
      <c r="R176" s="240">
        <f>Q176*H176</f>
        <v>0.56200000000000006</v>
      </c>
      <c r="S176" s="240">
        <v>0</v>
      </c>
      <c r="T176" s="241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42" t="s">
        <v>649</v>
      </c>
      <c r="AT176" s="242" t="s">
        <v>516</v>
      </c>
      <c r="AU176" s="242" t="s">
        <v>82</v>
      </c>
      <c r="AY176" s="20" t="s">
        <v>475</v>
      </c>
      <c r="BE176" s="243">
        <f>IF(N176="základní",J176,0)</f>
        <v>0</v>
      </c>
      <c r="BF176" s="243">
        <f>IF(N176="snížená",J176,0)</f>
        <v>0</v>
      </c>
      <c r="BG176" s="243">
        <f>IF(N176="zákl. přenesená",J176,0)</f>
        <v>0</v>
      </c>
      <c r="BH176" s="243">
        <f>IF(N176="sníž. přenesená",J176,0)</f>
        <v>0</v>
      </c>
      <c r="BI176" s="243">
        <f>IF(N176="nulová",J176,0)</f>
        <v>0</v>
      </c>
      <c r="BJ176" s="20" t="s">
        <v>78</v>
      </c>
      <c r="BK176" s="243">
        <f>ROUND(I176*H176,2)</f>
        <v>0</v>
      </c>
      <c r="BL176" s="20" t="s">
        <v>567</v>
      </c>
      <c r="BM176" s="242" t="s">
        <v>9035</v>
      </c>
    </row>
    <row r="177" s="2" customFormat="1">
      <c r="A177" s="41"/>
      <c r="B177" s="42"/>
      <c r="C177" s="43"/>
      <c r="D177" s="244" t="s">
        <v>484</v>
      </c>
      <c r="E177" s="43"/>
      <c r="F177" s="245" t="s">
        <v>9034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484</v>
      </c>
      <c r="AU177" s="20" t="s">
        <v>82</v>
      </c>
    </row>
    <row r="178" s="2" customFormat="1" ht="16.5" customHeight="1">
      <c r="A178" s="41"/>
      <c r="B178" s="42"/>
      <c r="C178" s="282" t="s">
        <v>703</v>
      </c>
      <c r="D178" s="282" t="s">
        <v>516</v>
      </c>
      <c r="E178" s="283" t="s">
        <v>9036</v>
      </c>
      <c r="F178" s="284" t="s">
        <v>9037</v>
      </c>
      <c r="G178" s="285" t="s">
        <v>550</v>
      </c>
      <c r="H178" s="286">
        <v>5</v>
      </c>
      <c r="I178" s="287"/>
      <c r="J178" s="288">
        <f>ROUND(I178*H178,2)</f>
        <v>0</v>
      </c>
      <c r="K178" s="284" t="s">
        <v>28</v>
      </c>
      <c r="L178" s="289"/>
      <c r="M178" s="290" t="s">
        <v>28</v>
      </c>
      <c r="N178" s="291" t="s">
        <v>45</v>
      </c>
      <c r="O178" s="87"/>
      <c r="P178" s="240">
        <f>O178*H178</f>
        <v>0</v>
      </c>
      <c r="Q178" s="240">
        <v>0.52900000000000003</v>
      </c>
      <c r="R178" s="240">
        <f>Q178*H178</f>
        <v>2.645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649</v>
      </c>
      <c r="AT178" s="242" t="s">
        <v>516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567</v>
      </c>
      <c r="BM178" s="242" t="s">
        <v>9038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9037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2" customFormat="1" ht="16.5" customHeight="1">
      <c r="A180" s="41"/>
      <c r="B180" s="42"/>
      <c r="C180" s="282" t="s">
        <v>712</v>
      </c>
      <c r="D180" s="282" t="s">
        <v>516</v>
      </c>
      <c r="E180" s="283" t="s">
        <v>9039</v>
      </c>
      <c r="F180" s="284" t="s">
        <v>9040</v>
      </c>
      <c r="G180" s="285" t="s">
        <v>550</v>
      </c>
      <c r="H180" s="286">
        <v>1</v>
      </c>
      <c r="I180" s="287"/>
      <c r="J180" s="288">
        <f>ROUND(I180*H180,2)</f>
        <v>0</v>
      </c>
      <c r="K180" s="284" t="s">
        <v>28</v>
      </c>
      <c r="L180" s="289"/>
      <c r="M180" s="290" t="s">
        <v>28</v>
      </c>
      <c r="N180" s="291" t="s">
        <v>45</v>
      </c>
      <c r="O180" s="87"/>
      <c r="P180" s="240">
        <f>O180*H180</f>
        <v>0</v>
      </c>
      <c r="Q180" s="240">
        <v>0.36499999999999999</v>
      </c>
      <c r="R180" s="240">
        <f>Q180*H180</f>
        <v>0.36499999999999999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649</v>
      </c>
      <c r="AT180" s="242" t="s">
        <v>516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567</v>
      </c>
      <c r="BM180" s="242" t="s">
        <v>9041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9040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2" customFormat="1" ht="21.75" customHeight="1">
      <c r="A182" s="41"/>
      <c r="B182" s="42"/>
      <c r="C182" s="231" t="s">
        <v>717</v>
      </c>
      <c r="D182" s="231" t="s">
        <v>477</v>
      </c>
      <c r="E182" s="232" t="s">
        <v>8665</v>
      </c>
      <c r="F182" s="233" t="s">
        <v>8666</v>
      </c>
      <c r="G182" s="234" t="s">
        <v>550</v>
      </c>
      <c r="H182" s="235">
        <v>2</v>
      </c>
      <c r="I182" s="236"/>
      <c r="J182" s="237">
        <f>ROUND(I182*H182,2)</f>
        <v>0</v>
      </c>
      <c r="K182" s="233" t="s">
        <v>481</v>
      </c>
      <c r="L182" s="47"/>
      <c r="M182" s="238" t="s">
        <v>28</v>
      </c>
      <c r="N182" s="239" t="s">
        <v>45</v>
      </c>
      <c r="O182" s="87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42" t="s">
        <v>567</v>
      </c>
      <c r="AT182" s="242" t="s">
        <v>477</v>
      </c>
      <c r="AU182" s="242" t="s">
        <v>82</v>
      </c>
      <c r="AY182" s="20" t="s">
        <v>475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20" t="s">
        <v>78</v>
      </c>
      <c r="BK182" s="243">
        <f>ROUND(I182*H182,2)</f>
        <v>0</v>
      </c>
      <c r="BL182" s="20" t="s">
        <v>567</v>
      </c>
      <c r="BM182" s="242" t="s">
        <v>9042</v>
      </c>
    </row>
    <row r="183" s="2" customFormat="1">
      <c r="A183" s="41"/>
      <c r="B183" s="42"/>
      <c r="C183" s="43"/>
      <c r="D183" s="244" t="s">
        <v>484</v>
      </c>
      <c r="E183" s="43"/>
      <c r="F183" s="245" t="s">
        <v>8666</v>
      </c>
      <c r="G183" s="43"/>
      <c r="H183" s="43"/>
      <c r="I183" s="151"/>
      <c r="J183" s="43"/>
      <c r="K183" s="43"/>
      <c r="L183" s="47"/>
      <c r="M183" s="246"/>
      <c r="N183" s="24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484</v>
      </c>
      <c r="AU183" s="20" t="s">
        <v>82</v>
      </c>
    </row>
    <row r="184" s="2" customFormat="1" ht="16.5" customHeight="1">
      <c r="A184" s="41"/>
      <c r="B184" s="42"/>
      <c r="C184" s="282" t="s">
        <v>723</v>
      </c>
      <c r="D184" s="282" t="s">
        <v>516</v>
      </c>
      <c r="E184" s="283" t="s">
        <v>9043</v>
      </c>
      <c r="F184" s="284" t="s">
        <v>9044</v>
      </c>
      <c r="G184" s="285" t="s">
        <v>8622</v>
      </c>
      <c r="H184" s="286">
        <v>2</v>
      </c>
      <c r="I184" s="287"/>
      <c r="J184" s="288">
        <f>ROUND(I184*H184,2)</f>
        <v>0</v>
      </c>
      <c r="K184" s="284" t="s">
        <v>28</v>
      </c>
      <c r="L184" s="289"/>
      <c r="M184" s="290" t="s">
        <v>28</v>
      </c>
      <c r="N184" s="291" t="s">
        <v>45</v>
      </c>
      <c r="O184" s="87"/>
      <c r="P184" s="240">
        <f>O184*H184</f>
        <v>0</v>
      </c>
      <c r="Q184" s="240">
        <v>0</v>
      </c>
      <c r="R184" s="240">
        <f>Q184*H184</f>
        <v>0</v>
      </c>
      <c r="S184" s="240">
        <v>0</v>
      </c>
      <c r="T184" s="241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42" t="s">
        <v>649</v>
      </c>
      <c r="AT184" s="242" t="s">
        <v>516</v>
      </c>
      <c r="AU184" s="242" t="s">
        <v>82</v>
      </c>
      <c r="AY184" s="20" t="s">
        <v>475</v>
      </c>
      <c r="BE184" s="243">
        <f>IF(N184="základní",J184,0)</f>
        <v>0</v>
      </c>
      <c r="BF184" s="243">
        <f>IF(N184="snížená",J184,0)</f>
        <v>0</v>
      </c>
      <c r="BG184" s="243">
        <f>IF(N184="zákl. přenesená",J184,0)</f>
        <v>0</v>
      </c>
      <c r="BH184" s="243">
        <f>IF(N184="sníž. přenesená",J184,0)</f>
        <v>0</v>
      </c>
      <c r="BI184" s="243">
        <f>IF(N184="nulová",J184,0)</f>
        <v>0</v>
      </c>
      <c r="BJ184" s="20" t="s">
        <v>78</v>
      </c>
      <c r="BK184" s="243">
        <f>ROUND(I184*H184,2)</f>
        <v>0</v>
      </c>
      <c r="BL184" s="20" t="s">
        <v>567</v>
      </c>
      <c r="BM184" s="242" t="s">
        <v>9045</v>
      </c>
    </row>
    <row r="185" s="2" customFormat="1">
      <c r="A185" s="41"/>
      <c r="B185" s="42"/>
      <c r="C185" s="43"/>
      <c r="D185" s="244" t="s">
        <v>484</v>
      </c>
      <c r="E185" s="43"/>
      <c r="F185" s="245" t="s">
        <v>9044</v>
      </c>
      <c r="G185" s="43"/>
      <c r="H185" s="43"/>
      <c r="I185" s="151"/>
      <c r="J185" s="43"/>
      <c r="K185" s="43"/>
      <c r="L185" s="47"/>
      <c r="M185" s="246"/>
      <c r="N185" s="24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484</v>
      </c>
      <c r="AU185" s="20" t="s">
        <v>82</v>
      </c>
    </row>
    <row r="186" s="2" customFormat="1" ht="21.75" customHeight="1">
      <c r="A186" s="41"/>
      <c r="B186" s="42"/>
      <c r="C186" s="231" t="s">
        <v>730</v>
      </c>
      <c r="D186" s="231" t="s">
        <v>477</v>
      </c>
      <c r="E186" s="232" t="s">
        <v>9046</v>
      </c>
      <c r="F186" s="233" t="s">
        <v>9047</v>
      </c>
      <c r="G186" s="234" t="s">
        <v>550</v>
      </c>
      <c r="H186" s="235">
        <v>2</v>
      </c>
      <c r="I186" s="236"/>
      <c r="J186" s="237">
        <f>ROUND(I186*H186,2)</f>
        <v>0</v>
      </c>
      <c r="K186" s="233" t="s">
        <v>481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567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567</v>
      </c>
      <c r="BM186" s="242" t="s">
        <v>9048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9047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2" customFormat="1" ht="16.5" customHeight="1">
      <c r="A188" s="41"/>
      <c r="B188" s="42"/>
      <c r="C188" s="282" t="s">
        <v>737</v>
      </c>
      <c r="D188" s="282" t="s">
        <v>516</v>
      </c>
      <c r="E188" s="283" t="s">
        <v>9049</v>
      </c>
      <c r="F188" s="284" t="s">
        <v>9050</v>
      </c>
      <c r="G188" s="285" t="s">
        <v>550</v>
      </c>
      <c r="H188" s="286">
        <v>2</v>
      </c>
      <c r="I188" s="287"/>
      <c r="J188" s="288">
        <f>ROUND(I188*H188,2)</f>
        <v>0</v>
      </c>
      <c r="K188" s="284" t="s">
        <v>28</v>
      </c>
      <c r="L188" s="289"/>
      <c r="M188" s="290" t="s">
        <v>28</v>
      </c>
      <c r="N188" s="291" t="s">
        <v>45</v>
      </c>
      <c r="O188" s="87"/>
      <c r="P188" s="240">
        <f>O188*H188</f>
        <v>0</v>
      </c>
      <c r="Q188" s="240">
        <v>0.34761999999999998</v>
      </c>
      <c r="R188" s="240">
        <f>Q188*H188</f>
        <v>0.69523999999999997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649</v>
      </c>
      <c r="AT188" s="242" t="s">
        <v>516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567</v>
      </c>
      <c r="BM188" s="242" t="s">
        <v>9051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9050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2" customFormat="1" ht="21.75" customHeight="1">
      <c r="A190" s="41"/>
      <c r="B190" s="42"/>
      <c r="C190" s="231" t="s">
        <v>742</v>
      </c>
      <c r="D190" s="231" t="s">
        <v>477</v>
      </c>
      <c r="E190" s="232" t="s">
        <v>9052</v>
      </c>
      <c r="F190" s="233" t="s">
        <v>9053</v>
      </c>
      <c r="G190" s="234" t="s">
        <v>550</v>
      </c>
      <c r="H190" s="235">
        <v>10</v>
      </c>
      <c r="I190" s="236"/>
      <c r="J190" s="237">
        <f>ROUND(I190*H190,2)</f>
        <v>0</v>
      </c>
      <c r="K190" s="233" t="s">
        <v>481</v>
      </c>
      <c r="L190" s="47"/>
      <c r="M190" s="238" t="s">
        <v>28</v>
      </c>
      <c r="N190" s="239" t="s">
        <v>45</v>
      </c>
      <c r="O190" s="87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567</v>
      </c>
      <c r="AT190" s="242" t="s">
        <v>477</v>
      </c>
      <c r="AU190" s="242" t="s">
        <v>82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567</v>
      </c>
      <c r="BM190" s="242" t="s">
        <v>9054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9053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82</v>
      </c>
    </row>
    <row r="192" s="2" customFormat="1" ht="16.5" customHeight="1">
      <c r="A192" s="41"/>
      <c r="B192" s="42"/>
      <c r="C192" s="282" t="s">
        <v>747</v>
      </c>
      <c r="D192" s="282" t="s">
        <v>516</v>
      </c>
      <c r="E192" s="283" t="s">
        <v>9055</v>
      </c>
      <c r="F192" s="284" t="s">
        <v>9056</v>
      </c>
      <c r="G192" s="285" t="s">
        <v>550</v>
      </c>
      <c r="H192" s="286">
        <v>4</v>
      </c>
      <c r="I192" s="287"/>
      <c r="J192" s="288">
        <f>ROUND(I192*H192,2)</f>
        <v>0</v>
      </c>
      <c r="K192" s="284" t="s">
        <v>28</v>
      </c>
      <c r="L192" s="289"/>
      <c r="M192" s="290" t="s">
        <v>28</v>
      </c>
      <c r="N192" s="291" t="s">
        <v>45</v>
      </c>
      <c r="O192" s="87"/>
      <c r="P192" s="240">
        <f>O192*H192</f>
        <v>0</v>
      </c>
      <c r="Q192" s="240">
        <v>0.0060000000000000001</v>
      </c>
      <c r="R192" s="240">
        <f>Q192*H192</f>
        <v>0.024</v>
      </c>
      <c r="S192" s="240">
        <v>0</v>
      </c>
      <c r="T192" s="24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42" t="s">
        <v>649</v>
      </c>
      <c r="AT192" s="242" t="s">
        <v>516</v>
      </c>
      <c r="AU192" s="242" t="s">
        <v>82</v>
      </c>
      <c r="AY192" s="20" t="s">
        <v>475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20" t="s">
        <v>78</v>
      </c>
      <c r="BK192" s="243">
        <f>ROUND(I192*H192,2)</f>
        <v>0</v>
      </c>
      <c r="BL192" s="20" t="s">
        <v>567</v>
      </c>
      <c r="BM192" s="242" t="s">
        <v>9057</v>
      </c>
    </row>
    <row r="193" s="2" customFormat="1">
      <c r="A193" s="41"/>
      <c r="B193" s="42"/>
      <c r="C193" s="43"/>
      <c r="D193" s="244" t="s">
        <v>484</v>
      </c>
      <c r="E193" s="43"/>
      <c r="F193" s="245" t="s">
        <v>9056</v>
      </c>
      <c r="G193" s="43"/>
      <c r="H193" s="43"/>
      <c r="I193" s="151"/>
      <c r="J193" s="43"/>
      <c r="K193" s="43"/>
      <c r="L193" s="47"/>
      <c r="M193" s="246"/>
      <c r="N193" s="24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484</v>
      </c>
      <c r="AU193" s="20" t="s">
        <v>82</v>
      </c>
    </row>
    <row r="194" s="2" customFormat="1" ht="16.5" customHeight="1">
      <c r="A194" s="41"/>
      <c r="B194" s="42"/>
      <c r="C194" s="282" t="s">
        <v>752</v>
      </c>
      <c r="D194" s="282" t="s">
        <v>516</v>
      </c>
      <c r="E194" s="283" t="s">
        <v>9058</v>
      </c>
      <c r="F194" s="284" t="s">
        <v>9059</v>
      </c>
      <c r="G194" s="285" t="s">
        <v>550</v>
      </c>
      <c r="H194" s="286">
        <v>4</v>
      </c>
      <c r="I194" s="287"/>
      <c r="J194" s="288">
        <f>ROUND(I194*H194,2)</f>
        <v>0</v>
      </c>
      <c r="K194" s="284" t="s">
        <v>28</v>
      </c>
      <c r="L194" s="289"/>
      <c r="M194" s="290" t="s">
        <v>28</v>
      </c>
      <c r="N194" s="291" t="s">
        <v>45</v>
      </c>
      <c r="O194" s="87"/>
      <c r="P194" s="240">
        <f>O194*H194</f>
        <v>0</v>
      </c>
      <c r="Q194" s="240">
        <v>0.016</v>
      </c>
      <c r="R194" s="240">
        <f>Q194*H194</f>
        <v>0.064000000000000001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649</v>
      </c>
      <c r="AT194" s="242" t="s">
        <v>516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567</v>
      </c>
      <c r="BM194" s="242" t="s">
        <v>9060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9059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2" customFormat="1" ht="16.5" customHeight="1">
      <c r="A196" s="41"/>
      <c r="B196" s="42"/>
      <c r="C196" s="282" t="s">
        <v>758</v>
      </c>
      <c r="D196" s="282" t="s">
        <v>516</v>
      </c>
      <c r="E196" s="283" t="s">
        <v>9061</v>
      </c>
      <c r="F196" s="284" t="s">
        <v>9062</v>
      </c>
      <c r="G196" s="285" t="s">
        <v>550</v>
      </c>
      <c r="H196" s="286">
        <v>8</v>
      </c>
      <c r="I196" s="287"/>
      <c r="J196" s="288">
        <f>ROUND(I196*H196,2)</f>
        <v>0</v>
      </c>
      <c r="K196" s="284" t="s">
        <v>28</v>
      </c>
      <c r="L196" s="289"/>
      <c r="M196" s="290" t="s">
        <v>28</v>
      </c>
      <c r="N196" s="291" t="s">
        <v>45</v>
      </c>
      <c r="O196" s="87"/>
      <c r="P196" s="240">
        <f>O196*H196</f>
        <v>0</v>
      </c>
      <c r="Q196" s="240">
        <v>0.0060000000000000001</v>
      </c>
      <c r="R196" s="240">
        <f>Q196*H196</f>
        <v>0.048000000000000001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649</v>
      </c>
      <c r="AT196" s="242" t="s">
        <v>516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567</v>
      </c>
      <c r="BM196" s="242" t="s">
        <v>9063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9062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2" customFormat="1" ht="16.5" customHeight="1">
      <c r="A198" s="41"/>
      <c r="B198" s="42"/>
      <c r="C198" s="282" t="s">
        <v>763</v>
      </c>
      <c r="D198" s="282" t="s">
        <v>516</v>
      </c>
      <c r="E198" s="283" t="s">
        <v>9064</v>
      </c>
      <c r="F198" s="284" t="s">
        <v>9065</v>
      </c>
      <c r="G198" s="285" t="s">
        <v>550</v>
      </c>
      <c r="H198" s="286">
        <v>2</v>
      </c>
      <c r="I198" s="287"/>
      <c r="J198" s="288">
        <f>ROUND(I198*H198,2)</f>
        <v>0</v>
      </c>
      <c r="K198" s="284" t="s">
        <v>28</v>
      </c>
      <c r="L198" s="289"/>
      <c r="M198" s="290" t="s">
        <v>28</v>
      </c>
      <c r="N198" s="291" t="s">
        <v>45</v>
      </c>
      <c r="O198" s="87"/>
      <c r="P198" s="240">
        <f>O198*H198</f>
        <v>0</v>
      </c>
      <c r="Q198" s="240">
        <v>0.012</v>
      </c>
      <c r="R198" s="240">
        <f>Q198*H198</f>
        <v>0.024</v>
      </c>
      <c r="S198" s="240">
        <v>0</v>
      </c>
      <c r="T198" s="24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42" t="s">
        <v>649</v>
      </c>
      <c r="AT198" s="242" t="s">
        <v>516</v>
      </c>
      <c r="AU198" s="242" t="s">
        <v>82</v>
      </c>
      <c r="AY198" s="20" t="s">
        <v>475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20" t="s">
        <v>78</v>
      </c>
      <c r="BK198" s="243">
        <f>ROUND(I198*H198,2)</f>
        <v>0</v>
      </c>
      <c r="BL198" s="20" t="s">
        <v>567</v>
      </c>
      <c r="BM198" s="242" t="s">
        <v>9066</v>
      </c>
    </row>
    <row r="199" s="2" customFormat="1">
      <c r="A199" s="41"/>
      <c r="B199" s="42"/>
      <c r="C199" s="43"/>
      <c r="D199" s="244" t="s">
        <v>484</v>
      </c>
      <c r="E199" s="43"/>
      <c r="F199" s="245" t="s">
        <v>9065</v>
      </c>
      <c r="G199" s="43"/>
      <c r="H199" s="43"/>
      <c r="I199" s="151"/>
      <c r="J199" s="43"/>
      <c r="K199" s="43"/>
      <c r="L199" s="47"/>
      <c r="M199" s="246"/>
      <c r="N199" s="24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484</v>
      </c>
      <c r="AU199" s="20" t="s">
        <v>82</v>
      </c>
    </row>
    <row r="200" s="2" customFormat="1" ht="16.5" customHeight="1">
      <c r="A200" s="41"/>
      <c r="B200" s="42"/>
      <c r="C200" s="282" t="s">
        <v>769</v>
      </c>
      <c r="D200" s="282" t="s">
        <v>516</v>
      </c>
      <c r="E200" s="283" t="s">
        <v>9067</v>
      </c>
      <c r="F200" s="284" t="s">
        <v>9068</v>
      </c>
      <c r="G200" s="285" t="s">
        <v>550</v>
      </c>
      <c r="H200" s="286">
        <v>10</v>
      </c>
      <c r="I200" s="287"/>
      <c r="J200" s="288">
        <f>ROUND(I200*H200,2)</f>
        <v>0</v>
      </c>
      <c r="K200" s="284" t="s">
        <v>28</v>
      </c>
      <c r="L200" s="289"/>
      <c r="M200" s="290" t="s">
        <v>28</v>
      </c>
      <c r="N200" s="291" t="s">
        <v>45</v>
      </c>
      <c r="O200" s="87"/>
      <c r="P200" s="240">
        <f>O200*H200</f>
        <v>0</v>
      </c>
      <c r="Q200" s="240">
        <v>0.0040000000000000001</v>
      </c>
      <c r="R200" s="240">
        <f>Q200*H200</f>
        <v>0.040000000000000001</v>
      </c>
      <c r="S200" s="240">
        <v>0</v>
      </c>
      <c r="T200" s="241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42" t="s">
        <v>649</v>
      </c>
      <c r="AT200" s="242" t="s">
        <v>516</v>
      </c>
      <c r="AU200" s="242" t="s">
        <v>82</v>
      </c>
      <c r="AY200" s="20" t="s">
        <v>475</v>
      </c>
      <c r="BE200" s="243">
        <f>IF(N200="základní",J200,0)</f>
        <v>0</v>
      </c>
      <c r="BF200" s="243">
        <f>IF(N200="snížená",J200,0)</f>
        <v>0</v>
      </c>
      <c r="BG200" s="243">
        <f>IF(N200="zákl. přenesená",J200,0)</f>
        <v>0</v>
      </c>
      <c r="BH200" s="243">
        <f>IF(N200="sníž. přenesená",J200,0)</f>
        <v>0</v>
      </c>
      <c r="BI200" s="243">
        <f>IF(N200="nulová",J200,0)</f>
        <v>0</v>
      </c>
      <c r="BJ200" s="20" t="s">
        <v>78</v>
      </c>
      <c r="BK200" s="243">
        <f>ROUND(I200*H200,2)</f>
        <v>0</v>
      </c>
      <c r="BL200" s="20" t="s">
        <v>567</v>
      </c>
      <c r="BM200" s="242" t="s">
        <v>9069</v>
      </c>
    </row>
    <row r="201" s="2" customFormat="1">
      <c r="A201" s="41"/>
      <c r="B201" s="42"/>
      <c r="C201" s="43"/>
      <c r="D201" s="244" t="s">
        <v>484</v>
      </c>
      <c r="E201" s="43"/>
      <c r="F201" s="245" t="s">
        <v>9068</v>
      </c>
      <c r="G201" s="43"/>
      <c r="H201" s="43"/>
      <c r="I201" s="151"/>
      <c r="J201" s="43"/>
      <c r="K201" s="43"/>
      <c r="L201" s="47"/>
      <c r="M201" s="246"/>
      <c r="N201" s="24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484</v>
      </c>
      <c r="AU201" s="20" t="s">
        <v>82</v>
      </c>
    </row>
    <row r="202" s="2" customFormat="1" ht="16.5" customHeight="1">
      <c r="A202" s="41"/>
      <c r="B202" s="42"/>
      <c r="C202" s="282" t="s">
        <v>775</v>
      </c>
      <c r="D202" s="282" t="s">
        <v>516</v>
      </c>
      <c r="E202" s="283" t="s">
        <v>9070</v>
      </c>
      <c r="F202" s="284" t="s">
        <v>9071</v>
      </c>
      <c r="G202" s="285" t="s">
        <v>550</v>
      </c>
      <c r="H202" s="286">
        <v>4</v>
      </c>
      <c r="I202" s="287"/>
      <c r="J202" s="288">
        <f>ROUND(I202*H202,2)</f>
        <v>0</v>
      </c>
      <c r="K202" s="284" t="s">
        <v>28</v>
      </c>
      <c r="L202" s="289"/>
      <c r="M202" s="290" t="s">
        <v>28</v>
      </c>
      <c r="N202" s="291" t="s">
        <v>45</v>
      </c>
      <c r="O202" s="87"/>
      <c r="P202" s="240">
        <f>O202*H202</f>
        <v>0</v>
      </c>
      <c r="Q202" s="240">
        <v>1.0000000000000001E-05</v>
      </c>
      <c r="R202" s="240">
        <f>Q202*H202</f>
        <v>4.0000000000000003E-05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649</v>
      </c>
      <c r="AT202" s="242" t="s">
        <v>516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567</v>
      </c>
      <c r="BM202" s="242" t="s">
        <v>9072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9071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2" customFormat="1" ht="16.5" customHeight="1">
      <c r="A204" s="41"/>
      <c r="B204" s="42"/>
      <c r="C204" s="282" t="s">
        <v>780</v>
      </c>
      <c r="D204" s="282" t="s">
        <v>516</v>
      </c>
      <c r="E204" s="283" t="s">
        <v>9073</v>
      </c>
      <c r="F204" s="284" t="s">
        <v>9074</v>
      </c>
      <c r="G204" s="285" t="s">
        <v>550</v>
      </c>
      <c r="H204" s="286">
        <v>16</v>
      </c>
      <c r="I204" s="287"/>
      <c r="J204" s="288">
        <f>ROUND(I204*H204,2)</f>
        <v>0</v>
      </c>
      <c r="K204" s="284" t="s">
        <v>28</v>
      </c>
      <c r="L204" s="289"/>
      <c r="M204" s="290" t="s">
        <v>28</v>
      </c>
      <c r="N204" s="291" t="s">
        <v>45</v>
      </c>
      <c r="O204" s="87"/>
      <c r="P204" s="240">
        <f>O204*H204</f>
        <v>0</v>
      </c>
      <c r="Q204" s="240">
        <v>1.0000000000000001E-05</v>
      </c>
      <c r="R204" s="240">
        <f>Q204*H204</f>
        <v>0.00016000000000000001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649</v>
      </c>
      <c r="AT204" s="242" t="s">
        <v>516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567</v>
      </c>
      <c r="BM204" s="242" t="s">
        <v>9075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9074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2" customFormat="1" ht="16.5" customHeight="1">
      <c r="A206" s="41"/>
      <c r="B206" s="42"/>
      <c r="C206" s="282" t="s">
        <v>786</v>
      </c>
      <c r="D206" s="282" t="s">
        <v>516</v>
      </c>
      <c r="E206" s="283" t="s">
        <v>9076</v>
      </c>
      <c r="F206" s="284" t="s">
        <v>9077</v>
      </c>
      <c r="G206" s="285" t="s">
        <v>550</v>
      </c>
      <c r="H206" s="286">
        <v>4</v>
      </c>
      <c r="I206" s="287"/>
      <c r="J206" s="288">
        <f>ROUND(I206*H206,2)</f>
        <v>0</v>
      </c>
      <c r="K206" s="284" t="s">
        <v>28</v>
      </c>
      <c r="L206" s="289"/>
      <c r="M206" s="290" t="s">
        <v>28</v>
      </c>
      <c r="N206" s="291" t="s">
        <v>45</v>
      </c>
      <c r="O206" s="87"/>
      <c r="P206" s="240">
        <f>O206*H206</f>
        <v>0</v>
      </c>
      <c r="Q206" s="240">
        <v>0.012</v>
      </c>
      <c r="R206" s="240">
        <f>Q206*H206</f>
        <v>0.048000000000000001</v>
      </c>
      <c r="S206" s="240">
        <v>0</v>
      </c>
      <c r="T206" s="24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42" t="s">
        <v>649</v>
      </c>
      <c r="AT206" s="242" t="s">
        <v>516</v>
      </c>
      <c r="AU206" s="242" t="s">
        <v>82</v>
      </c>
      <c r="AY206" s="20" t="s">
        <v>475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20" t="s">
        <v>78</v>
      </c>
      <c r="BK206" s="243">
        <f>ROUND(I206*H206,2)</f>
        <v>0</v>
      </c>
      <c r="BL206" s="20" t="s">
        <v>567</v>
      </c>
      <c r="BM206" s="242" t="s">
        <v>9078</v>
      </c>
    </row>
    <row r="207" s="2" customFormat="1">
      <c r="A207" s="41"/>
      <c r="B207" s="42"/>
      <c r="C207" s="43"/>
      <c r="D207" s="244" t="s">
        <v>484</v>
      </c>
      <c r="E207" s="43"/>
      <c r="F207" s="245" t="s">
        <v>9077</v>
      </c>
      <c r="G207" s="43"/>
      <c r="H207" s="43"/>
      <c r="I207" s="151"/>
      <c r="J207" s="43"/>
      <c r="K207" s="43"/>
      <c r="L207" s="47"/>
      <c r="M207" s="246"/>
      <c r="N207" s="24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484</v>
      </c>
      <c r="AU207" s="20" t="s">
        <v>82</v>
      </c>
    </row>
    <row r="208" s="2" customFormat="1" ht="21.75" customHeight="1">
      <c r="A208" s="41"/>
      <c r="B208" s="42"/>
      <c r="C208" s="231" t="s">
        <v>791</v>
      </c>
      <c r="D208" s="231" t="s">
        <v>477</v>
      </c>
      <c r="E208" s="232" t="s">
        <v>9079</v>
      </c>
      <c r="F208" s="233" t="s">
        <v>9080</v>
      </c>
      <c r="G208" s="234" t="s">
        <v>550</v>
      </c>
      <c r="H208" s="235">
        <v>8</v>
      </c>
      <c r="I208" s="236"/>
      <c r="J208" s="237">
        <f>ROUND(I208*H208,2)</f>
        <v>0</v>
      </c>
      <c r="K208" s="233" t="s">
        <v>481</v>
      </c>
      <c r="L208" s="47"/>
      <c r="M208" s="238" t="s">
        <v>28</v>
      </c>
      <c r="N208" s="239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567</v>
      </c>
      <c r="AT208" s="242" t="s">
        <v>477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567</v>
      </c>
      <c r="BM208" s="242" t="s">
        <v>9081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9080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12" customFormat="1" ht="22.8" customHeight="1">
      <c r="A210" s="12"/>
      <c r="B210" s="215"/>
      <c r="C210" s="216"/>
      <c r="D210" s="217" t="s">
        <v>73</v>
      </c>
      <c r="E210" s="229" t="s">
        <v>9082</v>
      </c>
      <c r="F210" s="229" t="s">
        <v>9083</v>
      </c>
      <c r="G210" s="216"/>
      <c r="H210" s="216"/>
      <c r="I210" s="219"/>
      <c r="J210" s="230">
        <f>BK210</f>
        <v>0</v>
      </c>
      <c r="K210" s="216"/>
      <c r="L210" s="221"/>
      <c r="M210" s="222"/>
      <c r="N210" s="223"/>
      <c r="O210" s="223"/>
      <c r="P210" s="224">
        <f>SUM(P211:P222)</f>
        <v>0</v>
      </c>
      <c r="Q210" s="223"/>
      <c r="R210" s="224">
        <f>SUM(R211:R222)</f>
        <v>0.61939</v>
      </c>
      <c r="S210" s="223"/>
      <c r="T210" s="225">
        <f>SUM(T211:T222)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6" t="s">
        <v>82</v>
      </c>
      <c r="AT210" s="227" t="s">
        <v>73</v>
      </c>
      <c r="AU210" s="227" t="s">
        <v>78</v>
      </c>
      <c r="AY210" s="226" t="s">
        <v>475</v>
      </c>
      <c r="BK210" s="228">
        <f>SUM(BK211:BK222)</f>
        <v>0</v>
      </c>
    </row>
    <row r="211" s="2" customFormat="1" ht="21.75" customHeight="1">
      <c r="A211" s="41"/>
      <c r="B211" s="42"/>
      <c r="C211" s="231" t="s">
        <v>797</v>
      </c>
      <c r="D211" s="231" t="s">
        <v>477</v>
      </c>
      <c r="E211" s="232" t="s">
        <v>9084</v>
      </c>
      <c r="F211" s="233" t="s">
        <v>9085</v>
      </c>
      <c r="G211" s="234" t="s">
        <v>550</v>
      </c>
      <c r="H211" s="235">
        <v>1</v>
      </c>
      <c r="I211" s="236"/>
      <c r="J211" s="237">
        <f>ROUND(I211*H211,2)</f>
        <v>0</v>
      </c>
      <c r="K211" s="233" t="s">
        <v>481</v>
      </c>
      <c r="L211" s="47"/>
      <c r="M211" s="238" t="s">
        <v>28</v>
      </c>
      <c r="N211" s="239" t="s">
        <v>45</v>
      </c>
      <c r="O211" s="87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567</v>
      </c>
      <c r="AT211" s="242" t="s">
        <v>477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567</v>
      </c>
      <c r="BM211" s="242" t="s">
        <v>9086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9085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2" customFormat="1" ht="16.5" customHeight="1">
      <c r="A213" s="41"/>
      <c r="B213" s="42"/>
      <c r="C213" s="282" t="s">
        <v>802</v>
      </c>
      <c r="D213" s="282" t="s">
        <v>516</v>
      </c>
      <c r="E213" s="283" t="s">
        <v>9087</v>
      </c>
      <c r="F213" s="284" t="s">
        <v>9088</v>
      </c>
      <c r="G213" s="285" t="s">
        <v>550</v>
      </c>
      <c r="H213" s="286">
        <v>2</v>
      </c>
      <c r="I213" s="287"/>
      <c r="J213" s="288">
        <f>ROUND(I213*H213,2)</f>
        <v>0</v>
      </c>
      <c r="K213" s="284" t="s">
        <v>28</v>
      </c>
      <c r="L213" s="289"/>
      <c r="M213" s="290" t="s">
        <v>28</v>
      </c>
      <c r="N213" s="291" t="s">
        <v>45</v>
      </c>
      <c r="O213" s="87"/>
      <c r="P213" s="240">
        <f>O213*H213</f>
        <v>0</v>
      </c>
      <c r="Q213" s="240">
        <v>0.052999999999999998</v>
      </c>
      <c r="R213" s="240">
        <f>Q213*H213</f>
        <v>0.106</v>
      </c>
      <c r="S213" s="240">
        <v>0</v>
      </c>
      <c r="T213" s="24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42" t="s">
        <v>649</v>
      </c>
      <c r="AT213" s="242" t="s">
        <v>516</v>
      </c>
      <c r="AU213" s="242" t="s">
        <v>82</v>
      </c>
      <c r="AY213" s="20" t="s">
        <v>475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20" t="s">
        <v>78</v>
      </c>
      <c r="BK213" s="243">
        <f>ROUND(I213*H213,2)</f>
        <v>0</v>
      </c>
      <c r="BL213" s="20" t="s">
        <v>567</v>
      </c>
      <c r="BM213" s="242" t="s">
        <v>9089</v>
      </c>
    </row>
    <row r="214" s="2" customFormat="1">
      <c r="A214" s="41"/>
      <c r="B214" s="42"/>
      <c r="C214" s="43"/>
      <c r="D214" s="244" t="s">
        <v>484</v>
      </c>
      <c r="E214" s="43"/>
      <c r="F214" s="245" t="s">
        <v>9088</v>
      </c>
      <c r="G214" s="43"/>
      <c r="H214" s="43"/>
      <c r="I214" s="151"/>
      <c r="J214" s="43"/>
      <c r="K214" s="43"/>
      <c r="L214" s="47"/>
      <c r="M214" s="246"/>
      <c r="N214" s="24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484</v>
      </c>
      <c r="AU214" s="20" t="s">
        <v>82</v>
      </c>
    </row>
    <row r="215" s="2" customFormat="1" ht="16.5" customHeight="1">
      <c r="A215" s="41"/>
      <c r="B215" s="42"/>
      <c r="C215" s="282" t="s">
        <v>806</v>
      </c>
      <c r="D215" s="282" t="s">
        <v>516</v>
      </c>
      <c r="E215" s="283" t="s">
        <v>9090</v>
      </c>
      <c r="F215" s="284" t="s">
        <v>9091</v>
      </c>
      <c r="G215" s="285" t="s">
        <v>550</v>
      </c>
      <c r="H215" s="286">
        <v>1</v>
      </c>
      <c r="I215" s="287"/>
      <c r="J215" s="288">
        <f>ROUND(I215*H215,2)</f>
        <v>0</v>
      </c>
      <c r="K215" s="284" t="s">
        <v>28</v>
      </c>
      <c r="L215" s="289"/>
      <c r="M215" s="290" t="s">
        <v>28</v>
      </c>
      <c r="N215" s="291" t="s">
        <v>45</v>
      </c>
      <c r="O215" s="87"/>
      <c r="P215" s="240">
        <f>O215*H215</f>
        <v>0</v>
      </c>
      <c r="Q215" s="240">
        <v>0.51000000000000001</v>
      </c>
      <c r="R215" s="240">
        <f>Q215*H215</f>
        <v>0.51000000000000001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649</v>
      </c>
      <c r="AT215" s="242" t="s">
        <v>516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567</v>
      </c>
      <c r="BM215" s="242" t="s">
        <v>9092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9091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2" customFormat="1" ht="16.5" customHeight="1">
      <c r="A217" s="41"/>
      <c r="B217" s="42"/>
      <c r="C217" s="282" t="s">
        <v>811</v>
      </c>
      <c r="D217" s="282" t="s">
        <v>516</v>
      </c>
      <c r="E217" s="283" t="s">
        <v>9093</v>
      </c>
      <c r="F217" s="284" t="s">
        <v>9094</v>
      </c>
      <c r="G217" s="285" t="s">
        <v>550</v>
      </c>
      <c r="H217" s="286">
        <v>1</v>
      </c>
      <c r="I217" s="287"/>
      <c r="J217" s="288">
        <f>ROUND(I217*H217,2)</f>
        <v>0</v>
      </c>
      <c r="K217" s="284" t="s">
        <v>28</v>
      </c>
      <c r="L217" s="289"/>
      <c r="M217" s="290" t="s">
        <v>28</v>
      </c>
      <c r="N217" s="291" t="s">
        <v>45</v>
      </c>
      <c r="O217" s="87"/>
      <c r="P217" s="240">
        <f>O217*H217</f>
        <v>0</v>
      </c>
      <c r="Q217" s="240">
        <v>0.00095</v>
      </c>
      <c r="R217" s="240">
        <f>Q217*H217</f>
        <v>0.00095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649</v>
      </c>
      <c r="AT217" s="242" t="s">
        <v>516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567</v>
      </c>
      <c r="BM217" s="242" t="s">
        <v>9095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9094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2" customFormat="1" ht="16.5" customHeight="1">
      <c r="A219" s="41"/>
      <c r="B219" s="42"/>
      <c r="C219" s="282" t="s">
        <v>817</v>
      </c>
      <c r="D219" s="282" t="s">
        <v>516</v>
      </c>
      <c r="E219" s="283" t="s">
        <v>9096</v>
      </c>
      <c r="F219" s="284" t="s">
        <v>9097</v>
      </c>
      <c r="G219" s="285" t="s">
        <v>550</v>
      </c>
      <c r="H219" s="286">
        <v>1</v>
      </c>
      <c r="I219" s="287"/>
      <c r="J219" s="288">
        <f>ROUND(I219*H219,2)</f>
        <v>0</v>
      </c>
      <c r="K219" s="284" t="s">
        <v>28</v>
      </c>
      <c r="L219" s="289"/>
      <c r="M219" s="290" t="s">
        <v>28</v>
      </c>
      <c r="N219" s="291" t="s">
        <v>45</v>
      </c>
      <c r="O219" s="87"/>
      <c r="P219" s="240">
        <f>O219*H219</f>
        <v>0</v>
      </c>
      <c r="Q219" s="240">
        <v>0.00012999999999999999</v>
      </c>
      <c r="R219" s="240">
        <f>Q219*H219</f>
        <v>0.00012999999999999999</v>
      </c>
      <c r="S219" s="240">
        <v>0</v>
      </c>
      <c r="T219" s="24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42" t="s">
        <v>649</v>
      </c>
      <c r="AT219" s="242" t="s">
        <v>516</v>
      </c>
      <c r="AU219" s="242" t="s">
        <v>82</v>
      </c>
      <c r="AY219" s="20" t="s">
        <v>475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20" t="s">
        <v>78</v>
      </c>
      <c r="BK219" s="243">
        <f>ROUND(I219*H219,2)</f>
        <v>0</v>
      </c>
      <c r="BL219" s="20" t="s">
        <v>567</v>
      </c>
      <c r="BM219" s="242" t="s">
        <v>9098</v>
      </c>
    </row>
    <row r="220" s="2" customFormat="1">
      <c r="A220" s="41"/>
      <c r="B220" s="42"/>
      <c r="C220" s="43"/>
      <c r="D220" s="244" t="s">
        <v>484</v>
      </c>
      <c r="E220" s="43"/>
      <c r="F220" s="245" t="s">
        <v>9097</v>
      </c>
      <c r="G220" s="43"/>
      <c r="H220" s="43"/>
      <c r="I220" s="151"/>
      <c r="J220" s="43"/>
      <c r="K220" s="43"/>
      <c r="L220" s="47"/>
      <c r="M220" s="246"/>
      <c r="N220" s="24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484</v>
      </c>
      <c r="AU220" s="20" t="s">
        <v>82</v>
      </c>
    </row>
    <row r="221" s="2" customFormat="1" ht="16.5" customHeight="1">
      <c r="A221" s="41"/>
      <c r="B221" s="42"/>
      <c r="C221" s="282" t="s">
        <v>822</v>
      </c>
      <c r="D221" s="282" t="s">
        <v>516</v>
      </c>
      <c r="E221" s="283" t="s">
        <v>9099</v>
      </c>
      <c r="F221" s="284" t="s">
        <v>9100</v>
      </c>
      <c r="G221" s="285" t="s">
        <v>550</v>
      </c>
      <c r="H221" s="286">
        <v>1</v>
      </c>
      <c r="I221" s="287"/>
      <c r="J221" s="288">
        <f>ROUND(I221*H221,2)</f>
        <v>0</v>
      </c>
      <c r="K221" s="284" t="s">
        <v>28</v>
      </c>
      <c r="L221" s="289"/>
      <c r="M221" s="290" t="s">
        <v>28</v>
      </c>
      <c r="N221" s="291" t="s">
        <v>45</v>
      </c>
      <c r="O221" s="87"/>
      <c r="P221" s="240">
        <f>O221*H221</f>
        <v>0</v>
      </c>
      <c r="Q221" s="240">
        <v>0.00231</v>
      </c>
      <c r="R221" s="240">
        <f>Q221*H221</f>
        <v>0.00231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649</v>
      </c>
      <c r="AT221" s="242" t="s">
        <v>516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567</v>
      </c>
      <c r="BM221" s="242" t="s">
        <v>9101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9100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12" customFormat="1" ht="25.92" customHeight="1">
      <c r="A223" s="12"/>
      <c r="B223" s="215"/>
      <c r="C223" s="216"/>
      <c r="D223" s="217" t="s">
        <v>73</v>
      </c>
      <c r="E223" s="218" t="s">
        <v>516</v>
      </c>
      <c r="F223" s="218" t="s">
        <v>900</v>
      </c>
      <c r="G223" s="216"/>
      <c r="H223" s="216"/>
      <c r="I223" s="219"/>
      <c r="J223" s="220">
        <f>BK223</f>
        <v>0</v>
      </c>
      <c r="K223" s="216"/>
      <c r="L223" s="221"/>
      <c r="M223" s="222"/>
      <c r="N223" s="223"/>
      <c r="O223" s="223"/>
      <c r="P223" s="224">
        <f>P224</f>
        <v>0</v>
      </c>
      <c r="Q223" s="223"/>
      <c r="R223" s="224">
        <f>R224</f>
        <v>0</v>
      </c>
      <c r="S223" s="223"/>
      <c r="T223" s="225">
        <f>T224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6" t="s">
        <v>90</v>
      </c>
      <c r="AT223" s="227" t="s">
        <v>73</v>
      </c>
      <c r="AU223" s="227" t="s">
        <v>74</v>
      </c>
      <c r="AY223" s="226" t="s">
        <v>475</v>
      </c>
      <c r="BK223" s="228">
        <f>BK224</f>
        <v>0</v>
      </c>
    </row>
    <row r="224" s="12" customFormat="1" ht="22.8" customHeight="1">
      <c r="A224" s="12"/>
      <c r="B224" s="215"/>
      <c r="C224" s="216"/>
      <c r="D224" s="217" t="s">
        <v>73</v>
      </c>
      <c r="E224" s="229" t="s">
        <v>3003</v>
      </c>
      <c r="F224" s="229" t="s">
        <v>3004</v>
      </c>
      <c r="G224" s="216"/>
      <c r="H224" s="216"/>
      <c r="I224" s="219"/>
      <c r="J224" s="230">
        <f>BK224</f>
        <v>0</v>
      </c>
      <c r="K224" s="216"/>
      <c r="L224" s="221"/>
      <c r="M224" s="222"/>
      <c r="N224" s="223"/>
      <c r="O224" s="223"/>
      <c r="P224" s="224">
        <f>SUM(P225:P228)</f>
        <v>0</v>
      </c>
      <c r="Q224" s="223"/>
      <c r="R224" s="224">
        <f>SUM(R225:R228)</f>
        <v>0</v>
      </c>
      <c r="S224" s="223"/>
      <c r="T224" s="225">
        <f>SUM(T225:T228)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6" t="s">
        <v>90</v>
      </c>
      <c r="AT224" s="227" t="s">
        <v>73</v>
      </c>
      <c r="AU224" s="227" t="s">
        <v>78</v>
      </c>
      <c r="AY224" s="226" t="s">
        <v>475</v>
      </c>
      <c r="BK224" s="228">
        <f>SUM(BK225:BK228)</f>
        <v>0</v>
      </c>
    </row>
    <row r="225" s="2" customFormat="1" ht="21.75" customHeight="1">
      <c r="A225" s="41"/>
      <c r="B225" s="42"/>
      <c r="C225" s="231" t="s">
        <v>827</v>
      </c>
      <c r="D225" s="231" t="s">
        <v>477</v>
      </c>
      <c r="E225" s="232" t="s">
        <v>9102</v>
      </c>
      <c r="F225" s="233" t="s">
        <v>9103</v>
      </c>
      <c r="G225" s="234" t="s">
        <v>550</v>
      </c>
      <c r="H225" s="235">
        <v>1</v>
      </c>
      <c r="I225" s="236"/>
      <c r="J225" s="237">
        <f>ROUND(I225*H225,2)</f>
        <v>0</v>
      </c>
      <c r="K225" s="233" t="s">
        <v>481</v>
      </c>
      <c r="L225" s="47"/>
      <c r="M225" s="238" t="s">
        <v>28</v>
      </c>
      <c r="N225" s="239" t="s">
        <v>45</v>
      </c>
      <c r="O225" s="87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839</v>
      </c>
      <c r="AT225" s="242" t="s">
        <v>477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839</v>
      </c>
      <c r="BM225" s="242" t="s">
        <v>9104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9105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2" customFormat="1" ht="16.5" customHeight="1">
      <c r="A227" s="41"/>
      <c r="B227" s="42"/>
      <c r="C227" s="282" t="s">
        <v>833</v>
      </c>
      <c r="D227" s="282" t="s">
        <v>516</v>
      </c>
      <c r="E227" s="283" t="s">
        <v>9106</v>
      </c>
      <c r="F227" s="284" t="s">
        <v>9107</v>
      </c>
      <c r="G227" s="285" t="s">
        <v>8622</v>
      </c>
      <c r="H227" s="286">
        <v>1</v>
      </c>
      <c r="I227" s="287"/>
      <c r="J227" s="288">
        <f>ROUND(I227*H227,2)</f>
        <v>0</v>
      </c>
      <c r="K227" s="284" t="s">
        <v>28</v>
      </c>
      <c r="L227" s="289"/>
      <c r="M227" s="290" t="s">
        <v>28</v>
      </c>
      <c r="N227" s="291" t="s">
        <v>45</v>
      </c>
      <c r="O227" s="87"/>
      <c r="P227" s="240">
        <f>O227*H227</f>
        <v>0</v>
      </c>
      <c r="Q227" s="240">
        <v>0</v>
      </c>
      <c r="R227" s="240">
        <f>Q227*H227</f>
        <v>0</v>
      </c>
      <c r="S227" s="240">
        <v>0</v>
      </c>
      <c r="T227" s="241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42" t="s">
        <v>912</v>
      </c>
      <c r="AT227" s="242" t="s">
        <v>516</v>
      </c>
      <c r="AU227" s="242" t="s">
        <v>82</v>
      </c>
      <c r="AY227" s="20" t="s">
        <v>475</v>
      </c>
      <c r="BE227" s="243">
        <f>IF(N227="základní",J227,0)</f>
        <v>0</v>
      </c>
      <c r="BF227" s="243">
        <f>IF(N227="snížená",J227,0)</f>
        <v>0</v>
      </c>
      <c r="BG227" s="243">
        <f>IF(N227="zákl. přenesená",J227,0)</f>
        <v>0</v>
      </c>
      <c r="BH227" s="243">
        <f>IF(N227="sníž. přenesená",J227,0)</f>
        <v>0</v>
      </c>
      <c r="BI227" s="243">
        <f>IF(N227="nulová",J227,0)</f>
        <v>0</v>
      </c>
      <c r="BJ227" s="20" t="s">
        <v>78</v>
      </c>
      <c r="BK227" s="243">
        <f>ROUND(I227*H227,2)</f>
        <v>0</v>
      </c>
      <c r="BL227" s="20" t="s">
        <v>839</v>
      </c>
      <c r="BM227" s="242" t="s">
        <v>9108</v>
      </c>
    </row>
    <row r="228" s="2" customFormat="1">
      <c r="A228" s="41"/>
      <c r="B228" s="42"/>
      <c r="C228" s="43"/>
      <c r="D228" s="244" t="s">
        <v>484</v>
      </c>
      <c r="E228" s="43"/>
      <c r="F228" s="245" t="s">
        <v>9107</v>
      </c>
      <c r="G228" s="43"/>
      <c r="H228" s="43"/>
      <c r="I228" s="151"/>
      <c r="J228" s="43"/>
      <c r="K228" s="43"/>
      <c r="L228" s="47"/>
      <c r="M228" s="246"/>
      <c r="N228" s="24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484</v>
      </c>
      <c r="AU228" s="20" t="s">
        <v>82</v>
      </c>
    </row>
    <row r="229" s="12" customFormat="1" ht="25.92" customHeight="1">
      <c r="A229" s="12"/>
      <c r="B229" s="215"/>
      <c r="C229" s="216"/>
      <c r="D229" s="217" t="s">
        <v>73</v>
      </c>
      <c r="E229" s="218" t="s">
        <v>9109</v>
      </c>
      <c r="F229" s="218" t="s">
        <v>9110</v>
      </c>
      <c r="G229" s="216"/>
      <c r="H229" s="216"/>
      <c r="I229" s="219"/>
      <c r="J229" s="220">
        <f>BK229</f>
        <v>0</v>
      </c>
      <c r="K229" s="216"/>
      <c r="L229" s="221"/>
      <c r="M229" s="222"/>
      <c r="N229" s="223"/>
      <c r="O229" s="223"/>
      <c r="P229" s="224">
        <f>SUM(P230:P239)</f>
        <v>0</v>
      </c>
      <c r="Q229" s="223"/>
      <c r="R229" s="224">
        <f>SUM(R230:R239)</f>
        <v>13.931999999999999</v>
      </c>
      <c r="S229" s="223"/>
      <c r="T229" s="225">
        <f>SUM(T230:T239)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6" t="s">
        <v>482</v>
      </c>
      <c r="AT229" s="227" t="s">
        <v>73</v>
      </c>
      <c r="AU229" s="227" t="s">
        <v>74</v>
      </c>
      <c r="AY229" s="226" t="s">
        <v>475</v>
      </c>
      <c r="BK229" s="228">
        <f>SUM(BK230:BK239)</f>
        <v>0</v>
      </c>
    </row>
    <row r="230" s="2" customFormat="1" ht="21.75" customHeight="1">
      <c r="A230" s="41"/>
      <c r="B230" s="42"/>
      <c r="C230" s="231" t="s">
        <v>839</v>
      </c>
      <c r="D230" s="231" t="s">
        <v>477</v>
      </c>
      <c r="E230" s="232" t="s">
        <v>9111</v>
      </c>
      <c r="F230" s="233" t="s">
        <v>9112</v>
      </c>
      <c r="G230" s="234" t="s">
        <v>3147</v>
      </c>
      <c r="H230" s="235">
        <v>40</v>
      </c>
      <c r="I230" s="236"/>
      <c r="J230" s="237">
        <f>ROUND(I230*H230,2)</f>
        <v>0</v>
      </c>
      <c r="K230" s="233" t="s">
        <v>481</v>
      </c>
      <c r="L230" s="47"/>
      <c r="M230" s="238" t="s">
        <v>28</v>
      </c>
      <c r="N230" s="239" t="s">
        <v>45</v>
      </c>
      <c r="O230" s="87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42" t="s">
        <v>9113</v>
      </c>
      <c r="AT230" s="242" t="s">
        <v>477</v>
      </c>
      <c r="AU230" s="242" t="s">
        <v>78</v>
      </c>
      <c r="AY230" s="20" t="s">
        <v>475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20" t="s">
        <v>78</v>
      </c>
      <c r="BK230" s="243">
        <f>ROUND(I230*H230,2)</f>
        <v>0</v>
      </c>
      <c r="BL230" s="20" t="s">
        <v>9113</v>
      </c>
      <c r="BM230" s="242" t="s">
        <v>9114</v>
      </c>
    </row>
    <row r="231" s="2" customFormat="1">
      <c r="A231" s="41"/>
      <c r="B231" s="42"/>
      <c r="C231" s="43"/>
      <c r="D231" s="244" t="s">
        <v>484</v>
      </c>
      <c r="E231" s="43"/>
      <c r="F231" s="245" t="s">
        <v>9115</v>
      </c>
      <c r="G231" s="43"/>
      <c r="H231" s="43"/>
      <c r="I231" s="151"/>
      <c r="J231" s="43"/>
      <c r="K231" s="43"/>
      <c r="L231" s="47"/>
      <c r="M231" s="246"/>
      <c r="N231" s="24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484</v>
      </c>
      <c r="AU231" s="20" t="s">
        <v>78</v>
      </c>
    </row>
    <row r="232" s="2" customFormat="1" ht="16.5" customHeight="1">
      <c r="A232" s="41"/>
      <c r="B232" s="42"/>
      <c r="C232" s="282" t="s">
        <v>844</v>
      </c>
      <c r="D232" s="282" t="s">
        <v>516</v>
      </c>
      <c r="E232" s="283" t="s">
        <v>9116</v>
      </c>
      <c r="F232" s="284" t="s">
        <v>9117</v>
      </c>
      <c r="G232" s="285" t="s">
        <v>639</v>
      </c>
      <c r="H232" s="286">
        <v>20</v>
      </c>
      <c r="I232" s="287"/>
      <c r="J232" s="288">
        <f>ROUND(I232*H232,2)</f>
        <v>0</v>
      </c>
      <c r="K232" s="284" t="s">
        <v>28</v>
      </c>
      <c r="L232" s="289"/>
      <c r="M232" s="290" t="s">
        <v>28</v>
      </c>
      <c r="N232" s="291" t="s">
        <v>45</v>
      </c>
      <c r="O232" s="87"/>
      <c r="P232" s="240">
        <f>O232*H232</f>
        <v>0</v>
      </c>
      <c r="Q232" s="240">
        <v>0.68999999999999995</v>
      </c>
      <c r="R232" s="240">
        <f>Q232*H232</f>
        <v>13.799999999999999</v>
      </c>
      <c r="S232" s="240">
        <v>0</v>
      </c>
      <c r="T232" s="241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42" t="s">
        <v>9113</v>
      </c>
      <c r="AT232" s="242" t="s">
        <v>516</v>
      </c>
      <c r="AU232" s="242" t="s">
        <v>78</v>
      </c>
      <c r="AY232" s="20" t="s">
        <v>475</v>
      </c>
      <c r="BE232" s="243">
        <f>IF(N232="základní",J232,0)</f>
        <v>0</v>
      </c>
      <c r="BF232" s="243">
        <f>IF(N232="snížená",J232,0)</f>
        <v>0</v>
      </c>
      <c r="BG232" s="243">
        <f>IF(N232="zákl. přenesená",J232,0)</f>
        <v>0</v>
      </c>
      <c r="BH232" s="243">
        <f>IF(N232="sníž. přenesená",J232,0)</f>
        <v>0</v>
      </c>
      <c r="BI232" s="243">
        <f>IF(N232="nulová",J232,0)</f>
        <v>0</v>
      </c>
      <c r="BJ232" s="20" t="s">
        <v>78</v>
      </c>
      <c r="BK232" s="243">
        <f>ROUND(I232*H232,2)</f>
        <v>0</v>
      </c>
      <c r="BL232" s="20" t="s">
        <v>9113</v>
      </c>
      <c r="BM232" s="242" t="s">
        <v>9118</v>
      </c>
    </row>
    <row r="233" s="2" customFormat="1">
      <c r="A233" s="41"/>
      <c r="B233" s="42"/>
      <c r="C233" s="43"/>
      <c r="D233" s="244" t="s">
        <v>484</v>
      </c>
      <c r="E233" s="43"/>
      <c r="F233" s="245" t="s">
        <v>9117</v>
      </c>
      <c r="G233" s="43"/>
      <c r="H233" s="43"/>
      <c r="I233" s="151"/>
      <c r="J233" s="43"/>
      <c r="K233" s="43"/>
      <c r="L233" s="47"/>
      <c r="M233" s="246"/>
      <c r="N233" s="24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484</v>
      </c>
      <c r="AU233" s="20" t="s">
        <v>78</v>
      </c>
    </row>
    <row r="234" s="2" customFormat="1" ht="16.5" customHeight="1">
      <c r="A234" s="41"/>
      <c r="B234" s="42"/>
      <c r="C234" s="282" t="s">
        <v>850</v>
      </c>
      <c r="D234" s="282" t="s">
        <v>516</v>
      </c>
      <c r="E234" s="283" t="s">
        <v>9119</v>
      </c>
      <c r="F234" s="284" t="s">
        <v>9120</v>
      </c>
      <c r="G234" s="285" t="s">
        <v>550</v>
      </c>
      <c r="H234" s="286">
        <v>10</v>
      </c>
      <c r="I234" s="287"/>
      <c r="J234" s="288">
        <f>ROUND(I234*H234,2)</f>
        <v>0</v>
      </c>
      <c r="K234" s="284" t="s">
        <v>28</v>
      </c>
      <c r="L234" s="289"/>
      <c r="M234" s="290" t="s">
        <v>28</v>
      </c>
      <c r="N234" s="291" t="s">
        <v>45</v>
      </c>
      <c r="O234" s="87"/>
      <c r="P234" s="240">
        <f>O234*H234</f>
        <v>0</v>
      </c>
      <c r="Q234" s="240">
        <v>0</v>
      </c>
      <c r="R234" s="240">
        <f>Q234*H234</f>
        <v>0</v>
      </c>
      <c r="S234" s="240">
        <v>0</v>
      </c>
      <c r="T234" s="241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42" t="s">
        <v>9113</v>
      </c>
      <c r="AT234" s="242" t="s">
        <v>516</v>
      </c>
      <c r="AU234" s="242" t="s">
        <v>78</v>
      </c>
      <c r="AY234" s="20" t="s">
        <v>475</v>
      </c>
      <c r="BE234" s="243">
        <f>IF(N234="základní",J234,0)</f>
        <v>0</v>
      </c>
      <c r="BF234" s="243">
        <f>IF(N234="snížená",J234,0)</f>
        <v>0</v>
      </c>
      <c r="BG234" s="243">
        <f>IF(N234="zákl. přenesená",J234,0)</f>
        <v>0</v>
      </c>
      <c r="BH234" s="243">
        <f>IF(N234="sníž. přenesená",J234,0)</f>
        <v>0</v>
      </c>
      <c r="BI234" s="243">
        <f>IF(N234="nulová",J234,0)</f>
        <v>0</v>
      </c>
      <c r="BJ234" s="20" t="s">
        <v>78</v>
      </c>
      <c r="BK234" s="243">
        <f>ROUND(I234*H234,2)</f>
        <v>0</v>
      </c>
      <c r="BL234" s="20" t="s">
        <v>9113</v>
      </c>
      <c r="BM234" s="242" t="s">
        <v>9121</v>
      </c>
    </row>
    <row r="235" s="2" customFormat="1">
      <c r="A235" s="41"/>
      <c r="B235" s="42"/>
      <c r="C235" s="43"/>
      <c r="D235" s="244" t="s">
        <v>484</v>
      </c>
      <c r="E235" s="43"/>
      <c r="F235" s="245" t="s">
        <v>9120</v>
      </c>
      <c r="G235" s="43"/>
      <c r="H235" s="43"/>
      <c r="I235" s="151"/>
      <c r="J235" s="43"/>
      <c r="K235" s="43"/>
      <c r="L235" s="47"/>
      <c r="M235" s="246"/>
      <c r="N235" s="24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484</v>
      </c>
      <c r="AU235" s="20" t="s">
        <v>78</v>
      </c>
    </row>
    <row r="236" s="2" customFormat="1" ht="16.5" customHeight="1">
      <c r="A236" s="41"/>
      <c r="B236" s="42"/>
      <c r="C236" s="282" t="s">
        <v>855</v>
      </c>
      <c r="D236" s="282" t="s">
        <v>516</v>
      </c>
      <c r="E236" s="283" t="s">
        <v>9122</v>
      </c>
      <c r="F236" s="284" t="s">
        <v>9123</v>
      </c>
      <c r="G236" s="285" t="s">
        <v>550</v>
      </c>
      <c r="H236" s="286">
        <v>10</v>
      </c>
      <c r="I236" s="287"/>
      <c r="J236" s="288">
        <f>ROUND(I236*H236,2)</f>
        <v>0</v>
      </c>
      <c r="K236" s="284" t="s">
        <v>28</v>
      </c>
      <c r="L236" s="289"/>
      <c r="M236" s="290" t="s">
        <v>28</v>
      </c>
      <c r="N236" s="291" t="s">
        <v>45</v>
      </c>
      <c r="O236" s="87"/>
      <c r="P236" s="240">
        <f>O236*H236</f>
        <v>0</v>
      </c>
      <c r="Q236" s="240">
        <v>0.010999999999999999</v>
      </c>
      <c r="R236" s="240">
        <f>Q236*H236</f>
        <v>0.10999999999999999</v>
      </c>
      <c r="S236" s="240">
        <v>0</v>
      </c>
      <c r="T236" s="241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42" t="s">
        <v>9113</v>
      </c>
      <c r="AT236" s="242" t="s">
        <v>516</v>
      </c>
      <c r="AU236" s="242" t="s">
        <v>78</v>
      </c>
      <c r="AY236" s="20" t="s">
        <v>475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20" t="s">
        <v>78</v>
      </c>
      <c r="BK236" s="243">
        <f>ROUND(I236*H236,2)</f>
        <v>0</v>
      </c>
      <c r="BL236" s="20" t="s">
        <v>9113</v>
      </c>
      <c r="BM236" s="242" t="s">
        <v>9124</v>
      </c>
    </row>
    <row r="237" s="2" customFormat="1">
      <c r="A237" s="41"/>
      <c r="B237" s="42"/>
      <c r="C237" s="43"/>
      <c r="D237" s="244" t="s">
        <v>484</v>
      </c>
      <c r="E237" s="43"/>
      <c r="F237" s="245" t="s">
        <v>9123</v>
      </c>
      <c r="G237" s="43"/>
      <c r="H237" s="43"/>
      <c r="I237" s="151"/>
      <c r="J237" s="43"/>
      <c r="K237" s="43"/>
      <c r="L237" s="47"/>
      <c r="M237" s="246"/>
      <c r="N237" s="24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484</v>
      </c>
      <c r="AU237" s="20" t="s">
        <v>78</v>
      </c>
    </row>
    <row r="238" s="2" customFormat="1" ht="16.5" customHeight="1">
      <c r="A238" s="41"/>
      <c r="B238" s="42"/>
      <c r="C238" s="282" t="s">
        <v>860</v>
      </c>
      <c r="D238" s="282" t="s">
        <v>516</v>
      </c>
      <c r="E238" s="283" t="s">
        <v>9125</v>
      </c>
      <c r="F238" s="284" t="s">
        <v>9126</v>
      </c>
      <c r="G238" s="285" t="s">
        <v>550</v>
      </c>
      <c r="H238" s="286">
        <v>2</v>
      </c>
      <c r="I238" s="287"/>
      <c r="J238" s="288">
        <f>ROUND(I238*H238,2)</f>
        <v>0</v>
      </c>
      <c r="K238" s="284" t="s">
        <v>28</v>
      </c>
      <c r="L238" s="289"/>
      <c r="M238" s="290" t="s">
        <v>28</v>
      </c>
      <c r="N238" s="291" t="s">
        <v>45</v>
      </c>
      <c r="O238" s="87"/>
      <c r="P238" s="240">
        <f>O238*H238</f>
        <v>0</v>
      </c>
      <c r="Q238" s="240">
        <v>0.010999999999999999</v>
      </c>
      <c r="R238" s="240">
        <f>Q238*H238</f>
        <v>0.021999999999999999</v>
      </c>
      <c r="S238" s="240">
        <v>0</v>
      </c>
      <c r="T238" s="241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42" t="s">
        <v>9113</v>
      </c>
      <c r="AT238" s="242" t="s">
        <v>516</v>
      </c>
      <c r="AU238" s="242" t="s">
        <v>78</v>
      </c>
      <c r="AY238" s="20" t="s">
        <v>475</v>
      </c>
      <c r="BE238" s="243">
        <f>IF(N238="základní",J238,0)</f>
        <v>0</v>
      </c>
      <c r="BF238" s="243">
        <f>IF(N238="snížená",J238,0)</f>
        <v>0</v>
      </c>
      <c r="BG238" s="243">
        <f>IF(N238="zákl. přenesená",J238,0)</f>
        <v>0</v>
      </c>
      <c r="BH238" s="243">
        <f>IF(N238="sníž. přenesená",J238,0)</f>
        <v>0</v>
      </c>
      <c r="BI238" s="243">
        <f>IF(N238="nulová",J238,0)</f>
        <v>0</v>
      </c>
      <c r="BJ238" s="20" t="s">
        <v>78</v>
      </c>
      <c r="BK238" s="243">
        <f>ROUND(I238*H238,2)</f>
        <v>0</v>
      </c>
      <c r="BL238" s="20" t="s">
        <v>9113</v>
      </c>
      <c r="BM238" s="242" t="s">
        <v>9127</v>
      </c>
    </row>
    <row r="239" s="2" customFormat="1">
      <c r="A239" s="41"/>
      <c r="B239" s="42"/>
      <c r="C239" s="43"/>
      <c r="D239" s="244" t="s">
        <v>484</v>
      </c>
      <c r="E239" s="43"/>
      <c r="F239" s="245" t="s">
        <v>9126</v>
      </c>
      <c r="G239" s="43"/>
      <c r="H239" s="43"/>
      <c r="I239" s="151"/>
      <c r="J239" s="43"/>
      <c r="K239" s="43"/>
      <c r="L239" s="47"/>
      <c r="M239" s="295"/>
      <c r="N239" s="296"/>
      <c r="O239" s="297"/>
      <c r="P239" s="297"/>
      <c r="Q239" s="297"/>
      <c r="R239" s="297"/>
      <c r="S239" s="297"/>
      <c r="T239" s="29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484</v>
      </c>
      <c r="AU239" s="20" t="s">
        <v>78</v>
      </c>
    </row>
    <row r="240" s="2" customFormat="1" ht="6.96" customHeight="1">
      <c r="A240" s="41"/>
      <c r="B240" s="62"/>
      <c r="C240" s="63"/>
      <c r="D240" s="63"/>
      <c r="E240" s="63"/>
      <c r="F240" s="63"/>
      <c r="G240" s="63"/>
      <c r="H240" s="63"/>
      <c r="I240" s="179"/>
      <c r="J240" s="63"/>
      <c r="K240" s="63"/>
      <c r="L240" s="47"/>
      <c r="M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</row>
  </sheetData>
  <sheetProtection sheet="1" autoFilter="0" formatColumns="0" formatRows="0" objects="1" scenarios="1" spinCount="100000" saltValue="JeRNYRlFv8Zhej18WuPEnS0uW1XgzLOdz+0P8XFShJZVyle//JqKo953t2ZPjfhPGxQyVKKABlpXmIN+8EG3tQ==" hashValue="asFk+DitasPjMaRtfYN/2IXlK6HVIfY+BxZSaQY/pPAJxEcLoM4uVQ3q2A78wMPGJI7LPq8CLDqw/dSR4v8Slg==" algorithmName="SHA-512" password="C429"/>
  <autoFilter ref="C96:K23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385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8590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9128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ROUND(J94,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ROUND((SUM(BE94:BE225)),  2)</f>
        <v>0</v>
      </c>
      <c r="G37" s="41"/>
      <c r="H37" s="41"/>
      <c r="I37" s="168">
        <v>0.20999999999999999</v>
      </c>
      <c r="J37" s="167">
        <f>ROUND(((SUM(BE94:BE225))*I37),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ROUND((SUM(BF94:BF225)),  2)</f>
        <v>0</v>
      </c>
      <c r="G38" s="41"/>
      <c r="H38" s="41"/>
      <c r="I38" s="168">
        <v>0.14999999999999999</v>
      </c>
      <c r="J38" s="167">
        <f>ROUND(((SUM(BF94:BF225))*I38),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ROUND((SUM(BG94:BG225)),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ROUND((SUM(BH94:BH225)),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ROUND((SUM(BI94:BI225)),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8590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2019-11-5 - Rozváděč - RT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J94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452</v>
      </c>
      <c r="E68" s="193"/>
      <c r="F68" s="193"/>
      <c r="G68" s="193"/>
      <c r="H68" s="193"/>
      <c r="I68" s="194"/>
      <c r="J68" s="195">
        <f>J95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2925</v>
      </c>
      <c r="E69" s="199"/>
      <c r="F69" s="199"/>
      <c r="G69" s="199"/>
      <c r="H69" s="199"/>
      <c r="I69" s="200"/>
      <c r="J69" s="201">
        <f>J96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90"/>
      <c r="C70" s="191"/>
      <c r="D70" s="192" t="s">
        <v>8919</v>
      </c>
      <c r="E70" s="193"/>
      <c r="F70" s="193"/>
      <c r="G70" s="193"/>
      <c r="H70" s="193"/>
      <c r="I70" s="194"/>
      <c r="J70" s="195">
        <f>J211</f>
        <v>0</v>
      </c>
      <c r="K70" s="191"/>
      <c r="L70" s="196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151"/>
      <c r="J71" s="43"/>
      <c r="K71" s="4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179"/>
      <c r="J72" s="63"/>
      <c r="K72" s="6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182"/>
      <c r="J76" s="65"/>
      <c r="K76" s="65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460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83" t="str">
        <f>E7</f>
        <v>Krounka Kutřín, výstavba poldru</v>
      </c>
      <c r="F80" s="35"/>
      <c r="G80" s="35"/>
      <c r="H80" s="35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435</v>
      </c>
      <c r="D81" s="25"/>
      <c r="E81" s="25"/>
      <c r="F81" s="25"/>
      <c r="G81" s="25"/>
      <c r="H81" s="25"/>
      <c r="I81" s="142"/>
      <c r="J81" s="25"/>
      <c r="K81" s="25"/>
      <c r="L81" s="23"/>
    </row>
    <row r="82" s="1" customFormat="1" ht="16.5" customHeight="1">
      <c r="B82" s="24"/>
      <c r="C82" s="25"/>
      <c r="D82" s="25"/>
      <c r="E82" s="183" t="s">
        <v>8531</v>
      </c>
      <c r="F82" s="25"/>
      <c r="G82" s="25"/>
      <c r="H82" s="25"/>
      <c r="I82" s="142"/>
      <c r="J82" s="25"/>
      <c r="K82" s="25"/>
      <c r="L82" s="23"/>
    </row>
    <row r="83" s="1" customFormat="1" ht="12" customHeight="1">
      <c r="B83" s="24"/>
      <c r="C83" s="35" t="s">
        <v>437</v>
      </c>
      <c r="D83" s="25"/>
      <c r="E83" s="25"/>
      <c r="F83" s="25"/>
      <c r="G83" s="25"/>
      <c r="H83" s="25"/>
      <c r="I83" s="142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84" t="s">
        <v>8590</v>
      </c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439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2019-11-5 - Rozváděč - RT</v>
      </c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22</v>
      </c>
      <c r="D88" s="43"/>
      <c r="E88" s="43"/>
      <c r="F88" s="30" t="str">
        <f>F16</f>
        <v>Skuteč</v>
      </c>
      <c r="G88" s="43"/>
      <c r="H88" s="43"/>
      <c r="I88" s="154" t="s">
        <v>24</v>
      </c>
      <c r="J88" s="75" t="str">
        <f>IF(J16="","",J16)</f>
        <v>27.8.2019</v>
      </c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26</v>
      </c>
      <c r="D90" s="43"/>
      <c r="E90" s="43"/>
      <c r="F90" s="30" t="str">
        <f>E19</f>
        <v>Povodí Labe,státní podnik,Víta Nejedlého 951, HK3</v>
      </c>
      <c r="G90" s="43"/>
      <c r="H90" s="43"/>
      <c r="I90" s="154" t="s">
        <v>33</v>
      </c>
      <c r="J90" s="39" t="str">
        <f>E25</f>
        <v>"Sdružení Kutřín 2016" Šindlar + HG partner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31</v>
      </c>
      <c r="D91" s="43"/>
      <c r="E91" s="43"/>
      <c r="F91" s="30" t="str">
        <f>IF(E22="","",E22)</f>
        <v>Vyplň údaj</v>
      </c>
      <c r="G91" s="43"/>
      <c r="H91" s="43"/>
      <c r="I91" s="154" t="s">
        <v>36</v>
      </c>
      <c r="J91" s="39" t="str">
        <f>E28</f>
        <v xml:space="preserve"> 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203"/>
      <c r="B93" s="204"/>
      <c r="C93" s="205" t="s">
        <v>461</v>
      </c>
      <c r="D93" s="206" t="s">
        <v>59</v>
      </c>
      <c r="E93" s="206" t="s">
        <v>55</v>
      </c>
      <c r="F93" s="206" t="s">
        <v>56</v>
      </c>
      <c r="G93" s="206" t="s">
        <v>462</v>
      </c>
      <c r="H93" s="206" t="s">
        <v>463</v>
      </c>
      <c r="I93" s="207" t="s">
        <v>464</v>
      </c>
      <c r="J93" s="206" t="s">
        <v>444</v>
      </c>
      <c r="K93" s="208" t="s">
        <v>465</v>
      </c>
      <c r="L93" s="209"/>
      <c r="M93" s="95" t="s">
        <v>28</v>
      </c>
      <c r="N93" s="96" t="s">
        <v>44</v>
      </c>
      <c r="O93" s="96" t="s">
        <v>466</v>
      </c>
      <c r="P93" s="96" t="s">
        <v>467</v>
      </c>
      <c r="Q93" s="96" t="s">
        <v>468</v>
      </c>
      <c r="R93" s="96" t="s">
        <v>469</v>
      </c>
      <c r="S93" s="96" t="s">
        <v>470</v>
      </c>
      <c r="T93" s="97" t="s">
        <v>471</v>
      </c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</row>
    <row r="94" s="2" customFormat="1" ht="22.8" customHeight="1">
      <c r="A94" s="41"/>
      <c r="B94" s="42"/>
      <c r="C94" s="102" t="s">
        <v>472</v>
      </c>
      <c r="D94" s="43"/>
      <c r="E94" s="43"/>
      <c r="F94" s="43"/>
      <c r="G94" s="43"/>
      <c r="H94" s="43"/>
      <c r="I94" s="151"/>
      <c r="J94" s="210">
        <f>BK94</f>
        <v>0</v>
      </c>
      <c r="K94" s="43"/>
      <c r="L94" s="47"/>
      <c r="M94" s="98"/>
      <c r="N94" s="211"/>
      <c r="O94" s="99"/>
      <c r="P94" s="212">
        <f>P95+P211</f>
        <v>0</v>
      </c>
      <c r="Q94" s="99"/>
      <c r="R94" s="212">
        <f>R95+R211</f>
        <v>39.571459999999995</v>
      </c>
      <c r="S94" s="99"/>
      <c r="T94" s="213">
        <f>T95+T211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73</v>
      </c>
      <c r="AU94" s="20" t="s">
        <v>445</v>
      </c>
      <c r="BK94" s="214">
        <f>BK95+BK211</f>
        <v>0</v>
      </c>
    </row>
    <row r="95" s="12" customFormat="1" ht="25.92" customHeight="1">
      <c r="A95" s="12"/>
      <c r="B95" s="215"/>
      <c r="C95" s="216"/>
      <c r="D95" s="217" t="s">
        <v>73</v>
      </c>
      <c r="E95" s="218" t="s">
        <v>708</v>
      </c>
      <c r="F95" s="218" t="s">
        <v>709</v>
      </c>
      <c r="G95" s="216"/>
      <c r="H95" s="216"/>
      <c r="I95" s="219"/>
      <c r="J95" s="220">
        <f>BK95</f>
        <v>0</v>
      </c>
      <c r="K95" s="216"/>
      <c r="L95" s="221"/>
      <c r="M95" s="222"/>
      <c r="N95" s="223"/>
      <c r="O95" s="223"/>
      <c r="P95" s="224">
        <f>P96</f>
        <v>0</v>
      </c>
      <c r="Q95" s="223"/>
      <c r="R95" s="224">
        <f>R96</f>
        <v>32.362009999999998</v>
      </c>
      <c r="S95" s="223"/>
      <c r="T95" s="225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82</v>
      </c>
      <c r="AT95" s="227" t="s">
        <v>73</v>
      </c>
      <c r="AU95" s="227" t="s">
        <v>74</v>
      </c>
      <c r="AY95" s="226" t="s">
        <v>475</v>
      </c>
      <c r="BK95" s="228">
        <f>BK96</f>
        <v>0</v>
      </c>
    </row>
    <row r="96" s="12" customFormat="1" ht="22.8" customHeight="1">
      <c r="A96" s="12"/>
      <c r="B96" s="215"/>
      <c r="C96" s="216"/>
      <c r="D96" s="217" t="s">
        <v>73</v>
      </c>
      <c r="E96" s="229" t="s">
        <v>2967</v>
      </c>
      <c r="F96" s="229" t="s">
        <v>2968</v>
      </c>
      <c r="G96" s="216"/>
      <c r="H96" s="216"/>
      <c r="I96" s="219"/>
      <c r="J96" s="230">
        <f>BK96</f>
        <v>0</v>
      </c>
      <c r="K96" s="216"/>
      <c r="L96" s="221"/>
      <c r="M96" s="222"/>
      <c r="N96" s="223"/>
      <c r="O96" s="223"/>
      <c r="P96" s="224">
        <f>SUM(P97:P210)</f>
        <v>0</v>
      </c>
      <c r="Q96" s="223"/>
      <c r="R96" s="224">
        <f>SUM(R97:R210)</f>
        <v>32.362009999999998</v>
      </c>
      <c r="S96" s="223"/>
      <c r="T96" s="225">
        <f>SUM(T97:T210)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82</v>
      </c>
      <c r="AT96" s="227" t="s">
        <v>73</v>
      </c>
      <c r="AU96" s="227" t="s">
        <v>78</v>
      </c>
      <c r="AY96" s="226" t="s">
        <v>475</v>
      </c>
      <c r="BK96" s="228">
        <f>SUM(BK97:BK210)</f>
        <v>0</v>
      </c>
    </row>
    <row r="97" s="2" customFormat="1" ht="16.5" customHeight="1">
      <c r="A97" s="41"/>
      <c r="B97" s="42"/>
      <c r="C97" s="282" t="s">
        <v>78</v>
      </c>
      <c r="D97" s="282" t="s">
        <v>516</v>
      </c>
      <c r="E97" s="283" t="s">
        <v>8975</v>
      </c>
      <c r="F97" s="284" t="s">
        <v>8976</v>
      </c>
      <c r="G97" s="285" t="s">
        <v>8622</v>
      </c>
      <c r="H97" s="286">
        <v>1</v>
      </c>
      <c r="I97" s="287"/>
      <c r="J97" s="288">
        <f>ROUND(I97*H97,2)</f>
        <v>0</v>
      </c>
      <c r="K97" s="284" t="s">
        <v>28</v>
      </c>
      <c r="L97" s="289"/>
      <c r="M97" s="290" t="s">
        <v>28</v>
      </c>
      <c r="N97" s="291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649</v>
      </c>
      <c r="AT97" s="242" t="s">
        <v>516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567</v>
      </c>
      <c r="BM97" s="242" t="s">
        <v>9129</v>
      </c>
    </row>
    <row r="98" s="2" customFormat="1">
      <c r="A98" s="41"/>
      <c r="B98" s="42"/>
      <c r="C98" s="43"/>
      <c r="D98" s="244" t="s">
        <v>484</v>
      </c>
      <c r="E98" s="43"/>
      <c r="F98" s="245" t="s">
        <v>8976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2" customFormat="1" ht="16.5" customHeight="1">
      <c r="A99" s="41"/>
      <c r="B99" s="42"/>
      <c r="C99" s="282" t="s">
        <v>82</v>
      </c>
      <c r="D99" s="282" t="s">
        <v>516</v>
      </c>
      <c r="E99" s="283" t="s">
        <v>8930</v>
      </c>
      <c r="F99" s="284" t="s">
        <v>8931</v>
      </c>
      <c r="G99" s="285" t="s">
        <v>550</v>
      </c>
      <c r="H99" s="286">
        <v>1</v>
      </c>
      <c r="I99" s="287"/>
      <c r="J99" s="288">
        <f>ROUND(I99*H99,2)</f>
        <v>0</v>
      </c>
      <c r="K99" s="284" t="s">
        <v>28</v>
      </c>
      <c r="L99" s="289"/>
      <c r="M99" s="290" t="s">
        <v>28</v>
      </c>
      <c r="N99" s="291" t="s">
        <v>45</v>
      </c>
      <c r="O99" s="87"/>
      <c r="P99" s="240">
        <f>O99*H99</f>
        <v>0</v>
      </c>
      <c r="Q99" s="240">
        <v>0.0050000000000000001</v>
      </c>
      <c r="R99" s="240">
        <f>Q99*H99</f>
        <v>0.0050000000000000001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649</v>
      </c>
      <c r="AT99" s="242" t="s">
        <v>516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567</v>
      </c>
      <c r="BM99" s="242" t="s">
        <v>9130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8931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2" customFormat="1" ht="16.5" customHeight="1">
      <c r="A101" s="41"/>
      <c r="B101" s="42"/>
      <c r="C101" s="282" t="s">
        <v>90</v>
      </c>
      <c r="D101" s="282" t="s">
        <v>516</v>
      </c>
      <c r="E101" s="283" t="s">
        <v>8933</v>
      </c>
      <c r="F101" s="284" t="s">
        <v>8934</v>
      </c>
      <c r="G101" s="285" t="s">
        <v>550</v>
      </c>
      <c r="H101" s="286">
        <v>1</v>
      </c>
      <c r="I101" s="287"/>
      <c r="J101" s="288">
        <f>ROUND(I101*H101,2)</f>
        <v>0</v>
      </c>
      <c r="K101" s="284" t="s">
        <v>28</v>
      </c>
      <c r="L101" s="289"/>
      <c r="M101" s="290" t="s">
        <v>28</v>
      </c>
      <c r="N101" s="291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649</v>
      </c>
      <c r="AT101" s="242" t="s">
        <v>516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567</v>
      </c>
      <c r="BM101" s="242" t="s">
        <v>9131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8934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2" customFormat="1" ht="16.5" customHeight="1">
      <c r="A103" s="41"/>
      <c r="B103" s="42"/>
      <c r="C103" s="282" t="s">
        <v>482</v>
      </c>
      <c r="D103" s="282" t="s">
        <v>516</v>
      </c>
      <c r="E103" s="283" t="s">
        <v>9132</v>
      </c>
      <c r="F103" s="284" t="s">
        <v>9133</v>
      </c>
      <c r="G103" s="285" t="s">
        <v>8622</v>
      </c>
      <c r="H103" s="286">
        <v>1</v>
      </c>
      <c r="I103" s="287"/>
      <c r="J103" s="288">
        <f>ROUND(I103*H103,2)</f>
        <v>0</v>
      </c>
      <c r="K103" s="284" t="s">
        <v>28</v>
      </c>
      <c r="L103" s="289"/>
      <c r="M103" s="290" t="s">
        <v>28</v>
      </c>
      <c r="N103" s="291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649</v>
      </c>
      <c r="AT103" s="242" t="s">
        <v>516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567</v>
      </c>
      <c r="BM103" s="242" t="s">
        <v>9134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9133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2" customFormat="1" ht="16.5" customHeight="1">
      <c r="A105" s="41"/>
      <c r="B105" s="42"/>
      <c r="C105" s="282" t="s">
        <v>186</v>
      </c>
      <c r="D105" s="282" t="s">
        <v>516</v>
      </c>
      <c r="E105" s="283" t="s">
        <v>8936</v>
      </c>
      <c r="F105" s="284" t="s">
        <v>9135</v>
      </c>
      <c r="G105" s="285" t="s">
        <v>8622</v>
      </c>
      <c r="H105" s="286">
        <v>1</v>
      </c>
      <c r="I105" s="287"/>
      <c r="J105" s="288">
        <f>ROUND(I105*H105,2)</f>
        <v>0</v>
      </c>
      <c r="K105" s="284" t="s">
        <v>28</v>
      </c>
      <c r="L105" s="289"/>
      <c r="M105" s="290" t="s">
        <v>28</v>
      </c>
      <c r="N105" s="291" t="s">
        <v>45</v>
      </c>
      <c r="O105" s="87"/>
      <c r="P105" s="240">
        <f>O105*H105</f>
        <v>0</v>
      </c>
      <c r="Q105" s="240">
        <v>0</v>
      </c>
      <c r="R105" s="240">
        <f>Q105*H105</f>
        <v>0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649</v>
      </c>
      <c r="AT105" s="242" t="s">
        <v>516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567</v>
      </c>
      <c r="BM105" s="242" t="s">
        <v>9136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9135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16.5" customHeight="1">
      <c r="A107" s="41"/>
      <c r="B107" s="42"/>
      <c r="C107" s="282" t="s">
        <v>204</v>
      </c>
      <c r="D107" s="282" t="s">
        <v>516</v>
      </c>
      <c r="E107" s="283" t="s">
        <v>8939</v>
      </c>
      <c r="F107" s="284" t="s">
        <v>8940</v>
      </c>
      <c r="G107" s="285" t="s">
        <v>550</v>
      </c>
      <c r="H107" s="286">
        <v>1</v>
      </c>
      <c r="I107" s="287"/>
      <c r="J107" s="288">
        <f>ROUND(I107*H107,2)</f>
        <v>0</v>
      </c>
      <c r="K107" s="284" t="s">
        <v>28</v>
      </c>
      <c r="L107" s="289"/>
      <c r="M107" s="290" t="s">
        <v>28</v>
      </c>
      <c r="N107" s="291" t="s">
        <v>45</v>
      </c>
      <c r="O107" s="87"/>
      <c r="P107" s="240">
        <f>O107*H107</f>
        <v>0</v>
      </c>
      <c r="Q107" s="240">
        <v>1.544</v>
      </c>
      <c r="R107" s="240">
        <f>Q107*H107</f>
        <v>1.544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649</v>
      </c>
      <c r="AT107" s="242" t="s">
        <v>516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567</v>
      </c>
      <c r="BM107" s="242" t="s">
        <v>9137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8940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 ht="16.5" customHeight="1">
      <c r="A109" s="41"/>
      <c r="B109" s="42"/>
      <c r="C109" s="282" t="s">
        <v>522</v>
      </c>
      <c r="D109" s="282" t="s">
        <v>516</v>
      </c>
      <c r="E109" s="283" t="s">
        <v>8945</v>
      </c>
      <c r="F109" s="284" t="s">
        <v>8946</v>
      </c>
      <c r="G109" s="285" t="s">
        <v>550</v>
      </c>
      <c r="H109" s="286">
        <v>1</v>
      </c>
      <c r="I109" s="287"/>
      <c r="J109" s="288">
        <f>ROUND(I109*H109,2)</f>
        <v>0</v>
      </c>
      <c r="K109" s="284" t="s">
        <v>28</v>
      </c>
      <c r="L109" s="289"/>
      <c r="M109" s="290" t="s">
        <v>28</v>
      </c>
      <c r="N109" s="291" t="s">
        <v>45</v>
      </c>
      <c r="O109" s="87"/>
      <c r="P109" s="240">
        <f>O109*H109</f>
        <v>0</v>
      </c>
      <c r="Q109" s="240">
        <v>0.27000000000000002</v>
      </c>
      <c r="R109" s="240">
        <f>Q109*H109</f>
        <v>0.27000000000000002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649</v>
      </c>
      <c r="AT109" s="242" t="s">
        <v>516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567</v>
      </c>
      <c r="BM109" s="242" t="s">
        <v>9138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8946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 ht="16.5" customHeight="1">
      <c r="A111" s="41"/>
      <c r="B111" s="42"/>
      <c r="C111" s="282" t="s">
        <v>519</v>
      </c>
      <c r="D111" s="282" t="s">
        <v>516</v>
      </c>
      <c r="E111" s="283" t="s">
        <v>8948</v>
      </c>
      <c r="F111" s="284" t="s">
        <v>8949</v>
      </c>
      <c r="G111" s="285" t="s">
        <v>550</v>
      </c>
      <c r="H111" s="286">
        <v>1</v>
      </c>
      <c r="I111" s="287"/>
      <c r="J111" s="288">
        <f>ROUND(I111*H111,2)</f>
        <v>0</v>
      </c>
      <c r="K111" s="284" t="s">
        <v>28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0.14999999999999999</v>
      </c>
      <c r="R111" s="240">
        <f>Q111*H111</f>
        <v>0.14999999999999999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649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567</v>
      </c>
      <c r="BM111" s="242" t="s">
        <v>9139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8949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 ht="16.5" customHeight="1">
      <c r="A113" s="41"/>
      <c r="B113" s="42"/>
      <c r="C113" s="282" t="s">
        <v>292</v>
      </c>
      <c r="D113" s="282" t="s">
        <v>516</v>
      </c>
      <c r="E113" s="283" t="s">
        <v>8942</v>
      </c>
      <c r="F113" s="284" t="s">
        <v>8943</v>
      </c>
      <c r="G113" s="285" t="s">
        <v>8922</v>
      </c>
      <c r="H113" s="286">
        <v>1</v>
      </c>
      <c r="I113" s="287"/>
      <c r="J113" s="288">
        <f>ROUND(I113*H113,2)</f>
        <v>0</v>
      </c>
      <c r="K113" s="284" t="s">
        <v>28</v>
      </c>
      <c r="L113" s="289"/>
      <c r="M113" s="290" t="s">
        <v>28</v>
      </c>
      <c r="N113" s="291" t="s">
        <v>45</v>
      </c>
      <c r="O113" s="87"/>
      <c r="P113" s="240">
        <f>O113*H113</f>
        <v>0</v>
      </c>
      <c r="Q113" s="240">
        <v>0.01</v>
      </c>
      <c r="R113" s="240">
        <f>Q113*H113</f>
        <v>0.01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649</v>
      </c>
      <c r="AT113" s="242" t="s">
        <v>516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567</v>
      </c>
      <c r="BM113" s="242" t="s">
        <v>9140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8943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2" customFormat="1" ht="16.5" customHeight="1">
      <c r="A115" s="41"/>
      <c r="B115" s="42"/>
      <c r="C115" s="282" t="s">
        <v>332</v>
      </c>
      <c r="D115" s="282" t="s">
        <v>516</v>
      </c>
      <c r="E115" s="283" t="s">
        <v>8954</v>
      </c>
      <c r="F115" s="284" t="s">
        <v>8955</v>
      </c>
      <c r="G115" s="285" t="s">
        <v>8622</v>
      </c>
      <c r="H115" s="286">
        <v>10</v>
      </c>
      <c r="I115" s="287"/>
      <c r="J115" s="288">
        <f>ROUND(I115*H115,2)</f>
        <v>0</v>
      </c>
      <c r="K115" s="284" t="s">
        <v>28</v>
      </c>
      <c r="L115" s="289"/>
      <c r="M115" s="290" t="s">
        <v>28</v>
      </c>
      <c r="N115" s="291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649</v>
      </c>
      <c r="AT115" s="242" t="s">
        <v>516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567</v>
      </c>
      <c r="BM115" s="242" t="s">
        <v>9141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8955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 ht="16.5" customHeight="1">
      <c r="A117" s="41"/>
      <c r="B117" s="42"/>
      <c r="C117" s="282" t="s">
        <v>341</v>
      </c>
      <c r="D117" s="282" t="s">
        <v>516</v>
      </c>
      <c r="E117" s="283" t="s">
        <v>8957</v>
      </c>
      <c r="F117" s="284" t="s">
        <v>8958</v>
      </c>
      <c r="G117" s="285" t="s">
        <v>550</v>
      </c>
      <c r="H117" s="286">
        <v>2</v>
      </c>
      <c r="I117" s="287"/>
      <c r="J117" s="288">
        <f>ROUND(I117*H117,2)</f>
        <v>0</v>
      </c>
      <c r="K117" s="284" t="s">
        <v>28</v>
      </c>
      <c r="L117" s="289"/>
      <c r="M117" s="290" t="s">
        <v>28</v>
      </c>
      <c r="N117" s="291" t="s">
        <v>45</v>
      </c>
      <c r="O117" s="87"/>
      <c r="P117" s="240">
        <f>O117*H117</f>
        <v>0</v>
      </c>
      <c r="Q117" s="240">
        <v>0.5</v>
      </c>
      <c r="R117" s="240">
        <f>Q117*H117</f>
        <v>1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649</v>
      </c>
      <c r="AT117" s="242" t="s">
        <v>516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567</v>
      </c>
      <c r="BM117" s="242" t="s">
        <v>9142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8958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2" customFormat="1" ht="16.5" customHeight="1">
      <c r="A119" s="41"/>
      <c r="B119" s="42"/>
      <c r="C119" s="282" t="s">
        <v>350</v>
      </c>
      <c r="D119" s="282" t="s">
        <v>516</v>
      </c>
      <c r="E119" s="283" t="s">
        <v>8960</v>
      </c>
      <c r="F119" s="284" t="s">
        <v>8961</v>
      </c>
      <c r="G119" s="285" t="s">
        <v>8622</v>
      </c>
      <c r="H119" s="286">
        <v>1</v>
      </c>
      <c r="I119" s="287"/>
      <c r="J119" s="288">
        <f>ROUND(I119*H119,2)</f>
        <v>0</v>
      </c>
      <c r="K119" s="284" t="s">
        <v>28</v>
      </c>
      <c r="L119" s="289"/>
      <c r="M119" s="290" t="s">
        <v>28</v>
      </c>
      <c r="N119" s="291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649</v>
      </c>
      <c r="AT119" s="242" t="s">
        <v>516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567</v>
      </c>
      <c r="BM119" s="242" t="s">
        <v>9143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8961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2" customFormat="1" ht="16.5" customHeight="1">
      <c r="A121" s="41"/>
      <c r="B121" s="42"/>
      <c r="C121" s="282" t="s">
        <v>359</v>
      </c>
      <c r="D121" s="282" t="s">
        <v>516</v>
      </c>
      <c r="E121" s="283" t="s">
        <v>8963</v>
      </c>
      <c r="F121" s="284" t="s">
        <v>8964</v>
      </c>
      <c r="G121" s="285" t="s">
        <v>8622</v>
      </c>
      <c r="H121" s="286">
        <v>1</v>
      </c>
      <c r="I121" s="287"/>
      <c r="J121" s="288">
        <f>ROUND(I121*H121,2)</f>
        <v>0</v>
      </c>
      <c r="K121" s="284" t="s">
        <v>28</v>
      </c>
      <c r="L121" s="289"/>
      <c r="M121" s="290" t="s">
        <v>28</v>
      </c>
      <c r="N121" s="291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649</v>
      </c>
      <c r="AT121" s="242" t="s">
        <v>516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567</v>
      </c>
      <c r="BM121" s="242" t="s">
        <v>9144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8964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2" customFormat="1" ht="16.5" customHeight="1">
      <c r="A123" s="41"/>
      <c r="B123" s="42"/>
      <c r="C123" s="282" t="s">
        <v>557</v>
      </c>
      <c r="D123" s="282" t="s">
        <v>516</v>
      </c>
      <c r="E123" s="283" t="s">
        <v>8966</v>
      </c>
      <c r="F123" s="284" t="s">
        <v>8967</v>
      </c>
      <c r="G123" s="285" t="s">
        <v>550</v>
      </c>
      <c r="H123" s="286">
        <v>2</v>
      </c>
      <c r="I123" s="287"/>
      <c r="J123" s="288">
        <f>ROUND(I123*H123,2)</f>
        <v>0</v>
      </c>
      <c r="K123" s="284" t="s">
        <v>28</v>
      </c>
      <c r="L123" s="289"/>
      <c r="M123" s="290" t="s">
        <v>28</v>
      </c>
      <c r="N123" s="291" t="s">
        <v>45</v>
      </c>
      <c r="O123" s="87"/>
      <c r="P123" s="240">
        <f>O123*H123</f>
        <v>0</v>
      </c>
      <c r="Q123" s="240">
        <v>1.071</v>
      </c>
      <c r="R123" s="240">
        <f>Q123*H123</f>
        <v>2.1419999999999999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649</v>
      </c>
      <c r="AT123" s="242" t="s">
        <v>516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567</v>
      </c>
      <c r="BM123" s="242" t="s">
        <v>9145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8967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2" customFormat="1" ht="33" customHeight="1">
      <c r="A125" s="41"/>
      <c r="B125" s="42"/>
      <c r="C125" s="231" t="s">
        <v>8</v>
      </c>
      <c r="D125" s="231" t="s">
        <v>477</v>
      </c>
      <c r="E125" s="232" t="s">
        <v>8625</v>
      </c>
      <c r="F125" s="233" t="s">
        <v>8626</v>
      </c>
      <c r="G125" s="234" t="s">
        <v>639</v>
      </c>
      <c r="H125" s="235">
        <v>100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567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567</v>
      </c>
      <c r="BM125" s="242" t="s">
        <v>9146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8626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2" customFormat="1" ht="33" customHeight="1">
      <c r="A127" s="41"/>
      <c r="B127" s="42"/>
      <c r="C127" s="231" t="s">
        <v>567</v>
      </c>
      <c r="D127" s="231" t="s">
        <v>477</v>
      </c>
      <c r="E127" s="232" t="s">
        <v>8631</v>
      </c>
      <c r="F127" s="233" t="s">
        <v>8632</v>
      </c>
      <c r="G127" s="234" t="s">
        <v>639</v>
      </c>
      <c r="H127" s="235">
        <v>20</v>
      </c>
      <c r="I127" s="236"/>
      <c r="J127" s="237">
        <f>ROUND(I127*H127,2)</f>
        <v>0</v>
      </c>
      <c r="K127" s="233" t="s">
        <v>481</v>
      </c>
      <c r="L127" s="47"/>
      <c r="M127" s="238" t="s">
        <v>28</v>
      </c>
      <c r="N127" s="239" t="s">
        <v>45</v>
      </c>
      <c r="O127" s="87"/>
      <c r="P127" s="240">
        <f>O127*H127</f>
        <v>0</v>
      </c>
      <c r="Q127" s="240">
        <v>0</v>
      </c>
      <c r="R127" s="240">
        <f>Q127*H127</f>
        <v>0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567</v>
      </c>
      <c r="AT127" s="242" t="s">
        <v>477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567</v>
      </c>
      <c r="BM127" s="242" t="s">
        <v>9147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8632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2" customFormat="1" ht="16.5" customHeight="1">
      <c r="A129" s="41"/>
      <c r="B129" s="42"/>
      <c r="C129" s="282" t="s">
        <v>571</v>
      </c>
      <c r="D129" s="282" t="s">
        <v>516</v>
      </c>
      <c r="E129" s="283" t="s">
        <v>8628</v>
      </c>
      <c r="F129" s="284" t="s">
        <v>8629</v>
      </c>
      <c r="G129" s="285" t="s">
        <v>639</v>
      </c>
      <c r="H129" s="286">
        <v>100</v>
      </c>
      <c r="I129" s="287"/>
      <c r="J129" s="288">
        <f>ROUND(I129*H129,2)</f>
        <v>0</v>
      </c>
      <c r="K129" s="284" t="s">
        <v>481</v>
      </c>
      <c r="L129" s="289"/>
      <c r="M129" s="290" t="s">
        <v>28</v>
      </c>
      <c r="N129" s="291" t="s">
        <v>45</v>
      </c>
      <c r="O129" s="87"/>
      <c r="P129" s="240">
        <f>O129*H129</f>
        <v>0</v>
      </c>
      <c r="Q129" s="240">
        <v>4.0000000000000003E-05</v>
      </c>
      <c r="R129" s="240">
        <f>Q129*H129</f>
        <v>0.0040000000000000001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649</v>
      </c>
      <c r="AT129" s="242" t="s">
        <v>516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567</v>
      </c>
      <c r="BM129" s="242" t="s">
        <v>9148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8629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2" customFormat="1" ht="16.5" customHeight="1">
      <c r="A131" s="41"/>
      <c r="B131" s="42"/>
      <c r="C131" s="282" t="s">
        <v>575</v>
      </c>
      <c r="D131" s="282" t="s">
        <v>516</v>
      </c>
      <c r="E131" s="283" t="s">
        <v>9149</v>
      </c>
      <c r="F131" s="284" t="s">
        <v>9150</v>
      </c>
      <c r="G131" s="285" t="s">
        <v>639</v>
      </c>
      <c r="H131" s="286">
        <v>20</v>
      </c>
      <c r="I131" s="287"/>
      <c r="J131" s="288">
        <f>ROUND(I131*H131,2)</f>
        <v>0</v>
      </c>
      <c r="K131" s="284" t="s">
        <v>481</v>
      </c>
      <c r="L131" s="289"/>
      <c r="M131" s="290" t="s">
        <v>28</v>
      </c>
      <c r="N131" s="291" t="s">
        <v>45</v>
      </c>
      <c r="O131" s="87"/>
      <c r="P131" s="240">
        <f>O131*H131</f>
        <v>0</v>
      </c>
      <c r="Q131" s="240">
        <v>0.00012</v>
      </c>
      <c r="R131" s="240">
        <f>Q131*H131</f>
        <v>0.0024000000000000002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649</v>
      </c>
      <c r="AT131" s="242" t="s">
        <v>516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567</v>
      </c>
      <c r="BM131" s="242" t="s">
        <v>9151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9150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2" customFormat="1" ht="21.75" customHeight="1">
      <c r="A133" s="41"/>
      <c r="B133" s="42"/>
      <c r="C133" s="231" t="s">
        <v>579</v>
      </c>
      <c r="D133" s="231" t="s">
        <v>477</v>
      </c>
      <c r="E133" s="232" t="s">
        <v>8969</v>
      </c>
      <c r="F133" s="233" t="s">
        <v>8970</v>
      </c>
      <c r="G133" s="234" t="s">
        <v>550</v>
      </c>
      <c r="H133" s="235">
        <v>1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567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567</v>
      </c>
      <c r="BM133" s="242" t="s">
        <v>9152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8970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2" customFormat="1" ht="16.5" customHeight="1">
      <c r="A135" s="41"/>
      <c r="B135" s="42"/>
      <c r="C135" s="282" t="s">
        <v>583</v>
      </c>
      <c r="D135" s="282" t="s">
        <v>516</v>
      </c>
      <c r="E135" s="283" t="s">
        <v>8972</v>
      </c>
      <c r="F135" s="284" t="s">
        <v>8973</v>
      </c>
      <c r="G135" s="285" t="s">
        <v>8622</v>
      </c>
      <c r="H135" s="286">
        <v>1</v>
      </c>
      <c r="I135" s="287"/>
      <c r="J135" s="288">
        <f>ROUND(I135*H135,2)</f>
        <v>0</v>
      </c>
      <c r="K135" s="284" t="s">
        <v>28</v>
      </c>
      <c r="L135" s="289"/>
      <c r="M135" s="290" t="s">
        <v>28</v>
      </c>
      <c r="N135" s="291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649</v>
      </c>
      <c r="AT135" s="242" t="s">
        <v>516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567</v>
      </c>
      <c r="BM135" s="242" t="s">
        <v>9153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8973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2" customFormat="1" ht="16.5" customHeight="1">
      <c r="A137" s="41"/>
      <c r="B137" s="42"/>
      <c r="C137" s="282" t="s">
        <v>7</v>
      </c>
      <c r="D137" s="282" t="s">
        <v>516</v>
      </c>
      <c r="E137" s="283" t="s">
        <v>8920</v>
      </c>
      <c r="F137" s="284" t="s">
        <v>8921</v>
      </c>
      <c r="G137" s="285" t="s">
        <v>8922</v>
      </c>
      <c r="H137" s="286">
        <v>1</v>
      </c>
      <c r="I137" s="287"/>
      <c r="J137" s="288">
        <f>ROUND(I137*H137,2)</f>
        <v>0</v>
      </c>
      <c r="K137" s="284" t="s">
        <v>28</v>
      </c>
      <c r="L137" s="289"/>
      <c r="M137" s="290" t="s">
        <v>28</v>
      </c>
      <c r="N137" s="291" t="s">
        <v>45</v>
      </c>
      <c r="O137" s="87"/>
      <c r="P137" s="240">
        <f>O137*H137</f>
        <v>0</v>
      </c>
      <c r="Q137" s="240">
        <v>16</v>
      </c>
      <c r="R137" s="240">
        <f>Q137*H137</f>
        <v>16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649</v>
      </c>
      <c r="AT137" s="242" t="s">
        <v>516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567</v>
      </c>
      <c r="BM137" s="242" t="s">
        <v>9154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8921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2" customFormat="1" ht="33" customHeight="1">
      <c r="A139" s="41"/>
      <c r="B139" s="42"/>
      <c r="C139" s="231" t="s">
        <v>594</v>
      </c>
      <c r="D139" s="231" t="s">
        <v>477</v>
      </c>
      <c r="E139" s="232" t="s">
        <v>8978</v>
      </c>
      <c r="F139" s="233" t="s">
        <v>8979</v>
      </c>
      <c r="G139" s="234" t="s">
        <v>550</v>
      </c>
      <c r="H139" s="235">
        <v>100</v>
      </c>
      <c r="I139" s="236"/>
      <c r="J139" s="237">
        <f>ROUND(I139*H139,2)</f>
        <v>0</v>
      </c>
      <c r="K139" s="233" t="s">
        <v>481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</v>
      </c>
      <c r="R139" s="240">
        <f>Q139*H139</f>
        <v>0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567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567</v>
      </c>
      <c r="BM139" s="242" t="s">
        <v>9155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8979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2" customFormat="1" ht="33" customHeight="1">
      <c r="A141" s="41"/>
      <c r="B141" s="42"/>
      <c r="C141" s="231" t="s">
        <v>599</v>
      </c>
      <c r="D141" s="231" t="s">
        <v>477</v>
      </c>
      <c r="E141" s="232" t="s">
        <v>9156</v>
      </c>
      <c r="F141" s="233" t="s">
        <v>9157</v>
      </c>
      <c r="G141" s="234" t="s">
        <v>550</v>
      </c>
      <c r="H141" s="235">
        <v>20</v>
      </c>
      <c r="I141" s="236"/>
      <c r="J141" s="237">
        <f>ROUND(I141*H141,2)</f>
        <v>0</v>
      </c>
      <c r="K141" s="233" t="s">
        <v>481</v>
      </c>
      <c r="L141" s="47"/>
      <c r="M141" s="238" t="s">
        <v>28</v>
      </c>
      <c r="N141" s="239" t="s">
        <v>45</v>
      </c>
      <c r="O141" s="87"/>
      <c r="P141" s="240">
        <f>O141*H141</f>
        <v>0</v>
      </c>
      <c r="Q141" s="240">
        <v>0</v>
      </c>
      <c r="R141" s="240">
        <f>Q141*H141</f>
        <v>0</v>
      </c>
      <c r="S141" s="240">
        <v>0</v>
      </c>
      <c r="T141" s="241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42" t="s">
        <v>567</v>
      </c>
      <c r="AT141" s="242" t="s">
        <v>477</v>
      </c>
      <c r="AU141" s="242" t="s">
        <v>82</v>
      </c>
      <c r="AY141" s="20" t="s">
        <v>475</v>
      </c>
      <c r="BE141" s="243">
        <f>IF(N141="základní",J141,0)</f>
        <v>0</v>
      </c>
      <c r="BF141" s="243">
        <f>IF(N141="snížená",J141,0)</f>
        <v>0</v>
      </c>
      <c r="BG141" s="243">
        <f>IF(N141="zákl. přenesená",J141,0)</f>
        <v>0</v>
      </c>
      <c r="BH141" s="243">
        <f>IF(N141="sníž. přenesená",J141,0)</f>
        <v>0</v>
      </c>
      <c r="BI141" s="243">
        <f>IF(N141="nulová",J141,0)</f>
        <v>0</v>
      </c>
      <c r="BJ141" s="20" t="s">
        <v>78</v>
      </c>
      <c r="BK141" s="243">
        <f>ROUND(I141*H141,2)</f>
        <v>0</v>
      </c>
      <c r="BL141" s="20" t="s">
        <v>567</v>
      </c>
      <c r="BM141" s="242" t="s">
        <v>9158</v>
      </c>
    </row>
    <row r="142" s="2" customFormat="1">
      <c r="A142" s="41"/>
      <c r="B142" s="42"/>
      <c r="C142" s="43"/>
      <c r="D142" s="244" t="s">
        <v>484</v>
      </c>
      <c r="E142" s="43"/>
      <c r="F142" s="245" t="s">
        <v>9157</v>
      </c>
      <c r="G142" s="43"/>
      <c r="H142" s="43"/>
      <c r="I142" s="151"/>
      <c r="J142" s="43"/>
      <c r="K142" s="43"/>
      <c r="L142" s="47"/>
      <c r="M142" s="246"/>
      <c r="N142" s="24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484</v>
      </c>
      <c r="AU142" s="20" t="s">
        <v>82</v>
      </c>
    </row>
    <row r="143" s="2" customFormat="1" ht="33" customHeight="1">
      <c r="A143" s="41"/>
      <c r="B143" s="42"/>
      <c r="C143" s="231" t="s">
        <v>603</v>
      </c>
      <c r="D143" s="231" t="s">
        <v>477</v>
      </c>
      <c r="E143" s="232" t="s">
        <v>9159</v>
      </c>
      <c r="F143" s="233" t="s">
        <v>9160</v>
      </c>
      <c r="G143" s="234" t="s">
        <v>550</v>
      </c>
      <c r="H143" s="235">
        <v>5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567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567</v>
      </c>
      <c r="BM143" s="242" t="s">
        <v>9161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9160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 ht="16.5" customHeight="1">
      <c r="A145" s="41"/>
      <c r="B145" s="42"/>
      <c r="C145" s="282" t="s">
        <v>607</v>
      </c>
      <c r="D145" s="282" t="s">
        <v>516</v>
      </c>
      <c r="E145" s="283" t="s">
        <v>8987</v>
      </c>
      <c r="F145" s="284" t="s">
        <v>8988</v>
      </c>
      <c r="G145" s="285" t="s">
        <v>550</v>
      </c>
      <c r="H145" s="286">
        <v>100</v>
      </c>
      <c r="I145" s="287"/>
      <c r="J145" s="288">
        <f>ROUND(I145*H145,2)</f>
        <v>0</v>
      </c>
      <c r="K145" s="284" t="s">
        <v>28</v>
      </c>
      <c r="L145" s="289"/>
      <c r="M145" s="290" t="s">
        <v>28</v>
      </c>
      <c r="N145" s="291" t="s">
        <v>45</v>
      </c>
      <c r="O145" s="87"/>
      <c r="P145" s="240">
        <f>O145*H145</f>
        <v>0</v>
      </c>
      <c r="Q145" s="240">
        <v>0</v>
      </c>
      <c r="R145" s="240">
        <f>Q145*H145</f>
        <v>0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649</v>
      </c>
      <c r="AT145" s="242" t="s">
        <v>516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567</v>
      </c>
      <c r="BM145" s="242" t="s">
        <v>9162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8988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2" customFormat="1" ht="16.5" customHeight="1">
      <c r="A147" s="41"/>
      <c r="B147" s="42"/>
      <c r="C147" s="282" t="s">
        <v>614</v>
      </c>
      <c r="D147" s="282" t="s">
        <v>516</v>
      </c>
      <c r="E147" s="283" t="s">
        <v>9163</v>
      </c>
      <c r="F147" s="284" t="s">
        <v>9164</v>
      </c>
      <c r="G147" s="285" t="s">
        <v>550</v>
      </c>
      <c r="H147" s="286">
        <v>20</v>
      </c>
      <c r="I147" s="287"/>
      <c r="J147" s="288">
        <f>ROUND(I147*H147,2)</f>
        <v>0</v>
      </c>
      <c r="K147" s="284" t="s">
        <v>28</v>
      </c>
      <c r="L147" s="289"/>
      <c r="M147" s="290" t="s">
        <v>28</v>
      </c>
      <c r="N147" s="291" t="s">
        <v>45</v>
      </c>
      <c r="O147" s="87"/>
      <c r="P147" s="240">
        <f>O147*H147</f>
        <v>0</v>
      </c>
      <c r="Q147" s="240">
        <v>0</v>
      </c>
      <c r="R147" s="240">
        <f>Q147*H147</f>
        <v>0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649</v>
      </c>
      <c r="AT147" s="242" t="s">
        <v>516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567</v>
      </c>
      <c r="BM147" s="242" t="s">
        <v>9165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9164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2" customFormat="1" ht="16.5" customHeight="1">
      <c r="A149" s="41"/>
      <c r="B149" s="42"/>
      <c r="C149" s="282" t="s">
        <v>620</v>
      </c>
      <c r="D149" s="282" t="s">
        <v>516</v>
      </c>
      <c r="E149" s="283" t="s">
        <v>9166</v>
      </c>
      <c r="F149" s="284" t="s">
        <v>9167</v>
      </c>
      <c r="G149" s="285" t="s">
        <v>550</v>
      </c>
      <c r="H149" s="286">
        <v>5</v>
      </c>
      <c r="I149" s="287"/>
      <c r="J149" s="288">
        <f>ROUND(I149*H149,2)</f>
        <v>0</v>
      </c>
      <c r="K149" s="284" t="s">
        <v>28</v>
      </c>
      <c r="L149" s="289"/>
      <c r="M149" s="290" t="s">
        <v>28</v>
      </c>
      <c r="N149" s="291" t="s">
        <v>45</v>
      </c>
      <c r="O149" s="87"/>
      <c r="P149" s="240">
        <f>O149*H149</f>
        <v>0</v>
      </c>
      <c r="Q149" s="240">
        <v>0.0052500000000000003</v>
      </c>
      <c r="R149" s="240">
        <f>Q149*H149</f>
        <v>0.026250000000000002</v>
      </c>
      <c r="S149" s="240">
        <v>0</v>
      </c>
      <c r="T149" s="241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42" t="s">
        <v>649</v>
      </c>
      <c r="AT149" s="242" t="s">
        <v>516</v>
      </c>
      <c r="AU149" s="242" t="s">
        <v>82</v>
      </c>
      <c r="AY149" s="20" t="s">
        <v>475</v>
      </c>
      <c r="BE149" s="243">
        <f>IF(N149="základní",J149,0)</f>
        <v>0</v>
      </c>
      <c r="BF149" s="243">
        <f>IF(N149="snížená",J149,0)</f>
        <v>0</v>
      </c>
      <c r="BG149" s="243">
        <f>IF(N149="zákl. přenesená",J149,0)</f>
        <v>0</v>
      </c>
      <c r="BH149" s="243">
        <f>IF(N149="sníž. přenesená",J149,0)</f>
        <v>0</v>
      </c>
      <c r="BI149" s="243">
        <f>IF(N149="nulová",J149,0)</f>
        <v>0</v>
      </c>
      <c r="BJ149" s="20" t="s">
        <v>78</v>
      </c>
      <c r="BK149" s="243">
        <f>ROUND(I149*H149,2)</f>
        <v>0</v>
      </c>
      <c r="BL149" s="20" t="s">
        <v>567</v>
      </c>
      <c r="BM149" s="242" t="s">
        <v>9168</v>
      </c>
    </row>
    <row r="150" s="2" customFormat="1">
      <c r="A150" s="41"/>
      <c r="B150" s="42"/>
      <c r="C150" s="43"/>
      <c r="D150" s="244" t="s">
        <v>484</v>
      </c>
      <c r="E150" s="43"/>
      <c r="F150" s="245" t="s">
        <v>9167</v>
      </c>
      <c r="G150" s="43"/>
      <c r="H150" s="43"/>
      <c r="I150" s="151"/>
      <c r="J150" s="43"/>
      <c r="K150" s="43"/>
      <c r="L150" s="47"/>
      <c r="M150" s="246"/>
      <c r="N150" s="24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484</v>
      </c>
      <c r="AU150" s="20" t="s">
        <v>82</v>
      </c>
    </row>
    <row r="151" s="2" customFormat="1" ht="21.75" customHeight="1">
      <c r="A151" s="41"/>
      <c r="B151" s="42"/>
      <c r="C151" s="231" t="s">
        <v>625</v>
      </c>
      <c r="D151" s="231" t="s">
        <v>477</v>
      </c>
      <c r="E151" s="232" t="s">
        <v>9169</v>
      </c>
      <c r="F151" s="233" t="s">
        <v>9170</v>
      </c>
      <c r="G151" s="234" t="s">
        <v>550</v>
      </c>
      <c r="H151" s="235">
        <v>1</v>
      </c>
      <c r="I151" s="236"/>
      <c r="J151" s="237">
        <f>ROUND(I151*H151,2)</f>
        <v>0</v>
      </c>
      <c r="K151" s="233" t="s">
        <v>481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567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567</v>
      </c>
      <c r="BM151" s="242" t="s">
        <v>9171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9170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2" customFormat="1" ht="16.5" customHeight="1">
      <c r="A153" s="41"/>
      <c r="B153" s="42"/>
      <c r="C153" s="282" t="s">
        <v>630</v>
      </c>
      <c r="D153" s="282" t="s">
        <v>516</v>
      </c>
      <c r="E153" s="283" t="s">
        <v>9172</v>
      </c>
      <c r="F153" s="284" t="s">
        <v>9173</v>
      </c>
      <c r="G153" s="285" t="s">
        <v>550</v>
      </c>
      <c r="H153" s="286">
        <v>1</v>
      </c>
      <c r="I153" s="287"/>
      <c r="J153" s="288">
        <f>ROUND(I153*H153,2)</f>
        <v>0</v>
      </c>
      <c r="K153" s="284" t="s">
        <v>28</v>
      </c>
      <c r="L153" s="289"/>
      <c r="M153" s="290" t="s">
        <v>28</v>
      </c>
      <c r="N153" s="291" t="s">
        <v>45</v>
      </c>
      <c r="O153" s="87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649</v>
      </c>
      <c r="AT153" s="242" t="s">
        <v>516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567</v>
      </c>
      <c r="BM153" s="242" t="s">
        <v>9174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9173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2" customFormat="1" ht="16.5" customHeight="1">
      <c r="A155" s="41"/>
      <c r="B155" s="42"/>
      <c r="C155" s="282" t="s">
        <v>636</v>
      </c>
      <c r="D155" s="282" t="s">
        <v>516</v>
      </c>
      <c r="E155" s="283" t="s">
        <v>9175</v>
      </c>
      <c r="F155" s="284" t="s">
        <v>9176</v>
      </c>
      <c r="G155" s="285" t="s">
        <v>550</v>
      </c>
      <c r="H155" s="286">
        <v>1</v>
      </c>
      <c r="I155" s="287"/>
      <c r="J155" s="288">
        <f>ROUND(I155*H155,2)</f>
        <v>0</v>
      </c>
      <c r="K155" s="284" t="s">
        <v>28</v>
      </c>
      <c r="L155" s="289"/>
      <c r="M155" s="290" t="s">
        <v>28</v>
      </c>
      <c r="N155" s="291" t="s">
        <v>45</v>
      </c>
      <c r="O155" s="87"/>
      <c r="P155" s="240">
        <f>O155*H155</f>
        <v>0</v>
      </c>
      <c r="Q155" s="240">
        <v>0.39200000000000002</v>
      </c>
      <c r="R155" s="240">
        <f>Q155*H155</f>
        <v>0.39200000000000002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649</v>
      </c>
      <c r="AT155" s="242" t="s">
        <v>516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567</v>
      </c>
      <c r="BM155" s="242" t="s">
        <v>9177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9176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2" customFormat="1" ht="21.75" customHeight="1">
      <c r="A157" s="41"/>
      <c r="B157" s="42"/>
      <c r="C157" s="231" t="s">
        <v>644</v>
      </c>
      <c r="D157" s="231" t="s">
        <v>477</v>
      </c>
      <c r="E157" s="232" t="s">
        <v>9178</v>
      </c>
      <c r="F157" s="233" t="s">
        <v>9179</v>
      </c>
      <c r="G157" s="234" t="s">
        <v>550</v>
      </c>
      <c r="H157" s="235">
        <v>2</v>
      </c>
      <c r="I157" s="236"/>
      <c r="J157" s="237">
        <f>ROUND(I157*H157,2)</f>
        <v>0</v>
      </c>
      <c r="K157" s="233" t="s">
        <v>481</v>
      </c>
      <c r="L157" s="47"/>
      <c r="M157" s="238" t="s">
        <v>28</v>
      </c>
      <c r="N157" s="239" t="s">
        <v>45</v>
      </c>
      <c r="O157" s="87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567</v>
      </c>
      <c r="AT157" s="242" t="s">
        <v>477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567</v>
      </c>
      <c r="BM157" s="242" t="s">
        <v>9180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9179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2" customFormat="1" ht="16.5" customHeight="1">
      <c r="A159" s="41"/>
      <c r="B159" s="42"/>
      <c r="C159" s="282" t="s">
        <v>649</v>
      </c>
      <c r="D159" s="282" t="s">
        <v>516</v>
      </c>
      <c r="E159" s="283" t="s">
        <v>9181</v>
      </c>
      <c r="F159" s="284" t="s">
        <v>9182</v>
      </c>
      <c r="G159" s="285" t="s">
        <v>8622</v>
      </c>
      <c r="H159" s="286">
        <v>1</v>
      </c>
      <c r="I159" s="287"/>
      <c r="J159" s="288">
        <f>ROUND(I159*H159,2)</f>
        <v>0</v>
      </c>
      <c r="K159" s="284" t="s">
        <v>28</v>
      </c>
      <c r="L159" s="289"/>
      <c r="M159" s="290" t="s">
        <v>28</v>
      </c>
      <c r="N159" s="291" t="s">
        <v>45</v>
      </c>
      <c r="O159" s="87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649</v>
      </c>
      <c r="AT159" s="242" t="s">
        <v>516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567</v>
      </c>
      <c r="BM159" s="242" t="s">
        <v>9183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9182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2" customFormat="1" ht="16.5" customHeight="1">
      <c r="A161" s="41"/>
      <c r="B161" s="42"/>
      <c r="C161" s="282" t="s">
        <v>655</v>
      </c>
      <c r="D161" s="282" t="s">
        <v>516</v>
      </c>
      <c r="E161" s="283" t="s">
        <v>9184</v>
      </c>
      <c r="F161" s="284" t="s">
        <v>9185</v>
      </c>
      <c r="G161" s="285" t="s">
        <v>8622</v>
      </c>
      <c r="H161" s="286">
        <v>1</v>
      </c>
      <c r="I161" s="287"/>
      <c r="J161" s="288">
        <f>ROUND(I161*H161,2)</f>
        <v>0</v>
      </c>
      <c r="K161" s="284" t="s">
        <v>28</v>
      </c>
      <c r="L161" s="289"/>
      <c r="M161" s="290" t="s">
        <v>28</v>
      </c>
      <c r="N161" s="291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649</v>
      </c>
      <c r="AT161" s="242" t="s">
        <v>516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567</v>
      </c>
      <c r="BM161" s="242" t="s">
        <v>9186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9185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2" customFormat="1" ht="21.75" customHeight="1">
      <c r="A163" s="41"/>
      <c r="B163" s="42"/>
      <c r="C163" s="231" t="s">
        <v>662</v>
      </c>
      <c r="D163" s="231" t="s">
        <v>477</v>
      </c>
      <c r="E163" s="232" t="s">
        <v>9187</v>
      </c>
      <c r="F163" s="233" t="s">
        <v>9188</v>
      </c>
      <c r="G163" s="234" t="s">
        <v>550</v>
      </c>
      <c r="H163" s="235">
        <v>7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567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567</v>
      </c>
      <c r="BM163" s="242" t="s">
        <v>9189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9188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2" customFormat="1" ht="16.5" customHeight="1">
      <c r="A165" s="41"/>
      <c r="B165" s="42"/>
      <c r="C165" s="282" t="s">
        <v>668</v>
      </c>
      <c r="D165" s="282" t="s">
        <v>516</v>
      </c>
      <c r="E165" s="283" t="s">
        <v>9190</v>
      </c>
      <c r="F165" s="284" t="s">
        <v>9191</v>
      </c>
      <c r="G165" s="285" t="s">
        <v>550</v>
      </c>
      <c r="H165" s="286">
        <v>3</v>
      </c>
      <c r="I165" s="287"/>
      <c r="J165" s="288">
        <f>ROUND(I165*H165,2)</f>
        <v>0</v>
      </c>
      <c r="K165" s="284" t="s">
        <v>28</v>
      </c>
      <c r="L165" s="289"/>
      <c r="M165" s="290" t="s">
        <v>28</v>
      </c>
      <c r="N165" s="291" t="s">
        <v>45</v>
      </c>
      <c r="O165" s="87"/>
      <c r="P165" s="240">
        <f>O165*H165</f>
        <v>0</v>
      </c>
      <c r="Q165" s="240">
        <v>0.184</v>
      </c>
      <c r="R165" s="240">
        <f>Q165*H165</f>
        <v>0.55200000000000005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649</v>
      </c>
      <c r="AT165" s="242" t="s">
        <v>516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567</v>
      </c>
      <c r="BM165" s="242" t="s">
        <v>9192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9191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2" customFormat="1" ht="16.5" customHeight="1">
      <c r="A167" s="41"/>
      <c r="B167" s="42"/>
      <c r="C167" s="282" t="s">
        <v>672</v>
      </c>
      <c r="D167" s="282" t="s">
        <v>516</v>
      </c>
      <c r="E167" s="283" t="s">
        <v>9193</v>
      </c>
      <c r="F167" s="284" t="s">
        <v>9194</v>
      </c>
      <c r="G167" s="285" t="s">
        <v>550</v>
      </c>
      <c r="H167" s="286">
        <v>2</v>
      </c>
      <c r="I167" s="287"/>
      <c r="J167" s="288">
        <f>ROUND(I167*H167,2)</f>
        <v>0</v>
      </c>
      <c r="K167" s="284" t="s">
        <v>28</v>
      </c>
      <c r="L167" s="289"/>
      <c r="M167" s="290" t="s">
        <v>28</v>
      </c>
      <c r="N167" s="291" t="s">
        <v>45</v>
      </c>
      <c r="O167" s="87"/>
      <c r="P167" s="240">
        <f>O167*H167</f>
        <v>0</v>
      </c>
      <c r="Q167" s="240">
        <v>0.55300000000000005</v>
      </c>
      <c r="R167" s="240">
        <f>Q167*H167</f>
        <v>1.1060000000000001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649</v>
      </c>
      <c r="AT167" s="242" t="s">
        <v>516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567</v>
      </c>
      <c r="BM167" s="242" t="s">
        <v>9195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9194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2" customFormat="1" ht="16.5" customHeight="1">
      <c r="A169" s="41"/>
      <c r="B169" s="42"/>
      <c r="C169" s="282" t="s">
        <v>677</v>
      </c>
      <c r="D169" s="282" t="s">
        <v>516</v>
      </c>
      <c r="E169" s="283" t="s">
        <v>9196</v>
      </c>
      <c r="F169" s="284" t="s">
        <v>9197</v>
      </c>
      <c r="G169" s="285" t="s">
        <v>550</v>
      </c>
      <c r="H169" s="286">
        <v>2</v>
      </c>
      <c r="I169" s="287"/>
      <c r="J169" s="288">
        <f>ROUND(I169*H169,2)</f>
        <v>0</v>
      </c>
      <c r="K169" s="284" t="s">
        <v>28</v>
      </c>
      <c r="L169" s="289"/>
      <c r="M169" s="290" t="s">
        <v>28</v>
      </c>
      <c r="N169" s="291" t="s">
        <v>45</v>
      </c>
      <c r="O169" s="87"/>
      <c r="P169" s="240">
        <f>O169*H169</f>
        <v>0</v>
      </c>
      <c r="Q169" s="240">
        <v>0.55800000000000005</v>
      </c>
      <c r="R169" s="240">
        <f>Q169*H169</f>
        <v>1.1160000000000001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649</v>
      </c>
      <c r="AT169" s="242" t="s">
        <v>516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567</v>
      </c>
      <c r="BM169" s="242" t="s">
        <v>9198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9197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2" customFormat="1" ht="16.5" customHeight="1">
      <c r="A171" s="41"/>
      <c r="B171" s="42"/>
      <c r="C171" s="282" t="s">
        <v>683</v>
      </c>
      <c r="D171" s="282" t="s">
        <v>516</v>
      </c>
      <c r="E171" s="283" t="s">
        <v>9015</v>
      </c>
      <c r="F171" s="284" t="s">
        <v>9016</v>
      </c>
      <c r="G171" s="285" t="s">
        <v>8622</v>
      </c>
      <c r="H171" s="286">
        <v>2</v>
      </c>
      <c r="I171" s="287"/>
      <c r="J171" s="288">
        <f>ROUND(I171*H171,2)</f>
        <v>0</v>
      </c>
      <c r="K171" s="284" t="s">
        <v>28</v>
      </c>
      <c r="L171" s="289"/>
      <c r="M171" s="290" t="s">
        <v>28</v>
      </c>
      <c r="N171" s="291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649</v>
      </c>
      <c r="AT171" s="242" t="s">
        <v>516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567</v>
      </c>
      <c r="BM171" s="242" t="s">
        <v>9199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9016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2" customFormat="1" ht="21.75" customHeight="1">
      <c r="A173" s="41"/>
      <c r="B173" s="42"/>
      <c r="C173" s="231" t="s">
        <v>689</v>
      </c>
      <c r="D173" s="231" t="s">
        <v>477</v>
      </c>
      <c r="E173" s="232" t="s">
        <v>8665</v>
      </c>
      <c r="F173" s="233" t="s">
        <v>8666</v>
      </c>
      <c r="G173" s="234" t="s">
        <v>550</v>
      </c>
      <c r="H173" s="235">
        <v>2</v>
      </c>
      <c r="I173" s="236"/>
      <c r="J173" s="237">
        <f>ROUND(I173*H173,2)</f>
        <v>0</v>
      </c>
      <c r="K173" s="233" t="s">
        <v>481</v>
      </c>
      <c r="L173" s="47"/>
      <c r="M173" s="238" t="s">
        <v>28</v>
      </c>
      <c r="N173" s="239" t="s">
        <v>45</v>
      </c>
      <c r="O173" s="87"/>
      <c r="P173" s="240">
        <f>O173*H173</f>
        <v>0</v>
      </c>
      <c r="Q173" s="240">
        <v>0</v>
      </c>
      <c r="R173" s="240">
        <f>Q173*H173</f>
        <v>0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567</v>
      </c>
      <c r="AT173" s="242" t="s">
        <v>477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567</v>
      </c>
      <c r="BM173" s="242" t="s">
        <v>9200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8666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2" customFormat="1" ht="16.5" customHeight="1">
      <c r="A175" s="41"/>
      <c r="B175" s="42"/>
      <c r="C175" s="282" t="s">
        <v>703</v>
      </c>
      <c r="D175" s="282" t="s">
        <v>516</v>
      </c>
      <c r="E175" s="283" t="s">
        <v>9201</v>
      </c>
      <c r="F175" s="284" t="s">
        <v>9202</v>
      </c>
      <c r="G175" s="285" t="s">
        <v>550</v>
      </c>
      <c r="H175" s="286">
        <v>4</v>
      </c>
      <c r="I175" s="287"/>
      <c r="J175" s="288">
        <f>ROUND(I175*H175,2)</f>
        <v>0</v>
      </c>
      <c r="K175" s="284" t="s">
        <v>28</v>
      </c>
      <c r="L175" s="289"/>
      <c r="M175" s="290" t="s">
        <v>28</v>
      </c>
      <c r="N175" s="291" t="s">
        <v>45</v>
      </c>
      <c r="O175" s="87"/>
      <c r="P175" s="240">
        <f>O175*H175</f>
        <v>0</v>
      </c>
      <c r="Q175" s="240">
        <v>0.26951999999999998</v>
      </c>
      <c r="R175" s="240">
        <f>Q175*H175</f>
        <v>1.0780799999999999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649</v>
      </c>
      <c r="AT175" s="242" t="s">
        <v>516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567</v>
      </c>
      <c r="BM175" s="242" t="s">
        <v>9203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9202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2" customFormat="1" ht="16.5" customHeight="1">
      <c r="A177" s="41"/>
      <c r="B177" s="42"/>
      <c r="C177" s="282" t="s">
        <v>712</v>
      </c>
      <c r="D177" s="282" t="s">
        <v>516</v>
      </c>
      <c r="E177" s="283" t="s">
        <v>9204</v>
      </c>
      <c r="F177" s="284" t="s">
        <v>9205</v>
      </c>
      <c r="G177" s="285" t="s">
        <v>550</v>
      </c>
      <c r="H177" s="286">
        <v>4</v>
      </c>
      <c r="I177" s="287"/>
      <c r="J177" s="288">
        <f>ROUND(I177*H177,2)</f>
        <v>0</v>
      </c>
      <c r="K177" s="284" t="s">
        <v>28</v>
      </c>
      <c r="L177" s="289"/>
      <c r="M177" s="290" t="s">
        <v>28</v>
      </c>
      <c r="N177" s="291" t="s">
        <v>45</v>
      </c>
      <c r="O177" s="87"/>
      <c r="P177" s="240">
        <f>O177*H177</f>
        <v>0</v>
      </c>
      <c r="Q177" s="240">
        <v>0.34499999999999997</v>
      </c>
      <c r="R177" s="240">
        <f>Q177*H177</f>
        <v>1.3799999999999999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649</v>
      </c>
      <c r="AT177" s="242" t="s">
        <v>516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567</v>
      </c>
      <c r="BM177" s="242" t="s">
        <v>9206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9205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2" customFormat="1" ht="33" customHeight="1">
      <c r="A179" s="41"/>
      <c r="B179" s="42"/>
      <c r="C179" s="231" t="s">
        <v>717</v>
      </c>
      <c r="D179" s="231" t="s">
        <v>477</v>
      </c>
      <c r="E179" s="232" t="s">
        <v>9207</v>
      </c>
      <c r="F179" s="233" t="s">
        <v>9208</v>
      </c>
      <c r="G179" s="234" t="s">
        <v>550</v>
      </c>
      <c r="H179" s="235">
        <v>1</v>
      </c>
      <c r="I179" s="236"/>
      <c r="J179" s="237">
        <f>ROUND(I179*H179,2)</f>
        <v>0</v>
      </c>
      <c r="K179" s="233" t="s">
        <v>481</v>
      </c>
      <c r="L179" s="47"/>
      <c r="M179" s="238" t="s">
        <v>28</v>
      </c>
      <c r="N179" s="239" t="s">
        <v>45</v>
      </c>
      <c r="O179" s="87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567</v>
      </c>
      <c r="AT179" s="242" t="s">
        <v>477</v>
      </c>
      <c r="AU179" s="242" t="s">
        <v>82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567</v>
      </c>
      <c r="BM179" s="242" t="s">
        <v>9209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9208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82</v>
      </c>
    </row>
    <row r="181" s="2" customFormat="1" ht="16.5" customHeight="1">
      <c r="A181" s="41"/>
      <c r="B181" s="42"/>
      <c r="C181" s="282" t="s">
        <v>723</v>
      </c>
      <c r="D181" s="282" t="s">
        <v>516</v>
      </c>
      <c r="E181" s="283" t="s">
        <v>9210</v>
      </c>
      <c r="F181" s="284" t="s">
        <v>9211</v>
      </c>
      <c r="G181" s="285" t="s">
        <v>550</v>
      </c>
      <c r="H181" s="286">
        <v>1</v>
      </c>
      <c r="I181" s="287"/>
      <c r="J181" s="288">
        <f>ROUND(I181*H181,2)</f>
        <v>0</v>
      </c>
      <c r="K181" s="284" t="s">
        <v>28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0.99048000000000003</v>
      </c>
      <c r="R181" s="240">
        <f>Q181*H181</f>
        <v>0.99048000000000003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649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567</v>
      </c>
      <c r="BM181" s="242" t="s">
        <v>9212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9211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2" customFormat="1" ht="21.75" customHeight="1">
      <c r="A183" s="41"/>
      <c r="B183" s="42"/>
      <c r="C183" s="231" t="s">
        <v>730</v>
      </c>
      <c r="D183" s="231" t="s">
        <v>477</v>
      </c>
      <c r="E183" s="232" t="s">
        <v>9213</v>
      </c>
      <c r="F183" s="233" t="s">
        <v>9214</v>
      </c>
      <c r="G183" s="234" t="s">
        <v>550</v>
      </c>
      <c r="H183" s="235">
        <v>1</v>
      </c>
      <c r="I183" s="236"/>
      <c r="J183" s="237">
        <f>ROUND(I183*H183,2)</f>
        <v>0</v>
      </c>
      <c r="K183" s="233" t="s">
        <v>481</v>
      </c>
      <c r="L183" s="47"/>
      <c r="M183" s="238" t="s">
        <v>28</v>
      </c>
      <c r="N183" s="239" t="s">
        <v>45</v>
      </c>
      <c r="O183" s="87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567</v>
      </c>
      <c r="AT183" s="242" t="s">
        <v>477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567</v>
      </c>
      <c r="BM183" s="242" t="s">
        <v>9215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9214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2" customFormat="1" ht="16.5" customHeight="1">
      <c r="A185" s="41"/>
      <c r="B185" s="42"/>
      <c r="C185" s="282" t="s">
        <v>737</v>
      </c>
      <c r="D185" s="282" t="s">
        <v>516</v>
      </c>
      <c r="E185" s="283" t="s">
        <v>9216</v>
      </c>
      <c r="F185" s="284" t="s">
        <v>9217</v>
      </c>
      <c r="G185" s="285" t="s">
        <v>550</v>
      </c>
      <c r="H185" s="286">
        <v>1</v>
      </c>
      <c r="I185" s="287"/>
      <c r="J185" s="288">
        <f>ROUND(I185*H185,2)</f>
        <v>0</v>
      </c>
      <c r="K185" s="284" t="s">
        <v>28</v>
      </c>
      <c r="L185" s="289"/>
      <c r="M185" s="290" t="s">
        <v>28</v>
      </c>
      <c r="N185" s="291" t="s">
        <v>45</v>
      </c>
      <c r="O185" s="87"/>
      <c r="P185" s="240">
        <f>O185*H185</f>
        <v>0</v>
      </c>
      <c r="Q185" s="240">
        <v>0.095000000000000001</v>
      </c>
      <c r="R185" s="240">
        <f>Q185*H185</f>
        <v>0.095000000000000001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649</v>
      </c>
      <c r="AT185" s="242" t="s">
        <v>516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567</v>
      </c>
      <c r="BM185" s="242" t="s">
        <v>9218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9217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2" customFormat="1" ht="21.75" customHeight="1">
      <c r="A187" s="41"/>
      <c r="B187" s="42"/>
      <c r="C187" s="231" t="s">
        <v>742</v>
      </c>
      <c r="D187" s="231" t="s">
        <v>477</v>
      </c>
      <c r="E187" s="232" t="s">
        <v>9219</v>
      </c>
      <c r="F187" s="233" t="s">
        <v>9220</v>
      </c>
      <c r="G187" s="234" t="s">
        <v>550</v>
      </c>
      <c r="H187" s="235">
        <v>4</v>
      </c>
      <c r="I187" s="236"/>
      <c r="J187" s="237">
        <f>ROUND(I187*H187,2)</f>
        <v>0</v>
      </c>
      <c r="K187" s="233" t="s">
        <v>481</v>
      </c>
      <c r="L187" s="47"/>
      <c r="M187" s="238" t="s">
        <v>28</v>
      </c>
      <c r="N187" s="239" t="s">
        <v>45</v>
      </c>
      <c r="O187" s="87"/>
      <c r="P187" s="240">
        <f>O187*H187</f>
        <v>0</v>
      </c>
      <c r="Q187" s="240">
        <v>0</v>
      </c>
      <c r="R187" s="240">
        <f>Q187*H187</f>
        <v>0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567</v>
      </c>
      <c r="AT187" s="242" t="s">
        <v>477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567</v>
      </c>
      <c r="BM187" s="242" t="s">
        <v>9221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9220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2" customFormat="1" ht="16.5" customHeight="1">
      <c r="A189" s="41"/>
      <c r="B189" s="42"/>
      <c r="C189" s="282" t="s">
        <v>747</v>
      </c>
      <c r="D189" s="282" t="s">
        <v>516</v>
      </c>
      <c r="E189" s="283" t="s">
        <v>9222</v>
      </c>
      <c r="F189" s="284" t="s">
        <v>9223</v>
      </c>
      <c r="G189" s="285" t="s">
        <v>8622</v>
      </c>
      <c r="H189" s="286">
        <v>1</v>
      </c>
      <c r="I189" s="287"/>
      <c r="J189" s="288">
        <f>ROUND(I189*H189,2)</f>
        <v>0</v>
      </c>
      <c r="K189" s="284" t="s">
        <v>28</v>
      </c>
      <c r="L189" s="289"/>
      <c r="M189" s="290" t="s">
        <v>28</v>
      </c>
      <c r="N189" s="291" t="s">
        <v>45</v>
      </c>
      <c r="O189" s="87"/>
      <c r="P189" s="240">
        <f>O189*H189</f>
        <v>0</v>
      </c>
      <c r="Q189" s="240">
        <v>0</v>
      </c>
      <c r="R189" s="240">
        <f>Q189*H189</f>
        <v>0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649</v>
      </c>
      <c r="AT189" s="242" t="s">
        <v>516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567</v>
      </c>
      <c r="BM189" s="242" t="s">
        <v>9224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9223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2" customFormat="1" ht="21.75" customHeight="1">
      <c r="A191" s="41"/>
      <c r="B191" s="42"/>
      <c r="C191" s="231" t="s">
        <v>752</v>
      </c>
      <c r="D191" s="231" t="s">
        <v>477</v>
      </c>
      <c r="E191" s="232" t="s">
        <v>9225</v>
      </c>
      <c r="F191" s="233" t="s">
        <v>9226</v>
      </c>
      <c r="G191" s="234" t="s">
        <v>550</v>
      </c>
      <c r="H191" s="235">
        <v>8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567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567</v>
      </c>
      <c r="BM191" s="242" t="s">
        <v>9227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9226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2" customFormat="1" ht="16.5" customHeight="1">
      <c r="A193" s="41"/>
      <c r="B193" s="42"/>
      <c r="C193" s="282" t="s">
        <v>758</v>
      </c>
      <c r="D193" s="282" t="s">
        <v>516</v>
      </c>
      <c r="E193" s="283" t="s">
        <v>9228</v>
      </c>
      <c r="F193" s="284" t="s">
        <v>9229</v>
      </c>
      <c r="G193" s="285" t="s">
        <v>550</v>
      </c>
      <c r="H193" s="286">
        <v>8</v>
      </c>
      <c r="I193" s="287"/>
      <c r="J193" s="288">
        <f>ROUND(I193*H193,2)</f>
        <v>0</v>
      </c>
      <c r="K193" s="284" t="s">
        <v>28</v>
      </c>
      <c r="L193" s="289"/>
      <c r="M193" s="290" t="s">
        <v>28</v>
      </c>
      <c r="N193" s="291" t="s">
        <v>45</v>
      </c>
      <c r="O193" s="87"/>
      <c r="P193" s="240">
        <f>O193*H193</f>
        <v>0</v>
      </c>
      <c r="Q193" s="240">
        <v>0.14999999999999999</v>
      </c>
      <c r="R193" s="240">
        <f>Q193*H193</f>
        <v>1.2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649</v>
      </c>
      <c r="AT193" s="242" t="s">
        <v>516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567</v>
      </c>
      <c r="BM193" s="242" t="s">
        <v>9230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9229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2" customFormat="1" ht="16.5" customHeight="1">
      <c r="A195" s="41"/>
      <c r="B195" s="42"/>
      <c r="C195" s="282" t="s">
        <v>763</v>
      </c>
      <c r="D195" s="282" t="s">
        <v>516</v>
      </c>
      <c r="E195" s="283" t="s">
        <v>9231</v>
      </c>
      <c r="F195" s="284" t="s">
        <v>9232</v>
      </c>
      <c r="G195" s="285" t="s">
        <v>550</v>
      </c>
      <c r="H195" s="286">
        <v>8</v>
      </c>
      <c r="I195" s="287"/>
      <c r="J195" s="288">
        <f>ROUND(I195*H195,2)</f>
        <v>0</v>
      </c>
      <c r="K195" s="284" t="s">
        <v>28</v>
      </c>
      <c r="L195" s="289"/>
      <c r="M195" s="290" t="s">
        <v>28</v>
      </c>
      <c r="N195" s="291" t="s">
        <v>45</v>
      </c>
      <c r="O195" s="87"/>
      <c r="P195" s="240">
        <f>O195*H195</f>
        <v>0</v>
      </c>
      <c r="Q195" s="240">
        <v>0.059999999999999998</v>
      </c>
      <c r="R195" s="240">
        <f>Q195*H195</f>
        <v>0.47999999999999998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649</v>
      </c>
      <c r="AT195" s="242" t="s">
        <v>516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567</v>
      </c>
      <c r="BM195" s="242" t="s">
        <v>9233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9232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2" customFormat="1" ht="21.75" customHeight="1">
      <c r="A197" s="41"/>
      <c r="B197" s="42"/>
      <c r="C197" s="231" t="s">
        <v>769</v>
      </c>
      <c r="D197" s="231" t="s">
        <v>477</v>
      </c>
      <c r="E197" s="232" t="s">
        <v>9234</v>
      </c>
      <c r="F197" s="233" t="s">
        <v>9235</v>
      </c>
      <c r="G197" s="234" t="s">
        <v>550</v>
      </c>
      <c r="H197" s="235">
        <v>6</v>
      </c>
      <c r="I197" s="236"/>
      <c r="J197" s="237">
        <f>ROUND(I197*H197,2)</f>
        <v>0</v>
      </c>
      <c r="K197" s="233" t="s">
        <v>481</v>
      </c>
      <c r="L197" s="47"/>
      <c r="M197" s="238" t="s">
        <v>28</v>
      </c>
      <c r="N197" s="239" t="s">
        <v>45</v>
      </c>
      <c r="O197" s="87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567</v>
      </c>
      <c r="AT197" s="242" t="s">
        <v>477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567</v>
      </c>
      <c r="BM197" s="242" t="s">
        <v>9236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9235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2" customFormat="1" ht="21.75" customHeight="1">
      <c r="A199" s="41"/>
      <c r="B199" s="42"/>
      <c r="C199" s="231" t="s">
        <v>775</v>
      </c>
      <c r="D199" s="231" t="s">
        <v>477</v>
      </c>
      <c r="E199" s="232" t="s">
        <v>9079</v>
      </c>
      <c r="F199" s="233" t="s">
        <v>9080</v>
      </c>
      <c r="G199" s="234" t="s">
        <v>550</v>
      </c>
      <c r="H199" s="235">
        <v>5</v>
      </c>
      <c r="I199" s="236"/>
      <c r="J199" s="237">
        <f>ROUND(I199*H199,2)</f>
        <v>0</v>
      </c>
      <c r="K199" s="233" t="s">
        <v>481</v>
      </c>
      <c r="L199" s="47"/>
      <c r="M199" s="238" t="s">
        <v>28</v>
      </c>
      <c r="N199" s="239" t="s">
        <v>45</v>
      </c>
      <c r="O199" s="87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567</v>
      </c>
      <c r="AT199" s="242" t="s">
        <v>477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567</v>
      </c>
      <c r="BM199" s="242" t="s">
        <v>9237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9080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2" customFormat="1" ht="16.5" customHeight="1">
      <c r="A201" s="41"/>
      <c r="B201" s="42"/>
      <c r="C201" s="282" t="s">
        <v>780</v>
      </c>
      <c r="D201" s="282" t="s">
        <v>516</v>
      </c>
      <c r="E201" s="283" t="s">
        <v>9238</v>
      </c>
      <c r="F201" s="284" t="s">
        <v>9239</v>
      </c>
      <c r="G201" s="285" t="s">
        <v>550</v>
      </c>
      <c r="H201" s="286">
        <v>8</v>
      </c>
      <c r="I201" s="287"/>
      <c r="J201" s="288">
        <f>ROUND(I201*H201,2)</f>
        <v>0</v>
      </c>
      <c r="K201" s="284" t="s">
        <v>28</v>
      </c>
      <c r="L201" s="289"/>
      <c r="M201" s="290" t="s">
        <v>28</v>
      </c>
      <c r="N201" s="291" t="s">
        <v>45</v>
      </c>
      <c r="O201" s="87"/>
      <c r="P201" s="240">
        <f>O201*H201</f>
        <v>0</v>
      </c>
      <c r="Q201" s="240">
        <v>0.31709999999999999</v>
      </c>
      <c r="R201" s="240">
        <f>Q201*H201</f>
        <v>2.5367999999999999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649</v>
      </c>
      <c r="AT201" s="242" t="s">
        <v>516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567</v>
      </c>
      <c r="BM201" s="242" t="s">
        <v>9240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9239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2" customFormat="1" ht="16.5" customHeight="1">
      <c r="A203" s="41"/>
      <c r="B203" s="42"/>
      <c r="C203" s="282" t="s">
        <v>786</v>
      </c>
      <c r="D203" s="282" t="s">
        <v>516</v>
      </c>
      <c r="E203" s="283" t="s">
        <v>9241</v>
      </c>
      <c r="F203" s="284" t="s">
        <v>9242</v>
      </c>
      <c r="G203" s="285" t="s">
        <v>550</v>
      </c>
      <c r="H203" s="286">
        <v>5</v>
      </c>
      <c r="I203" s="287"/>
      <c r="J203" s="288">
        <f>ROUND(I203*H203,2)</f>
        <v>0</v>
      </c>
      <c r="K203" s="284" t="s">
        <v>28</v>
      </c>
      <c r="L203" s="289"/>
      <c r="M203" s="290" t="s">
        <v>28</v>
      </c>
      <c r="N203" s="291" t="s">
        <v>45</v>
      </c>
      <c r="O203" s="87"/>
      <c r="P203" s="240">
        <f>O203*H203</f>
        <v>0</v>
      </c>
      <c r="Q203" s="240">
        <v>0.0060000000000000001</v>
      </c>
      <c r="R203" s="240">
        <f>Q203*H203</f>
        <v>0.029999999999999999</v>
      </c>
      <c r="S203" s="240">
        <v>0</v>
      </c>
      <c r="T203" s="24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42" t="s">
        <v>649</v>
      </c>
      <c r="AT203" s="242" t="s">
        <v>516</v>
      </c>
      <c r="AU203" s="242" t="s">
        <v>82</v>
      </c>
      <c r="AY203" s="20" t="s">
        <v>475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20" t="s">
        <v>78</v>
      </c>
      <c r="BK203" s="243">
        <f>ROUND(I203*H203,2)</f>
        <v>0</v>
      </c>
      <c r="BL203" s="20" t="s">
        <v>567</v>
      </c>
      <c r="BM203" s="242" t="s">
        <v>9243</v>
      </c>
    </row>
    <row r="204" s="2" customFormat="1">
      <c r="A204" s="41"/>
      <c r="B204" s="42"/>
      <c r="C204" s="43"/>
      <c r="D204" s="244" t="s">
        <v>484</v>
      </c>
      <c r="E204" s="43"/>
      <c r="F204" s="245" t="s">
        <v>9242</v>
      </c>
      <c r="G204" s="43"/>
      <c r="H204" s="43"/>
      <c r="I204" s="151"/>
      <c r="J204" s="43"/>
      <c r="K204" s="43"/>
      <c r="L204" s="47"/>
      <c r="M204" s="246"/>
      <c r="N204" s="24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484</v>
      </c>
      <c r="AU204" s="20" t="s">
        <v>82</v>
      </c>
    </row>
    <row r="205" s="2" customFormat="1" ht="16.5" customHeight="1">
      <c r="A205" s="41"/>
      <c r="B205" s="42"/>
      <c r="C205" s="282" t="s">
        <v>791</v>
      </c>
      <c r="D205" s="282" t="s">
        <v>516</v>
      </c>
      <c r="E205" s="283" t="s">
        <v>9058</v>
      </c>
      <c r="F205" s="284" t="s">
        <v>9059</v>
      </c>
      <c r="G205" s="285" t="s">
        <v>550</v>
      </c>
      <c r="H205" s="286">
        <v>6</v>
      </c>
      <c r="I205" s="287"/>
      <c r="J205" s="288">
        <f>ROUND(I205*H205,2)</f>
        <v>0</v>
      </c>
      <c r="K205" s="284" t="s">
        <v>28</v>
      </c>
      <c r="L205" s="289"/>
      <c r="M205" s="290" t="s">
        <v>28</v>
      </c>
      <c r="N205" s="291" t="s">
        <v>45</v>
      </c>
      <c r="O205" s="87"/>
      <c r="P205" s="240">
        <f>O205*H205</f>
        <v>0</v>
      </c>
      <c r="Q205" s="240">
        <v>0.016</v>
      </c>
      <c r="R205" s="240">
        <f>Q205*H205</f>
        <v>0.096000000000000002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649</v>
      </c>
      <c r="AT205" s="242" t="s">
        <v>516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567</v>
      </c>
      <c r="BM205" s="242" t="s">
        <v>9244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9059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2" customFormat="1" ht="16.5" customHeight="1">
      <c r="A207" s="41"/>
      <c r="B207" s="42"/>
      <c r="C207" s="282" t="s">
        <v>797</v>
      </c>
      <c r="D207" s="282" t="s">
        <v>516</v>
      </c>
      <c r="E207" s="283" t="s">
        <v>9067</v>
      </c>
      <c r="F207" s="284" t="s">
        <v>9068</v>
      </c>
      <c r="G207" s="285" t="s">
        <v>550</v>
      </c>
      <c r="H207" s="286">
        <v>6</v>
      </c>
      <c r="I207" s="287"/>
      <c r="J207" s="288">
        <f>ROUND(I207*H207,2)</f>
        <v>0</v>
      </c>
      <c r="K207" s="284" t="s">
        <v>28</v>
      </c>
      <c r="L207" s="289"/>
      <c r="M207" s="290" t="s">
        <v>28</v>
      </c>
      <c r="N207" s="291" t="s">
        <v>45</v>
      </c>
      <c r="O207" s="87"/>
      <c r="P207" s="240">
        <f>O207*H207</f>
        <v>0</v>
      </c>
      <c r="Q207" s="240">
        <v>0.0040000000000000001</v>
      </c>
      <c r="R207" s="240">
        <f>Q207*H207</f>
        <v>0.024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649</v>
      </c>
      <c r="AT207" s="242" t="s">
        <v>516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567</v>
      </c>
      <c r="BM207" s="242" t="s">
        <v>9245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9068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2" customFormat="1" ht="16.5" customHeight="1">
      <c r="A209" s="41"/>
      <c r="B209" s="42"/>
      <c r="C209" s="282" t="s">
        <v>802</v>
      </c>
      <c r="D209" s="282" t="s">
        <v>516</v>
      </c>
      <c r="E209" s="283" t="s">
        <v>9246</v>
      </c>
      <c r="F209" s="284" t="s">
        <v>9247</v>
      </c>
      <c r="G209" s="285" t="s">
        <v>550</v>
      </c>
      <c r="H209" s="286">
        <v>12</v>
      </c>
      <c r="I209" s="287"/>
      <c r="J209" s="288">
        <f>ROUND(I209*H209,2)</f>
        <v>0</v>
      </c>
      <c r="K209" s="284" t="s">
        <v>28</v>
      </c>
      <c r="L209" s="289"/>
      <c r="M209" s="290" t="s">
        <v>28</v>
      </c>
      <c r="N209" s="291" t="s">
        <v>45</v>
      </c>
      <c r="O209" s="87"/>
      <c r="P209" s="240">
        <f>O209*H209</f>
        <v>0</v>
      </c>
      <c r="Q209" s="240">
        <v>0.010999999999999999</v>
      </c>
      <c r="R209" s="240">
        <f>Q209*H209</f>
        <v>0.13200000000000001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649</v>
      </c>
      <c r="AT209" s="242" t="s">
        <v>516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567</v>
      </c>
      <c r="BM209" s="242" t="s">
        <v>9248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9247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12" customFormat="1" ht="25.92" customHeight="1">
      <c r="A211" s="12"/>
      <c r="B211" s="215"/>
      <c r="C211" s="216"/>
      <c r="D211" s="217" t="s">
        <v>73</v>
      </c>
      <c r="E211" s="218" t="s">
        <v>9109</v>
      </c>
      <c r="F211" s="218" t="s">
        <v>9110</v>
      </c>
      <c r="G211" s="216"/>
      <c r="H211" s="216"/>
      <c r="I211" s="219"/>
      <c r="J211" s="220">
        <f>BK211</f>
        <v>0</v>
      </c>
      <c r="K211" s="216"/>
      <c r="L211" s="221"/>
      <c r="M211" s="222"/>
      <c r="N211" s="223"/>
      <c r="O211" s="223"/>
      <c r="P211" s="224">
        <f>SUM(P212:P225)</f>
        <v>0</v>
      </c>
      <c r="Q211" s="223"/>
      <c r="R211" s="224">
        <f>SUM(R212:R225)</f>
        <v>7.2094499999999995</v>
      </c>
      <c r="S211" s="223"/>
      <c r="T211" s="225">
        <f>SUM(T212:T225)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6" t="s">
        <v>482</v>
      </c>
      <c r="AT211" s="227" t="s">
        <v>73</v>
      </c>
      <c r="AU211" s="227" t="s">
        <v>74</v>
      </c>
      <c r="AY211" s="226" t="s">
        <v>475</v>
      </c>
      <c r="BK211" s="228">
        <f>SUM(BK212:BK225)</f>
        <v>0</v>
      </c>
    </row>
    <row r="212" s="2" customFormat="1" ht="16.5" customHeight="1">
      <c r="A212" s="41"/>
      <c r="B212" s="42"/>
      <c r="C212" s="282" t="s">
        <v>806</v>
      </c>
      <c r="D212" s="282" t="s">
        <v>516</v>
      </c>
      <c r="E212" s="283" t="s">
        <v>9249</v>
      </c>
      <c r="F212" s="284" t="s">
        <v>9250</v>
      </c>
      <c r="G212" s="285" t="s">
        <v>550</v>
      </c>
      <c r="H212" s="286">
        <v>3</v>
      </c>
      <c r="I212" s="287"/>
      <c r="J212" s="288">
        <f>ROUND(I212*H212,2)</f>
        <v>0</v>
      </c>
      <c r="K212" s="284" t="s">
        <v>28</v>
      </c>
      <c r="L212" s="289"/>
      <c r="M212" s="290" t="s">
        <v>28</v>
      </c>
      <c r="N212" s="291" t="s">
        <v>45</v>
      </c>
      <c r="O212" s="87"/>
      <c r="P212" s="240">
        <f>O212*H212</f>
        <v>0</v>
      </c>
      <c r="Q212" s="240">
        <v>0.052499999999999998</v>
      </c>
      <c r="R212" s="240">
        <f>Q212*H212</f>
        <v>0.1575</v>
      </c>
      <c r="S212" s="240">
        <v>0</v>
      </c>
      <c r="T212" s="24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9113</v>
      </c>
      <c r="AT212" s="242" t="s">
        <v>516</v>
      </c>
      <c r="AU212" s="242" t="s">
        <v>78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9113</v>
      </c>
      <c r="BM212" s="242" t="s">
        <v>9251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9250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78</v>
      </c>
    </row>
    <row r="214" s="2" customFormat="1" ht="16.5" customHeight="1">
      <c r="A214" s="41"/>
      <c r="B214" s="42"/>
      <c r="C214" s="282" t="s">
        <v>811</v>
      </c>
      <c r="D214" s="282" t="s">
        <v>516</v>
      </c>
      <c r="E214" s="283" t="s">
        <v>9252</v>
      </c>
      <c r="F214" s="284" t="s">
        <v>9253</v>
      </c>
      <c r="G214" s="285" t="s">
        <v>550</v>
      </c>
      <c r="H214" s="286">
        <v>1</v>
      </c>
      <c r="I214" s="287"/>
      <c r="J214" s="288">
        <f>ROUND(I214*H214,2)</f>
        <v>0</v>
      </c>
      <c r="K214" s="284" t="s">
        <v>28</v>
      </c>
      <c r="L214" s="289"/>
      <c r="M214" s="290" t="s">
        <v>28</v>
      </c>
      <c r="N214" s="291" t="s">
        <v>45</v>
      </c>
      <c r="O214" s="87"/>
      <c r="P214" s="240">
        <f>O214*H214</f>
        <v>0</v>
      </c>
      <c r="Q214" s="240">
        <v>0.019949999999999999</v>
      </c>
      <c r="R214" s="240">
        <f>Q214*H214</f>
        <v>0.019949999999999999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9113</v>
      </c>
      <c r="AT214" s="242" t="s">
        <v>516</v>
      </c>
      <c r="AU214" s="242" t="s">
        <v>78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9113</v>
      </c>
      <c r="BM214" s="242" t="s">
        <v>9254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9253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78</v>
      </c>
    </row>
    <row r="216" s="2" customFormat="1" ht="21.75" customHeight="1">
      <c r="A216" s="41"/>
      <c r="B216" s="42"/>
      <c r="C216" s="231" t="s">
        <v>817</v>
      </c>
      <c r="D216" s="231" t="s">
        <v>477</v>
      </c>
      <c r="E216" s="232" t="s">
        <v>9111</v>
      </c>
      <c r="F216" s="233" t="s">
        <v>9112</v>
      </c>
      <c r="G216" s="234" t="s">
        <v>3147</v>
      </c>
      <c r="H216" s="235">
        <v>16</v>
      </c>
      <c r="I216" s="236"/>
      <c r="J216" s="237">
        <f>ROUND(I216*H216,2)</f>
        <v>0</v>
      </c>
      <c r="K216" s="233" t="s">
        <v>481</v>
      </c>
      <c r="L216" s="47"/>
      <c r="M216" s="238" t="s">
        <v>28</v>
      </c>
      <c r="N216" s="239" t="s">
        <v>45</v>
      </c>
      <c r="O216" s="87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42" t="s">
        <v>9113</v>
      </c>
      <c r="AT216" s="242" t="s">
        <v>477</v>
      </c>
      <c r="AU216" s="242" t="s">
        <v>78</v>
      </c>
      <c r="AY216" s="20" t="s">
        <v>475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20" t="s">
        <v>78</v>
      </c>
      <c r="BK216" s="243">
        <f>ROUND(I216*H216,2)</f>
        <v>0</v>
      </c>
      <c r="BL216" s="20" t="s">
        <v>9113</v>
      </c>
      <c r="BM216" s="242" t="s">
        <v>9255</v>
      </c>
    </row>
    <row r="217" s="2" customFormat="1">
      <c r="A217" s="41"/>
      <c r="B217" s="42"/>
      <c r="C217" s="43"/>
      <c r="D217" s="244" t="s">
        <v>484</v>
      </c>
      <c r="E217" s="43"/>
      <c r="F217" s="245" t="s">
        <v>9115</v>
      </c>
      <c r="G217" s="43"/>
      <c r="H217" s="43"/>
      <c r="I217" s="151"/>
      <c r="J217" s="43"/>
      <c r="K217" s="43"/>
      <c r="L217" s="47"/>
      <c r="M217" s="246"/>
      <c r="N217" s="247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484</v>
      </c>
      <c r="AU217" s="20" t="s">
        <v>78</v>
      </c>
    </row>
    <row r="218" s="2" customFormat="1" ht="16.5" customHeight="1">
      <c r="A218" s="41"/>
      <c r="B218" s="42"/>
      <c r="C218" s="282" t="s">
        <v>822</v>
      </c>
      <c r="D218" s="282" t="s">
        <v>516</v>
      </c>
      <c r="E218" s="283" t="s">
        <v>9116</v>
      </c>
      <c r="F218" s="284" t="s">
        <v>9117</v>
      </c>
      <c r="G218" s="285" t="s">
        <v>639</v>
      </c>
      <c r="H218" s="286">
        <v>10</v>
      </c>
      <c r="I218" s="287"/>
      <c r="J218" s="288">
        <f>ROUND(I218*H218,2)</f>
        <v>0</v>
      </c>
      <c r="K218" s="284" t="s">
        <v>28</v>
      </c>
      <c r="L218" s="289"/>
      <c r="M218" s="290" t="s">
        <v>28</v>
      </c>
      <c r="N218" s="291" t="s">
        <v>45</v>
      </c>
      <c r="O218" s="87"/>
      <c r="P218" s="240">
        <f>O218*H218</f>
        <v>0</v>
      </c>
      <c r="Q218" s="240">
        <v>0.68999999999999995</v>
      </c>
      <c r="R218" s="240">
        <f>Q218*H218</f>
        <v>6.8999999999999995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9113</v>
      </c>
      <c r="AT218" s="242" t="s">
        <v>516</v>
      </c>
      <c r="AU218" s="242" t="s">
        <v>78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9113</v>
      </c>
      <c r="BM218" s="242" t="s">
        <v>9256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9117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78</v>
      </c>
    </row>
    <row r="220" s="2" customFormat="1" ht="16.5" customHeight="1">
      <c r="A220" s="41"/>
      <c r="B220" s="42"/>
      <c r="C220" s="282" t="s">
        <v>827</v>
      </c>
      <c r="D220" s="282" t="s">
        <v>516</v>
      </c>
      <c r="E220" s="283" t="s">
        <v>9119</v>
      </c>
      <c r="F220" s="284" t="s">
        <v>9120</v>
      </c>
      <c r="G220" s="285" t="s">
        <v>550</v>
      </c>
      <c r="H220" s="286">
        <v>10</v>
      </c>
      <c r="I220" s="287"/>
      <c r="J220" s="288">
        <f>ROUND(I220*H220,2)</f>
        <v>0</v>
      </c>
      <c r="K220" s="284" t="s">
        <v>28</v>
      </c>
      <c r="L220" s="289"/>
      <c r="M220" s="290" t="s">
        <v>28</v>
      </c>
      <c r="N220" s="291" t="s">
        <v>45</v>
      </c>
      <c r="O220" s="87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9113</v>
      </c>
      <c r="AT220" s="242" t="s">
        <v>516</v>
      </c>
      <c r="AU220" s="242" t="s">
        <v>78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9113</v>
      </c>
      <c r="BM220" s="242" t="s">
        <v>9257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9120</v>
      </c>
      <c r="G221" s="43"/>
      <c r="H221" s="43"/>
      <c r="I221" s="151"/>
      <c r="J221" s="43"/>
      <c r="K221" s="43"/>
      <c r="L221" s="47"/>
      <c r="M221" s="246"/>
      <c r="N221" s="24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78</v>
      </c>
    </row>
    <row r="222" s="2" customFormat="1" ht="16.5" customHeight="1">
      <c r="A222" s="41"/>
      <c r="B222" s="42"/>
      <c r="C222" s="282" t="s">
        <v>833</v>
      </c>
      <c r="D222" s="282" t="s">
        <v>516</v>
      </c>
      <c r="E222" s="283" t="s">
        <v>9122</v>
      </c>
      <c r="F222" s="284" t="s">
        <v>9123</v>
      </c>
      <c r="G222" s="285" t="s">
        <v>550</v>
      </c>
      <c r="H222" s="286">
        <v>10</v>
      </c>
      <c r="I222" s="287"/>
      <c r="J222" s="288">
        <f>ROUND(I222*H222,2)</f>
        <v>0</v>
      </c>
      <c r="K222" s="284" t="s">
        <v>28</v>
      </c>
      <c r="L222" s="289"/>
      <c r="M222" s="290" t="s">
        <v>28</v>
      </c>
      <c r="N222" s="291" t="s">
        <v>45</v>
      </c>
      <c r="O222" s="87"/>
      <c r="P222" s="240">
        <f>O222*H222</f>
        <v>0</v>
      </c>
      <c r="Q222" s="240">
        <v>0.010999999999999999</v>
      </c>
      <c r="R222" s="240">
        <f>Q222*H222</f>
        <v>0.10999999999999999</v>
      </c>
      <c r="S222" s="240">
        <v>0</v>
      </c>
      <c r="T222" s="241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42" t="s">
        <v>9113</v>
      </c>
      <c r="AT222" s="242" t="s">
        <v>516</v>
      </c>
      <c r="AU222" s="242" t="s">
        <v>78</v>
      </c>
      <c r="AY222" s="20" t="s">
        <v>475</v>
      </c>
      <c r="BE222" s="243">
        <f>IF(N222="základní",J222,0)</f>
        <v>0</v>
      </c>
      <c r="BF222" s="243">
        <f>IF(N222="snížená",J222,0)</f>
        <v>0</v>
      </c>
      <c r="BG222" s="243">
        <f>IF(N222="zákl. přenesená",J222,0)</f>
        <v>0</v>
      </c>
      <c r="BH222" s="243">
        <f>IF(N222="sníž. přenesená",J222,0)</f>
        <v>0</v>
      </c>
      <c r="BI222" s="243">
        <f>IF(N222="nulová",J222,0)</f>
        <v>0</v>
      </c>
      <c r="BJ222" s="20" t="s">
        <v>78</v>
      </c>
      <c r="BK222" s="243">
        <f>ROUND(I222*H222,2)</f>
        <v>0</v>
      </c>
      <c r="BL222" s="20" t="s">
        <v>9113</v>
      </c>
      <c r="BM222" s="242" t="s">
        <v>9258</v>
      </c>
    </row>
    <row r="223" s="2" customFormat="1">
      <c r="A223" s="41"/>
      <c r="B223" s="42"/>
      <c r="C223" s="43"/>
      <c r="D223" s="244" t="s">
        <v>484</v>
      </c>
      <c r="E223" s="43"/>
      <c r="F223" s="245" t="s">
        <v>9123</v>
      </c>
      <c r="G223" s="43"/>
      <c r="H223" s="43"/>
      <c r="I223" s="151"/>
      <c r="J223" s="43"/>
      <c r="K223" s="43"/>
      <c r="L223" s="47"/>
      <c r="M223" s="246"/>
      <c r="N223" s="247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484</v>
      </c>
      <c r="AU223" s="20" t="s">
        <v>78</v>
      </c>
    </row>
    <row r="224" s="2" customFormat="1" ht="16.5" customHeight="1">
      <c r="A224" s="41"/>
      <c r="B224" s="42"/>
      <c r="C224" s="282" t="s">
        <v>839</v>
      </c>
      <c r="D224" s="282" t="s">
        <v>516</v>
      </c>
      <c r="E224" s="283" t="s">
        <v>9125</v>
      </c>
      <c r="F224" s="284" t="s">
        <v>9126</v>
      </c>
      <c r="G224" s="285" t="s">
        <v>550</v>
      </c>
      <c r="H224" s="286">
        <v>2</v>
      </c>
      <c r="I224" s="287"/>
      <c r="J224" s="288">
        <f>ROUND(I224*H224,2)</f>
        <v>0</v>
      </c>
      <c r="K224" s="284" t="s">
        <v>28</v>
      </c>
      <c r="L224" s="289"/>
      <c r="M224" s="290" t="s">
        <v>28</v>
      </c>
      <c r="N224" s="291" t="s">
        <v>45</v>
      </c>
      <c r="O224" s="87"/>
      <c r="P224" s="240">
        <f>O224*H224</f>
        <v>0</v>
      </c>
      <c r="Q224" s="240">
        <v>0.010999999999999999</v>
      </c>
      <c r="R224" s="240">
        <f>Q224*H224</f>
        <v>0.021999999999999999</v>
      </c>
      <c r="S224" s="240">
        <v>0</v>
      </c>
      <c r="T224" s="241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42" t="s">
        <v>9113</v>
      </c>
      <c r="AT224" s="242" t="s">
        <v>516</v>
      </c>
      <c r="AU224" s="242" t="s">
        <v>78</v>
      </c>
      <c r="AY224" s="20" t="s">
        <v>475</v>
      </c>
      <c r="BE224" s="243">
        <f>IF(N224="základní",J224,0)</f>
        <v>0</v>
      </c>
      <c r="BF224" s="243">
        <f>IF(N224="snížená",J224,0)</f>
        <v>0</v>
      </c>
      <c r="BG224" s="243">
        <f>IF(N224="zákl. přenesená",J224,0)</f>
        <v>0</v>
      </c>
      <c r="BH224" s="243">
        <f>IF(N224="sníž. přenesená",J224,0)</f>
        <v>0</v>
      </c>
      <c r="BI224" s="243">
        <f>IF(N224="nulová",J224,0)</f>
        <v>0</v>
      </c>
      <c r="BJ224" s="20" t="s">
        <v>78</v>
      </c>
      <c r="BK224" s="243">
        <f>ROUND(I224*H224,2)</f>
        <v>0</v>
      </c>
      <c r="BL224" s="20" t="s">
        <v>9113</v>
      </c>
      <c r="BM224" s="242" t="s">
        <v>9259</v>
      </c>
    </row>
    <row r="225" s="2" customFormat="1">
      <c r="A225" s="41"/>
      <c r="B225" s="42"/>
      <c r="C225" s="43"/>
      <c r="D225" s="244" t="s">
        <v>484</v>
      </c>
      <c r="E225" s="43"/>
      <c r="F225" s="245" t="s">
        <v>9126</v>
      </c>
      <c r="G225" s="43"/>
      <c r="H225" s="43"/>
      <c r="I225" s="151"/>
      <c r="J225" s="43"/>
      <c r="K225" s="43"/>
      <c r="L225" s="47"/>
      <c r="M225" s="295"/>
      <c r="N225" s="296"/>
      <c r="O225" s="297"/>
      <c r="P225" s="297"/>
      <c r="Q225" s="297"/>
      <c r="R225" s="297"/>
      <c r="S225" s="297"/>
      <c r="T225" s="29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484</v>
      </c>
      <c r="AU225" s="20" t="s">
        <v>78</v>
      </c>
    </row>
    <row r="226" s="2" customFormat="1" ht="6.96" customHeight="1">
      <c r="A226" s="41"/>
      <c r="B226" s="62"/>
      <c r="C226" s="63"/>
      <c r="D226" s="63"/>
      <c r="E226" s="63"/>
      <c r="F226" s="63"/>
      <c r="G226" s="63"/>
      <c r="H226" s="63"/>
      <c r="I226" s="179"/>
      <c r="J226" s="63"/>
      <c r="K226" s="63"/>
      <c r="L226" s="47"/>
      <c r="M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</row>
  </sheetData>
  <sheetProtection sheet="1" autoFilter="0" formatColumns="0" formatRows="0" objects="1" scenarios="1" spinCount="100000" saltValue="/XuwJkZvQ/O4khy7SInQJckenOrB04iPzYE5zhjNTtb27CvxC/m32jcZ2MKVJKnC4LC1fUheO1GG97hBCFQtfQ==" hashValue="7oeBUoe1el8Mxe9L6XbjSKw+sM7lTIJbTtJTFjKPrPxMfRkbAQcgzuC4Uv29m1QikHy4sffBph3sX2VVe+WMww==" algorithmName="SHA-512" password="C429"/>
  <autoFilter ref="C93:K22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388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8590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9260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ROUND((SUM(BE93:BE111)),  2)</f>
        <v>0</v>
      </c>
      <c r="G37" s="41"/>
      <c r="H37" s="41"/>
      <c r="I37" s="168">
        <v>0.20999999999999999</v>
      </c>
      <c r="J37" s="167">
        <f>ROUND(((SUM(BE93:BE111))*I37),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ROUND((SUM(BF93:BF111)),  2)</f>
        <v>0</v>
      </c>
      <c r="G38" s="41"/>
      <c r="H38" s="41"/>
      <c r="I38" s="168">
        <v>0.14999999999999999</v>
      </c>
      <c r="J38" s="167">
        <f>ROUND(((SUM(BF93:BF111))*I38),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ROUND((SUM(BG93:BG111)),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ROUND((SUM(BH93:BH111)),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ROUND((SUM(BI93:BI111)),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8590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2019-11-6 - Kompenzační rozváděč RC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452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2925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8531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8590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2019-11-6 - Kompenzační rozváděč RC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Skuteč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40.0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"Sdružení Kutřín 2016" Šindlar + HG partner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 xml:space="preserve"> 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0.0050000000000000001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708</v>
      </c>
      <c r="F94" s="218" t="s">
        <v>709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0.0050000000000000001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82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2967</v>
      </c>
      <c r="F95" s="229" t="s">
        <v>2968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SUM(P96:P111)</f>
        <v>0</v>
      </c>
      <c r="Q95" s="223"/>
      <c r="R95" s="224">
        <f>SUM(R96:R111)</f>
        <v>0.0050000000000000001</v>
      </c>
      <c r="S95" s="223"/>
      <c r="T95" s="225">
        <f>SUM(T96:T111)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82</v>
      </c>
      <c r="AT95" s="227" t="s">
        <v>73</v>
      </c>
      <c r="AU95" s="227" t="s">
        <v>78</v>
      </c>
      <c r="AY95" s="226" t="s">
        <v>475</v>
      </c>
      <c r="BK95" s="228">
        <f>SUM(BK96:BK111)</f>
        <v>0</v>
      </c>
    </row>
    <row r="96" s="2" customFormat="1" ht="33" customHeight="1">
      <c r="A96" s="41"/>
      <c r="B96" s="42"/>
      <c r="C96" s="231" t="s">
        <v>78</v>
      </c>
      <c r="D96" s="231" t="s">
        <v>477</v>
      </c>
      <c r="E96" s="232" t="s">
        <v>9261</v>
      </c>
      <c r="F96" s="233" t="s">
        <v>9262</v>
      </c>
      <c r="G96" s="234" t="s">
        <v>639</v>
      </c>
      <c r="H96" s="235">
        <v>10</v>
      </c>
      <c r="I96" s="236"/>
      <c r="J96" s="237">
        <f>ROUND(I96*H96,2)</f>
        <v>0</v>
      </c>
      <c r="K96" s="233" t="s">
        <v>481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567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567</v>
      </c>
      <c r="BM96" s="242" t="s">
        <v>9263</v>
      </c>
    </row>
    <row r="97" s="2" customFormat="1">
      <c r="A97" s="41"/>
      <c r="B97" s="42"/>
      <c r="C97" s="43"/>
      <c r="D97" s="244" t="s">
        <v>484</v>
      </c>
      <c r="E97" s="43"/>
      <c r="F97" s="245" t="s">
        <v>9262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2" customFormat="1" ht="16.5" customHeight="1">
      <c r="A98" s="41"/>
      <c r="B98" s="42"/>
      <c r="C98" s="282" t="s">
        <v>82</v>
      </c>
      <c r="D98" s="282" t="s">
        <v>516</v>
      </c>
      <c r="E98" s="283" t="s">
        <v>8772</v>
      </c>
      <c r="F98" s="284" t="s">
        <v>8773</v>
      </c>
      <c r="G98" s="285" t="s">
        <v>8232</v>
      </c>
      <c r="H98" s="286">
        <v>0.01</v>
      </c>
      <c r="I98" s="287"/>
      <c r="J98" s="288">
        <f>ROUND(I98*H98,2)</f>
        <v>0</v>
      </c>
      <c r="K98" s="284" t="s">
        <v>28</v>
      </c>
      <c r="L98" s="289"/>
      <c r="M98" s="290" t="s">
        <v>28</v>
      </c>
      <c r="N98" s="291" t="s">
        <v>45</v>
      </c>
      <c r="O98" s="87"/>
      <c r="P98" s="240">
        <f>O98*H98</f>
        <v>0</v>
      </c>
      <c r="Q98" s="240">
        <v>0.16</v>
      </c>
      <c r="R98" s="240">
        <f>Q98*H98</f>
        <v>0.0016000000000000001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649</v>
      </c>
      <c r="AT98" s="242" t="s">
        <v>516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567</v>
      </c>
      <c r="BM98" s="242" t="s">
        <v>9264</v>
      </c>
    </row>
    <row r="99" s="2" customFormat="1">
      <c r="A99" s="41"/>
      <c r="B99" s="42"/>
      <c r="C99" s="43"/>
      <c r="D99" s="244" t="s">
        <v>484</v>
      </c>
      <c r="E99" s="43"/>
      <c r="F99" s="245" t="s">
        <v>8773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2" customFormat="1" ht="33" customHeight="1">
      <c r="A100" s="41"/>
      <c r="B100" s="42"/>
      <c r="C100" s="231" t="s">
        <v>90</v>
      </c>
      <c r="D100" s="231" t="s">
        <v>477</v>
      </c>
      <c r="E100" s="232" t="s">
        <v>8775</v>
      </c>
      <c r="F100" s="233" t="s">
        <v>8776</v>
      </c>
      <c r="G100" s="234" t="s">
        <v>639</v>
      </c>
      <c r="H100" s="235">
        <v>10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567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567</v>
      </c>
      <c r="BM100" s="242" t="s">
        <v>9265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8776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2" customFormat="1" ht="16.5" customHeight="1">
      <c r="A102" s="41"/>
      <c r="B102" s="42"/>
      <c r="C102" s="282" t="s">
        <v>482</v>
      </c>
      <c r="D102" s="282" t="s">
        <v>516</v>
      </c>
      <c r="E102" s="283" t="s">
        <v>8778</v>
      </c>
      <c r="F102" s="284" t="s">
        <v>8779</v>
      </c>
      <c r="G102" s="285" t="s">
        <v>8232</v>
      </c>
      <c r="H102" s="286">
        <v>0.01</v>
      </c>
      <c r="I102" s="287"/>
      <c r="J102" s="288">
        <f>ROUND(I102*H102,2)</f>
        <v>0</v>
      </c>
      <c r="K102" s="284" t="s">
        <v>28</v>
      </c>
      <c r="L102" s="289"/>
      <c r="M102" s="290" t="s">
        <v>28</v>
      </c>
      <c r="N102" s="291" t="s">
        <v>45</v>
      </c>
      <c r="O102" s="87"/>
      <c r="P102" s="240">
        <f>O102*H102</f>
        <v>0</v>
      </c>
      <c r="Q102" s="240">
        <v>0.34000000000000002</v>
      </c>
      <c r="R102" s="240">
        <f>Q102*H102</f>
        <v>0.0034000000000000002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649</v>
      </c>
      <c r="AT102" s="242" t="s">
        <v>516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567</v>
      </c>
      <c r="BM102" s="242" t="s">
        <v>9266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8779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21.75" customHeight="1">
      <c r="A104" s="41"/>
      <c r="B104" s="42"/>
      <c r="C104" s="231" t="s">
        <v>186</v>
      </c>
      <c r="D104" s="231" t="s">
        <v>477</v>
      </c>
      <c r="E104" s="232" t="s">
        <v>8650</v>
      </c>
      <c r="F104" s="233" t="s">
        <v>8651</v>
      </c>
      <c r="G104" s="234" t="s">
        <v>550</v>
      </c>
      <c r="H104" s="235">
        <v>10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567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567</v>
      </c>
      <c r="BM104" s="242" t="s">
        <v>9267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8651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21.75" customHeight="1">
      <c r="A106" s="41"/>
      <c r="B106" s="42"/>
      <c r="C106" s="231" t="s">
        <v>204</v>
      </c>
      <c r="D106" s="231" t="s">
        <v>477</v>
      </c>
      <c r="E106" s="232" t="s">
        <v>8782</v>
      </c>
      <c r="F106" s="233" t="s">
        <v>8783</v>
      </c>
      <c r="G106" s="234" t="s">
        <v>550</v>
      </c>
      <c r="H106" s="235">
        <v>10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567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567</v>
      </c>
      <c r="BM106" s="242" t="s">
        <v>9268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8783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21.75" customHeight="1">
      <c r="A108" s="41"/>
      <c r="B108" s="42"/>
      <c r="C108" s="231" t="s">
        <v>522</v>
      </c>
      <c r="D108" s="231" t="s">
        <v>477</v>
      </c>
      <c r="E108" s="232" t="s">
        <v>9269</v>
      </c>
      <c r="F108" s="233" t="s">
        <v>9270</v>
      </c>
      <c r="G108" s="234" t="s">
        <v>550</v>
      </c>
      <c r="H108" s="235">
        <v>1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567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567</v>
      </c>
      <c r="BM108" s="242" t="s">
        <v>9271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9270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2" customFormat="1" ht="21.75" customHeight="1">
      <c r="A110" s="41"/>
      <c r="B110" s="42"/>
      <c r="C110" s="282" t="s">
        <v>519</v>
      </c>
      <c r="D110" s="282" t="s">
        <v>516</v>
      </c>
      <c r="E110" s="283" t="s">
        <v>9272</v>
      </c>
      <c r="F110" s="284" t="s">
        <v>9273</v>
      </c>
      <c r="G110" s="285" t="s">
        <v>550</v>
      </c>
      <c r="H110" s="286">
        <v>1</v>
      </c>
      <c r="I110" s="287"/>
      <c r="J110" s="288">
        <f>ROUND(I110*H110,2)</f>
        <v>0</v>
      </c>
      <c r="K110" s="284" t="s">
        <v>28</v>
      </c>
      <c r="L110" s="289"/>
      <c r="M110" s="290" t="s">
        <v>28</v>
      </c>
      <c r="N110" s="291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649</v>
      </c>
      <c r="AT110" s="242" t="s">
        <v>516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567</v>
      </c>
      <c r="BM110" s="242" t="s">
        <v>9274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9273</v>
      </c>
      <c r="G111" s="43"/>
      <c r="H111" s="43"/>
      <c r="I111" s="151"/>
      <c r="J111" s="43"/>
      <c r="K111" s="43"/>
      <c r="L111" s="47"/>
      <c r="M111" s="295"/>
      <c r="N111" s="296"/>
      <c r="O111" s="297"/>
      <c r="P111" s="297"/>
      <c r="Q111" s="297"/>
      <c r="R111" s="297"/>
      <c r="S111" s="297"/>
      <c r="T111" s="29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2" customFormat="1" ht="6.96" customHeight="1">
      <c r="A112" s="41"/>
      <c r="B112" s="62"/>
      <c r="C112" s="63"/>
      <c r="D112" s="63"/>
      <c r="E112" s="63"/>
      <c r="F112" s="63"/>
      <c r="G112" s="63"/>
      <c r="H112" s="63"/>
      <c r="I112" s="179"/>
      <c r="J112" s="63"/>
      <c r="K112" s="63"/>
      <c r="L112" s="47"/>
      <c r="M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</sheetData>
  <sheetProtection sheet="1" autoFilter="0" formatColumns="0" formatRows="0" objects="1" scenarios="1" spinCount="100000" saltValue="ZqQIfS5GSX1e7v5223EMmbWbgFeDGt12Xnuwkh7BDzkmZp8FLD5pN64/zPGoqbEHoHD1Gw3y3PO4sQv0vkKiIQ==" hashValue="T6jK/TRzjcvZZ5jtd0CmeJiOPPGlDQ67NVrWGc0OWm21LGP2sUQmcQNQ6vqscbPQHmv6knFmjNNuinmZQsqWXA==" algorithmName="SHA-512" password="C429"/>
  <autoFilter ref="C92:K11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436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438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2359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ROUND(J97,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ROUND((SUM(BE97:BE314)),  2)</f>
        <v>0</v>
      </c>
      <c r="G37" s="41"/>
      <c r="H37" s="41"/>
      <c r="I37" s="168">
        <v>0.20999999999999999</v>
      </c>
      <c r="J37" s="167">
        <f>ROUND(((SUM(BE97:BE314))*I37),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ROUND((SUM(BF97:BF314)),  2)</f>
        <v>0</v>
      </c>
      <c r="G38" s="41"/>
      <c r="H38" s="41"/>
      <c r="I38" s="168">
        <v>0.14999999999999999</v>
      </c>
      <c r="J38" s="167">
        <f>ROUND(((SUM(BF97:BF314))*I38),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ROUND((SUM(BG97:BG314)),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ROUND((SUM(BH97:BH314)),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ROUND((SUM(BI97:BI314)),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436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438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SO 01.01.09 - Návodní těsnící stěna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J97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J98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924</v>
      </c>
      <c r="E69" s="199"/>
      <c r="F69" s="199"/>
      <c r="G69" s="199"/>
      <c r="H69" s="199"/>
      <c r="I69" s="200"/>
      <c r="J69" s="201">
        <f>J99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447</v>
      </c>
      <c r="E70" s="199"/>
      <c r="F70" s="199"/>
      <c r="G70" s="199"/>
      <c r="H70" s="199"/>
      <c r="I70" s="200"/>
      <c r="J70" s="201">
        <f>J111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2360</v>
      </c>
      <c r="E71" s="199"/>
      <c r="F71" s="199"/>
      <c r="G71" s="199"/>
      <c r="H71" s="199"/>
      <c r="I71" s="200"/>
      <c r="J71" s="201">
        <f>J208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450</v>
      </c>
      <c r="E72" s="199"/>
      <c r="F72" s="199"/>
      <c r="G72" s="199"/>
      <c r="H72" s="199"/>
      <c r="I72" s="200"/>
      <c r="J72" s="201">
        <f>J220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451</v>
      </c>
      <c r="E73" s="199"/>
      <c r="F73" s="199"/>
      <c r="G73" s="199"/>
      <c r="H73" s="199"/>
      <c r="I73" s="200"/>
      <c r="J73" s="201">
        <f>J312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179"/>
      <c r="J75" s="63"/>
      <c r="K75" s="6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182"/>
      <c r="J79" s="65"/>
      <c r="K79" s="65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460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83" t="str">
        <f>E7</f>
        <v>Krounka Kutřín, výstavba poldru</v>
      </c>
      <c r="F83" s="35"/>
      <c r="G83" s="35"/>
      <c r="H83" s="35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435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1" customFormat="1" ht="16.5" customHeight="1">
      <c r="B85" s="24"/>
      <c r="C85" s="25"/>
      <c r="D85" s="25"/>
      <c r="E85" s="183" t="s">
        <v>436</v>
      </c>
      <c r="F85" s="25"/>
      <c r="G85" s="25"/>
      <c r="H85" s="25"/>
      <c r="I85" s="142"/>
      <c r="J85" s="25"/>
      <c r="K85" s="25"/>
      <c r="L85" s="23"/>
    </row>
    <row r="86" s="1" customFormat="1" ht="12" customHeight="1">
      <c r="B86" s="24"/>
      <c r="C86" s="35" t="s">
        <v>437</v>
      </c>
      <c r="D86" s="25"/>
      <c r="E86" s="25"/>
      <c r="F86" s="25"/>
      <c r="G86" s="25"/>
      <c r="H86" s="25"/>
      <c r="I86" s="142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84" t="s">
        <v>438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439</v>
      </c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SO 01.01.09 - Návodní těsnící stěna</v>
      </c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22</v>
      </c>
      <c r="D91" s="43"/>
      <c r="E91" s="43"/>
      <c r="F91" s="30" t="str">
        <f>F16</f>
        <v>Skuteč</v>
      </c>
      <c r="G91" s="43"/>
      <c r="H91" s="43"/>
      <c r="I91" s="154" t="s">
        <v>24</v>
      </c>
      <c r="J91" s="75" t="str">
        <f>IF(J16="","",J16)</f>
        <v>27.8.2019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40.05" customHeight="1">
      <c r="A93" s="41"/>
      <c r="B93" s="42"/>
      <c r="C93" s="35" t="s">
        <v>26</v>
      </c>
      <c r="D93" s="43"/>
      <c r="E93" s="43"/>
      <c r="F93" s="30" t="str">
        <f>E19</f>
        <v>Povodí Labe,státní podnik,Víta Nejedlého 951, HK3</v>
      </c>
      <c r="G93" s="43"/>
      <c r="H93" s="43"/>
      <c r="I93" s="154" t="s">
        <v>33</v>
      </c>
      <c r="J93" s="39" t="str">
        <f>E25</f>
        <v>"Sdružení Kutřín 2016" Šindlar + HG partner</v>
      </c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31</v>
      </c>
      <c r="D94" s="43"/>
      <c r="E94" s="43"/>
      <c r="F94" s="30" t="str">
        <f>IF(E22="","",E22)</f>
        <v>Vyplň údaj</v>
      </c>
      <c r="G94" s="43"/>
      <c r="H94" s="43"/>
      <c r="I94" s="154" t="s">
        <v>36</v>
      </c>
      <c r="J94" s="39" t="str">
        <f>E28</f>
        <v xml:space="preserve"> 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203"/>
      <c r="B96" s="204"/>
      <c r="C96" s="205" t="s">
        <v>461</v>
      </c>
      <c r="D96" s="206" t="s">
        <v>59</v>
      </c>
      <c r="E96" s="206" t="s">
        <v>55</v>
      </c>
      <c r="F96" s="206" t="s">
        <v>56</v>
      </c>
      <c r="G96" s="206" t="s">
        <v>462</v>
      </c>
      <c r="H96" s="206" t="s">
        <v>463</v>
      </c>
      <c r="I96" s="207" t="s">
        <v>464</v>
      </c>
      <c r="J96" s="206" t="s">
        <v>444</v>
      </c>
      <c r="K96" s="208" t="s">
        <v>465</v>
      </c>
      <c r="L96" s="209"/>
      <c r="M96" s="95" t="s">
        <v>28</v>
      </c>
      <c r="N96" s="96" t="s">
        <v>44</v>
      </c>
      <c r="O96" s="96" t="s">
        <v>466</v>
      </c>
      <c r="P96" s="96" t="s">
        <v>467</v>
      </c>
      <c r="Q96" s="96" t="s">
        <v>468</v>
      </c>
      <c r="R96" s="96" t="s">
        <v>469</v>
      </c>
      <c r="S96" s="96" t="s">
        <v>470</v>
      </c>
      <c r="T96" s="97" t="s">
        <v>471</v>
      </c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</row>
    <row r="97" s="2" customFormat="1" ht="22.8" customHeight="1">
      <c r="A97" s="41"/>
      <c r="B97" s="42"/>
      <c r="C97" s="102" t="s">
        <v>472</v>
      </c>
      <c r="D97" s="43"/>
      <c r="E97" s="43"/>
      <c r="F97" s="43"/>
      <c r="G97" s="43"/>
      <c r="H97" s="43"/>
      <c r="I97" s="151"/>
      <c r="J97" s="210">
        <f>BK97</f>
        <v>0</v>
      </c>
      <c r="K97" s="43"/>
      <c r="L97" s="47"/>
      <c r="M97" s="98"/>
      <c r="N97" s="211"/>
      <c r="O97" s="99"/>
      <c r="P97" s="212">
        <f>P98</f>
        <v>0</v>
      </c>
      <c r="Q97" s="99"/>
      <c r="R97" s="212">
        <f>R98</f>
        <v>775.62394872000016</v>
      </c>
      <c r="S97" s="99"/>
      <c r="T97" s="213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73</v>
      </c>
      <c r="AU97" s="20" t="s">
        <v>445</v>
      </c>
      <c r="BK97" s="214">
        <f>BK98</f>
        <v>0</v>
      </c>
    </row>
    <row r="98" s="12" customFormat="1" ht="25.92" customHeight="1">
      <c r="A98" s="12"/>
      <c r="B98" s="215"/>
      <c r="C98" s="216"/>
      <c r="D98" s="217" t="s">
        <v>73</v>
      </c>
      <c r="E98" s="218" t="s">
        <v>473</v>
      </c>
      <c r="F98" s="218" t="s">
        <v>474</v>
      </c>
      <c r="G98" s="216"/>
      <c r="H98" s="216"/>
      <c r="I98" s="219"/>
      <c r="J98" s="220">
        <f>BK98</f>
        <v>0</v>
      </c>
      <c r="K98" s="216"/>
      <c r="L98" s="221"/>
      <c r="M98" s="222"/>
      <c r="N98" s="223"/>
      <c r="O98" s="223"/>
      <c r="P98" s="224">
        <f>P99+P111+P208+P220+P312</f>
        <v>0</v>
      </c>
      <c r="Q98" s="223"/>
      <c r="R98" s="224">
        <f>R99+R111+R208+R220+R312</f>
        <v>775.62394872000016</v>
      </c>
      <c r="S98" s="223"/>
      <c r="T98" s="225">
        <f>T99+T111+T208+T220+T312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26" t="s">
        <v>78</v>
      </c>
      <c r="AT98" s="227" t="s">
        <v>73</v>
      </c>
      <c r="AU98" s="227" t="s">
        <v>74</v>
      </c>
      <c r="AY98" s="226" t="s">
        <v>475</v>
      </c>
      <c r="BK98" s="228">
        <f>BK99+BK111+BK208+BK220+BK312</f>
        <v>0</v>
      </c>
    </row>
    <row r="99" s="12" customFormat="1" ht="22.8" customHeight="1">
      <c r="A99" s="12"/>
      <c r="B99" s="215"/>
      <c r="C99" s="216"/>
      <c r="D99" s="217" t="s">
        <v>73</v>
      </c>
      <c r="E99" s="229" t="s">
        <v>82</v>
      </c>
      <c r="F99" s="229" t="s">
        <v>925</v>
      </c>
      <c r="G99" s="216"/>
      <c r="H99" s="216"/>
      <c r="I99" s="219"/>
      <c r="J99" s="230">
        <f>BK99</f>
        <v>0</v>
      </c>
      <c r="K99" s="216"/>
      <c r="L99" s="221"/>
      <c r="M99" s="222"/>
      <c r="N99" s="223"/>
      <c r="O99" s="223"/>
      <c r="P99" s="224">
        <f>SUM(P100:P110)</f>
        <v>0</v>
      </c>
      <c r="Q99" s="223"/>
      <c r="R99" s="224">
        <f>SUM(R100:R110)</f>
        <v>0.21936000000000003</v>
      </c>
      <c r="S99" s="223"/>
      <c r="T99" s="225">
        <f>SUM(T100:T110)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78</v>
      </c>
      <c r="AT99" s="227" t="s">
        <v>73</v>
      </c>
      <c r="AU99" s="227" t="s">
        <v>78</v>
      </c>
      <c r="AY99" s="226" t="s">
        <v>475</v>
      </c>
      <c r="BK99" s="228">
        <f>SUM(BK100:BK110)</f>
        <v>0</v>
      </c>
    </row>
    <row r="100" s="2" customFormat="1" ht="44.25" customHeight="1">
      <c r="A100" s="41"/>
      <c r="B100" s="42"/>
      <c r="C100" s="231" t="s">
        <v>78</v>
      </c>
      <c r="D100" s="231" t="s">
        <v>477</v>
      </c>
      <c r="E100" s="232" t="s">
        <v>2361</v>
      </c>
      <c r="F100" s="233" t="s">
        <v>2362</v>
      </c>
      <c r="G100" s="234" t="s">
        <v>639</v>
      </c>
      <c r="H100" s="235">
        <v>146.24000000000001</v>
      </c>
      <c r="I100" s="236"/>
      <c r="J100" s="237">
        <f>ROUND(I100*H100,2)</f>
        <v>0</v>
      </c>
      <c r="K100" s="233" t="s">
        <v>481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0.0015</v>
      </c>
      <c r="R100" s="240">
        <f>Q100*H100</f>
        <v>0.21936000000000003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482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482</v>
      </c>
      <c r="BM100" s="242" t="s">
        <v>2363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2364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13" customFormat="1">
      <c r="A102" s="13"/>
      <c r="B102" s="249"/>
      <c r="C102" s="250"/>
      <c r="D102" s="244" t="s">
        <v>487</v>
      </c>
      <c r="E102" s="251" t="s">
        <v>28</v>
      </c>
      <c r="F102" s="252" t="s">
        <v>2365</v>
      </c>
      <c r="G102" s="250"/>
      <c r="H102" s="253">
        <v>7.4000000000000004</v>
      </c>
      <c r="I102" s="254"/>
      <c r="J102" s="250"/>
      <c r="K102" s="250"/>
      <c r="L102" s="255"/>
      <c r="M102" s="256"/>
      <c r="N102" s="257"/>
      <c r="O102" s="257"/>
      <c r="P102" s="257"/>
      <c r="Q102" s="257"/>
      <c r="R102" s="257"/>
      <c r="S102" s="257"/>
      <c r="T102" s="258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59" t="s">
        <v>487</v>
      </c>
      <c r="AU102" s="259" t="s">
        <v>82</v>
      </c>
      <c r="AV102" s="13" t="s">
        <v>82</v>
      </c>
      <c r="AW102" s="13" t="s">
        <v>35</v>
      </c>
      <c r="AX102" s="13" t="s">
        <v>74</v>
      </c>
      <c r="AY102" s="259" t="s">
        <v>475</v>
      </c>
    </row>
    <row r="103" s="13" customFormat="1">
      <c r="A103" s="13"/>
      <c r="B103" s="249"/>
      <c r="C103" s="250"/>
      <c r="D103" s="244" t="s">
        <v>487</v>
      </c>
      <c r="E103" s="251" t="s">
        <v>28</v>
      </c>
      <c r="F103" s="252" t="s">
        <v>2366</v>
      </c>
      <c r="G103" s="250"/>
      <c r="H103" s="253">
        <v>13.5</v>
      </c>
      <c r="I103" s="254"/>
      <c r="J103" s="250"/>
      <c r="K103" s="250"/>
      <c r="L103" s="255"/>
      <c r="M103" s="256"/>
      <c r="N103" s="257"/>
      <c r="O103" s="257"/>
      <c r="P103" s="257"/>
      <c r="Q103" s="257"/>
      <c r="R103" s="257"/>
      <c r="S103" s="257"/>
      <c r="T103" s="258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59" t="s">
        <v>487</v>
      </c>
      <c r="AU103" s="259" t="s">
        <v>82</v>
      </c>
      <c r="AV103" s="13" t="s">
        <v>82</v>
      </c>
      <c r="AW103" s="13" t="s">
        <v>35</v>
      </c>
      <c r="AX103" s="13" t="s">
        <v>74</v>
      </c>
      <c r="AY103" s="259" t="s">
        <v>475</v>
      </c>
    </row>
    <row r="104" s="13" customFormat="1">
      <c r="A104" s="13"/>
      <c r="B104" s="249"/>
      <c r="C104" s="250"/>
      <c r="D104" s="244" t="s">
        <v>487</v>
      </c>
      <c r="E104" s="251" t="s">
        <v>28</v>
      </c>
      <c r="F104" s="252" t="s">
        <v>2367</v>
      </c>
      <c r="G104" s="250"/>
      <c r="H104" s="253">
        <v>20.199999999999999</v>
      </c>
      <c r="I104" s="254"/>
      <c r="J104" s="250"/>
      <c r="K104" s="250"/>
      <c r="L104" s="255"/>
      <c r="M104" s="256"/>
      <c r="N104" s="257"/>
      <c r="O104" s="257"/>
      <c r="P104" s="257"/>
      <c r="Q104" s="257"/>
      <c r="R104" s="257"/>
      <c r="S104" s="257"/>
      <c r="T104" s="258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59" t="s">
        <v>487</v>
      </c>
      <c r="AU104" s="259" t="s">
        <v>82</v>
      </c>
      <c r="AV104" s="13" t="s">
        <v>82</v>
      </c>
      <c r="AW104" s="13" t="s">
        <v>35</v>
      </c>
      <c r="AX104" s="13" t="s">
        <v>74</v>
      </c>
      <c r="AY104" s="259" t="s">
        <v>475</v>
      </c>
    </row>
    <row r="105" s="13" customFormat="1">
      <c r="A105" s="13"/>
      <c r="B105" s="249"/>
      <c r="C105" s="250"/>
      <c r="D105" s="244" t="s">
        <v>487</v>
      </c>
      <c r="E105" s="251" t="s">
        <v>28</v>
      </c>
      <c r="F105" s="252" t="s">
        <v>2368</v>
      </c>
      <c r="G105" s="250"/>
      <c r="H105" s="253">
        <v>22.420000000000002</v>
      </c>
      <c r="I105" s="254"/>
      <c r="J105" s="250"/>
      <c r="K105" s="250"/>
      <c r="L105" s="255"/>
      <c r="M105" s="256"/>
      <c r="N105" s="257"/>
      <c r="O105" s="257"/>
      <c r="P105" s="257"/>
      <c r="Q105" s="257"/>
      <c r="R105" s="257"/>
      <c r="S105" s="257"/>
      <c r="T105" s="258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59" t="s">
        <v>487</v>
      </c>
      <c r="AU105" s="259" t="s">
        <v>82</v>
      </c>
      <c r="AV105" s="13" t="s">
        <v>82</v>
      </c>
      <c r="AW105" s="13" t="s">
        <v>35</v>
      </c>
      <c r="AX105" s="13" t="s">
        <v>74</v>
      </c>
      <c r="AY105" s="259" t="s">
        <v>475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2369</v>
      </c>
      <c r="G106" s="250"/>
      <c r="H106" s="253">
        <v>22.420000000000002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2370</v>
      </c>
      <c r="G107" s="250"/>
      <c r="H107" s="253">
        <v>22.420000000000002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74</v>
      </c>
      <c r="AY107" s="259" t="s">
        <v>475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2371</v>
      </c>
      <c r="G108" s="250"/>
      <c r="H108" s="253">
        <v>22.420000000000002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2372</v>
      </c>
      <c r="G109" s="250"/>
      <c r="H109" s="253">
        <v>15.460000000000001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5" customFormat="1">
      <c r="A110" s="15"/>
      <c r="B110" s="271"/>
      <c r="C110" s="272"/>
      <c r="D110" s="244" t="s">
        <v>487</v>
      </c>
      <c r="E110" s="273" t="s">
        <v>28</v>
      </c>
      <c r="F110" s="274" t="s">
        <v>493</v>
      </c>
      <c r="G110" s="272"/>
      <c r="H110" s="275">
        <v>146.24000000000001</v>
      </c>
      <c r="I110" s="276"/>
      <c r="J110" s="272"/>
      <c r="K110" s="272"/>
      <c r="L110" s="277"/>
      <c r="M110" s="278"/>
      <c r="N110" s="279"/>
      <c r="O110" s="279"/>
      <c r="P110" s="279"/>
      <c r="Q110" s="279"/>
      <c r="R110" s="279"/>
      <c r="S110" s="279"/>
      <c r="T110" s="280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81" t="s">
        <v>487</v>
      </c>
      <c r="AU110" s="281" t="s">
        <v>82</v>
      </c>
      <c r="AV110" s="15" t="s">
        <v>482</v>
      </c>
      <c r="AW110" s="15" t="s">
        <v>35</v>
      </c>
      <c r="AX110" s="15" t="s">
        <v>78</v>
      </c>
      <c r="AY110" s="281" t="s">
        <v>475</v>
      </c>
    </row>
    <row r="111" s="12" customFormat="1" ht="22.8" customHeight="1">
      <c r="A111" s="12"/>
      <c r="B111" s="215"/>
      <c r="C111" s="216"/>
      <c r="D111" s="217" t="s">
        <v>73</v>
      </c>
      <c r="E111" s="229" t="s">
        <v>90</v>
      </c>
      <c r="F111" s="229" t="s">
        <v>476</v>
      </c>
      <c r="G111" s="216"/>
      <c r="H111" s="216"/>
      <c r="I111" s="219"/>
      <c r="J111" s="230">
        <f>BK111</f>
        <v>0</v>
      </c>
      <c r="K111" s="216"/>
      <c r="L111" s="221"/>
      <c r="M111" s="222"/>
      <c r="N111" s="223"/>
      <c r="O111" s="223"/>
      <c r="P111" s="224">
        <f>SUM(P112:P207)</f>
        <v>0</v>
      </c>
      <c r="Q111" s="223"/>
      <c r="R111" s="224">
        <f>SUM(R112:R207)</f>
        <v>770.14732386000003</v>
      </c>
      <c r="S111" s="223"/>
      <c r="T111" s="225">
        <f>SUM(T112:T207)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26" t="s">
        <v>78</v>
      </c>
      <c r="AT111" s="227" t="s">
        <v>73</v>
      </c>
      <c r="AU111" s="227" t="s">
        <v>78</v>
      </c>
      <c r="AY111" s="226" t="s">
        <v>475</v>
      </c>
      <c r="BK111" s="228">
        <f>SUM(BK112:BK207)</f>
        <v>0</v>
      </c>
    </row>
    <row r="112" s="2" customFormat="1" ht="55.5" customHeight="1">
      <c r="A112" s="41"/>
      <c r="B112" s="42"/>
      <c r="C112" s="231" t="s">
        <v>82</v>
      </c>
      <c r="D112" s="231" t="s">
        <v>477</v>
      </c>
      <c r="E112" s="232" t="s">
        <v>2373</v>
      </c>
      <c r="F112" s="233" t="s">
        <v>2192</v>
      </c>
      <c r="G112" s="234" t="s">
        <v>639</v>
      </c>
      <c r="H112" s="235">
        <v>990.25999999999999</v>
      </c>
      <c r="I112" s="236"/>
      <c r="J112" s="237">
        <f>ROUND(I112*H112,2)</f>
        <v>0</v>
      </c>
      <c r="K112" s="233" t="s">
        <v>481</v>
      </c>
      <c r="L112" s="47"/>
      <c r="M112" s="238" t="s">
        <v>28</v>
      </c>
      <c r="N112" s="239" t="s">
        <v>45</v>
      </c>
      <c r="O112" s="87"/>
      <c r="P112" s="240">
        <f>O112*H112</f>
        <v>0</v>
      </c>
      <c r="Q112" s="240">
        <v>0</v>
      </c>
      <c r="R112" s="240">
        <f>Q112*H112</f>
        <v>0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482</v>
      </c>
      <c r="AT112" s="242" t="s">
        <v>477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482</v>
      </c>
      <c r="BM112" s="242" t="s">
        <v>2374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2375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2376</v>
      </c>
      <c r="G114" s="250"/>
      <c r="H114" s="253">
        <v>33.899999999999999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2377</v>
      </c>
      <c r="G115" s="250"/>
      <c r="H115" s="253">
        <v>89.819999999999993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2378</v>
      </c>
      <c r="G116" s="250"/>
      <c r="H116" s="253">
        <v>104.79000000000001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74</v>
      </c>
      <c r="AY116" s="259" t="s">
        <v>475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2379</v>
      </c>
      <c r="G117" s="250"/>
      <c r="H117" s="253">
        <v>134.72999999999999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74</v>
      </c>
      <c r="AY117" s="259" t="s">
        <v>475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2380</v>
      </c>
      <c r="G118" s="250"/>
      <c r="H118" s="253">
        <v>149.69999999999999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74</v>
      </c>
      <c r="AY118" s="259" t="s">
        <v>475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2381</v>
      </c>
      <c r="G119" s="250"/>
      <c r="H119" s="253">
        <v>149.69999999999999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74</v>
      </c>
      <c r="AY119" s="259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2382</v>
      </c>
      <c r="G120" s="250"/>
      <c r="H120" s="253">
        <v>134.72999999999999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2383</v>
      </c>
      <c r="G121" s="250"/>
      <c r="H121" s="253">
        <v>74.280000000000001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4" customFormat="1">
      <c r="A122" s="14"/>
      <c r="B122" s="260"/>
      <c r="C122" s="261"/>
      <c r="D122" s="244" t="s">
        <v>487</v>
      </c>
      <c r="E122" s="262" t="s">
        <v>28</v>
      </c>
      <c r="F122" s="263" t="s">
        <v>490</v>
      </c>
      <c r="G122" s="261"/>
      <c r="H122" s="264">
        <v>871.65000000000009</v>
      </c>
      <c r="I122" s="265"/>
      <c r="J122" s="261"/>
      <c r="K122" s="261"/>
      <c r="L122" s="266"/>
      <c r="M122" s="267"/>
      <c r="N122" s="268"/>
      <c r="O122" s="268"/>
      <c r="P122" s="268"/>
      <c r="Q122" s="268"/>
      <c r="R122" s="268"/>
      <c r="S122" s="268"/>
      <c r="T122" s="269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70" t="s">
        <v>487</v>
      </c>
      <c r="AU122" s="270" t="s">
        <v>82</v>
      </c>
      <c r="AV122" s="14" t="s">
        <v>90</v>
      </c>
      <c r="AW122" s="14" t="s">
        <v>35</v>
      </c>
      <c r="AX122" s="14" t="s">
        <v>74</v>
      </c>
      <c r="AY122" s="270" t="s">
        <v>475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2384</v>
      </c>
      <c r="G123" s="250"/>
      <c r="H123" s="253">
        <v>8.7100000000000009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74</v>
      </c>
      <c r="AY123" s="259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2385</v>
      </c>
      <c r="G124" s="250"/>
      <c r="H124" s="253">
        <v>14.810000000000001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3" customFormat="1">
      <c r="A125" s="13"/>
      <c r="B125" s="249"/>
      <c r="C125" s="250"/>
      <c r="D125" s="244" t="s">
        <v>487</v>
      </c>
      <c r="E125" s="251" t="s">
        <v>28</v>
      </c>
      <c r="F125" s="252" t="s">
        <v>2386</v>
      </c>
      <c r="G125" s="250"/>
      <c r="H125" s="253">
        <v>16.280000000000001</v>
      </c>
      <c r="I125" s="254"/>
      <c r="J125" s="250"/>
      <c r="K125" s="250"/>
      <c r="L125" s="255"/>
      <c r="M125" s="256"/>
      <c r="N125" s="257"/>
      <c r="O125" s="257"/>
      <c r="P125" s="257"/>
      <c r="Q125" s="257"/>
      <c r="R125" s="257"/>
      <c r="S125" s="257"/>
      <c r="T125" s="258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59" t="s">
        <v>487</v>
      </c>
      <c r="AU125" s="259" t="s">
        <v>82</v>
      </c>
      <c r="AV125" s="13" t="s">
        <v>82</v>
      </c>
      <c r="AW125" s="13" t="s">
        <v>35</v>
      </c>
      <c r="AX125" s="13" t="s">
        <v>74</v>
      </c>
      <c r="AY125" s="259" t="s">
        <v>475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2387</v>
      </c>
      <c r="G126" s="250"/>
      <c r="H126" s="253">
        <v>16.280000000000001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2388</v>
      </c>
      <c r="G127" s="250"/>
      <c r="H127" s="253">
        <v>16.280000000000001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2389</v>
      </c>
      <c r="G128" s="250"/>
      <c r="H128" s="253">
        <v>16.280000000000001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2390</v>
      </c>
      <c r="G129" s="250"/>
      <c r="H129" s="253">
        <v>16.280000000000001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74</v>
      </c>
      <c r="AY129" s="259" t="s">
        <v>475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2391</v>
      </c>
      <c r="G130" s="250"/>
      <c r="H130" s="253">
        <v>13.69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74</v>
      </c>
      <c r="AY130" s="259" t="s">
        <v>475</v>
      </c>
    </row>
    <row r="131" s="15" customFormat="1">
      <c r="A131" s="15"/>
      <c r="B131" s="271"/>
      <c r="C131" s="272"/>
      <c r="D131" s="244" t="s">
        <v>487</v>
      </c>
      <c r="E131" s="273" t="s">
        <v>28</v>
      </c>
      <c r="F131" s="274" t="s">
        <v>493</v>
      </c>
      <c r="G131" s="272"/>
      <c r="H131" s="275">
        <v>990.25999999999999</v>
      </c>
      <c r="I131" s="276"/>
      <c r="J131" s="272"/>
      <c r="K131" s="272"/>
      <c r="L131" s="277"/>
      <c r="M131" s="278"/>
      <c r="N131" s="279"/>
      <c r="O131" s="279"/>
      <c r="P131" s="279"/>
      <c r="Q131" s="279"/>
      <c r="R131" s="279"/>
      <c r="S131" s="279"/>
      <c r="T131" s="280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81" t="s">
        <v>487</v>
      </c>
      <c r="AU131" s="281" t="s">
        <v>82</v>
      </c>
      <c r="AV131" s="15" t="s">
        <v>482</v>
      </c>
      <c r="AW131" s="15" t="s">
        <v>35</v>
      </c>
      <c r="AX131" s="15" t="s">
        <v>78</v>
      </c>
      <c r="AY131" s="281" t="s">
        <v>475</v>
      </c>
    </row>
    <row r="132" s="2" customFormat="1" ht="16.5" customHeight="1">
      <c r="A132" s="41"/>
      <c r="B132" s="42"/>
      <c r="C132" s="282" t="s">
        <v>90</v>
      </c>
      <c r="D132" s="282" t="s">
        <v>516</v>
      </c>
      <c r="E132" s="283" t="s">
        <v>2392</v>
      </c>
      <c r="F132" s="284" t="s">
        <v>2393</v>
      </c>
      <c r="G132" s="285" t="s">
        <v>550</v>
      </c>
      <c r="H132" s="286">
        <v>8</v>
      </c>
      <c r="I132" s="287"/>
      <c r="J132" s="288">
        <f>ROUND(I132*H132,2)</f>
        <v>0</v>
      </c>
      <c r="K132" s="284" t="s">
        <v>28</v>
      </c>
      <c r="L132" s="289"/>
      <c r="M132" s="290" t="s">
        <v>28</v>
      </c>
      <c r="N132" s="291" t="s">
        <v>45</v>
      </c>
      <c r="O132" s="87"/>
      <c r="P132" s="240">
        <f>O132*H132</f>
        <v>0</v>
      </c>
      <c r="Q132" s="240">
        <v>0.00069999999999999999</v>
      </c>
      <c r="R132" s="240">
        <f>Q132*H132</f>
        <v>0.0055999999999999999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519</v>
      </c>
      <c r="AT132" s="242" t="s">
        <v>516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2394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2393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2395</v>
      </c>
      <c r="G134" s="250"/>
      <c r="H134" s="253">
        <v>1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74</v>
      </c>
      <c r="AY134" s="259" t="s">
        <v>475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2396</v>
      </c>
      <c r="G135" s="250"/>
      <c r="H135" s="253">
        <v>1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74</v>
      </c>
      <c r="AY135" s="259" t="s">
        <v>475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2397</v>
      </c>
      <c r="G136" s="250"/>
      <c r="H136" s="253">
        <v>1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74</v>
      </c>
      <c r="AY136" s="259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2398</v>
      </c>
      <c r="G137" s="250"/>
      <c r="H137" s="253">
        <v>1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2399</v>
      </c>
      <c r="G138" s="250"/>
      <c r="H138" s="253">
        <v>1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2400</v>
      </c>
      <c r="G139" s="250"/>
      <c r="H139" s="253">
        <v>1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74</v>
      </c>
      <c r="AY139" s="259" t="s">
        <v>475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2401</v>
      </c>
      <c r="G140" s="250"/>
      <c r="H140" s="253">
        <v>1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74</v>
      </c>
      <c r="AY140" s="259" t="s">
        <v>475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2402</v>
      </c>
      <c r="G141" s="250"/>
      <c r="H141" s="253">
        <v>1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5" customFormat="1">
      <c r="A142" s="15"/>
      <c r="B142" s="271"/>
      <c r="C142" s="272"/>
      <c r="D142" s="244" t="s">
        <v>487</v>
      </c>
      <c r="E142" s="273" t="s">
        <v>28</v>
      </c>
      <c r="F142" s="274" t="s">
        <v>493</v>
      </c>
      <c r="G142" s="272"/>
      <c r="H142" s="275">
        <v>8</v>
      </c>
      <c r="I142" s="276"/>
      <c r="J142" s="272"/>
      <c r="K142" s="272"/>
      <c r="L142" s="277"/>
      <c r="M142" s="278"/>
      <c r="N142" s="279"/>
      <c r="O142" s="279"/>
      <c r="P142" s="279"/>
      <c r="Q142" s="279"/>
      <c r="R142" s="279"/>
      <c r="S142" s="279"/>
      <c r="T142" s="280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81" t="s">
        <v>487</v>
      </c>
      <c r="AU142" s="281" t="s">
        <v>82</v>
      </c>
      <c r="AV142" s="15" t="s">
        <v>482</v>
      </c>
      <c r="AW142" s="15" t="s">
        <v>35</v>
      </c>
      <c r="AX142" s="15" t="s">
        <v>78</v>
      </c>
      <c r="AY142" s="281" t="s">
        <v>475</v>
      </c>
    </row>
    <row r="143" s="2" customFormat="1" ht="16.5" customHeight="1">
      <c r="A143" s="41"/>
      <c r="B143" s="42"/>
      <c r="C143" s="282" t="s">
        <v>482</v>
      </c>
      <c r="D143" s="282" t="s">
        <v>516</v>
      </c>
      <c r="E143" s="283" t="s">
        <v>2403</v>
      </c>
      <c r="F143" s="284" t="s">
        <v>2404</v>
      </c>
      <c r="G143" s="285" t="s">
        <v>550</v>
      </c>
      <c r="H143" s="286">
        <v>8</v>
      </c>
      <c r="I143" s="287"/>
      <c r="J143" s="288">
        <f>ROUND(I143*H143,2)</f>
        <v>0</v>
      </c>
      <c r="K143" s="284" t="s">
        <v>28</v>
      </c>
      <c r="L143" s="289"/>
      <c r="M143" s="290" t="s">
        <v>28</v>
      </c>
      <c r="N143" s="291" t="s">
        <v>45</v>
      </c>
      <c r="O143" s="87"/>
      <c r="P143" s="240">
        <f>O143*H143</f>
        <v>0</v>
      </c>
      <c r="Q143" s="240">
        <v>0.00040000000000000002</v>
      </c>
      <c r="R143" s="240">
        <f>Q143*H143</f>
        <v>0.0032000000000000002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519</v>
      </c>
      <c r="AT143" s="242" t="s">
        <v>516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2405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2404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 ht="16.5" customHeight="1">
      <c r="A145" s="41"/>
      <c r="B145" s="42"/>
      <c r="C145" s="282" t="s">
        <v>186</v>
      </c>
      <c r="D145" s="282" t="s">
        <v>516</v>
      </c>
      <c r="E145" s="283" t="s">
        <v>2406</v>
      </c>
      <c r="F145" s="284" t="s">
        <v>2407</v>
      </c>
      <c r="G145" s="285" t="s">
        <v>639</v>
      </c>
      <c r="H145" s="286">
        <v>871.64999999999998</v>
      </c>
      <c r="I145" s="287"/>
      <c r="J145" s="288">
        <f>ROUND(I145*H145,2)</f>
        <v>0</v>
      </c>
      <c r="K145" s="284" t="s">
        <v>481</v>
      </c>
      <c r="L145" s="289"/>
      <c r="M145" s="290" t="s">
        <v>28</v>
      </c>
      <c r="N145" s="291" t="s">
        <v>45</v>
      </c>
      <c r="O145" s="87"/>
      <c r="P145" s="240">
        <f>O145*H145</f>
        <v>0</v>
      </c>
      <c r="Q145" s="240">
        <v>0.00032000000000000003</v>
      </c>
      <c r="R145" s="240">
        <f>Q145*H145</f>
        <v>0.27892800000000001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519</v>
      </c>
      <c r="AT145" s="242" t="s">
        <v>516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482</v>
      </c>
      <c r="BM145" s="242" t="s">
        <v>2408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2407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2" customFormat="1">
      <c r="A147" s="41"/>
      <c r="B147" s="42"/>
      <c r="C147" s="43"/>
      <c r="D147" s="244" t="s">
        <v>485</v>
      </c>
      <c r="E147" s="43"/>
      <c r="F147" s="248" t="s">
        <v>2409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485</v>
      </c>
      <c r="AU147" s="20" t="s">
        <v>82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2376</v>
      </c>
      <c r="G148" s="250"/>
      <c r="H148" s="253">
        <v>33.899999999999999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74</v>
      </c>
      <c r="AY148" s="259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2377</v>
      </c>
      <c r="G149" s="250"/>
      <c r="H149" s="253">
        <v>89.819999999999993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2378</v>
      </c>
      <c r="G150" s="250"/>
      <c r="H150" s="253">
        <v>104.79000000000001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74</v>
      </c>
      <c r="AY150" s="259" t="s">
        <v>475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2379</v>
      </c>
      <c r="G151" s="250"/>
      <c r="H151" s="253">
        <v>134.72999999999999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74</v>
      </c>
      <c r="AY151" s="259" t="s">
        <v>475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2380</v>
      </c>
      <c r="G152" s="250"/>
      <c r="H152" s="253">
        <v>149.69999999999999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74</v>
      </c>
      <c r="AY152" s="259" t="s">
        <v>475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2381</v>
      </c>
      <c r="G153" s="250"/>
      <c r="H153" s="253">
        <v>149.69999999999999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2382</v>
      </c>
      <c r="G154" s="250"/>
      <c r="H154" s="253">
        <v>134.72999999999999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2383</v>
      </c>
      <c r="G155" s="250"/>
      <c r="H155" s="253">
        <v>74.280000000000001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5" customFormat="1">
      <c r="A156" s="15"/>
      <c r="B156" s="271"/>
      <c r="C156" s="272"/>
      <c r="D156" s="244" t="s">
        <v>487</v>
      </c>
      <c r="E156" s="273" t="s">
        <v>28</v>
      </c>
      <c r="F156" s="274" t="s">
        <v>493</v>
      </c>
      <c r="G156" s="272"/>
      <c r="H156" s="275">
        <v>871.65000000000009</v>
      </c>
      <c r="I156" s="276"/>
      <c r="J156" s="272"/>
      <c r="K156" s="272"/>
      <c r="L156" s="277"/>
      <c r="M156" s="278"/>
      <c r="N156" s="279"/>
      <c r="O156" s="279"/>
      <c r="P156" s="279"/>
      <c r="Q156" s="279"/>
      <c r="R156" s="279"/>
      <c r="S156" s="279"/>
      <c r="T156" s="280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81" t="s">
        <v>487</v>
      </c>
      <c r="AU156" s="281" t="s">
        <v>82</v>
      </c>
      <c r="AV156" s="15" t="s">
        <v>482</v>
      </c>
      <c r="AW156" s="15" t="s">
        <v>35</v>
      </c>
      <c r="AX156" s="15" t="s">
        <v>78</v>
      </c>
      <c r="AY156" s="281" t="s">
        <v>475</v>
      </c>
    </row>
    <row r="157" s="2" customFormat="1" ht="16.5" customHeight="1">
      <c r="A157" s="41"/>
      <c r="B157" s="42"/>
      <c r="C157" s="282" t="s">
        <v>204</v>
      </c>
      <c r="D157" s="282" t="s">
        <v>516</v>
      </c>
      <c r="E157" s="283" t="s">
        <v>2410</v>
      </c>
      <c r="F157" s="284" t="s">
        <v>2411</v>
      </c>
      <c r="G157" s="285" t="s">
        <v>639</v>
      </c>
      <c r="H157" s="286">
        <v>156.72</v>
      </c>
      <c r="I157" s="287"/>
      <c r="J157" s="288">
        <f>ROUND(I157*H157,2)</f>
        <v>0</v>
      </c>
      <c r="K157" s="284" t="s">
        <v>481</v>
      </c>
      <c r="L157" s="289"/>
      <c r="M157" s="290" t="s">
        <v>28</v>
      </c>
      <c r="N157" s="291" t="s">
        <v>45</v>
      </c>
      <c r="O157" s="87"/>
      <c r="P157" s="240">
        <f>O157*H157</f>
        <v>0</v>
      </c>
      <c r="Q157" s="240">
        <v>0.00072000000000000005</v>
      </c>
      <c r="R157" s="240">
        <f>Q157*H157</f>
        <v>0.11283840000000001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519</v>
      </c>
      <c r="AT157" s="242" t="s">
        <v>516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482</v>
      </c>
      <c r="BM157" s="242" t="s">
        <v>2412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2411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2384</v>
      </c>
      <c r="G159" s="250"/>
      <c r="H159" s="253">
        <v>8.7100000000000009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74</v>
      </c>
      <c r="AY159" s="259" t="s">
        <v>475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2385</v>
      </c>
      <c r="G160" s="250"/>
      <c r="H160" s="253">
        <v>14.810000000000001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74</v>
      </c>
      <c r="AY160" s="259" t="s">
        <v>475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2413</v>
      </c>
      <c r="G161" s="250"/>
      <c r="H161" s="253">
        <v>21.510000000000002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74</v>
      </c>
      <c r="AY161" s="259" t="s">
        <v>475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2414</v>
      </c>
      <c r="G162" s="250"/>
      <c r="H162" s="253">
        <v>23.73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74</v>
      </c>
      <c r="AY162" s="259" t="s">
        <v>475</v>
      </c>
    </row>
    <row r="163" s="13" customFormat="1">
      <c r="A163" s="13"/>
      <c r="B163" s="249"/>
      <c r="C163" s="250"/>
      <c r="D163" s="244" t="s">
        <v>487</v>
      </c>
      <c r="E163" s="251" t="s">
        <v>28</v>
      </c>
      <c r="F163" s="252" t="s">
        <v>2415</v>
      </c>
      <c r="G163" s="250"/>
      <c r="H163" s="253">
        <v>23.73</v>
      </c>
      <c r="I163" s="254"/>
      <c r="J163" s="250"/>
      <c r="K163" s="250"/>
      <c r="L163" s="255"/>
      <c r="M163" s="256"/>
      <c r="N163" s="257"/>
      <c r="O163" s="257"/>
      <c r="P163" s="257"/>
      <c r="Q163" s="257"/>
      <c r="R163" s="257"/>
      <c r="S163" s="257"/>
      <c r="T163" s="258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9" t="s">
        <v>487</v>
      </c>
      <c r="AU163" s="259" t="s">
        <v>82</v>
      </c>
      <c r="AV163" s="13" t="s">
        <v>82</v>
      </c>
      <c r="AW163" s="13" t="s">
        <v>35</v>
      </c>
      <c r="AX163" s="13" t="s">
        <v>74</v>
      </c>
      <c r="AY163" s="259" t="s">
        <v>475</v>
      </c>
    </row>
    <row r="164" s="13" customFormat="1">
      <c r="A164" s="13"/>
      <c r="B164" s="249"/>
      <c r="C164" s="250"/>
      <c r="D164" s="244" t="s">
        <v>487</v>
      </c>
      <c r="E164" s="251" t="s">
        <v>28</v>
      </c>
      <c r="F164" s="252" t="s">
        <v>2416</v>
      </c>
      <c r="G164" s="250"/>
      <c r="H164" s="253">
        <v>23.73</v>
      </c>
      <c r="I164" s="254"/>
      <c r="J164" s="250"/>
      <c r="K164" s="250"/>
      <c r="L164" s="255"/>
      <c r="M164" s="256"/>
      <c r="N164" s="257"/>
      <c r="O164" s="257"/>
      <c r="P164" s="257"/>
      <c r="Q164" s="257"/>
      <c r="R164" s="257"/>
      <c r="S164" s="257"/>
      <c r="T164" s="258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9" t="s">
        <v>487</v>
      </c>
      <c r="AU164" s="259" t="s">
        <v>82</v>
      </c>
      <c r="AV164" s="13" t="s">
        <v>82</v>
      </c>
      <c r="AW164" s="13" t="s">
        <v>35</v>
      </c>
      <c r="AX164" s="13" t="s">
        <v>74</v>
      </c>
      <c r="AY164" s="259" t="s">
        <v>475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2417</v>
      </c>
      <c r="G165" s="250"/>
      <c r="H165" s="253">
        <v>23.73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74</v>
      </c>
      <c r="AY165" s="259" t="s">
        <v>475</v>
      </c>
    </row>
    <row r="166" s="13" customFormat="1">
      <c r="A166" s="13"/>
      <c r="B166" s="249"/>
      <c r="C166" s="250"/>
      <c r="D166" s="244" t="s">
        <v>487</v>
      </c>
      <c r="E166" s="251" t="s">
        <v>28</v>
      </c>
      <c r="F166" s="252" t="s">
        <v>2418</v>
      </c>
      <c r="G166" s="250"/>
      <c r="H166" s="253">
        <v>16.77</v>
      </c>
      <c r="I166" s="254"/>
      <c r="J166" s="250"/>
      <c r="K166" s="250"/>
      <c r="L166" s="255"/>
      <c r="M166" s="256"/>
      <c r="N166" s="257"/>
      <c r="O166" s="257"/>
      <c r="P166" s="257"/>
      <c r="Q166" s="257"/>
      <c r="R166" s="257"/>
      <c r="S166" s="257"/>
      <c r="T166" s="258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9" t="s">
        <v>487</v>
      </c>
      <c r="AU166" s="259" t="s">
        <v>82</v>
      </c>
      <c r="AV166" s="13" t="s">
        <v>82</v>
      </c>
      <c r="AW166" s="13" t="s">
        <v>35</v>
      </c>
      <c r="AX166" s="13" t="s">
        <v>74</v>
      </c>
      <c r="AY166" s="259" t="s">
        <v>475</v>
      </c>
    </row>
    <row r="167" s="15" customFormat="1">
      <c r="A167" s="15"/>
      <c r="B167" s="271"/>
      <c r="C167" s="272"/>
      <c r="D167" s="244" t="s">
        <v>487</v>
      </c>
      <c r="E167" s="273" t="s">
        <v>28</v>
      </c>
      <c r="F167" s="274" t="s">
        <v>493</v>
      </c>
      <c r="G167" s="272"/>
      <c r="H167" s="275">
        <v>156.72000000000003</v>
      </c>
      <c r="I167" s="276"/>
      <c r="J167" s="272"/>
      <c r="K167" s="272"/>
      <c r="L167" s="277"/>
      <c r="M167" s="278"/>
      <c r="N167" s="279"/>
      <c r="O167" s="279"/>
      <c r="P167" s="279"/>
      <c r="Q167" s="279"/>
      <c r="R167" s="279"/>
      <c r="S167" s="279"/>
      <c r="T167" s="280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81" t="s">
        <v>487</v>
      </c>
      <c r="AU167" s="281" t="s">
        <v>82</v>
      </c>
      <c r="AV167" s="15" t="s">
        <v>482</v>
      </c>
      <c r="AW167" s="15" t="s">
        <v>35</v>
      </c>
      <c r="AX167" s="15" t="s">
        <v>78</v>
      </c>
      <c r="AY167" s="281" t="s">
        <v>475</v>
      </c>
    </row>
    <row r="168" s="2" customFormat="1" ht="55.5" customHeight="1">
      <c r="A168" s="41"/>
      <c r="B168" s="42"/>
      <c r="C168" s="231" t="s">
        <v>522</v>
      </c>
      <c r="D168" s="231" t="s">
        <v>477</v>
      </c>
      <c r="E168" s="232" t="s">
        <v>2419</v>
      </c>
      <c r="F168" s="233" t="s">
        <v>2420</v>
      </c>
      <c r="G168" s="234" t="s">
        <v>480</v>
      </c>
      <c r="H168" s="235">
        <v>5565.0699999999997</v>
      </c>
      <c r="I168" s="236"/>
      <c r="J168" s="237">
        <f>ROUND(I168*H168,2)</f>
        <v>0</v>
      </c>
      <c r="K168" s="233" t="s">
        <v>28</v>
      </c>
      <c r="L168" s="47"/>
      <c r="M168" s="238" t="s">
        <v>28</v>
      </c>
      <c r="N168" s="239" t="s">
        <v>45</v>
      </c>
      <c r="O168" s="87"/>
      <c r="P168" s="240">
        <f>O168*H168</f>
        <v>0</v>
      </c>
      <c r="Q168" s="240">
        <v>0</v>
      </c>
      <c r="R168" s="240">
        <f>Q168*H168</f>
        <v>0</v>
      </c>
      <c r="S168" s="240">
        <v>0</v>
      </c>
      <c r="T168" s="241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42" t="s">
        <v>482</v>
      </c>
      <c r="AT168" s="242" t="s">
        <v>477</v>
      </c>
      <c r="AU168" s="242" t="s">
        <v>82</v>
      </c>
      <c r="AY168" s="20" t="s">
        <v>475</v>
      </c>
      <c r="BE168" s="243">
        <f>IF(N168="základní",J168,0)</f>
        <v>0</v>
      </c>
      <c r="BF168" s="243">
        <f>IF(N168="snížená",J168,0)</f>
        <v>0</v>
      </c>
      <c r="BG168" s="243">
        <f>IF(N168="zákl. přenesená",J168,0)</f>
        <v>0</v>
      </c>
      <c r="BH168" s="243">
        <f>IF(N168="sníž. přenesená",J168,0)</f>
        <v>0</v>
      </c>
      <c r="BI168" s="243">
        <f>IF(N168="nulová",J168,0)</f>
        <v>0</v>
      </c>
      <c r="BJ168" s="20" t="s">
        <v>78</v>
      </c>
      <c r="BK168" s="243">
        <f>ROUND(I168*H168,2)</f>
        <v>0</v>
      </c>
      <c r="BL168" s="20" t="s">
        <v>482</v>
      </c>
      <c r="BM168" s="242" t="s">
        <v>2421</v>
      </c>
    </row>
    <row r="169" s="2" customFormat="1">
      <c r="A169" s="41"/>
      <c r="B169" s="42"/>
      <c r="C169" s="43"/>
      <c r="D169" s="244" t="s">
        <v>484</v>
      </c>
      <c r="E169" s="43"/>
      <c r="F169" s="245" t="s">
        <v>2422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484</v>
      </c>
      <c r="AU169" s="20" t="s">
        <v>82</v>
      </c>
    </row>
    <row r="170" s="2" customFormat="1">
      <c r="A170" s="41"/>
      <c r="B170" s="42"/>
      <c r="C170" s="43"/>
      <c r="D170" s="244" t="s">
        <v>485</v>
      </c>
      <c r="E170" s="43"/>
      <c r="F170" s="248" t="s">
        <v>2423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485</v>
      </c>
      <c r="AU170" s="20" t="s">
        <v>82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2424</v>
      </c>
      <c r="G171" s="250"/>
      <c r="H171" s="253">
        <v>208.72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74</v>
      </c>
      <c r="AY171" s="259" t="s">
        <v>475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2425</v>
      </c>
      <c r="G172" s="250"/>
      <c r="H172" s="253">
        <v>494.69999999999999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74</v>
      </c>
      <c r="AY172" s="259" t="s">
        <v>475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2426</v>
      </c>
      <c r="G173" s="250"/>
      <c r="H173" s="253">
        <v>669.02999999999997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2427</v>
      </c>
      <c r="G174" s="250"/>
      <c r="H174" s="253">
        <v>865.02999999999997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2428</v>
      </c>
      <c r="G175" s="250"/>
      <c r="H175" s="253">
        <v>1003.06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74</v>
      </c>
      <c r="AY175" s="259" t="s">
        <v>475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2429</v>
      </c>
      <c r="G176" s="250"/>
      <c r="H176" s="253">
        <v>1003.06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74</v>
      </c>
      <c r="AY176" s="259" t="s">
        <v>475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2430</v>
      </c>
      <c r="G177" s="250"/>
      <c r="H177" s="253">
        <v>834.53999999999996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2431</v>
      </c>
      <c r="G178" s="250"/>
      <c r="H178" s="253">
        <v>486.93000000000001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5" customFormat="1">
      <c r="A179" s="15"/>
      <c r="B179" s="271"/>
      <c r="C179" s="272"/>
      <c r="D179" s="244" t="s">
        <v>487</v>
      </c>
      <c r="E179" s="273" t="s">
        <v>28</v>
      </c>
      <c r="F179" s="274" t="s">
        <v>493</v>
      </c>
      <c r="G179" s="272"/>
      <c r="H179" s="275">
        <v>5565.0699999999997</v>
      </c>
      <c r="I179" s="276"/>
      <c r="J179" s="272"/>
      <c r="K179" s="272"/>
      <c r="L179" s="277"/>
      <c r="M179" s="278"/>
      <c r="N179" s="279"/>
      <c r="O179" s="279"/>
      <c r="P179" s="279"/>
      <c r="Q179" s="279"/>
      <c r="R179" s="279"/>
      <c r="S179" s="279"/>
      <c r="T179" s="280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81" t="s">
        <v>487</v>
      </c>
      <c r="AU179" s="281" t="s">
        <v>82</v>
      </c>
      <c r="AV179" s="15" t="s">
        <v>482</v>
      </c>
      <c r="AW179" s="15" t="s">
        <v>35</v>
      </c>
      <c r="AX179" s="15" t="s">
        <v>78</v>
      </c>
      <c r="AY179" s="281" t="s">
        <v>475</v>
      </c>
    </row>
    <row r="180" s="2" customFormat="1" ht="55.5" customHeight="1">
      <c r="A180" s="41"/>
      <c r="B180" s="42"/>
      <c r="C180" s="231" t="s">
        <v>519</v>
      </c>
      <c r="D180" s="231" t="s">
        <v>477</v>
      </c>
      <c r="E180" s="232" t="s">
        <v>2432</v>
      </c>
      <c r="F180" s="233" t="s">
        <v>2433</v>
      </c>
      <c r="G180" s="234" t="s">
        <v>508</v>
      </c>
      <c r="H180" s="235">
        <v>200.34299999999999</v>
      </c>
      <c r="I180" s="236"/>
      <c r="J180" s="237">
        <f>ROUND(I180*H180,2)</f>
        <v>0</v>
      </c>
      <c r="K180" s="233" t="s">
        <v>481</v>
      </c>
      <c r="L180" s="47"/>
      <c r="M180" s="238" t="s">
        <v>28</v>
      </c>
      <c r="N180" s="239" t="s">
        <v>45</v>
      </c>
      <c r="O180" s="87"/>
      <c r="P180" s="240">
        <f>O180*H180</f>
        <v>0</v>
      </c>
      <c r="Q180" s="240">
        <v>1.0958000000000001</v>
      </c>
      <c r="R180" s="240">
        <f>Q180*H180</f>
        <v>219.53585940000002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482</v>
      </c>
      <c r="AT180" s="242" t="s">
        <v>477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482</v>
      </c>
      <c r="BM180" s="242" t="s">
        <v>2434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2435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2436</v>
      </c>
      <c r="G182" s="250"/>
      <c r="H182" s="253">
        <v>200.34299999999999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78</v>
      </c>
      <c r="AY182" s="259" t="s">
        <v>475</v>
      </c>
    </row>
    <row r="183" s="2" customFormat="1" ht="55.5" customHeight="1">
      <c r="A183" s="41"/>
      <c r="B183" s="42"/>
      <c r="C183" s="231" t="s">
        <v>292</v>
      </c>
      <c r="D183" s="231" t="s">
        <v>477</v>
      </c>
      <c r="E183" s="232" t="s">
        <v>2437</v>
      </c>
      <c r="F183" s="233" t="s">
        <v>2438</v>
      </c>
      <c r="G183" s="234" t="s">
        <v>508</v>
      </c>
      <c r="H183" s="235">
        <v>467.46600000000001</v>
      </c>
      <c r="I183" s="236"/>
      <c r="J183" s="237">
        <f>ROUND(I183*H183,2)</f>
        <v>0</v>
      </c>
      <c r="K183" s="233" t="s">
        <v>481</v>
      </c>
      <c r="L183" s="47"/>
      <c r="M183" s="238" t="s">
        <v>28</v>
      </c>
      <c r="N183" s="239" t="s">
        <v>45</v>
      </c>
      <c r="O183" s="87"/>
      <c r="P183" s="240">
        <f>O183*H183</f>
        <v>0</v>
      </c>
      <c r="Q183" s="240">
        <v>1.0563100000000001</v>
      </c>
      <c r="R183" s="240">
        <f>Q183*H183</f>
        <v>493.78901046000004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482</v>
      </c>
      <c r="AT183" s="242" t="s">
        <v>477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482</v>
      </c>
      <c r="BM183" s="242" t="s">
        <v>2439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2440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2441</v>
      </c>
      <c r="G185" s="250"/>
      <c r="H185" s="253">
        <v>467.46600000000001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78</v>
      </c>
      <c r="AY185" s="259" t="s">
        <v>475</v>
      </c>
    </row>
    <row r="186" s="2" customFormat="1" ht="44.25" customHeight="1">
      <c r="A186" s="41"/>
      <c r="B186" s="42"/>
      <c r="C186" s="231" t="s">
        <v>332</v>
      </c>
      <c r="D186" s="231" t="s">
        <v>477</v>
      </c>
      <c r="E186" s="232" t="s">
        <v>2442</v>
      </c>
      <c r="F186" s="233" t="s">
        <v>2443</v>
      </c>
      <c r="G186" s="234" t="s">
        <v>496</v>
      </c>
      <c r="H186" s="235">
        <v>961.5</v>
      </c>
      <c r="I186" s="236"/>
      <c r="J186" s="237">
        <f>ROUND(I186*H186,2)</f>
        <v>0</v>
      </c>
      <c r="K186" s="233" t="s">
        <v>28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0.010619999999999999</v>
      </c>
      <c r="R186" s="240">
        <f>Q186*H186</f>
        <v>10.211129999999999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482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482</v>
      </c>
      <c r="BM186" s="242" t="s">
        <v>2444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2443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2445</v>
      </c>
      <c r="G188" s="250"/>
      <c r="H188" s="253">
        <v>0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74</v>
      </c>
      <c r="AY188" s="259" t="s">
        <v>475</v>
      </c>
    </row>
    <row r="189" s="13" customFormat="1">
      <c r="A189" s="13"/>
      <c r="B189" s="249"/>
      <c r="C189" s="250"/>
      <c r="D189" s="244" t="s">
        <v>487</v>
      </c>
      <c r="E189" s="251" t="s">
        <v>28</v>
      </c>
      <c r="F189" s="252" t="s">
        <v>2446</v>
      </c>
      <c r="G189" s="250"/>
      <c r="H189" s="253">
        <v>54.799999999999997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9" t="s">
        <v>487</v>
      </c>
      <c r="AU189" s="259" t="s">
        <v>82</v>
      </c>
      <c r="AV189" s="13" t="s">
        <v>82</v>
      </c>
      <c r="AW189" s="13" t="s">
        <v>35</v>
      </c>
      <c r="AX189" s="13" t="s">
        <v>74</v>
      </c>
      <c r="AY189" s="259" t="s">
        <v>475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2447</v>
      </c>
      <c r="G190" s="250"/>
      <c r="H190" s="253">
        <v>125.09999999999999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74</v>
      </c>
      <c r="AY190" s="259" t="s">
        <v>475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2448</v>
      </c>
      <c r="G191" s="250"/>
      <c r="H191" s="253">
        <v>128.09999999999999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74</v>
      </c>
      <c r="AY191" s="259" t="s">
        <v>475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2449</v>
      </c>
      <c r="G192" s="250"/>
      <c r="H192" s="253">
        <v>135.09999999999999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74</v>
      </c>
      <c r="AY192" s="259" t="s">
        <v>475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2450</v>
      </c>
      <c r="G193" s="250"/>
      <c r="H193" s="253">
        <v>222.30000000000001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2451</v>
      </c>
      <c r="G194" s="250"/>
      <c r="H194" s="253">
        <v>198.5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74</v>
      </c>
      <c r="AY194" s="259" t="s">
        <v>475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2452</v>
      </c>
      <c r="G195" s="250"/>
      <c r="H195" s="253">
        <v>97.599999999999994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74</v>
      </c>
      <c r="AY195" s="259" t="s">
        <v>475</v>
      </c>
    </row>
    <row r="196" s="15" customFormat="1">
      <c r="A196" s="15"/>
      <c r="B196" s="271"/>
      <c r="C196" s="272"/>
      <c r="D196" s="244" t="s">
        <v>487</v>
      </c>
      <c r="E196" s="273" t="s">
        <v>28</v>
      </c>
      <c r="F196" s="274" t="s">
        <v>493</v>
      </c>
      <c r="G196" s="272"/>
      <c r="H196" s="275">
        <v>961.50000000000011</v>
      </c>
      <c r="I196" s="276"/>
      <c r="J196" s="272"/>
      <c r="K196" s="272"/>
      <c r="L196" s="277"/>
      <c r="M196" s="278"/>
      <c r="N196" s="279"/>
      <c r="O196" s="279"/>
      <c r="P196" s="279"/>
      <c r="Q196" s="279"/>
      <c r="R196" s="279"/>
      <c r="S196" s="279"/>
      <c r="T196" s="280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81" t="s">
        <v>487</v>
      </c>
      <c r="AU196" s="281" t="s">
        <v>82</v>
      </c>
      <c r="AV196" s="15" t="s">
        <v>482</v>
      </c>
      <c r="AW196" s="15" t="s">
        <v>35</v>
      </c>
      <c r="AX196" s="15" t="s">
        <v>78</v>
      </c>
      <c r="AY196" s="281" t="s">
        <v>475</v>
      </c>
    </row>
    <row r="197" s="2" customFormat="1" ht="33" customHeight="1">
      <c r="A197" s="41"/>
      <c r="B197" s="42"/>
      <c r="C197" s="231" t="s">
        <v>341</v>
      </c>
      <c r="D197" s="231" t="s">
        <v>477</v>
      </c>
      <c r="E197" s="232" t="s">
        <v>2453</v>
      </c>
      <c r="F197" s="233" t="s">
        <v>2454</v>
      </c>
      <c r="G197" s="234" t="s">
        <v>496</v>
      </c>
      <c r="H197" s="235">
        <v>5690.9799999999996</v>
      </c>
      <c r="I197" s="236"/>
      <c r="J197" s="237">
        <f>ROUND(I197*H197,2)</f>
        <v>0</v>
      </c>
      <c r="K197" s="233" t="s">
        <v>28</v>
      </c>
      <c r="L197" s="47"/>
      <c r="M197" s="238" t="s">
        <v>28</v>
      </c>
      <c r="N197" s="239" t="s">
        <v>45</v>
      </c>
      <c r="O197" s="87"/>
      <c r="P197" s="240">
        <f>O197*H197</f>
        <v>0</v>
      </c>
      <c r="Q197" s="240">
        <v>0.0081200000000000005</v>
      </c>
      <c r="R197" s="240">
        <f>Q197*H197</f>
        <v>46.210757600000001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482</v>
      </c>
      <c r="AT197" s="242" t="s">
        <v>477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482</v>
      </c>
      <c r="BM197" s="242" t="s">
        <v>2455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2454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2456</v>
      </c>
      <c r="G199" s="250"/>
      <c r="H199" s="253">
        <v>228.25999999999999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74</v>
      </c>
      <c r="AY199" s="259" t="s">
        <v>475</v>
      </c>
    </row>
    <row r="200" s="13" customFormat="1">
      <c r="A200" s="13"/>
      <c r="B200" s="249"/>
      <c r="C200" s="250"/>
      <c r="D200" s="244" t="s">
        <v>487</v>
      </c>
      <c r="E200" s="251" t="s">
        <v>28</v>
      </c>
      <c r="F200" s="252" t="s">
        <v>2457</v>
      </c>
      <c r="G200" s="250"/>
      <c r="H200" s="253">
        <v>498.10000000000002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9" t="s">
        <v>487</v>
      </c>
      <c r="AU200" s="259" t="s">
        <v>82</v>
      </c>
      <c r="AV200" s="13" t="s">
        <v>82</v>
      </c>
      <c r="AW200" s="13" t="s">
        <v>35</v>
      </c>
      <c r="AX200" s="13" t="s">
        <v>74</v>
      </c>
      <c r="AY200" s="259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2458</v>
      </c>
      <c r="G201" s="250"/>
      <c r="H201" s="253">
        <v>708.78999999999996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74</v>
      </c>
      <c r="AY201" s="259" t="s">
        <v>475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2459</v>
      </c>
      <c r="G202" s="250"/>
      <c r="H202" s="253">
        <v>892.82000000000005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74</v>
      </c>
      <c r="AY202" s="259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2460</v>
      </c>
      <c r="G203" s="250"/>
      <c r="H203" s="253">
        <v>946.67999999999995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3" customFormat="1">
      <c r="A204" s="13"/>
      <c r="B204" s="249"/>
      <c r="C204" s="250"/>
      <c r="D204" s="244" t="s">
        <v>487</v>
      </c>
      <c r="E204" s="251" t="s">
        <v>28</v>
      </c>
      <c r="F204" s="252" t="s">
        <v>2461</v>
      </c>
      <c r="G204" s="250"/>
      <c r="H204" s="253">
        <v>946.67999999999995</v>
      </c>
      <c r="I204" s="254"/>
      <c r="J204" s="250"/>
      <c r="K204" s="250"/>
      <c r="L204" s="255"/>
      <c r="M204" s="256"/>
      <c r="N204" s="257"/>
      <c r="O204" s="257"/>
      <c r="P204" s="257"/>
      <c r="Q204" s="257"/>
      <c r="R204" s="257"/>
      <c r="S204" s="257"/>
      <c r="T204" s="258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9" t="s">
        <v>487</v>
      </c>
      <c r="AU204" s="259" t="s">
        <v>82</v>
      </c>
      <c r="AV204" s="13" t="s">
        <v>82</v>
      </c>
      <c r="AW204" s="13" t="s">
        <v>35</v>
      </c>
      <c r="AX204" s="13" t="s">
        <v>74</v>
      </c>
      <c r="AY204" s="259" t="s">
        <v>475</v>
      </c>
    </row>
    <row r="205" s="13" customFormat="1">
      <c r="A205" s="13"/>
      <c r="B205" s="249"/>
      <c r="C205" s="250"/>
      <c r="D205" s="244" t="s">
        <v>487</v>
      </c>
      <c r="E205" s="251" t="s">
        <v>28</v>
      </c>
      <c r="F205" s="252" t="s">
        <v>2462</v>
      </c>
      <c r="G205" s="250"/>
      <c r="H205" s="253">
        <v>836.87</v>
      </c>
      <c r="I205" s="254"/>
      <c r="J205" s="250"/>
      <c r="K205" s="250"/>
      <c r="L205" s="255"/>
      <c r="M205" s="256"/>
      <c r="N205" s="257"/>
      <c r="O205" s="257"/>
      <c r="P205" s="257"/>
      <c r="Q205" s="257"/>
      <c r="R205" s="257"/>
      <c r="S205" s="257"/>
      <c r="T205" s="258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9" t="s">
        <v>487</v>
      </c>
      <c r="AU205" s="259" t="s">
        <v>82</v>
      </c>
      <c r="AV205" s="13" t="s">
        <v>82</v>
      </c>
      <c r="AW205" s="13" t="s">
        <v>35</v>
      </c>
      <c r="AX205" s="13" t="s">
        <v>74</v>
      </c>
      <c r="AY205" s="259" t="s">
        <v>475</v>
      </c>
    </row>
    <row r="206" s="13" customFormat="1">
      <c r="A206" s="13"/>
      <c r="B206" s="249"/>
      <c r="C206" s="250"/>
      <c r="D206" s="244" t="s">
        <v>487</v>
      </c>
      <c r="E206" s="251" t="s">
        <v>28</v>
      </c>
      <c r="F206" s="252" t="s">
        <v>2463</v>
      </c>
      <c r="G206" s="250"/>
      <c r="H206" s="253">
        <v>632.77999999999997</v>
      </c>
      <c r="I206" s="254"/>
      <c r="J206" s="250"/>
      <c r="K206" s="250"/>
      <c r="L206" s="255"/>
      <c r="M206" s="256"/>
      <c r="N206" s="257"/>
      <c r="O206" s="257"/>
      <c r="P206" s="257"/>
      <c r="Q206" s="257"/>
      <c r="R206" s="257"/>
      <c r="S206" s="257"/>
      <c r="T206" s="258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9" t="s">
        <v>487</v>
      </c>
      <c r="AU206" s="259" t="s">
        <v>82</v>
      </c>
      <c r="AV206" s="13" t="s">
        <v>82</v>
      </c>
      <c r="AW206" s="13" t="s">
        <v>35</v>
      </c>
      <c r="AX206" s="13" t="s">
        <v>74</v>
      </c>
      <c r="AY206" s="259" t="s">
        <v>475</v>
      </c>
    </row>
    <row r="207" s="15" customFormat="1">
      <c r="A207" s="15"/>
      <c r="B207" s="271"/>
      <c r="C207" s="272"/>
      <c r="D207" s="244" t="s">
        <v>487</v>
      </c>
      <c r="E207" s="273" t="s">
        <v>28</v>
      </c>
      <c r="F207" s="274" t="s">
        <v>493</v>
      </c>
      <c r="G207" s="272"/>
      <c r="H207" s="275">
        <v>5690.9799999999996</v>
      </c>
      <c r="I207" s="276"/>
      <c r="J207" s="272"/>
      <c r="K207" s="272"/>
      <c r="L207" s="277"/>
      <c r="M207" s="278"/>
      <c r="N207" s="279"/>
      <c r="O207" s="279"/>
      <c r="P207" s="279"/>
      <c r="Q207" s="279"/>
      <c r="R207" s="279"/>
      <c r="S207" s="279"/>
      <c r="T207" s="280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81" t="s">
        <v>487</v>
      </c>
      <c r="AU207" s="281" t="s">
        <v>82</v>
      </c>
      <c r="AV207" s="15" t="s">
        <v>482</v>
      </c>
      <c r="AW207" s="15" t="s">
        <v>35</v>
      </c>
      <c r="AX207" s="15" t="s">
        <v>78</v>
      </c>
      <c r="AY207" s="281" t="s">
        <v>475</v>
      </c>
    </row>
    <row r="208" s="12" customFormat="1" ht="22.8" customHeight="1">
      <c r="A208" s="12"/>
      <c r="B208" s="215"/>
      <c r="C208" s="216"/>
      <c r="D208" s="217" t="s">
        <v>73</v>
      </c>
      <c r="E208" s="229" t="s">
        <v>519</v>
      </c>
      <c r="F208" s="229" t="s">
        <v>2464</v>
      </c>
      <c r="G208" s="216"/>
      <c r="H208" s="216"/>
      <c r="I208" s="219"/>
      <c r="J208" s="230">
        <f>BK208</f>
        <v>0</v>
      </c>
      <c r="K208" s="216"/>
      <c r="L208" s="221"/>
      <c r="M208" s="222"/>
      <c r="N208" s="223"/>
      <c r="O208" s="223"/>
      <c r="P208" s="224">
        <f>SUM(P209:P219)</f>
        <v>0</v>
      </c>
      <c r="Q208" s="223"/>
      <c r="R208" s="224">
        <f>SUM(R209:R219)</f>
        <v>0.79461155999999999</v>
      </c>
      <c r="S208" s="223"/>
      <c r="T208" s="225">
        <f>SUM(T209:T219)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6" t="s">
        <v>78</v>
      </c>
      <c r="AT208" s="227" t="s">
        <v>73</v>
      </c>
      <c r="AU208" s="227" t="s">
        <v>78</v>
      </c>
      <c r="AY208" s="226" t="s">
        <v>475</v>
      </c>
      <c r="BK208" s="228">
        <f>SUM(BK209:BK219)</f>
        <v>0</v>
      </c>
    </row>
    <row r="209" s="2" customFormat="1" ht="21.75" customHeight="1">
      <c r="A209" s="41"/>
      <c r="B209" s="42"/>
      <c r="C209" s="231" t="s">
        <v>350</v>
      </c>
      <c r="D209" s="231" t="s">
        <v>477</v>
      </c>
      <c r="E209" s="232" t="s">
        <v>2465</v>
      </c>
      <c r="F209" s="233" t="s">
        <v>2466</v>
      </c>
      <c r="G209" s="234" t="s">
        <v>639</v>
      </c>
      <c r="H209" s="235">
        <v>20.199999999999999</v>
      </c>
      <c r="I209" s="236"/>
      <c r="J209" s="237">
        <f>ROUND(I209*H209,2)</f>
        <v>0</v>
      </c>
      <c r="K209" s="233" t="s">
        <v>481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6.0000000000000002E-05</v>
      </c>
      <c r="R209" s="240">
        <f>Q209*H209</f>
        <v>0.001212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482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482</v>
      </c>
      <c r="BM209" s="242" t="s">
        <v>2467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2466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2468</v>
      </c>
      <c r="G211" s="250"/>
      <c r="H211" s="253">
        <v>20.199999999999999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78</v>
      </c>
      <c r="AY211" s="259" t="s">
        <v>475</v>
      </c>
    </row>
    <row r="212" s="2" customFormat="1" ht="21.75" customHeight="1">
      <c r="A212" s="41"/>
      <c r="B212" s="42"/>
      <c r="C212" s="231" t="s">
        <v>359</v>
      </c>
      <c r="D212" s="231" t="s">
        <v>477</v>
      </c>
      <c r="E212" s="232" t="s">
        <v>2469</v>
      </c>
      <c r="F212" s="233" t="s">
        <v>2470</v>
      </c>
      <c r="G212" s="234" t="s">
        <v>665</v>
      </c>
      <c r="H212" s="235">
        <v>1</v>
      </c>
      <c r="I212" s="236"/>
      <c r="J212" s="237">
        <f>ROUND(I212*H212,2)</f>
        <v>0</v>
      </c>
      <c r="K212" s="233" t="s">
        <v>28</v>
      </c>
      <c r="L212" s="47"/>
      <c r="M212" s="238" t="s">
        <v>28</v>
      </c>
      <c r="N212" s="239" t="s">
        <v>45</v>
      </c>
      <c r="O212" s="87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482</v>
      </c>
      <c r="AT212" s="242" t="s">
        <v>477</v>
      </c>
      <c r="AU212" s="242" t="s">
        <v>82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482</v>
      </c>
      <c r="BM212" s="242" t="s">
        <v>2471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2470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82</v>
      </c>
    </row>
    <row r="214" s="2" customFormat="1" ht="16.5" customHeight="1">
      <c r="A214" s="41"/>
      <c r="B214" s="42"/>
      <c r="C214" s="231" t="s">
        <v>557</v>
      </c>
      <c r="D214" s="231" t="s">
        <v>477</v>
      </c>
      <c r="E214" s="232" t="s">
        <v>2472</v>
      </c>
      <c r="F214" s="233" t="s">
        <v>2473</v>
      </c>
      <c r="G214" s="234" t="s">
        <v>550</v>
      </c>
      <c r="H214" s="235">
        <v>1</v>
      </c>
      <c r="I214" s="236"/>
      <c r="J214" s="237">
        <f>ROUND(I214*H214,2)</f>
        <v>0</v>
      </c>
      <c r="K214" s="233" t="s">
        <v>28</v>
      </c>
      <c r="L214" s="47"/>
      <c r="M214" s="238" t="s">
        <v>28</v>
      </c>
      <c r="N214" s="239" t="s">
        <v>45</v>
      </c>
      <c r="O214" s="87"/>
      <c r="P214" s="240">
        <f>O214*H214</f>
        <v>0</v>
      </c>
      <c r="Q214" s="240">
        <v>0.24965999999999999</v>
      </c>
      <c r="R214" s="240">
        <f>Q214*H214</f>
        <v>0.24965999999999999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482</v>
      </c>
      <c r="AT214" s="242" t="s">
        <v>477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482</v>
      </c>
      <c r="BM214" s="242" t="s">
        <v>2474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2473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2475</v>
      </c>
      <c r="G216" s="250"/>
      <c r="H216" s="253">
        <v>1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78</v>
      </c>
      <c r="AY216" s="259" t="s">
        <v>475</v>
      </c>
    </row>
    <row r="217" s="2" customFormat="1" ht="21.75" customHeight="1">
      <c r="A217" s="41"/>
      <c r="B217" s="42"/>
      <c r="C217" s="282" t="s">
        <v>8</v>
      </c>
      <c r="D217" s="282" t="s">
        <v>516</v>
      </c>
      <c r="E217" s="283" t="s">
        <v>2476</v>
      </c>
      <c r="F217" s="284" t="s">
        <v>2477</v>
      </c>
      <c r="G217" s="285" t="s">
        <v>639</v>
      </c>
      <c r="H217" s="286">
        <v>20.503</v>
      </c>
      <c r="I217" s="287"/>
      <c r="J217" s="288">
        <f>ROUND(I217*H217,2)</f>
        <v>0</v>
      </c>
      <c r="K217" s="284" t="s">
        <v>481</v>
      </c>
      <c r="L217" s="289"/>
      <c r="M217" s="290" t="s">
        <v>28</v>
      </c>
      <c r="N217" s="291" t="s">
        <v>45</v>
      </c>
      <c r="O217" s="87"/>
      <c r="P217" s="240">
        <f>O217*H217</f>
        <v>0</v>
      </c>
      <c r="Q217" s="240">
        <v>0.026519999999999998</v>
      </c>
      <c r="R217" s="240">
        <f>Q217*H217</f>
        <v>0.54373956000000001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519</v>
      </c>
      <c r="AT217" s="242" t="s">
        <v>516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482</v>
      </c>
      <c r="BM217" s="242" t="s">
        <v>2478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2477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2479</v>
      </c>
      <c r="G219" s="250"/>
      <c r="H219" s="253">
        <v>20.503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78</v>
      </c>
      <c r="AY219" s="259" t="s">
        <v>475</v>
      </c>
    </row>
    <row r="220" s="12" customFormat="1" ht="22.8" customHeight="1">
      <c r="A220" s="12"/>
      <c r="B220" s="215"/>
      <c r="C220" s="216"/>
      <c r="D220" s="217" t="s">
        <v>73</v>
      </c>
      <c r="E220" s="229" t="s">
        <v>292</v>
      </c>
      <c r="F220" s="229" t="s">
        <v>648</v>
      </c>
      <c r="G220" s="216"/>
      <c r="H220" s="216"/>
      <c r="I220" s="219"/>
      <c r="J220" s="230">
        <f>BK220</f>
        <v>0</v>
      </c>
      <c r="K220" s="216"/>
      <c r="L220" s="221"/>
      <c r="M220" s="222"/>
      <c r="N220" s="223"/>
      <c r="O220" s="223"/>
      <c r="P220" s="224">
        <f>SUM(P221:P311)</f>
        <v>0</v>
      </c>
      <c r="Q220" s="223"/>
      <c r="R220" s="224">
        <f>SUM(R221:R311)</f>
        <v>4.4626533000000004</v>
      </c>
      <c r="S220" s="223"/>
      <c r="T220" s="225">
        <f>SUM(T221:T311)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26" t="s">
        <v>78</v>
      </c>
      <c r="AT220" s="227" t="s">
        <v>73</v>
      </c>
      <c r="AU220" s="227" t="s">
        <v>78</v>
      </c>
      <c r="AY220" s="226" t="s">
        <v>475</v>
      </c>
      <c r="BK220" s="228">
        <f>SUM(BK221:BK311)</f>
        <v>0</v>
      </c>
    </row>
    <row r="221" s="2" customFormat="1" ht="21.75" customHeight="1">
      <c r="A221" s="41"/>
      <c r="B221" s="42"/>
      <c r="C221" s="231" t="s">
        <v>567</v>
      </c>
      <c r="D221" s="231" t="s">
        <v>477</v>
      </c>
      <c r="E221" s="232" t="s">
        <v>2480</v>
      </c>
      <c r="F221" s="233" t="s">
        <v>2481</v>
      </c>
      <c r="G221" s="234" t="s">
        <v>639</v>
      </c>
      <c r="H221" s="235">
        <v>871.64999999999998</v>
      </c>
      <c r="I221" s="236"/>
      <c r="J221" s="237">
        <f>ROUND(I221*H221,2)</f>
        <v>0</v>
      </c>
      <c r="K221" s="233" t="s">
        <v>481</v>
      </c>
      <c r="L221" s="47"/>
      <c r="M221" s="238" t="s">
        <v>28</v>
      </c>
      <c r="N221" s="239" t="s">
        <v>45</v>
      </c>
      <c r="O221" s="87"/>
      <c r="P221" s="240">
        <f>O221*H221</f>
        <v>0</v>
      </c>
      <c r="Q221" s="240">
        <v>0.00167</v>
      </c>
      <c r="R221" s="240">
        <f>Q221*H221</f>
        <v>1.4556555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482</v>
      </c>
      <c r="AT221" s="242" t="s">
        <v>477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482</v>
      </c>
      <c r="BM221" s="242" t="s">
        <v>2482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2483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2" customFormat="1">
      <c r="A223" s="41"/>
      <c r="B223" s="42"/>
      <c r="C223" s="43"/>
      <c r="D223" s="244" t="s">
        <v>485</v>
      </c>
      <c r="E223" s="43"/>
      <c r="F223" s="248" t="s">
        <v>2484</v>
      </c>
      <c r="G223" s="43"/>
      <c r="H223" s="43"/>
      <c r="I223" s="151"/>
      <c r="J223" s="43"/>
      <c r="K223" s="43"/>
      <c r="L223" s="47"/>
      <c r="M223" s="246"/>
      <c r="N223" s="247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485</v>
      </c>
      <c r="AU223" s="20" t="s">
        <v>82</v>
      </c>
    </row>
    <row r="224" s="13" customFormat="1">
      <c r="A224" s="13"/>
      <c r="B224" s="249"/>
      <c r="C224" s="250"/>
      <c r="D224" s="244" t="s">
        <v>487</v>
      </c>
      <c r="E224" s="251" t="s">
        <v>28</v>
      </c>
      <c r="F224" s="252" t="s">
        <v>2485</v>
      </c>
      <c r="G224" s="250"/>
      <c r="H224" s="253">
        <v>33.899999999999999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9" t="s">
        <v>487</v>
      </c>
      <c r="AU224" s="259" t="s">
        <v>82</v>
      </c>
      <c r="AV224" s="13" t="s">
        <v>82</v>
      </c>
      <c r="AW224" s="13" t="s">
        <v>35</v>
      </c>
      <c r="AX224" s="13" t="s">
        <v>74</v>
      </c>
      <c r="AY224" s="259" t="s">
        <v>475</v>
      </c>
    </row>
    <row r="225" s="13" customFormat="1">
      <c r="A225" s="13"/>
      <c r="B225" s="249"/>
      <c r="C225" s="250"/>
      <c r="D225" s="244" t="s">
        <v>487</v>
      </c>
      <c r="E225" s="251" t="s">
        <v>28</v>
      </c>
      <c r="F225" s="252" t="s">
        <v>2486</v>
      </c>
      <c r="G225" s="250"/>
      <c r="H225" s="253">
        <v>89.819999999999993</v>
      </c>
      <c r="I225" s="254"/>
      <c r="J225" s="250"/>
      <c r="K225" s="250"/>
      <c r="L225" s="255"/>
      <c r="M225" s="256"/>
      <c r="N225" s="257"/>
      <c r="O225" s="257"/>
      <c r="P225" s="257"/>
      <c r="Q225" s="257"/>
      <c r="R225" s="257"/>
      <c r="S225" s="257"/>
      <c r="T225" s="258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9" t="s">
        <v>487</v>
      </c>
      <c r="AU225" s="259" t="s">
        <v>82</v>
      </c>
      <c r="AV225" s="13" t="s">
        <v>82</v>
      </c>
      <c r="AW225" s="13" t="s">
        <v>35</v>
      </c>
      <c r="AX225" s="13" t="s">
        <v>74</v>
      </c>
      <c r="AY225" s="259" t="s">
        <v>475</v>
      </c>
    </row>
    <row r="226" s="13" customFormat="1">
      <c r="A226" s="13"/>
      <c r="B226" s="249"/>
      <c r="C226" s="250"/>
      <c r="D226" s="244" t="s">
        <v>487</v>
      </c>
      <c r="E226" s="251" t="s">
        <v>28</v>
      </c>
      <c r="F226" s="252" t="s">
        <v>2487</v>
      </c>
      <c r="G226" s="250"/>
      <c r="H226" s="253">
        <v>104.79000000000001</v>
      </c>
      <c r="I226" s="254"/>
      <c r="J226" s="250"/>
      <c r="K226" s="250"/>
      <c r="L226" s="255"/>
      <c r="M226" s="256"/>
      <c r="N226" s="257"/>
      <c r="O226" s="257"/>
      <c r="P226" s="257"/>
      <c r="Q226" s="257"/>
      <c r="R226" s="257"/>
      <c r="S226" s="257"/>
      <c r="T226" s="258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9" t="s">
        <v>487</v>
      </c>
      <c r="AU226" s="259" t="s">
        <v>82</v>
      </c>
      <c r="AV226" s="13" t="s">
        <v>82</v>
      </c>
      <c r="AW226" s="13" t="s">
        <v>35</v>
      </c>
      <c r="AX226" s="13" t="s">
        <v>74</v>
      </c>
      <c r="AY226" s="259" t="s">
        <v>475</v>
      </c>
    </row>
    <row r="227" s="13" customFormat="1">
      <c r="A227" s="13"/>
      <c r="B227" s="249"/>
      <c r="C227" s="250"/>
      <c r="D227" s="244" t="s">
        <v>487</v>
      </c>
      <c r="E227" s="251" t="s">
        <v>28</v>
      </c>
      <c r="F227" s="252" t="s">
        <v>2488</v>
      </c>
      <c r="G227" s="250"/>
      <c r="H227" s="253">
        <v>134.72999999999999</v>
      </c>
      <c r="I227" s="254"/>
      <c r="J227" s="250"/>
      <c r="K227" s="250"/>
      <c r="L227" s="255"/>
      <c r="M227" s="256"/>
      <c r="N227" s="257"/>
      <c r="O227" s="257"/>
      <c r="P227" s="257"/>
      <c r="Q227" s="257"/>
      <c r="R227" s="257"/>
      <c r="S227" s="257"/>
      <c r="T227" s="258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9" t="s">
        <v>487</v>
      </c>
      <c r="AU227" s="259" t="s">
        <v>82</v>
      </c>
      <c r="AV227" s="13" t="s">
        <v>82</v>
      </c>
      <c r="AW227" s="13" t="s">
        <v>35</v>
      </c>
      <c r="AX227" s="13" t="s">
        <v>74</v>
      </c>
      <c r="AY227" s="259" t="s">
        <v>475</v>
      </c>
    </row>
    <row r="228" s="13" customFormat="1">
      <c r="A228" s="13"/>
      <c r="B228" s="249"/>
      <c r="C228" s="250"/>
      <c r="D228" s="244" t="s">
        <v>487</v>
      </c>
      <c r="E228" s="251" t="s">
        <v>28</v>
      </c>
      <c r="F228" s="252" t="s">
        <v>2489</v>
      </c>
      <c r="G228" s="250"/>
      <c r="H228" s="253">
        <v>149.69999999999999</v>
      </c>
      <c r="I228" s="254"/>
      <c r="J228" s="250"/>
      <c r="K228" s="250"/>
      <c r="L228" s="255"/>
      <c r="M228" s="256"/>
      <c r="N228" s="257"/>
      <c r="O228" s="257"/>
      <c r="P228" s="257"/>
      <c r="Q228" s="257"/>
      <c r="R228" s="257"/>
      <c r="S228" s="257"/>
      <c r="T228" s="258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9" t="s">
        <v>487</v>
      </c>
      <c r="AU228" s="259" t="s">
        <v>82</v>
      </c>
      <c r="AV228" s="13" t="s">
        <v>82</v>
      </c>
      <c r="AW228" s="13" t="s">
        <v>35</v>
      </c>
      <c r="AX228" s="13" t="s">
        <v>74</v>
      </c>
      <c r="AY228" s="259" t="s">
        <v>475</v>
      </c>
    </row>
    <row r="229" s="13" customFormat="1">
      <c r="A229" s="13"/>
      <c r="B229" s="249"/>
      <c r="C229" s="250"/>
      <c r="D229" s="244" t="s">
        <v>487</v>
      </c>
      <c r="E229" s="251" t="s">
        <v>28</v>
      </c>
      <c r="F229" s="252" t="s">
        <v>2490</v>
      </c>
      <c r="G229" s="250"/>
      <c r="H229" s="253">
        <v>149.69999999999999</v>
      </c>
      <c r="I229" s="254"/>
      <c r="J229" s="250"/>
      <c r="K229" s="250"/>
      <c r="L229" s="255"/>
      <c r="M229" s="256"/>
      <c r="N229" s="257"/>
      <c r="O229" s="257"/>
      <c r="P229" s="257"/>
      <c r="Q229" s="257"/>
      <c r="R229" s="257"/>
      <c r="S229" s="257"/>
      <c r="T229" s="258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9" t="s">
        <v>487</v>
      </c>
      <c r="AU229" s="259" t="s">
        <v>82</v>
      </c>
      <c r="AV229" s="13" t="s">
        <v>82</v>
      </c>
      <c r="AW229" s="13" t="s">
        <v>35</v>
      </c>
      <c r="AX229" s="13" t="s">
        <v>74</v>
      </c>
      <c r="AY229" s="259" t="s">
        <v>475</v>
      </c>
    </row>
    <row r="230" s="13" customFormat="1">
      <c r="A230" s="13"/>
      <c r="B230" s="249"/>
      <c r="C230" s="250"/>
      <c r="D230" s="244" t="s">
        <v>487</v>
      </c>
      <c r="E230" s="251" t="s">
        <v>28</v>
      </c>
      <c r="F230" s="252" t="s">
        <v>2491</v>
      </c>
      <c r="G230" s="250"/>
      <c r="H230" s="253">
        <v>134.72999999999999</v>
      </c>
      <c r="I230" s="254"/>
      <c r="J230" s="250"/>
      <c r="K230" s="250"/>
      <c r="L230" s="255"/>
      <c r="M230" s="256"/>
      <c r="N230" s="257"/>
      <c r="O230" s="257"/>
      <c r="P230" s="257"/>
      <c r="Q230" s="257"/>
      <c r="R230" s="257"/>
      <c r="S230" s="257"/>
      <c r="T230" s="258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9" t="s">
        <v>487</v>
      </c>
      <c r="AU230" s="259" t="s">
        <v>82</v>
      </c>
      <c r="AV230" s="13" t="s">
        <v>82</v>
      </c>
      <c r="AW230" s="13" t="s">
        <v>35</v>
      </c>
      <c r="AX230" s="13" t="s">
        <v>74</v>
      </c>
      <c r="AY230" s="259" t="s">
        <v>475</v>
      </c>
    </row>
    <row r="231" s="13" customFormat="1">
      <c r="A231" s="13"/>
      <c r="B231" s="249"/>
      <c r="C231" s="250"/>
      <c r="D231" s="244" t="s">
        <v>487</v>
      </c>
      <c r="E231" s="251" t="s">
        <v>28</v>
      </c>
      <c r="F231" s="252" t="s">
        <v>2492</v>
      </c>
      <c r="G231" s="250"/>
      <c r="H231" s="253">
        <v>74.280000000000001</v>
      </c>
      <c r="I231" s="254"/>
      <c r="J231" s="250"/>
      <c r="K231" s="250"/>
      <c r="L231" s="255"/>
      <c r="M231" s="256"/>
      <c r="N231" s="257"/>
      <c r="O231" s="257"/>
      <c r="P231" s="257"/>
      <c r="Q231" s="257"/>
      <c r="R231" s="257"/>
      <c r="S231" s="257"/>
      <c r="T231" s="258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9" t="s">
        <v>487</v>
      </c>
      <c r="AU231" s="259" t="s">
        <v>82</v>
      </c>
      <c r="AV231" s="13" t="s">
        <v>82</v>
      </c>
      <c r="AW231" s="13" t="s">
        <v>35</v>
      </c>
      <c r="AX231" s="13" t="s">
        <v>74</v>
      </c>
      <c r="AY231" s="259" t="s">
        <v>475</v>
      </c>
    </row>
    <row r="232" s="15" customFormat="1">
      <c r="A232" s="15"/>
      <c r="B232" s="271"/>
      <c r="C232" s="272"/>
      <c r="D232" s="244" t="s">
        <v>487</v>
      </c>
      <c r="E232" s="273" t="s">
        <v>28</v>
      </c>
      <c r="F232" s="274" t="s">
        <v>493</v>
      </c>
      <c r="G232" s="272"/>
      <c r="H232" s="275">
        <v>871.65000000000009</v>
      </c>
      <c r="I232" s="276"/>
      <c r="J232" s="272"/>
      <c r="K232" s="272"/>
      <c r="L232" s="277"/>
      <c r="M232" s="278"/>
      <c r="N232" s="279"/>
      <c r="O232" s="279"/>
      <c r="P232" s="279"/>
      <c r="Q232" s="279"/>
      <c r="R232" s="279"/>
      <c r="S232" s="279"/>
      <c r="T232" s="280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81" t="s">
        <v>487</v>
      </c>
      <c r="AU232" s="281" t="s">
        <v>82</v>
      </c>
      <c r="AV232" s="15" t="s">
        <v>482</v>
      </c>
      <c r="AW232" s="15" t="s">
        <v>35</v>
      </c>
      <c r="AX232" s="15" t="s">
        <v>78</v>
      </c>
      <c r="AY232" s="281" t="s">
        <v>475</v>
      </c>
    </row>
    <row r="233" s="2" customFormat="1" ht="21.75" customHeight="1">
      <c r="A233" s="41"/>
      <c r="B233" s="42"/>
      <c r="C233" s="231" t="s">
        <v>571</v>
      </c>
      <c r="D233" s="231" t="s">
        <v>477</v>
      </c>
      <c r="E233" s="232" t="s">
        <v>1803</v>
      </c>
      <c r="F233" s="233" t="s">
        <v>1804</v>
      </c>
      <c r="G233" s="234" t="s">
        <v>639</v>
      </c>
      <c r="H233" s="235">
        <v>357.33999999999997</v>
      </c>
      <c r="I233" s="236"/>
      <c r="J233" s="237">
        <f>ROUND(I233*H233,2)</f>
        <v>0</v>
      </c>
      <c r="K233" s="233" t="s">
        <v>481</v>
      </c>
      <c r="L233" s="47"/>
      <c r="M233" s="238" t="s">
        <v>28</v>
      </c>
      <c r="N233" s="239" t="s">
        <v>45</v>
      </c>
      <c r="O233" s="87"/>
      <c r="P233" s="240">
        <f>O233*H233</f>
        <v>0</v>
      </c>
      <c r="Q233" s="240">
        <v>0.0020799999999999998</v>
      </c>
      <c r="R233" s="240">
        <f>Q233*H233</f>
        <v>0.74326719999999991</v>
      </c>
      <c r="S233" s="240">
        <v>0</v>
      </c>
      <c r="T233" s="24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42" t="s">
        <v>482</v>
      </c>
      <c r="AT233" s="242" t="s">
        <v>477</v>
      </c>
      <c r="AU233" s="242" t="s">
        <v>82</v>
      </c>
      <c r="AY233" s="20" t="s">
        <v>475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20" t="s">
        <v>78</v>
      </c>
      <c r="BK233" s="243">
        <f>ROUND(I233*H233,2)</f>
        <v>0</v>
      </c>
      <c r="BL233" s="20" t="s">
        <v>482</v>
      </c>
      <c r="BM233" s="242" t="s">
        <v>2493</v>
      </c>
    </row>
    <row r="234" s="2" customFormat="1">
      <c r="A234" s="41"/>
      <c r="B234" s="42"/>
      <c r="C234" s="43"/>
      <c r="D234" s="244" t="s">
        <v>484</v>
      </c>
      <c r="E234" s="43"/>
      <c r="F234" s="245" t="s">
        <v>1806</v>
      </c>
      <c r="G234" s="43"/>
      <c r="H234" s="43"/>
      <c r="I234" s="151"/>
      <c r="J234" s="43"/>
      <c r="K234" s="43"/>
      <c r="L234" s="47"/>
      <c r="M234" s="246"/>
      <c r="N234" s="24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484</v>
      </c>
      <c r="AU234" s="20" t="s">
        <v>82</v>
      </c>
    </row>
    <row r="235" s="13" customFormat="1">
      <c r="A235" s="13"/>
      <c r="B235" s="249"/>
      <c r="C235" s="250"/>
      <c r="D235" s="244" t="s">
        <v>487</v>
      </c>
      <c r="E235" s="251" t="s">
        <v>28</v>
      </c>
      <c r="F235" s="252" t="s">
        <v>2494</v>
      </c>
      <c r="G235" s="250"/>
      <c r="H235" s="253">
        <v>17.34</v>
      </c>
      <c r="I235" s="254"/>
      <c r="J235" s="250"/>
      <c r="K235" s="250"/>
      <c r="L235" s="255"/>
      <c r="M235" s="256"/>
      <c r="N235" s="257"/>
      <c r="O235" s="257"/>
      <c r="P235" s="257"/>
      <c r="Q235" s="257"/>
      <c r="R235" s="257"/>
      <c r="S235" s="257"/>
      <c r="T235" s="258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9" t="s">
        <v>487</v>
      </c>
      <c r="AU235" s="259" t="s">
        <v>82</v>
      </c>
      <c r="AV235" s="13" t="s">
        <v>82</v>
      </c>
      <c r="AW235" s="13" t="s">
        <v>35</v>
      </c>
      <c r="AX235" s="13" t="s">
        <v>74</v>
      </c>
      <c r="AY235" s="259" t="s">
        <v>475</v>
      </c>
    </row>
    <row r="236" s="13" customFormat="1">
      <c r="A236" s="13"/>
      <c r="B236" s="249"/>
      <c r="C236" s="250"/>
      <c r="D236" s="244" t="s">
        <v>487</v>
      </c>
      <c r="E236" s="251" t="s">
        <v>28</v>
      </c>
      <c r="F236" s="252" t="s">
        <v>2495</v>
      </c>
      <c r="G236" s="250"/>
      <c r="H236" s="253">
        <v>23.440000000000001</v>
      </c>
      <c r="I236" s="254"/>
      <c r="J236" s="250"/>
      <c r="K236" s="250"/>
      <c r="L236" s="255"/>
      <c r="M236" s="256"/>
      <c r="N236" s="257"/>
      <c r="O236" s="257"/>
      <c r="P236" s="257"/>
      <c r="Q236" s="257"/>
      <c r="R236" s="257"/>
      <c r="S236" s="257"/>
      <c r="T236" s="258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9" t="s">
        <v>487</v>
      </c>
      <c r="AU236" s="259" t="s">
        <v>82</v>
      </c>
      <c r="AV236" s="13" t="s">
        <v>82</v>
      </c>
      <c r="AW236" s="13" t="s">
        <v>35</v>
      </c>
      <c r="AX236" s="13" t="s">
        <v>74</v>
      </c>
      <c r="AY236" s="259" t="s">
        <v>475</v>
      </c>
    </row>
    <row r="237" s="13" customFormat="1">
      <c r="A237" s="13"/>
      <c r="B237" s="249"/>
      <c r="C237" s="250"/>
      <c r="D237" s="244" t="s">
        <v>487</v>
      </c>
      <c r="E237" s="251" t="s">
        <v>28</v>
      </c>
      <c r="F237" s="252" t="s">
        <v>2496</v>
      </c>
      <c r="G237" s="250"/>
      <c r="H237" s="253">
        <v>30.140000000000001</v>
      </c>
      <c r="I237" s="254"/>
      <c r="J237" s="250"/>
      <c r="K237" s="250"/>
      <c r="L237" s="255"/>
      <c r="M237" s="256"/>
      <c r="N237" s="257"/>
      <c r="O237" s="257"/>
      <c r="P237" s="257"/>
      <c r="Q237" s="257"/>
      <c r="R237" s="257"/>
      <c r="S237" s="257"/>
      <c r="T237" s="258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9" t="s">
        <v>487</v>
      </c>
      <c r="AU237" s="259" t="s">
        <v>82</v>
      </c>
      <c r="AV237" s="13" t="s">
        <v>82</v>
      </c>
      <c r="AW237" s="13" t="s">
        <v>35</v>
      </c>
      <c r="AX237" s="13" t="s">
        <v>74</v>
      </c>
      <c r="AY237" s="259" t="s">
        <v>475</v>
      </c>
    </row>
    <row r="238" s="13" customFormat="1">
      <c r="A238" s="13"/>
      <c r="B238" s="249"/>
      <c r="C238" s="250"/>
      <c r="D238" s="244" t="s">
        <v>487</v>
      </c>
      <c r="E238" s="251" t="s">
        <v>28</v>
      </c>
      <c r="F238" s="252" t="s">
        <v>2497</v>
      </c>
      <c r="G238" s="250"/>
      <c r="H238" s="253">
        <v>32.340000000000003</v>
      </c>
      <c r="I238" s="254"/>
      <c r="J238" s="250"/>
      <c r="K238" s="250"/>
      <c r="L238" s="255"/>
      <c r="M238" s="256"/>
      <c r="N238" s="257"/>
      <c r="O238" s="257"/>
      <c r="P238" s="257"/>
      <c r="Q238" s="257"/>
      <c r="R238" s="257"/>
      <c r="S238" s="257"/>
      <c r="T238" s="258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9" t="s">
        <v>487</v>
      </c>
      <c r="AU238" s="259" t="s">
        <v>82</v>
      </c>
      <c r="AV238" s="13" t="s">
        <v>82</v>
      </c>
      <c r="AW238" s="13" t="s">
        <v>35</v>
      </c>
      <c r="AX238" s="13" t="s">
        <v>74</v>
      </c>
      <c r="AY238" s="259" t="s">
        <v>475</v>
      </c>
    </row>
    <row r="239" s="13" customFormat="1">
      <c r="A239" s="13"/>
      <c r="B239" s="249"/>
      <c r="C239" s="250"/>
      <c r="D239" s="244" t="s">
        <v>487</v>
      </c>
      <c r="E239" s="251" t="s">
        <v>28</v>
      </c>
      <c r="F239" s="252" t="s">
        <v>2498</v>
      </c>
      <c r="G239" s="250"/>
      <c r="H239" s="253">
        <v>32.340000000000003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9" t="s">
        <v>487</v>
      </c>
      <c r="AU239" s="259" t="s">
        <v>82</v>
      </c>
      <c r="AV239" s="13" t="s">
        <v>82</v>
      </c>
      <c r="AW239" s="13" t="s">
        <v>35</v>
      </c>
      <c r="AX239" s="13" t="s">
        <v>74</v>
      </c>
      <c r="AY239" s="259" t="s">
        <v>475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2499</v>
      </c>
      <c r="G240" s="250"/>
      <c r="H240" s="253">
        <v>32.340000000000003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74</v>
      </c>
      <c r="AY240" s="259" t="s">
        <v>475</v>
      </c>
    </row>
    <row r="241" s="13" customFormat="1">
      <c r="A241" s="13"/>
      <c r="B241" s="249"/>
      <c r="C241" s="250"/>
      <c r="D241" s="244" t="s">
        <v>487</v>
      </c>
      <c r="E241" s="251" t="s">
        <v>28</v>
      </c>
      <c r="F241" s="252" t="s">
        <v>2500</v>
      </c>
      <c r="G241" s="250"/>
      <c r="H241" s="253">
        <v>32.340000000000003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9" t="s">
        <v>487</v>
      </c>
      <c r="AU241" s="259" t="s">
        <v>82</v>
      </c>
      <c r="AV241" s="13" t="s">
        <v>82</v>
      </c>
      <c r="AW241" s="13" t="s">
        <v>35</v>
      </c>
      <c r="AX241" s="13" t="s">
        <v>74</v>
      </c>
      <c r="AY241" s="259" t="s">
        <v>475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2501</v>
      </c>
      <c r="G242" s="250"/>
      <c r="H242" s="253">
        <v>23.539999999999999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74</v>
      </c>
      <c r="AY242" s="259" t="s">
        <v>475</v>
      </c>
    </row>
    <row r="243" s="14" customFormat="1">
      <c r="A243" s="14"/>
      <c r="B243" s="260"/>
      <c r="C243" s="261"/>
      <c r="D243" s="244" t="s">
        <v>487</v>
      </c>
      <c r="E243" s="262" t="s">
        <v>28</v>
      </c>
      <c r="F243" s="263" t="s">
        <v>490</v>
      </c>
      <c r="G243" s="261"/>
      <c r="H243" s="264">
        <v>223.82000000000002</v>
      </c>
      <c r="I243" s="265"/>
      <c r="J243" s="261"/>
      <c r="K243" s="261"/>
      <c r="L243" s="266"/>
      <c r="M243" s="267"/>
      <c r="N243" s="268"/>
      <c r="O243" s="268"/>
      <c r="P243" s="268"/>
      <c r="Q243" s="268"/>
      <c r="R243" s="268"/>
      <c r="S243" s="268"/>
      <c r="T243" s="269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70" t="s">
        <v>487</v>
      </c>
      <c r="AU243" s="270" t="s">
        <v>82</v>
      </c>
      <c r="AV243" s="14" t="s">
        <v>90</v>
      </c>
      <c r="AW243" s="14" t="s">
        <v>35</v>
      </c>
      <c r="AX243" s="14" t="s">
        <v>74</v>
      </c>
      <c r="AY243" s="270" t="s">
        <v>475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2502</v>
      </c>
      <c r="G244" s="250"/>
      <c r="H244" s="253">
        <v>3.5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74</v>
      </c>
      <c r="AY244" s="259" t="s">
        <v>475</v>
      </c>
    </row>
    <row r="245" s="13" customFormat="1">
      <c r="A245" s="13"/>
      <c r="B245" s="249"/>
      <c r="C245" s="250"/>
      <c r="D245" s="244" t="s">
        <v>487</v>
      </c>
      <c r="E245" s="251" t="s">
        <v>28</v>
      </c>
      <c r="F245" s="252" t="s">
        <v>2503</v>
      </c>
      <c r="G245" s="250"/>
      <c r="H245" s="253">
        <v>5.5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9" t="s">
        <v>487</v>
      </c>
      <c r="AU245" s="259" t="s">
        <v>82</v>
      </c>
      <c r="AV245" s="13" t="s">
        <v>82</v>
      </c>
      <c r="AW245" s="13" t="s">
        <v>35</v>
      </c>
      <c r="AX245" s="13" t="s">
        <v>74</v>
      </c>
      <c r="AY245" s="259" t="s">
        <v>475</v>
      </c>
    </row>
    <row r="246" s="13" customFormat="1">
      <c r="A246" s="13"/>
      <c r="B246" s="249"/>
      <c r="C246" s="250"/>
      <c r="D246" s="244" t="s">
        <v>487</v>
      </c>
      <c r="E246" s="251" t="s">
        <v>28</v>
      </c>
      <c r="F246" s="252" t="s">
        <v>2504</v>
      </c>
      <c r="G246" s="250"/>
      <c r="H246" s="253">
        <v>8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9" t="s">
        <v>487</v>
      </c>
      <c r="AU246" s="259" t="s">
        <v>82</v>
      </c>
      <c r="AV246" s="13" t="s">
        <v>82</v>
      </c>
      <c r="AW246" s="13" t="s">
        <v>35</v>
      </c>
      <c r="AX246" s="13" t="s">
        <v>74</v>
      </c>
      <c r="AY246" s="259" t="s">
        <v>475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2505</v>
      </c>
      <c r="G247" s="250"/>
      <c r="H247" s="253">
        <v>8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74</v>
      </c>
      <c r="AY247" s="259" t="s">
        <v>475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2506</v>
      </c>
      <c r="G248" s="250"/>
      <c r="H248" s="253">
        <v>8.5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74</v>
      </c>
      <c r="AY248" s="259" t="s">
        <v>475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2507</v>
      </c>
      <c r="G249" s="250"/>
      <c r="H249" s="253">
        <v>8.5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74</v>
      </c>
      <c r="AY249" s="259" t="s">
        <v>475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2508</v>
      </c>
      <c r="G250" s="250"/>
      <c r="H250" s="253">
        <v>6.5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74</v>
      </c>
      <c r="AY250" s="259" t="s">
        <v>475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2509</v>
      </c>
      <c r="G251" s="250"/>
      <c r="H251" s="253">
        <v>5.5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74</v>
      </c>
      <c r="AY251" s="259" t="s">
        <v>475</v>
      </c>
    </row>
    <row r="252" s="14" customFormat="1">
      <c r="A252" s="14"/>
      <c r="B252" s="260"/>
      <c r="C252" s="261"/>
      <c r="D252" s="244" t="s">
        <v>487</v>
      </c>
      <c r="E252" s="262" t="s">
        <v>28</v>
      </c>
      <c r="F252" s="263" t="s">
        <v>490</v>
      </c>
      <c r="G252" s="261"/>
      <c r="H252" s="264">
        <v>54</v>
      </c>
      <c r="I252" s="265"/>
      <c r="J252" s="261"/>
      <c r="K252" s="261"/>
      <c r="L252" s="266"/>
      <c r="M252" s="267"/>
      <c r="N252" s="268"/>
      <c r="O252" s="268"/>
      <c r="P252" s="268"/>
      <c r="Q252" s="268"/>
      <c r="R252" s="268"/>
      <c r="S252" s="268"/>
      <c r="T252" s="269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70" t="s">
        <v>487</v>
      </c>
      <c r="AU252" s="270" t="s">
        <v>82</v>
      </c>
      <c r="AV252" s="14" t="s">
        <v>90</v>
      </c>
      <c r="AW252" s="14" t="s">
        <v>35</v>
      </c>
      <c r="AX252" s="14" t="s">
        <v>74</v>
      </c>
      <c r="AY252" s="270" t="s">
        <v>475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2510</v>
      </c>
      <c r="G253" s="250"/>
      <c r="H253" s="253">
        <v>9.9399999999999995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74</v>
      </c>
      <c r="AY253" s="259" t="s">
        <v>475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2511</v>
      </c>
      <c r="G254" s="250"/>
      <c r="H254" s="253">
        <v>9.9399999999999995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74</v>
      </c>
      <c r="AY254" s="259" t="s">
        <v>475</v>
      </c>
    </row>
    <row r="255" s="13" customFormat="1">
      <c r="A255" s="13"/>
      <c r="B255" s="249"/>
      <c r="C255" s="250"/>
      <c r="D255" s="244" t="s">
        <v>487</v>
      </c>
      <c r="E255" s="251" t="s">
        <v>28</v>
      </c>
      <c r="F255" s="252" t="s">
        <v>2512</v>
      </c>
      <c r="G255" s="250"/>
      <c r="H255" s="253">
        <v>9.9399999999999995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9" t="s">
        <v>487</v>
      </c>
      <c r="AU255" s="259" t="s">
        <v>82</v>
      </c>
      <c r="AV255" s="13" t="s">
        <v>82</v>
      </c>
      <c r="AW255" s="13" t="s">
        <v>35</v>
      </c>
      <c r="AX255" s="13" t="s">
        <v>74</v>
      </c>
      <c r="AY255" s="259" t="s">
        <v>475</v>
      </c>
    </row>
    <row r="256" s="13" customFormat="1">
      <c r="A256" s="13"/>
      <c r="B256" s="249"/>
      <c r="C256" s="250"/>
      <c r="D256" s="244" t="s">
        <v>487</v>
      </c>
      <c r="E256" s="251" t="s">
        <v>28</v>
      </c>
      <c r="F256" s="252" t="s">
        <v>2513</v>
      </c>
      <c r="G256" s="250"/>
      <c r="H256" s="253">
        <v>9.9399999999999995</v>
      </c>
      <c r="I256" s="254"/>
      <c r="J256" s="250"/>
      <c r="K256" s="250"/>
      <c r="L256" s="255"/>
      <c r="M256" s="256"/>
      <c r="N256" s="257"/>
      <c r="O256" s="257"/>
      <c r="P256" s="257"/>
      <c r="Q256" s="257"/>
      <c r="R256" s="257"/>
      <c r="S256" s="257"/>
      <c r="T256" s="258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9" t="s">
        <v>487</v>
      </c>
      <c r="AU256" s="259" t="s">
        <v>82</v>
      </c>
      <c r="AV256" s="13" t="s">
        <v>82</v>
      </c>
      <c r="AW256" s="13" t="s">
        <v>35</v>
      </c>
      <c r="AX256" s="13" t="s">
        <v>74</v>
      </c>
      <c r="AY256" s="259" t="s">
        <v>475</v>
      </c>
    </row>
    <row r="257" s="13" customFormat="1">
      <c r="A257" s="13"/>
      <c r="B257" s="249"/>
      <c r="C257" s="250"/>
      <c r="D257" s="244" t="s">
        <v>487</v>
      </c>
      <c r="E257" s="251" t="s">
        <v>28</v>
      </c>
      <c r="F257" s="252" t="s">
        <v>2514</v>
      </c>
      <c r="G257" s="250"/>
      <c r="H257" s="253">
        <v>9.9399999999999995</v>
      </c>
      <c r="I257" s="254"/>
      <c r="J257" s="250"/>
      <c r="K257" s="250"/>
      <c r="L257" s="255"/>
      <c r="M257" s="256"/>
      <c r="N257" s="257"/>
      <c r="O257" s="257"/>
      <c r="P257" s="257"/>
      <c r="Q257" s="257"/>
      <c r="R257" s="257"/>
      <c r="S257" s="257"/>
      <c r="T257" s="258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9" t="s">
        <v>487</v>
      </c>
      <c r="AU257" s="259" t="s">
        <v>82</v>
      </c>
      <c r="AV257" s="13" t="s">
        <v>82</v>
      </c>
      <c r="AW257" s="13" t="s">
        <v>35</v>
      </c>
      <c r="AX257" s="13" t="s">
        <v>74</v>
      </c>
      <c r="AY257" s="259" t="s">
        <v>475</v>
      </c>
    </row>
    <row r="258" s="13" customFormat="1">
      <c r="A258" s="13"/>
      <c r="B258" s="249"/>
      <c r="C258" s="250"/>
      <c r="D258" s="244" t="s">
        <v>487</v>
      </c>
      <c r="E258" s="251" t="s">
        <v>28</v>
      </c>
      <c r="F258" s="252" t="s">
        <v>2515</v>
      </c>
      <c r="G258" s="250"/>
      <c r="H258" s="253">
        <v>9.9399999999999995</v>
      </c>
      <c r="I258" s="254"/>
      <c r="J258" s="250"/>
      <c r="K258" s="250"/>
      <c r="L258" s="255"/>
      <c r="M258" s="256"/>
      <c r="N258" s="257"/>
      <c r="O258" s="257"/>
      <c r="P258" s="257"/>
      <c r="Q258" s="257"/>
      <c r="R258" s="257"/>
      <c r="S258" s="257"/>
      <c r="T258" s="258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9" t="s">
        <v>487</v>
      </c>
      <c r="AU258" s="259" t="s">
        <v>82</v>
      </c>
      <c r="AV258" s="13" t="s">
        <v>82</v>
      </c>
      <c r="AW258" s="13" t="s">
        <v>35</v>
      </c>
      <c r="AX258" s="13" t="s">
        <v>74</v>
      </c>
      <c r="AY258" s="259" t="s">
        <v>475</v>
      </c>
    </row>
    <row r="259" s="13" customFormat="1">
      <c r="A259" s="13"/>
      <c r="B259" s="249"/>
      <c r="C259" s="250"/>
      <c r="D259" s="244" t="s">
        <v>487</v>
      </c>
      <c r="E259" s="251" t="s">
        <v>28</v>
      </c>
      <c r="F259" s="252" t="s">
        <v>2516</v>
      </c>
      <c r="G259" s="250"/>
      <c r="H259" s="253">
        <v>9.9399999999999995</v>
      </c>
      <c r="I259" s="254"/>
      <c r="J259" s="250"/>
      <c r="K259" s="250"/>
      <c r="L259" s="255"/>
      <c r="M259" s="256"/>
      <c r="N259" s="257"/>
      <c r="O259" s="257"/>
      <c r="P259" s="257"/>
      <c r="Q259" s="257"/>
      <c r="R259" s="257"/>
      <c r="S259" s="257"/>
      <c r="T259" s="258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9" t="s">
        <v>487</v>
      </c>
      <c r="AU259" s="259" t="s">
        <v>82</v>
      </c>
      <c r="AV259" s="13" t="s">
        <v>82</v>
      </c>
      <c r="AW259" s="13" t="s">
        <v>35</v>
      </c>
      <c r="AX259" s="13" t="s">
        <v>74</v>
      </c>
      <c r="AY259" s="259" t="s">
        <v>475</v>
      </c>
    </row>
    <row r="260" s="13" customFormat="1">
      <c r="A260" s="13"/>
      <c r="B260" s="249"/>
      <c r="C260" s="250"/>
      <c r="D260" s="244" t="s">
        <v>487</v>
      </c>
      <c r="E260" s="251" t="s">
        <v>28</v>
      </c>
      <c r="F260" s="252" t="s">
        <v>2517</v>
      </c>
      <c r="G260" s="250"/>
      <c r="H260" s="253">
        <v>9.9399999999999995</v>
      </c>
      <c r="I260" s="254"/>
      <c r="J260" s="250"/>
      <c r="K260" s="250"/>
      <c r="L260" s="255"/>
      <c r="M260" s="256"/>
      <c r="N260" s="257"/>
      <c r="O260" s="257"/>
      <c r="P260" s="257"/>
      <c r="Q260" s="257"/>
      <c r="R260" s="257"/>
      <c r="S260" s="257"/>
      <c r="T260" s="258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9" t="s">
        <v>487</v>
      </c>
      <c r="AU260" s="259" t="s">
        <v>82</v>
      </c>
      <c r="AV260" s="13" t="s">
        <v>82</v>
      </c>
      <c r="AW260" s="13" t="s">
        <v>35</v>
      </c>
      <c r="AX260" s="13" t="s">
        <v>74</v>
      </c>
      <c r="AY260" s="259" t="s">
        <v>475</v>
      </c>
    </row>
    <row r="261" s="15" customFormat="1">
      <c r="A261" s="15"/>
      <c r="B261" s="271"/>
      <c r="C261" s="272"/>
      <c r="D261" s="244" t="s">
        <v>487</v>
      </c>
      <c r="E261" s="273" t="s">
        <v>28</v>
      </c>
      <c r="F261" s="274" t="s">
        <v>493</v>
      </c>
      <c r="G261" s="272"/>
      <c r="H261" s="275">
        <v>357.34000000000003</v>
      </c>
      <c r="I261" s="276"/>
      <c r="J261" s="272"/>
      <c r="K261" s="272"/>
      <c r="L261" s="277"/>
      <c r="M261" s="278"/>
      <c r="N261" s="279"/>
      <c r="O261" s="279"/>
      <c r="P261" s="279"/>
      <c r="Q261" s="279"/>
      <c r="R261" s="279"/>
      <c r="S261" s="279"/>
      <c r="T261" s="280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81" t="s">
        <v>487</v>
      </c>
      <c r="AU261" s="281" t="s">
        <v>82</v>
      </c>
      <c r="AV261" s="15" t="s">
        <v>482</v>
      </c>
      <c r="AW261" s="15" t="s">
        <v>35</v>
      </c>
      <c r="AX261" s="15" t="s">
        <v>78</v>
      </c>
      <c r="AY261" s="281" t="s">
        <v>475</v>
      </c>
    </row>
    <row r="262" s="2" customFormat="1" ht="16.5" customHeight="1">
      <c r="A262" s="41"/>
      <c r="B262" s="42"/>
      <c r="C262" s="231" t="s">
        <v>575</v>
      </c>
      <c r="D262" s="231" t="s">
        <v>477</v>
      </c>
      <c r="E262" s="232" t="s">
        <v>2518</v>
      </c>
      <c r="F262" s="233" t="s">
        <v>2519</v>
      </c>
      <c r="G262" s="234" t="s">
        <v>639</v>
      </c>
      <c r="H262" s="235">
        <v>17.800000000000001</v>
      </c>
      <c r="I262" s="236"/>
      <c r="J262" s="237">
        <f>ROUND(I262*H262,2)</f>
        <v>0</v>
      </c>
      <c r="K262" s="233" t="s">
        <v>481</v>
      </c>
      <c r="L262" s="47"/>
      <c r="M262" s="238" t="s">
        <v>28</v>
      </c>
      <c r="N262" s="239" t="s">
        <v>45</v>
      </c>
      <c r="O262" s="87"/>
      <c r="P262" s="240">
        <f>O262*H262</f>
        <v>0</v>
      </c>
      <c r="Q262" s="240">
        <v>0.069250000000000006</v>
      </c>
      <c r="R262" s="240">
        <f>Q262*H262</f>
        <v>1.2326500000000003</v>
      </c>
      <c r="S262" s="240">
        <v>0</v>
      </c>
      <c r="T262" s="24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42" t="s">
        <v>482</v>
      </c>
      <c r="AT262" s="242" t="s">
        <v>477</v>
      </c>
      <c r="AU262" s="242" t="s">
        <v>82</v>
      </c>
      <c r="AY262" s="20" t="s">
        <v>475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20" t="s">
        <v>78</v>
      </c>
      <c r="BK262" s="243">
        <f>ROUND(I262*H262,2)</f>
        <v>0</v>
      </c>
      <c r="BL262" s="20" t="s">
        <v>482</v>
      </c>
      <c r="BM262" s="242" t="s">
        <v>2520</v>
      </c>
    </row>
    <row r="263" s="2" customFormat="1">
      <c r="A263" s="41"/>
      <c r="B263" s="42"/>
      <c r="C263" s="43"/>
      <c r="D263" s="244" t="s">
        <v>484</v>
      </c>
      <c r="E263" s="43"/>
      <c r="F263" s="245" t="s">
        <v>2521</v>
      </c>
      <c r="G263" s="43"/>
      <c r="H263" s="43"/>
      <c r="I263" s="151"/>
      <c r="J263" s="43"/>
      <c r="K263" s="43"/>
      <c r="L263" s="47"/>
      <c r="M263" s="246"/>
      <c r="N263" s="24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484</v>
      </c>
      <c r="AU263" s="20" t="s">
        <v>82</v>
      </c>
    </row>
    <row r="264" s="13" customFormat="1">
      <c r="A264" s="13"/>
      <c r="B264" s="249"/>
      <c r="C264" s="250"/>
      <c r="D264" s="244" t="s">
        <v>487</v>
      </c>
      <c r="E264" s="251" t="s">
        <v>28</v>
      </c>
      <c r="F264" s="252" t="s">
        <v>2522</v>
      </c>
      <c r="G264" s="250"/>
      <c r="H264" s="253">
        <v>17.800000000000001</v>
      </c>
      <c r="I264" s="254"/>
      <c r="J264" s="250"/>
      <c r="K264" s="250"/>
      <c r="L264" s="255"/>
      <c r="M264" s="256"/>
      <c r="N264" s="257"/>
      <c r="O264" s="257"/>
      <c r="P264" s="257"/>
      <c r="Q264" s="257"/>
      <c r="R264" s="257"/>
      <c r="S264" s="257"/>
      <c r="T264" s="258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9" t="s">
        <v>487</v>
      </c>
      <c r="AU264" s="259" t="s">
        <v>82</v>
      </c>
      <c r="AV264" s="13" t="s">
        <v>82</v>
      </c>
      <c r="AW264" s="13" t="s">
        <v>35</v>
      </c>
      <c r="AX264" s="13" t="s">
        <v>78</v>
      </c>
      <c r="AY264" s="259" t="s">
        <v>475</v>
      </c>
    </row>
    <row r="265" s="2" customFormat="1" ht="44.25" customHeight="1">
      <c r="A265" s="41"/>
      <c r="B265" s="42"/>
      <c r="C265" s="231" t="s">
        <v>579</v>
      </c>
      <c r="D265" s="231" t="s">
        <v>477</v>
      </c>
      <c r="E265" s="232" t="s">
        <v>2523</v>
      </c>
      <c r="F265" s="233" t="s">
        <v>2524</v>
      </c>
      <c r="G265" s="234" t="s">
        <v>496</v>
      </c>
      <c r="H265" s="235">
        <v>4619.3180000000002</v>
      </c>
      <c r="I265" s="236"/>
      <c r="J265" s="237">
        <f>ROUND(I265*H265,2)</f>
        <v>0</v>
      </c>
      <c r="K265" s="233" t="s">
        <v>481</v>
      </c>
      <c r="L265" s="47"/>
      <c r="M265" s="238" t="s">
        <v>28</v>
      </c>
      <c r="N265" s="239" t="s">
        <v>45</v>
      </c>
      <c r="O265" s="87"/>
      <c r="P265" s="240">
        <f>O265*H265</f>
        <v>0</v>
      </c>
      <c r="Q265" s="240">
        <v>0</v>
      </c>
      <c r="R265" s="240">
        <f>Q265*H265</f>
        <v>0</v>
      </c>
      <c r="S265" s="240">
        <v>0</v>
      </c>
      <c r="T265" s="241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42" t="s">
        <v>482</v>
      </c>
      <c r="AT265" s="242" t="s">
        <v>477</v>
      </c>
      <c r="AU265" s="242" t="s">
        <v>82</v>
      </c>
      <c r="AY265" s="20" t="s">
        <v>475</v>
      </c>
      <c r="BE265" s="243">
        <f>IF(N265="základní",J265,0)</f>
        <v>0</v>
      </c>
      <c r="BF265" s="243">
        <f>IF(N265="snížená",J265,0)</f>
        <v>0</v>
      </c>
      <c r="BG265" s="243">
        <f>IF(N265="zákl. přenesená",J265,0)</f>
        <v>0</v>
      </c>
      <c r="BH265" s="243">
        <f>IF(N265="sníž. přenesená",J265,0)</f>
        <v>0</v>
      </c>
      <c r="BI265" s="243">
        <f>IF(N265="nulová",J265,0)</f>
        <v>0</v>
      </c>
      <c r="BJ265" s="20" t="s">
        <v>78</v>
      </c>
      <c r="BK265" s="243">
        <f>ROUND(I265*H265,2)</f>
        <v>0</v>
      </c>
      <c r="BL265" s="20" t="s">
        <v>482</v>
      </c>
      <c r="BM265" s="242" t="s">
        <v>2525</v>
      </c>
    </row>
    <row r="266" s="2" customFormat="1">
      <c r="A266" s="41"/>
      <c r="B266" s="42"/>
      <c r="C266" s="43"/>
      <c r="D266" s="244" t="s">
        <v>484</v>
      </c>
      <c r="E266" s="43"/>
      <c r="F266" s="245" t="s">
        <v>2526</v>
      </c>
      <c r="G266" s="43"/>
      <c r="H266" s="43"/>
      <c r="I266" s="151"/>
      <c r="J266" s="43"/>
      <c r="K266" s="43"/>
      <c r="L266" s="47"/>
      <c r="M266" s="246"/>
      <c r="N266" s="24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484</v>
      </c>
      <c r="AU266" s="20" t="s">
        <v>82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2527</v>
      </c>
      <c r="G267" s="250"/>
      <c r="H267" s="253">
        <v>167.24000000000001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74</v>
      </c>
      <c r="AY267" s="259" t="s">
        <v>475</v>
      </c>
    </row>
    <row r="268" s="13" customFormat="1">
      <c r="A268" s="13"/>
      <c r="B268" s="249"/>
      <c r="C268" s="250"/>
      <c r="D268" s="244" t="s">
        <v>487</v>
      </c>
      <c r="E268" s="251" t="s">
        <v>28</v>
      </c>
      <c r="F268" s="252" t="s">
        <v>2528</v>
      </c>
      <c r="G268" s="250"/>
      <c r="H268" s="253">
        <v>404.19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9" t="s">
        <v>487</v>
      </c>
      <c r="AU268" s="259" t="s">
        <v>82</v>
      </c>
      <c r="AV268" s="13" t="s">
        <v>82</v>
      </c>
      <c r="AW268" s="13" t="s">
        <v>35</v>
      </c>
      <c r="AX268" s="13" t="s">
        <v>74</v>
      </c>
      <c r="AY268" s="259" t="s">
        <v>475</v>
      </c>
    </row>
    <row r="269" s="13" customFormat="1">
      <c r="A269" s="13"/>
      <c r="B269" s="249"/>
      <c r="C269" s="250"/>
      <c r="D269" s="244" t="s">
        <v>487</v>
      </c>
      <c r="E269" s="251" t="s">
        <v>28</v>
      </c>
      <c r="F269" s="252" t="s">
        <v>2529</v>
      </c>
      <c r="G269" s="250"/>
      <c r="H269" s="253">
        <v>601.79399999999998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9" t="s">
        <v>487</v>
      </c>
      <c r="AU269" s="259" t="s">
        <v>82</v>
      </c>
      <c r="AV269" s="13" t="s">
        <v>82</v>
      </c>
      <c r="AW269" s="13" t="s">
        <v>35</v>
      </c>
      <c r="AX269" s="13" t="s">
        <v>74</v>
      </c>
      <c r="AY269" s="259" t="s">
        <v>475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2530</v>
      </c>
      <c r="G270" s="250"/>
      <c r="H270" s="253">
        <v>730.53599999999994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74</v>
      </c>
      <c r="AY270" s="259" t="s">
        <v>475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2531</v>
      </c>
      <c r="G271" s="250"/>
      <c r="H271" s="253">
        <v>730.53599999999994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74</v>
      </c>
      <c r="AY271" s="259" t="s">
        <v>475</v>
      </c>
    </row>
    <row r="272" s="13" customFormat="1">
      <c r="A272" s="13"/>
      <c r="B272" s="249"/>
      <c r="C272" s="250"/>
      <c r="D272" s="244" t="s">
        <v>487</v>
      </c>
      <c r="E272" s="251" t="s">
        <v>28</v>
      </c>
      <c r="F272" s="252" t="s">
        <v>2532</v>
      </c>
      <c r="G272" s="250"/>
      <c r="H272" s="253">
        <v>730.53599999999994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9" t="s">
        <v>487</v>
      </c>
      <c r="AU272" s="259" t="s">
        <v>82</v>
      </c>
      <c r="AV272" s="13" t="s">
        <v>82</v>
      </c>
      <c r="AW272" s="13" t="s">
        <v>35</v>
      </c>
      <c r="AX272" s="13" t="s">
        <v>74</v>
      </c>
      <c r="AY272" s="259" t="s">
        <v>475</v>
      </c>
    </row>
    <row r="273" s="13" customFormat="1">
      <c r="A273" s="13"/>
      <c r="B273" s="249"/>
      <c r="C273" s="250"/>
      <c r="D273" s="244" t="s">
        <v>487</v>
      </c>
      <c r="E273" s="251" t="s">
        <v>28</v>
      </c>
      <c r="F273" s="252" t="s">
        <v>2533</v>
      </c>
      <c r="G273" s="250"/>
      <c r="H273" s="253">
        <v>730.53599999999994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9" t="s">
        <v>487</v>
      </c>
      <c r="AU273" s="259" t="s">
        <v>82</v>
      </c>
      <c r="AV273" s="13" t="s">
        <v>82</v>
      </c>
      <c r="AW273" s="13" t="s">
        <v>35</v>
      </c>
      <c r="AX273" s="13" t="s">
        <v>74</v>
      </c>
      <c r="AY273" s="259" t="s">
        <v>475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2534</v>
      </c>
      <c r="G274" s="250"/>
      <c r="H274" s="253">
        <v>523.95000000000005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74</v>
      </c>
      <c r="AY274" s="259" t="s">
        <v>475</v>
      </c>
    </row>
    <row r="275" s="15" customFormat="1">
      <c r="A275" s="15"/>
      <c r="B275" s="271"/>
      <c r="C275" s="272"/>
      <c r="D275" s="244" t="s">
        <v>487</v>
      </c>
      <c r="E275" s="273" t="s">
        <v>28</v>
      </c>
      <c r="F275" s="274" t="s">
        <v>493</v>
      </c>
      <c r="G275" s="272"/>
      <c r="H275" s="275">
        <v>4619.3180000000002</v>
      </c>
      <c r="I275" s="276"/>
      <c r="J275" s="272"/>
      <c r="K275" s="272"/>
      <c r="L275" s="277"/>
      <c r="M275" s="278"/>
      <c r="N275" s="279"/>
      <c r="O275" s="279"/>
      <c r="P275" s="279"/>
      <c r="Q275" s="279"/>
      <c r="R275" s="279"/>
      <c r="S275" s="279"/>
      <c r="T275" s="280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81" t="s">
        <v>487</v>
      </c>
      <c r="AU275" s="281" t="s">
        <v>82</v>
      </c>
      <c r="AV275" s="15" t="s">
        <v>482</v>
      </c>
      <c r="AW275" s="15" t="s">
        <v>35</v>
      </c>
      <c r="AX275" s="15" t="s">
        <v>78</v>
      </c>
      <c r="AY275" s="281" t="s">
        <v>475</v>
      </c>
    </row>
    <row r="276" s="2" customFormat="1" ht="21.75" customHeight="1">
      <c r="A276" s="41"/>
      <c r="B276" s="42"/>
      <c r="C276" s="231" t="s">
        <v>583</v>
      </c>
      <c r="D276" s="231" t="s">
        <v>477</v>
      </c>
      <c r="E276" s="232" t="s">
        <v>2535</v>
      </c>
      <c r="F276" s="233" t="s">
        <v>2536</v>
      </c>
      <c r="G276" s="234" t="s">
        <v>496</v>
      </c>
      <c r="H276" s="235">
        <v>359.69999999999999</v>
      </c>
      <c r="I276" s="236"/>
      <c r="J276" s="237">
        <f>ROUND(I276*H276,2)</f>
        <v>0</v>
      </c>
      <c r="K276" s="233" t="s">
        <v>28</v>
      </c>
      <c r="L276" s="47"/>
      <c r="M276" s="238" t="s">
        <v>28</v>
      </c>
      <c r="N276" s="239" t="s">
        <v>45</v>
      </c>
      <c r="O276" s="87"/>
      <c r="P276" s="240">
        <f>O276*H276</f>
        <v>0</v>
      </c>
      <c r="Q276" s="240">
        <v>0.00095</v>
      </c>
      <c r="R276" s="240">
        <f>Q276*H276</f>
        <v>0.34171499999999999</v>
      </c>
      <c r="S276" s="240">
        <v>0</v>
      </c>
      <c r="T276" s="241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42" t="s">
        <v>482</v>
      </c>
      <c r="AT276" s="242" t="s">
        <v>477</v>
      </c>
      <c r="AU276" s="242" t="s">
        <v>82</v>
      </c>
      <c r="AY276" s="20" t="s">
        <v>475</v>
      </c>
      <c r="BE276" s="243">
        <f>IF(N276="základní",J276,0)</f>
        <v>0</v>
      </c>
      <c r="BF276" s="243">
        <f>IF(N276="snížená",J276,0)</f>
        <v>0</v>
      </c>
      <c r="BG276" s="243">
        <f>IF(N276="zákl. přenesená",J276,0)</f>
        <v>0</v>
      </c>
      <c r="BH276" s="243">
        <f>IF(N276="sníž. přenesená",J276,0)</f>
        <v>0</v>
      </c>
      <c r="BI276" s="243">
        <f>IF(N276="nulová",J276,0)</f>
        <v>0</v>
      </c>
      <c r="BJ276" s="20" t="s">
        <v>78</v>
      </c>
      <c r="BK276" s="243">
        <f>ROUND(I276*H276,2)</f>
        <v>0</v>
      </c>
      <c r="BL276" s="20" t="s">
        <v>482</v>
      </c>
      <c r="BM276" s="242" t="s">
        <v>2537</v>
      </c>
    </row>
    <row r="277" s="2" customFormat="1">
      <c r="A277" s="41"/>
      <c r="B277" s="42"/>
      <c r="C277" s="43"/>
      <c r="D277" s="244" t="s">
        <v>484</v>
      </c>
      <c r="E277" s="43"/>
      <c r="F277" s="245" t="s">
        <v>2536</v>
      </c>
      <c r="G277" s="43"/>
      <c r="H277" s="43"/>
      <c r="I277" s="151"/>
      <c r="J277" s="43"/>
      <c r="K277" s="43"/>
      <c r="L277" s="47"/>
      <c r="M277" s="246"/>
      <c r="N277" s="247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484</v>
      </c>
      <c r="AU277" s="20" t="s">
        <v>82</v>
      </c>
    </row>
    <row r="278" s="2" customFormat="1">
      <c r="A278" s="41"/>
      <c r="B278" s="42"/>
      <c r="C278" s="43"/>
      <c r="D278" s="244" t="s">
        <v>485</v>
      </c>
      <c r="E278" s="43"/>
      <c r="F278" s="248" t="s">
        <v>2538</v>
      </c>
      <c r="G278" s="43"/>
      <c r="H278" s="43"/>
      <c r="I278" s="151"/>
      <c r="J278" s="43"/>
      <c r="K278" s="43"/>
      <c r="L278" s="47"/>
      <c r="M278" s="246"/>
      <c r="N278" s="24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485</v>
      </c>
      <c r="AU278" s="20" t="s">
        <v>82</v>
      </c>
    </row>
    <row r="279" s="13" customFormat="1">
      <c r="A279" s="13"/>
      <c r="B279" s="249"/>
      <c r="C279" s="250"/>
      <c r="D279" s="244" t="s">
        <v>487</v>
      </c>
      <c r="E279" s="251" t="s">
        <v>28</v>
      </c>
      <c r="F279" s="252" t="s">
        <v>2539</v>
      </c>
      <c r="G279" s="250"/>
      <c r="H279" s="253">
        <v>25.399999999999999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9" t="s">
        <v>487</v>
      </c>
      <c r="AU279" s="259" t="s">
        <v>82</v>
      </c>
      <c r="AV279" s="13" t="s">
        <v>82</v>
      </c>
      <c r="AW279" s="13" t="s">
        <v>35</v>
      </c>
      <c r="AX279" s="13" t="s">
        <v>74</v>
      </c>
      <c r="AY279" s="259" t="s">
        <v>475</v>
      </c>
    </row>
    <row r="280" s="13" customFormat="1">
      <c r="A280" s="13"/>
      <c r="B280" s="249"/>
      <c r="C280" s="250"/>
      <c r="D280" s="244" t="s">
        <v>487</v>
      </c>
      <c r="E280" s="251" t="s">
        <v>28</v>
      </c>
      <c r="F280" s="252" t="s">
        <v>2540</v>
      </c>
      <c r="G280" s="250"/>
      <c r="H280" s="253">
        <v>29.399999999999999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9" t="s">
        <v>487</v>
      </c>
      <c r="AU280" s="259" t="s">
        <v>82</v>
      </c>
      <c r="AV280" s="13" t="s">
        <v>82</v>
      </c>
      <c r="AW280" s="13" t="s">
        <v>35</v>
      </c>
      <c r="AX280" s="13" t="s">
        <v>74</v>
      </c>
      <c r="AY280" s="259" t="s">
        <v>475</v>
      </c>
    </row>
    <row r="281" s="13" customFormat="1">
      <c r="A281" s="13"/>
      <c r="B281" s="249"/>
      <c r="C281" s="250"/>
      <c r="D281" s="244" t="s">
        <v>487</v>
      </c>
      <c r="E281" s="251" t="s">
        <v>28</v>
      </c>
      <c r="F281" s="252" t="s">
        <v>2541</v>
      </c>
      <c r="G281" s="250"/>
      <c r="H281" s="253">
        <v>41.600000000000001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9" t="s">
        <v>487</v>
      </c>
      <c r="AU281" s="259" t="s">
        <v>82</v>
      </c>
      <c r="AV281" s="13" t="s">
        <v>82</v>
      </c>
      <c r="AW281" s="13" t="s">
        <v>35</v>
      </c>
      <c r="AX281" s="13" t="s">
        <v>74</v>
      </c>
      <c r="AY281" s="259" t="s">
        <v>475</v>
      </c>
    </row>
    <row r="282" s="13" customFormat="1">
      <c r="A282" s="13"/>
      <c r="B282" s="249"/>
      <c r="C282" s="250"/>
      <c r="D282" s="244" t="s">
        <v>487</v>
      </c>
      <c r="E282" s="251" t="s">
        <v>28</v>
      </c>
      <c r="F282" s="252" t="s">
        <v>2542</v>
      </c>
      <c r="G282" s="250"/>
      <c r="H282" s="253">
        <v>54.399999999999999</v>
      </c>
      <c r="I282" s="254"/>
      <c r="J282" s="250"/>
      <c r="K282" s="250"/>
      <c r="L282" s="255"/>
      <c r="M282" s="256"/>
      <c r="N282" s="257"/>
      <c r="O282" s="257"/>
      <c r="P282" s="257"/>
      <c r="Q282" s="257"/>
      <c r="R282" s="257"/>
      <c r="S282" s="257"/>
      <c r="T282" s="258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9" t="s">
        <v>487</v>
      </c>
      <c r="AU282" s="259" t="s">
        <v>82</v>
      </c>
      <c r="AV282" s="13" t="s">
        <v>82</v>
      </c>
      <c r="AW282" s="13" t="s">
        <v>35</v>
      </c>
      <c r="AX282" s="13" t="s">
        <v>74</v>
      </c>
      <c r="AY282" s="259" t="s">
        <v>475</v>
      </c>
    </row>
    <row r="283" s="13" customFormat="1">
      <c r="A283" s="13"/>
      <c r="B283" s="249"/>
      <c r="C283" s="250"/>
      <c r="D283" s="244" t="s">
        <v>487</v>
      </c>
      <c r="E283" s="251" t="s">
        <v>28</v>
      </c>
      <c r="F283" s="252" t="s">
        <v>2543</v>
      </c>
      <c r="G283" s="250"/>
      <c r="H283" s="253">
        <v>60.399999999999999</v>
      </c>
      <c r="I283" s="254"/>
      <c r="J283" s="250"/>
      <c r="K283" s="250"/>
      <c r="L283" s="255"/>
      <c r="M283" s="256"/>
      <c r="N283" s="257"/>
      <c r="O283" s="257"/>
      <c r="P283" s="257"/>
      <c r="Q283" s="257"/>
      <c r="R283" s="257"/>
      <c r="S283" s="257"/>
      <c r="T283" s="258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9" t="s">
        <v>487</v>
      </c>
      <c r="AU283" s="259" t="s">
        <v>82</v>
      </c>
      <c r="AV283" s="13" t="s">
        <v>82</v>
      </c>
      <c r="AW283" s="13" t="s">
        <v>35</v>
      </c>
      <c r="AX283" s="13" t="s">
        <v>74</v>
      </c>
      <c r="AY283" s="259" t="s">
        <v>475</v>
      </c>
    </row>
    <row r="284" s="13" customFormat="1">
      <c r="A284" s="13"/>
      <c r="B284" s="249"/>
      <c r="C284" s="250"/>
      <c r="D284" s="244" t="s">
        <v>487</v>
      </c>
      <c r="E284" s="251" t="s">
        <v>28</v>
      </c>
      <c r="F284" s="252" t="s">
        <v>2544</v>
      </c>
      <c r="G284" s="250"/>
      <c r="H284" s="253">
        <v>60.399999999999999</v>
      </c>
      <c r="I284" s="254"/>
      <c r="J284" s="250"/>
      <c r="K284" s="250"/>
      <c r="L284" s="255"/>
      <c r="M284" s="256"/>
      <c r="N284" s="257"/>
      <c r="O284" s="257"/>
      <c r="P284" s="257"/>
      <c r="Q284" s="257"/>
      <c r="R284" s="257"/>
      <c r="S284" s="257"/>
      <c r="T284" s="258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9" t="s">
        <v>487</v>
      </c>
      <c r="AU284" s="259" t="s">
        <v>82</v>
      </c>
      <c r="AV284" s="13" t="s">
        <v>82</v>
      </c>
      <c r="AW284" s="13" t="s">
        <v>35</v>
      </c>
      <c r="AX284" s="13" t="s">
        <v>74</v>
      </c>
      <c r="AY284" s="259" t="s">
        <v>475</v>
      </c>
    </row>
    <row r="285" s="13" customFormat="1">
      <c r="A285" s="13"/>
      <c r="B285" s="249"/>
      <c r="C285" s="250"/>
      <c r="D285" s="244" t="s">
        <v>487</v>
      </c>
      <c r="E285" s="251" t="s">
        <v>28</v>
      </c>
      <c r="F285" s="252" t="s">
        <v>2545</v>
      </c>
      <c r="G285" s="250"/>
      <c r="H285" s="253">
        <v>52.700000000000003</v>
      </c>
      <c r="I285" s="254"/>
      <c r="J285" s="250"/>
      <c r="K285" s="250"/>
      <c r="L285" s="255"/>
      <c r="M285" s="256"/>
      <c r="N285" s="257"/>
      <c r="O285" s="257"/>
      <c r="P285" s="257"/>
      <c r="Q285" s="257"/>
      <c r="R285" s="257"/>
      <c r="S285" s="257"/>
      <c r="T285" s="258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9" t="s">
        <v>487</v>
      </c>
      <c r="AU285" s="259" t="s">
        <v>82</v>
      </c>
      <c r="AV285" s="13" t="s">
        <v>82</v>
      </c>
      <c r="AW285" s="13" t="s">
        <v>35</v>
      </c>
      <c r="AX285" s="13" t="s">
        <v>74</v>
      </c>
      <c r="AY285" s="259" t="s">
        <v>475</v>
      </c>
    </row>
    <row r="286" s="13" customFormat="1">
      <c r="A286" s="13"/>
      <c r="B286" s="249"/>
      <c r="C286" s="250"/>
      <c r="D286" s="244" t="s">
        <v>487</v>
      </c>
      <c r="E286" s="251" t="s">
        <v>28</v>
      </c>
      <c r="F286" s="252" t="s">
        <v>2546</v>
      </c>
      <c r="G286" s="250"/>
      <c r="H286" s="253">
        <v>35.399999999999999</v>
      </c>
      <c r="I286" s="254"/>
      <c r="J286" s="250"/>
      <c r="K286" s="250"/>
      <c r="L286" s="255"/>
      <c r="M286" s="256"/>
      <c r="N286" s="257"/>
      <c r="O286" s="257"/>
      <c r="P286" s="257"/>
      <c r="Q286" s="257"/>
      <c r="R286" s="257"/>
      <c r="S286" s="257"/>
      <c r="T286" s="258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9" t="s">
        <v>487</v>
      </c>
      <c r="AU286" s="259" t="s">
        <v>82</v>
      </c>
      <c r="AV286" s="13" t="s">
        <v>82</v>
      </c>
      <c r="AW286" s="13" t="s">
        <v>35</v>
      </c>
      <c r="AX286" s="13" t="s">
        <v>74</v>
      </c>
      <c r="AY286" s="259" t="s">
        <v>475</v>
      </c>
    </row>
    <row r="287" s="15" customFormat="1">
      <c r="A287" s="15"/>
      <c r="B287" s="271"/>
      <c r="C287" s="272"/>
      <c r="D287" s="244" t="s">
        <v>487</v>
      </c>
      <c r="E287" s="273" t="s">
        <v>28</v>
      </c>
      <c r="F287" s="274" t="s">
        <v>493</v>
      </c>
      <c r="G287" s="272"/>
      <c r="H287" s="275">
        <v>359.69999999999999</v>
      </c>
      <c r="I287" s="276"/>
      <c r="J287" s="272"/>
      <c r="K287" s="272"/>
      <c r="L287" s="277"/>
      <c r="M287" s="278"/>
      <c r="N287" s="279"/>
      <c r="O287" s="279"/>
      <c r="P287" s="279"/>
      <c r="Q287" s="279"/>
      <c r="R287" s="279"/>
      <c r="S287" s="279"/>
      <c r="T287" s="280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81" t="s">
        <v>487</v>
      </c>
      <c r="AU287" s="281" t="s">
        <v>82</v>
      </c>
      <c r="AV287" s="15" t="s">
        <v>482</v>
      </c>
      <c r="AW287" s="15" t="s">
        <v>35</v>
      </c>
      <c r="AX287" s="15" t="s">
        <v>78</v>
      </c>
      <c r="AY287" s="281" t="s">
        <v>475</v>
      </c>
    </row>
    <row r="288" s="2" customFormat="1" ht="33" customHeight="1">
      <c r="A288" s="41"/>
      <c r="B288" s="42"/>
      <c r="C288" s="231" t="s">
        <v>7</v>
      </c>
      <c r="D288" s="231" t="s">
        <v>477</v>
      </c>
      <c r="E288" s="232" t="s">
        <v>2547</v>
      </c>
      <c r="F288" s="233" t="s">
        <v>2548</v>
      </c>
      <c r="G288" s="234" t="s">
        <v>639</v>
      </c>
      <c r="H288" s="235">
        <v>223.81999999999999</v>
      </c>
      <c r="I288" s="236"/>
      <c r="J288" s="237">
        <f>ROUND(I288*H288,2)</f>
        <v>0</v>
      </c>
      <c r="K288" s="233" t="s">
        <v>28</v>
      </c>
      <c r="L288" s="47"/>
      <c r="M288" s="238" t="s">
        <v>28</v>
      </c>
      <c r="N288" s="239" t="s">
        <v>45</v>
      </c>
      <c r="O288" s="87"/>
      <c r="P288" s="240">
        <f>O288*H288</f>
        <v>0</v>
      </c>
      <c r="Q288" s="240">
        <v>0.0030799999999999998</v>
      </c>
      <c r="R288" s="240">
        <f>Q288*H288</f>
        <v>0.68936559999999991</v>
      </c>
      <c r="S288" s="240">
        <v>0</v>
      </c>
      <c r="T288" s="241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42" t="s">
        <v>482</v>
      </c>
      <c r="AT288" s="242" t="s">
        <v>477</v>
      </c>
      <c r="AU288" s="242" t="s">
        <v>82</v>
      </c>
      <c r="AY288" s="20" t="s">
        <v>475</v>
      </c>
      <c r="BE288" s="243">
        <f>IF(N288="základní",J288,0)</f>
        <v>0</v>
      </c>
      <c r="BF288" s="243">
        <f>IF(N288="snížená",J288,0)</f>
        <v>0</v>
      </c>
      <c r="BG288" s="243">
        <f>IF(N288="zákl. přenesená",J288,0)</f>
        <v>0</v>
      </c>
      <c r="BH288" s="243">
        <f>IF(N288="sníž. přenesená",J288,0)</f>
        <v>0</v>
      </c>
      <c r="BI288" s="243">
        <f>IF(N288="nulová",J288,0)</f>
        <v>0</v>
      </c>
      <c r="BJ288" s="20" t="s">
        <v>78</v>
      </c>
      <c r="BK288" s="243">
        <f>ROUND(I288*H288,2)</f>
        <v>0</v>
      </c>
      <c r="BL288" s="20" t="s">
        <v>482</v>
      </c>
      <c r="BM288" s="242" t="s">
        <v>2549</v>
      </c>
    </row>
    <row r="289" s="2" customFormat="1">
      <c r="A289" s="41"/>
      <c r="B289" s="42"/>
      <c r="C289" s="43"/>
      <c r="D289" s="244" t="s">
        <v>484</v>
      </c>
      <c r="E289" s="43"/>
      <c r="F289" s="245" t="s">
        <v>2550</v>
      </c>
      <c r="G289" s="43"/>
      <c r="H289" s="43"/>
      <c r="I289" s="151"/>
      <c r="J289" s="43"/>
      <c r="K289" s="43"/>
      <c r="L289" s="47"/>
      <c r="M289" s="246"/>
      <c r="N289" s="247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484</v>
      </c>
      <c r="AU289" s="20" t="s">
        <v>82</v>
      </c>
    </row>
    <row r="290" s="13" customFormat="1">
      <c r="A290" s="13"/>
      <c r="B290" s="249"/>
      <c r="C290" s="250"/>
      <c r="D290" s="244" t="s">
        <v>487</v>
      </c>
      <c r="E290" s="251" t="s">
        <v>28</v>
      </c>
      <c r="F290" s="252" t="s">
        <v>2551</v>
      </c>
      <c r="G290" s="250"/>
      <c r="H290" s="253">
        <v>17.34</v>
      </c>
      <c r="I290" s="254"/>
      <c r="J290" s="250"/>
      <c r="K290" s="250"/>
      <c r="L290" s="255"/>
      <c r="M290" s="256"/>
      <c r="N290" s="257"/>
      <c r="O290" s="257"/>
      <c r="P290" s="257"/>
      <c r="Q290" s="257"/>
      <c r="R290" s="257"/>
      <c r="S290" s="257"/>
      <c r="T290" s="258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9" t="s">
        <v>487</v>
      </c>
      <c r="AU290" s="259" t="s">
        <v>82</v>
      </c>
      <c r="AV290" s="13" t="s">
        <v>82</v>
      </c>
      <c r="AW290" s="13" t="s">
        <v>35</v>
      </c>
      <c r="AX290" s="13" t="s">
        <v>74</v>
      </c>
      <c r="AY290" s="259" t="s">
        <v>475</v>
      </c>
    </row>
    <row r="291" s="13" customFormat="1">
      <c r="A291" s="13"/>
      <c r="B291" s="249"/>
      <c r="C291" s="250"/>
      <c r="D291" s="244" t="s">
        <v>487</v>
      </c>
      <c r="E291" s="251" t="s">
        <v>28</v>
      </c>
      <c r="F291" s="252" t="s">
        <v>2552</v>
      </c>
      <c r="G291" s="250"/>
      <c r="H291" s="253">
        <v>23.440000000000001</v>
      </c>
      <c r="I291" s="254"/>
      <c r="J291" s="250"/>
      <c r="K291" s="250"/>
      <c r="L291" s="255"/>
      <c r="M291" s="256"/>
      <c r="N291" s="257"/>
      <c r="O291" s="257"/>
      <c r="P291" s="257"/>
      <c r="Q291" s="257"/>
      <c r="R291" s="257"/>
      <c r="S291" s="257"/>
      <c r="T291" s="258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9" t="s">
        <v>487</v>
      </c>
      <c r="AU291" s="259" t="s">
        <v>82</v>
      </c>
      <c r="AV291" s="13" t="s">
        <v>82</v>
      </c>
      <c r="AW291" s="13" t="s">
        <v>35</v>
      </c>
      <c r="AX291" s="13" t="s">
        <v>74</v>
      </c>
      <c r="AY291" s="259" t="s">
        <v>475</v>
      </c>
    </row>
    <row r="292" s="13" customFormat="1">
      <c r="A292" s="13"/>
      <c r="B292" s="249"/>
      <c r="C292" s="250"/>
      <c r="D292" s="244" t="s">
        <v>487</v>
      </c>
      <c r="E292" s="251" t="s">
        <v>28</v>
      </c>
      <c r="F292" s="252" t="s">
        <v>2553</v>
      </c>
      <c r="G292" s="250"/>
      <c r="H292" s="253">
        <v>30.140000000000001</v>
      </c>
      <c r="I292" s="254"/>
      <c r="J292" s="250"/>
      <c r="K292" s="250"/>
      <c r="L292" s="255"/>
      <c r="M292" s="256"/>
      <c r="N292" s="257"/>
      <c r="O292" s="257"/>
      <c r="P292" s="257"/>
      <c r="Q292" s="257"/>
      <c r="R292" s="257"/>
      <c r="S292" s="257"/>
      <c r="T292" s="258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9" t="s">
        <v>487</v>
      </c>
      <c r="AU292" s="259" t="s">
        <v>82</v>
      </c>
      <c r="AV292" s="13" t="s">
        <v>82</v>
      </c>
      <c r="AW292" s="13" t="s">
        <v>35</v>
      </c>
      <c r="AX292" s="13" t="s">
        <v>74</v>
      </c>
      <c r="AY292" s="259" t="s">
        <v>475</v>
      </c>
    </row>
    <row r="293" s="13" customFormat="1">
      <c r="A293" s="13"/>
      <c r="B293" s="249"/>
      <c r="C293" s="250"/>
      <c r="D293" s="244" t="s">
        <v>487</v>
      </c>
      <c r="E293" s="251" t="s">
        <v>28</v>
      </c>
      <c r="F293" s="252" t="s">
        <v>2554</v>
      </c>
      <c r="G293" s="250"/>
      <c r="H293" s="253">
        <v>32.340000000000003</v>
      </c>
      <c r="I293" s="254"/>
      <c r="J293" s="250"/>
      <c r="K293" s="250"/>
      <c r="L293" s="255"/>
      <c r="M293" s="256"/>
      <c r="N293" s="257"/>
      <c r="O293" s="257"/>
      <c r="P293" s="257"/>
      <c r="Q293" s="257"/>
      <c r="R293" s="257"/>
      <c r="S293" s="257"/>
      <c r="T293" s="258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59" t="s">
        <v>487</v>
      </c>
      <c r="AU293" s="259" t="s">
        <v>82</v>
      </c>
      <c r="AV293" s="13" t="s">
        <v>82</v>
      </c>
      <c r="AW293" s="13" t="s">
        <v>35</v>
      </c>
      <c r="AX293" s="13" t="s">
        <v>74</v>
      </c>
      <c r="AY293" s="259" t="s">
        <v>475</v>
      </c>
    </row>
    <row r="294" s="13" customFormat="1">
      <c r="A294" s="13"/>
      <c r="B294" s="249"/>
      <c r="C294" s="250"/>
      <c r="D294" s="244" t="s">
        <v>487</v>
      </c>
      <c r="E294" s="251" t="s">
        <v>28</v>
      </c>
      <c r="F294" s="252" t="s">
        <v>2555</v>
      </c>
      <c r="G294" s="250"/>
      <c r="H294" s="253">
        <v>32.340000000000003</v>
      </c>
      <c r="I294" s="254"/>
      <c r="J294" s="250"/>
      <c r="K294" s="250"/>
      <c r="L294" s="255"/>
      <c r="M294" s="256"/>
      <c r="N294" s="257"/>
      <c r="O294" s="257"/>
      <c r="P294" s="257"/>
      <c r="Q294" s="257"/>
      <c r="R294" s="257"/>
      <c r="S294" s="257"/>
      <c r="T294" s="258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9" t="s">
        <v>487</v>
      </c>
      <c r="AU294" s="259" t="s">
        <v>82</v>
      </c>
      <c r="AV294" s="13" t="s">
        <v>82</v>
      </c>
      <c r="AW294" s="13" t="s">
        <v>35</v>
      </c>
      <c r="AX294" s="13" t="s">
        <v>74</v>
      </c>
      <c r="AY294" s="259" t="s">
        <v>475</v>
      </c>
    </row>
    <row r="295" s="13" customFormat="1">
      <c r="A295" s="13"/>
      <c r="B295" s="249"/>
      <c r="C295" s="250"/>
      <c r="D295" s="244" t="s">
        <v>487</v>
      </c>
      <c r="E295" s="251" t="s">
        <v>28</v>
      </c>
      <c r="F295" s="252" t="s">
        <v>2556</v>
      </c>
      <c r="G295" s="250"/>
      <c r="H295" s="253">
        <v>32.340000000000003</v>
      </c>
      <c r="I295" s="254"/>
      <c r="J295" s="250"/>
      <c r="K295" s="250"/>
      <c r="L295" s="255"/>
      <c r="M295" s="256"/>
      <c r="N295" s="257"/>
      <c r="O295" s="257"/>
      <c r="P295" s="257"/>
      <c r="Q295" s="257"/>
      <c r="R295" s="257"/>
      <c r="S295" s="257"/>
      <c r="T295" s="258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9" t="s">
        <v>487</v>
      </c>
      <c r="AU295" s="259" t="s">
        <v>82</v>
      </c>
      <c r="AV295" s="13" t="s">
        <v>82</v>
      </c>
      <c r="AW295" s="13" t="s">
        <v>35</v>
      </c>
      <c r="AX295" s="13" t="s">
        <v>74</v>
      </c>
      <c r="AY295" s="259" t="s">
        <v>475</v>
      </c>
    </row>
    <row r="296" s="13" customFormat="1">
      <c r="A296" s="13"/>
      <c r="B296" s="249"/>
      <c r="C296" s="250"/>
      <c r="D296" s="244" t="s">
        <v>487</v>
      </c>
      <c r="E296" s="251" t="s">
        <v>28</v>
      </c>
      <c r="F296" s="252" t="s">
        <v>2557</v>
      </c>
      <c r="G296" s="250"/>
      <c r="H296" s="253">
        <v>32.340000000000003</v>
      </c>
      <c r="I296" s="254"/>
      <c r="J296" s="250"/>
      <c r="K296" s="250"/>
      <c r="L296" s="255"/>
      <c r="M296" s="256"/>
      <c r="N296" s="257"/>
      <c r="O296" s="257"/>
      <c r="P296" s="257"/>
      <c r="Q296" s="257"/>
      <c r="R296" s="257"/>
      <c r="S296" s="257"/>
      <c r="T296" s="258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9" t="s">
        <v>487</v>
      </c>
      <c r="AU296" s="259" t="s">
        <v>82</v>
      </c>
      <c r="AV296" s="13" t="s">
        <v>82</v>
      </c>
      <c r="AW296" s="13" t="s">
        <v>35</v>
      </c>
      <c r="AX296" s="13" t="s">
        <v>74</v>
      </c>
      <c r="AY296" s="259" t="s">
        <v>475</v>
      </c>
    </row>
    <row r="297" s="13" customFormat="1">
      <c r="A297" s="13"/>
      <c r="B297" s="249"/>
      <c r="C297" s="250"/>
      <c r="D297" s="244" t="s">
        <v>487</v>
      </c>
      <c r="E297" s="251" t="s">
        <v>28</v>
      </c>
      <c r="F297" s="252" t="s">
        <v>2558</v>
      </c>
      <c r="G297" s="250"/>
      <c r="H297" s="253">
        <v>23.539999999999999</v>
      </c>
      <c r="I297" s="254"/>
      <c r="J297" s="250"/>
      <c r="K297" s="250"/>
      <c r="L297" s="255"/>
      <c r="M297" s="256"/>
      <c r="N297" s="257"/>
      <c r="O297" s="257"/>
      <c r="P297" s="257"/>
      <c r="Q297" s="257"/>
      <c r="R297" s="257"/>
      <c r="S297" s="257"/>
      <c r="T297" s="258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9" t="s">
        <v>487</v>
      </c>
      <c r="AU297" s="259" t="s">
        <v>82</v>
      </c>
      <c r="AV297" s="13" t="s">
        <v>82</v>
      </c>
      <c r="AW297" s="13" t="s">
        <v>35</v>
      </c>
      <c r="AX297" s="13" t="s">
        <v>74</v>
      </c>
      <c r="AY297" s="259" t="s">
        <v>475</v>
      </c>
    </row>
    <row r="298" s="15" customFormat="1">
      <c r="A298" s="15"/>
      <c r="B298" s="271"/>
      <c r="C298" s="272"/>
      <c r="D298" s="244" t="s">
        <v>487</v>
      </c>
      <c r="E298" s="273" t="s">
        <v>28</v>
      </c>
      <c r="F298" s="274" t="s">
        <v>493</v>
      </c>
      <c r="G298" s="272"/>
      <c r="H298" s="275">
        <v>223.82000000000002</v>
      </c>
      <c r="I298" s="276"/>
      <c r="J298" s="272"/>
      <c r="K298" s="272"/>
      <c r="L298" s="277"/>
      <c r="M298" s="278"/>
      <c r="N298" s="279"/>
      <c r="O298" s="279"/>
      <c r="P298" s="279"/>
      <c r="Q298" s="279"/>
      <c r="R298" s="279"/>
      <c r="S298" s="279"/>
      <c r="T298" s="280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81" t="s">
        <v>487</v>
      </c>
      <c r="AU298" s="281" t="s">
        <v>82</v>
      </c>
      <c r="AV298" s="15" t="s">
        <v>482</v>
      </c>
      <c r="AW298" s="15" t="s">
        <v>35</v>
      </c>
      <c r="AX298" s="15" t="s">
        <v>78</v>
      </c>
      <c r="AY298" s="281" t="s">
        <v>475</v>
      </c>
    </row>
    <row r="299" s="2" customFormat="1" ht="44.25" customHeight="1">
      <c r="A299" s="41"/>
      <c r="B299" s="42"/>
      <c r="C299" s="231" t="s">
        <v>594</v>
      </c>
      <c r="D299" s="231" t="s">
        <v>477</v>
      </c>
      <c r="E299" s="232" t="s">
        <v>669</v>
      </c>
      <c r="F299" s="233" t="s">
        <v>2559</v>
      </c>
      <c r="G299" s="234" t="s">
        <v>496</v>
      </c>
      <c r="H299" s="235">
        <v>4619.3180000000002</v>
      </c>
      <c r="I299" s="236"/>
      <c r="J299" s="237">
        <f>ROUND(I299*H299,2)</f>
        <v>0</v>
      </c>
      <c r="K299" s="233" t="s">
        <v>28</v>
      </c>
      <c r="L299" s="47"/>
      <c r="M299" s="238" t="s">
        <v>28</v>
      </c>
      <c r="N299" s="239" t="s">
        <v>45</v>
      </c>
      <c r="O299" s="87"/>
      <c r="P299" s="240">
        <f>O299*H299</f>
        <v>0</v>
      </c>
      <c r="Q299" s="240">
        <v>0</v>
      </c>
      <c r="R299" s="240">
        <f>Q299*H299</f>
        <v>0</v>
      </c>
      <c r="S299" s="240">
        <v>0</v>
      </c>
      <c r="T299" s="241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42" t="s">
        <v>482</v>
      </c>
      <c r="AT299" s="242" t="s">
        <v>477</v>
      </c>
      <c r="AU299" s="242" t="s">
        <v>82</v>
      </c>
      <c r="AY299" s="20" t="s">
        <v>475</v>
      </c>
      <c r="BE299" s="243">
        <f>IF(N299="základní",J299,0)</f>
        <v>0</v>
      </c>
      <c r="BF299" s="243">
        <f>IF(N299="snížená",J299,0)</f>
        <v>0</v>
      </c>
      <c r="BG299" s="243">
        <f>IF(N299="zákl. přenesená",J299,0)</f>
        <v>0</v>
      </c>
      <c r="BH299" s="243">
        <f>IF(N299="sníž. přenesená",J299,0)</f>
        <v>0</v>
      </c>
      <c r="BI299" s="243">
        <f>IF(N299="nulová",J299,0)</f>
        <v>0</v>
      </c>
      <c r="BJ299" s="20" t="s">
        <v>78</v>
      </c>
      <c r="BK299" s="243">
        <f>ROUND(I299*H299,2)</f>
        <v>0</v>
      </c>
      <c r="BL299" s="20" t="s">
        <v>482</v>
      </c>
      <c r="BM299" s="242" t="s">
        <v>2560</v>
      </c>
    </row>
    <row r="300" s="2" customFormat="1">
      <c r="A300" s="41"/>
      <c r="B300" s="42"/>
      <c r="C300" s="43"/>
      <c r="D300" s="244" t="s">
        <v>484</v>
      </c>
      <c r="E300" s="43"/>
      <c r="F300" s="245" t="s">
        <v>2561</v>
      </c>
      <c r="G300" s="43"/>
      <c r="H300" s="43"/>
      <c r="I300" s="151"/>
      <c r="J300" s="43"/>
      <c r="K300" s="43"/>
      <c r="L300" s="47"/>
      <c r="M300" s="246"/>
      <c r="N300" s="247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484</v>
      </c>
      <c r="AU300" s="20" t="s">
        <v>82</v>
      </c>
    </row>
    <row r="301" s="13" customFormat="1">
      <c r="A301" s="13"/>
      <c r="B301" s="249"/>
      <c r="C301" s="250"/>
      <c r="D301" s="244" t="s">
        <v>487</v>
      </c>
      <c r="E301" s="251" t="s">
        <v>28</v>
      </c>
      <c r="F301" s="252" t="s">
        <v>2527</v>
      </c>
      <c r="G301" s="250"/>
      <c r="H301" s="253">
        <v>167.24000000000001</v>
      </c>
      <c r="I301" s="254"/>
      <c r="J301" s="250"/>
      <c r="K301" s="250"/>
      <c r="L301" s="255"/>
      <c r="M301" s="256"/>
      <c r="N301" s="257"/>
      <c r="O301" s="257"/>
      <c r="P301" s="257"/>
      <c r="Q301" s="257"/>
      <c r="R301" s="257"/>
      <c r="S301" s="257"/>
      <c r="T301" s="258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9" t="s">
        <v>487</v>
      </c>
      <c r="AU301" s="259" t="s">
        <v>82</v>
      </c>
      <c r="AV301" s="13" t="s">
        <v>82</v>
      </c>
      <c r="AW301" s="13" t="s">
        <v>35</v>
      </c>
      <c r="AX301" s="13" t="s">
        <v>74</v>
      </c>
      <c r="AY301" s="259" t="s">
        <v>475</v>
      </c>
    </row>
    <row r="302" s="13" customFormat="1">
      <c r="A302" s="13"/>
      <c r="B302" s="249"/>
      <c r="C302" s="250"/>
      <c r="D302" s="244" t="s">
        <v>487</v>
      </c>
      <c r="E302" s="251" t="s">
        <v>28</v>
      </c>
      <c r="F302" s="252" t="s">
        <v>2528</v>
      </c>
      <c r="G302" s="250"/>
      <c r="H302" s="253">
        <v>404.19</v>
      </c>
      <c r="I302" s="254"/>
      <c r="J302" s="250"/>
      <c r="K302" s="250"/>
      <c r="L302" s="255"/>
      <c r="M302" s="256"/>
      <c r="N302" s="257"/>
      <c r="O302" s="257"/>
      <c r="P302" s="257"/>
      <c r="Q302" s="257"/>
      <c r="R302" s="257"/>
      <c r="S302" s="257"/>
      <c r="T302" s="258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59" t="s">
        <v>487</v>
      </c>
      <c r="AU302" s="259" t="s">
        <v>82</v>
      </c>
      <c r="AV302" s="13" t="s">
        <v>82</v>
      </c>
      <c r="AW302" s="13" t="s">
        <v>35</v>
      </c>
      <c r="AX302" s="13" t="s">
        <v>74</v>
      </c>
      <c r="AY302" s="259" t="s">
        <v>475</v>
      </c>
    </row>
    <row r="303" s="13" customFormat="1">
      <c r="A303" s="13"/>
      <c r="B303" s="249"/>
      <c r="C303" s="250"/>
      <c r="D303" s="244" t="s">
        <v>487</v>
      </c>
      <c r="E303" s="251" t="s">
        <v>28</v>
      </c>
      <c r="F303" s="252" t="s">
        <v>2529</v>
      </c>
      <c r="G303" s="250"/>
      <c r="H303" s="253">
        <v>601.79399999999998</v>
      </c>
      <c r="I303" s="254"/>
      <c r="J303" s="250"/>
      <c r="K303" s="250"/>
      <c r="L303" s="255"/>
      <c r="M303" s="256"/>
      <c r="N303" s="257"/>
      <c r="O303" s="257"/>
      <c r="P303" s="257"/>
      <c r="Q303" s="257"/>
      <c r="R303" s="257"/>
      <c r="S303" s="257"/>
      <c r="T303" s="258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9" t="s">
        <v>487</v>
      </c>
      <c r="AU303" s="259" t="s">
        <v>82</v>
      </c>
      <c r="AV303" s="13" t="s">
        <v>82</v>
      </c>
      <c r="AW303" s="13" t="s">
        <v>35</v>
      </c>
      <c r="AX303" s="13" t="s">
        <v>74</v>
      </c>
      <c r="AY303" s="259" t="s">
        <v>475</v>
      </c>
    </row>
    <row r="304" s="13" customFormat="1">
      <c r="A304" s="13"/>
      <c r="B304" s="249"/>
      <c r="C304" s="250"/>
      <c r="D304" s="244" t="s">
        <v>487</v>
      </c>
      <c r="E304" s="251" t="s">
        <v>28</v>
      </c>
      <c r="F304" s="252" t="s">
        <v>2530</v>
      </c>
      <c r="G304" s="250"/>
      <c r="H304" s="253">
        <v>730.53599999999994</v>
      </c>
      <c r="I304" s="254"/>
      <c r="J304" s="250"/>
      <c r="K304" s="250"/>
      <c r="L304" s="255"/>
      <c r="M304" s="256"/>
      <c r="N304" s="257"/>
      <c r="O304" s="257"/>
      <c r="P304" s="257"/>
      <c r="Q304" s="257"/>
      <c r="R304" s="257"/>
      <c r="S304" s="257"/>
      <c r="T304" s="258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9" t="s">
        <v>487</v>
      </c>
      <c r="AU304" s="259" t="s">
        <v>82</v>
      </c>
      <c r="AV304" s="13" t="s">
        <v>82</v>
      </c>
      <c r="AW304" s="13" t="s">
        <v>35</v>
      </c>
      <c r="AX304" s="13" t="s">
        <v>74</v>
      </c>
      <c r="AY304" s="259" t="s">
        <v>475</v>
      </c>
    </row>
    <row r="305" s="13" customFormat="1">
      <c r="A305" s="13"/>
      <c r="B305" s="249"/>
      <c r="C305" s="250"/>
      <c r="D305" s="244" t="s">
        <v>487</v>
      </c>
      <c r="E305" s="251" t="s">
        <v>28</v>
      </c>
      <c r="F305" s="252" t="s">
        <v>2531</v>
      </c>
      <c r="G305" s="250"/>
      <c r="H305" s="253">
        <v>730.53599999999994</v>
      </c>
      <c r="I305" s="254"/>
      <c r="J305" s="250"/>
      <c r="K305" s="250"/>
      <c r="L305" s="255"/>
      <c r="M305" s="256"/>
      <c r="N305" s="257"/>
      <c r="O305" s="257"/>
      <c r="P305" s="257"/>
      <c r="Q305" s="257"/>
      <c r="R305" s="257"/>
      <c r="S305" s="257"/>
      <c r="T305" s="258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9" t="s">
        <v>487</v>
      </c>
      <c r="AU305" s="259" t="s">
        <v>82</v>
      </c>
      <c r="AV305" s="13" t="s">
        <v>82</v>
      </c>
      <c r="AW305" s="13" t="s">
        <v>35</v>
      </c>
      <c r="AX305" s="13" t="s">
        <v>74</v>
      </c>
      <c r="AY305" s="259" t="s">
        <v>475</v>
      </c>
    </row>
    <row r="306" s="13" customFormat="1">
      <c r="A306" s="13"/>
      <c r="B306" s="249"/>
      <c r="C306" s="250"/>
      <c r="D306" s="244" t="s">
        <v>487</v>
      </c>
      <c r="E306" s="251" t="s">
        <v>28</v>
      </c>
      <c r="F306" s="252" t="s">
        <v>2532</v>
      </c>
      <c r="G306" s="250"/>
      <c r="H306" s="253">
        <v>730.53599999999994</v>
      </c>
      <c r="I306" s="254"/>
      <c r="J306" s="250"/>
      <c r="K306" s="250"/>
      <c r="L306" s="255"/>
      <c r="M306" s="256"/>
      <c r="N306" s="257"/>
      <c r="O306" s="257"/>
      <c r="P306" s="257"/>
      <c r="Q306" s="257"/>
      <c r="R306" s="257"/>
      <c r="S306" s="257"/>
      <c r="T306" s="258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9" t="s">
        <v>487</v>
      </c>
      <c r="AU306" s="259" t="s">
        <v>82</v>
      </c>
      <c r="AV306" s="13" t="s">
        <v>82</v>
      </c>
      <c r="AW306" s="13" t="s">
        <v>35</v>
      </c>
      <c r="AX306" s="13" t="s">
        <v>74</v>
      </c>
      <c r="AY306" s="259" t="s">
        <v>475</v>
      </c>
    </row>
    <row r="307" s="13" customFormat="1">
      <c r="A307" s="13"/>
      <c r="B307" s="249"/>
      <c r="C307" s="250"/>
      <c r="D307" s="244" t="s">
        <v>487</v>
      </c>
      <c r="E307" s="251" t="s">
        <v>28</v>
      </c>
      <c r="F307" s="252" t="s">
        <v>2533</v>
      </c>
      <c r="G307" s="250"/>
      <c r="H307" s="253">
        <v>730.53599999999994</v>
      </c>
      <c r="I307" s="254"/>
      <c r="J307" s="250"/>
      <c r="K307" s="250"/>
      <c r="L307" s="255"/>
      <c r="M307" s="256"/>
      <c r="N307" s="257"/>
      <c r="O307" s="257"/>
      <c r="P307" s="257"/>
      <c r="Q307" s="257"/>
      <c r="R307" s="257"/>
      <c r="S307" s="257"/>
      <c r="T307" s="258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9" t="s">
        <v>487</v>
      </c>
      <c r="AU307" s="259" t="s">
        <v>82</v>
      </c>
      <c r="AV307" s="13" t="s">
        <v>82</v>
      </c>
      <c r="AW307" s="13" t="s">
        <v>35</v>
      </c>
      <c r="AX307" s="13" t="s">
        <v>74</v>
      </c>
      <c r="AY307" s="259" t="s">
        <v>475</v>
      </c>
    </row>
    <row r="308" s="13" customFormat="1">
      <c r="A308" s="13"/>
      <c r="B308" s="249"/>
      <c r="C308" s="250"/>
      <c r="D308" s="244" t="s">
        <v>487</v>
      </c>
      <c r="E308" s="251" t="s">
        <v>28</v>
      </c>
      <c r="F308" s="252" t="s">
        <v>2534</v>
      </c>
      <c r="G308" s="250"/>
      <c r="H308" s="253">
        <v>523.95000000000005</v>
      </c>
      <c r="I308" s="254"/>
      <c r="J308" s="250"/>
      <c r="K308" s="250"/>
      <c r="L308" s="255"/>
      <c r="M308" s="256"/>
      <c r="N308" s="257"/>
      <c r="O308" s="257"/>
      <c r="P308" s="257"/>
      <c r="Q308" s="257"/>
      <c r="R308" s="257"/>
      <c r="S308" s="257"/>
      <c r="T308" s="258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9" t="s">
        <v>487</v>
      </c>
      <c r="AU308" s="259" t="s">
        <v>82</v>
      </c>
      <c r="AV308" s="13" t="s">
        <v>82</v>
      </c>
      <c r="AW308" s="13" t="s">
        <v>35</v>
      </c>
      <c r="AX308" s="13" t="s">
        <v>74</v>
      </c>
      <c r="AY308" s="259" t="s">
        <v>475</v>
      </c>
    </row>
    <row r="309" s="15" customFormat="1">
      <c r="A309" s="15"/>
      <c r="B309" s="271"/>
      <c r="C309" s="272"/>
      <c r="D309" s="244" t="s">
        <v>487</v>
      </c>
      <c r="E309" s="273" t="s">
        <v>28</v>
      </c>
      <c r="F309" s="274" t="s">
        <v>493</v>
      </c>
      <c r="G309" s="272"/>
      <c r="H309" s="275">
        <v>4619.3180000000002</v>
      </c>
      <c r="I309" s="276"/>
      <c r="J309" s="272"/>
      <c r="K309" s="272"/>
      <c r="L309" s="277"/>
      <c r="M309" s="278"/>
      <c r="N309" s="279"/>
      <c r="O309" s="279"/>
      <c r="P309" s="279"/>
      <c r="Q309" s="279"/>
      <c r="R309" s="279"/>
      <c r="S309" s="279"/>
      <c r="T309" s="280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81" t="s">
        <v>487</v>
      </c>
      <c r="AU309" s="281" t="s">
        <v>82</v>
      </c>
      <c r="AV309" s="15" t="s">
        <v>482</v>
      </c>
      <c r="AW309" s="15" t="s">
        <v>35</v>
      </c>
      <c r="AX309" s="15" t="s">
        <v>78</v>
      </c>
      <c r="AY309" s="281" t="s">
        <v>475</v>
      </c>
    </row>
    <row r="310" s="2" customFormat="1" ht="44.25" customHeight="1">
      <c r="A310" s="41"/>
      <c r="B310" s="42"/>
      <c r="C310" s="231" t="s">
        <v>599</v>
      </c>
      <c r="D310" s="231" t="s">
        <v>477</v>
      </c>
      <c r="E310" s="232" t="s">
        <v>2562</v>
      </c>
      <c r="F310" s="233" t="s">
        <v>2563</v>
      </c>
      <c r="G310" s="234" t="s">
        <v>496</v>
      </c>
      <c r="H310" s="235">
        <v>4619.3180000000002</v>
      </c>
      <c r="I310" s="236"/>
      <c r="J310" s="237">
        <f>ROUND(I310*H310,2)</f>
        <v>0</v>
      </c>
      <c r="K310" s="233" t="s">
        <v>481</v>
      </c>
      <c r="L310" s="47"/>
      <c r="M310" s="238" t="s">
        <v>28</v>
      </c>
      <c r="N310" s="239" t="s">
        <v>45</v>
      </c>
      <c r="O310" s="87"/>
      <c r="P310" s="240">
        <f>O310*H310</f>
        <v>0</v>
      </c>
      <c r="Q310" s="240">
        <v>0</v>
      </c>
      <c r="R310" s="240">
        <f>Q310*H310</f>
        <v>0</v>
      </c>
      <c r="S310" s="240">
        <v>0</v>
      </c>
      <c r="T310" s="241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42" t="s">
        <v>482</v>
      </c>
      <c r="AT310" s="242" t="s">
        <v>477</v>
      </c>
      <c r="AU310" s="242" t="s">
        <v>82</v>
      </c>
      <c r="AY310" s="20" t="s">
        <v>475</v>
      </c>
      <c r="BE310" s="243">
        <f>IF(N310="základní",J310,0)</f>
        <v>0</v>
      </c>
      <c r="BF310" s="243">
        <f>IF(N310="snížená",J310,0)</f>
        <v>0</v>
      </c>
      <c r="BG310" s="243">
        <f>IF(N310="zákl. přenesená",J310,0)</f>
        <v>0</v>
      </c>
      <c r="BH310" s="243">
        <f>IF(N310="sníž. přenesená",J310,0)</f>
        <v>0</v>
      </c>
      <c r="BI310" s="243">
        <f>IF(N310="nulová",J310,0)</f>
        <v>0</v>
      </c>
      <c r="BJ310" s="20" t="s">
        <v>78</v>
      </c>
      <c r="BK310" s="243">
        <f>ROUND(I310*H310,2)</f>
        <v>0</v>
      </c>
      <c r="BL310" s="20" t="s">
        <v>482</v>
      </c>
      <c r="BM310" s="242" t="s">
        <v>2564</v>
      </c>
    </row>
    <row r="311" s="2" customFormat="1">
      <c r="A311" s="41"/>
      <c r="B311" s="42"/>
      <c r="C311" s="43"/>
      <c r="D311" s="244" t="s">
        <v>484</v>
      </c>
      <c r="E311" s="43"/>
      <c r="F311" s="245" t="s">
        <v>2565</v>
      </c>
      <c r="G311" s="43"/>
      <c r="H311" s="43"/>
      <c r="I311" s="151"/>
      <c r="J311" s="43"/>
      <c r="K311" s="43"/>
      <c r="L311" s="47"/>
      <c r="M311" s="246"/>
      <c r="N311" s="24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484</v>
      </c>
      <c r="AU311" s="20" t="s">
        <v>82</v>
      </c>
    </row>
    <row r="312" s="12" customFormat="1" ht="22.8" customHeight="1">
      <c r="A312" s="12"/>
      <c r="B312" s="215"/>
      <c r="C312" s="216"/>
      <c r="D312" s="217" t="s">
        <v>73</v>
      </c>
      <c r="E312" s="229" t="s">
        <v>701</v>
      </c>
      <c r="F312" s="229" t="s">
        <v>702</v>
      </c>
      <c r="G312" s="216"/>
      <c r="H312" s="216"/>
      <c r="I312" s="219"/>
      <c r="J312" s="230">
        <f>BK312</f>
        <v>0</v>
      </c>
      <c r="K312" s="216"/>
      <c r="L312" s="221"/>
      <c r="M312" s="222"/>
      <c r="N312" s="223"/>
      <c r="O312" s="223"/>
      <c r="P312" s="224">
        <f>SUM(P313:P314)</f>
        <v>0</v>
      </c>
      <c r="Q312" s="223"/>
      <c r="R312" s="224">
        <f>SUM(R313:R314)</f>
        <v>0</v>
      </c>
      <c r="S312" s="223"/>
      <c r="T312" s="225">
        <f>SUM(T313:T314)</f>
        <v>0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R312" s="226" t="s">
        <v>78</v>
      </c>
      <c r="AT312" s="227" t="s">
        <v>73</v>
      </c>
      <c r="AU312" s="227" t="s">
        <v>78</v>
      </c>
      <c r="AY312" s="226" t="s">
        <v>475</v>
      </c>
      <c r="BK312" s="228">
        <f>SUM(BK313:BK314)</f>
        <v>0</v>
      </c>
    </row>
    <row r="313" s="2" customFormat="1" ht="33" customHeight="1">
      <c r="A313" s="41"/>
      <c r="B313" s="42"/>
      <c r="C313" s="231" t="s">
        <v>603</v>
      </c>
      <c r="D313" s="231" t="s">
        <v>477</v>
      </c>
      <c r="E313" s="232" t="s">
        <v>1904</v>
      </c>
      <c r="F313" s="233" t="s">
        <v>1905</v>
      </c>
      <c r="G313" s="234" t="s">
        <v>508</v>
      </c>
      <c r="H313" s="235">
        <v>775.62400000000002</v>
      </c>
      <c r="I313" s="236"/>
      <c r="J313" s="237">
        <f>ROUND(I313*H313,2)</f>
        <v>0</v>
      </c>
      <c r="K313" s="233" t="s">
        <v>481</v>
      </c>
      <c r="L313" s="47"/>
      <c r="M313" s="238" t="s">
        <v>28</v>
      </c>
      <c r="N313" s="239" t="s">
        <v>45</v>
      </c>
      <c r="O313" s="87"/>
      <c r="P313" s="240">
        <f>O313*H313</f>
        <v>0</v>
      </c>
      <c r="Q313" s="240">
        <v>0</v>
      </c>
      <c r="R313" s="240">
        <f>Q313*H313</f>
        <v>0</v>
      </c>
      <c r="S313" s="240">
        <v>0</v>
      </c>
      <c r="T313" s="241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42" t="s">
        <v>482</v>
      </c>
      <c r="AT313" s="242" t="s">
        <v>477</v>
      </c>
      <c r="AU313" s="242" t="s">
        <v>82</v>
      </c>
      <c r="AY313" s="20" t="s">
        <v>475</v>
      </c>
      <c r="BE313" s="243">
        <f>IF(N313="základní",J313,0)</f>
        <v>0</v>
      </c>
      <c r="BF313" s="243">
        <f>IF(N313="snížená",J313,0)</f>
        <v>0</v>
      </c>
      <c r="BG313" s="243">
        <f>IF(N313="zákl. přenesená",J313,0)</f>
        <v>0</v>
      </c>
      <c r="BH313" s="243">
        <f>IF(N313="sníž. přenesená",J313,0)</f>
        <v>0</v>
      </c>
      <c r="BI313" s="243">
        <f>IF(N313="nulová",J313,0)</f>
        <v>0</v>
      </c>
      <c r="BJ313" s="20" t="s">
        <v>78</v>
      </c>
      <c r="BK313" s="243">
        <f>ROUND(I313*H313,2)</f>
        <v>0</v>
      </c>
      <c r="BL313" s="20" t="s">
        <v>482</v>
      </c>
      <c r="BM313" s="242" t="s">
        <v>2566</v>
      </c>
    </row>
    <row r="314" s="2" customFormat="1">
      <c r="A314" s="41"/>
      <c r="B314" s="42"/>
      <c r="C314" s="43"/>
      <c r="D314" s="244" t="s">
        <v>484</v>
      </c>
      <c r="E314" s="43"/>
      <c r="F314" s="245" t="s">
        <v>1907</v>
      </c>
      <c r="G314" s="43"/>
      <c r="H314" s="43"/>
      <c r="I314" s="151"/>
      <c r="J314" s="43"/>
      <c r="K314" s="43"/>
      <c r="L314" s="47"/>
      <c r="M314" s="295"/>
      <c r="N314" s="296"/>
      <c r="O314" s="297"/>
      <c r="P314" s="297"/>
      <c r="Q314" s="297"/>
      <c r="R314" s="297"/>
      <c r="S314" s="297"/>
      <c r="T314" s="29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484</v>
      </c>
      <c r="AU314" s="20" t="s">
        <v>82</v>
      </c>
    </row>
    <row r="315" s="2" customFormat="1" ht="6.96" customHeight="1">
      <c r="A315" s="41"/>
      <c r="B315" s="62"/>
      <c r="C315" s="63"/>
      <c r="D315" s="63"/>
      <c r="E315" s="63"/>
      <c r="F315" s="63"/>
      <c r="G315" s="63"/>
      <c r="H315" s="63"/>
      <c r="I315" s="179"/>
      <c r="J315" s="63"/>
      <c r="K315" s="63"/>
      <c r="L315" s="47"/>
      <c r="M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</row>
  </sheetData>
  <sheetProtection sheet="1" autoFilter="0" formatColumns="0" formatRows="0" objects="1" scenarios="1" spinCount="100000" saltValue="5PKrXhMhlg/KSTRHS4Q0u4UBs8IpSuL7E0VdWi6simF4nzDm2i3dhjaoZfgFyL58zho2gZ6YlLGtbfFQM7xwwA==" hashValue="2ZE6WE0p0bLDUrIhdfOGQE0UzCT+9oeFWiHn25DiUr/f1Zx/NZtfMnxc4BAFQHy9MXEI9VRXiFfwZwq498iOrg==" algorithmName="SHA-512" password="C429"/>
  <autoFilter ref="C96:K31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391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8590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9275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ROUND(J98,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ROUND((SUM(BE98:BE221)),  2)</f>
        <v>0</v>
      </c>
      <c r="G37" s="41"/>
      <c r="H37" s="41"/>
      <c r="I37" s="168">
        <v>0.20999999999999999</v>
      </c>
      <c r="J37" s="167">
        <f>ROUND(((SUM(BE98:BE221))*I37),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ROUND((SUM(BF98:BF221)),  2)</f>
        <v>0</v>
      </c>
      <c r="G38" s="41"/>
      <c r="H38" s="41"/>
      <c r="I38" s="168">
        <v>0.14999999999999999</v>
      </c>
      <c r="J38" s="167">
        <f>ROUND(((SUM(BF98:BF221))*I38),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ROUND((SUM(BG98:BG221)),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ROUND((SUM(BH98:BH221)),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ROUND((SUM(BI98:BI221)),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8590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2019-11-7 - Sklad + injekční a kontrolní chodba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J98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452</v>
      </c>
      <c r="E68" s="193"/>
      <c r="F68" s="193"/>
      <c r="G68" s="193"/>
      <c r="H68" s="193"/>
      <c r="I68" s="194"/>
      <c r="J68" s="195">
        <f>J99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2925</v>
      </c>
      <c r="E69" s="199"/>
      <c r="F69" s="199"/>
      <c r="G69" s="199"/>
      <c r="H69" s="199"/>
      <c r="I69" s="200"/>
      <c r="J69" s="201">
        <f>J100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90"/>
      <c r="C70" s="191"/>
      <c r="D70" s="192" t="s">
        <v>458</v>
      </c>
      <c r="E70" s="193"/>
      <c r="F70" s="193"/>
      <c r="G70" s="193"/>
      <c r="H70" s="193"/>
      <c r="I70" s="194"/>
      <c r="J70" s="195">
        <f>J195</f>
        <v>0</v>
      </c>
      <c r="K70" s="191"/>
      <c r="L70" s="196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97"/>
      <c r="C71" s="127"/>
      <c r="D71" s="198" t="s">
        <v>2926</v>
      </c>
      <c r="E71" s="199"/>
      <c r="F71" s="199"/>
      <c r="G71" s="199"/>
      <c r="H71" s="199"/>
      <c r="I71" s="200"/>
      <c r="J71" s="201">
        <f>J196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90"/>
      <c r="C72" s="191"/>
      <c r="D72" s="192" t="s">
        <v>9276</v>
      </c>
      <c r="E72" s="193"/>
      <c r="F72" s="193"/>
      <c r="G72" s="193"/>
      <c r="H72" s="193"/>
      <c r="I72" s="194"/>
      <c r="J72" s="195">
        <f>J213</f>
        <v>0</v>
      </c>
      <c r="K72" s="191"/>
      <c r="L72" s="196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90"/>
      <c r="C73" s="191"/>
      <c r="D73" s="192" t="s">
        <v>5057</v>
      </c>
      <c r="E73" s="193"/>
      <c r="F73" s="193"/>
      <c r="G73" s="193"/>
      <c r="H73" s="193"/>
      <c r="I73" s="194"/>
      <c r="J73" s="195">
        <f>J218</f>
        <v>0</v>
      </c>
      <c r="K73" s="191"/>
      <c r="L73" s="19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97"/>
      <c r="C74" s="127"/>
      <c r="D74" s="198" t="s">
        <v>8724</v>
      </c>
      <c r="E74" s="199"/>
      <c r="F74" s="199"/>
      <c r="G74" s="199"/>
      <c r="H74" s="199"/>
      <c r="I74" s="200"/>
      <c r="J74" s="201">
        <f>J219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151"/>
      <c r="J75" s="43"/>
      <c r="K75" s="43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179"/>
      <c r="J76" s="63"/>
      <c r="K76" s="6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182"/>
      <c r="J80" s="65"/>
      <c r="K80" s="65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460</v>
      </c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151"/>
      <c r="J82" s="43"/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83" t="str">
        <f>E7</f>
        <v>Krounka Kutřín, výstavba poldru</v>
      </c>
      <c r="F84" s="35"/>
      <c r="G84" s="35"/>
      <c r="H84" s="35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435</v>
      </c>
      <c r="D85" s="25"/>
      <c r="E85" s="25"/>
      <c r="F85" s="25"/>
      <c r="G85" s="25"/>
      <c r="H85" s="25"/>
      <c r="I85" s="142"/>
      <c r="J85" s="25"/>
      <c r="K85" s="25"/>
      <c r="L85" s="23"/>
    </row>
    <row r="86" s="1" customFormat="1" ht="16.5" customHeight="1">
      <c r="B86" s="24"/>
      <c r="C86" s="25"/>
      <c r="D86" s="25"/>
      <c r="E86" s="183" t="s">
        <v>8531</v>
      </c>
      <c r="F86" s="25"/>
      <c r="G86" s="25"/>
      <c r="H86" s="25"/>
      <c r="I86" s="142"/>
      <c r="J86" s="25"/>
      <c r="K86" s="25"/>
      <c r="L86" s="23"/>
    </row>
    <row r="87" s="1" customFormat="1" ht="12" customHeight="1">
      <c r="B87" s="24"/>
      <c r="C87" s="35" t="s">
        <v>437</v>
      </c>
      <c r="D87" s="25"/>
      <c r="E87" s="25"/>
      <c r="F87" s="25"/>
      <c r="G87" s="25"/>
      <c r="H87" s="25"/>
      <c r="I87" s="142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84" t="s">
        <v>8590</v>
      </c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439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E13</f>
        <v>2019-11-7 - Sklad + injekční a kontrolní chodba</v>
      </c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22</v>
      </c>
      <c r="D92" s="43"/>
      <c r="E92" s="43"/>
      <c r="F92" s="30" t="str">
        <f>F16</f>
        <v>Skuteč</v>
      </c>
      <c r="G92" s="43"/>
      <c r="H92" s="43"/>
      <c r="I92" s="154" t="s">
        <v>24</v>
      </c>
      <c r="J92" s="75" t="str">
        <f>IF(J16="","",J16)</f>
        <v>27.8.2019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40.05" customHeight="1">
      <c r="A94" s="41"/>
      <c r="B94" s="42"/>
      <c r="C94" s="35" t="s">
        <v>26</v>
      </c>
      <c r="D94" s="43"/>
      <c r="E94" s="43"/>
      <c r="F94" s="30" t="str">
        <f>E19</f>
        <v>Povodí Labe,státní podnik,Víta Nejedlého 951, HK3</v>
      </c>
      <c r="G94" s="43"/>
      <c r="H94" s="43"/>
      <c r="I94" s="154" t="s">
        <v>33</v>
      </c>
      <c r="J94" s="39" t="str">
        <f>E25</f>
        <v>"Sdružení Kutřín 2016" Šindlar + HG partner</v>
      </c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31</v>
      </c>
      <c r="D95" s="43"/>
      <c r="E95" s="43"/>
      <c r="F95" s="30" t="str">
        <f>IF(E22="","",E22)</f>
        <v>Vyplň údaj</v>
      </c>
      <c r="G95" s="43"/>
      <c r="H95" s="43"/>
      <c r="I95" s="154" t="s">
        <v>36</v>
      </c>
      <c r="J95" s="39" t="str">
        <f>E28</f>
        <v xml:space="preserve"> 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203"/>
      <c r="B97" s="204"/>
      <c r="C97" s="205" t="s">
        <v>461</v>
      </c>
      <c r="D97" s="206" t="s">
        <v>59</v>
      </c>
      <c r="E97" s="206" t="s">
        <v>55</v>
      </c>
      <c r="F97" s="206" t="s">
        <v>56</v>
      </c>
      <c r="G97" s="206" t="s">
        <v>462</v>
      </c>
      <c r="H97" s="206" t="s">
        <v>463</v>
      </c>
      <c r="I97" s="207" t="s">
        <v>464</v>
      </c>
      <c r="J97" s="206" t="s">
        <v>444</v>
      </c>
      <c r="K97" s="208" t="s">
        <v>465</v>
      </c>
      <c r="L97" s="209"/>
      <c r="M97" s="95" t="s">
        <v>28</v>
      </c>
      <c r="N97" s="96" t="s">
        <v>44</v>
      </c>
      <c r="O97" s="96" t="s">
        <v>466</v>
      </c>
      <c r="P97" s="96" t="s">
        <v>467</v>
      </c>
      <c r="Q97" s="96" t="s">
        <v>468</v>
      </c>
      <c r="R97" s="96" t="s">
        <v>469</v>
      </c>
      <c r="S97" s="96" t="s">
        <v>470</v>
      </c>
      <c r="T97" s="97" t="s">
        <v>471</v>
      </c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</row>
    <row r="98" s="2" customFormat="1" ht="22.8" customHeight="1">
      <c r="A98" s="41"/>
      <c r="B98" s="42"/>
      <c r="C98" s="102" t="s">
        <v>472</v>
      </c>
      <c r="D98" s="43"/>
      <c r="E98" s="43"/>
      <c r="F98" s="43"/>
      <c r="G98" s="43"/>
      <c r="H98" s="43"/>
      <c r="I98" s="151"/>
      <c r="J98" s="210">
        <f>BK98</f>
        <v>0</v>
      </c>
      <c r="K98" s="43"/>
      <c r="L98" s="47"/>
      <c r="M98" s="98"/>
      <c r="N98" s="211"/>
      <c r="O98" s="99"/>
      <c r="P98" s="212">
        <f>P99+P195+P213+P218</f>
        <v>0</v>
      </c>
      <c r="Q98" s="99"/>
      <c r="R98" s="212">
        <f>R99+R195+R213+R218</f>
        <v>16.842420000000001</v>
      </c>
      <c r="S98" s="99"/>
      <c r="T98" s="213">
        <f>T99+T195+T213+T218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73</v>
      </c>
      <c r="AU98" s="20" t="s">
        <v>445</v>
      </c>
      <c r="BK98" s="214">
        <f>BK99+BK195+BK213+BK218</f>
        <v>0</v>
      </c>
    </row>
    <row r="99" s="12" customFormat="1" ht="25.92" customHeight="1">
      <c r="A99" s="12"/>
      <c r="B99" s="215"/>
      <c r="C99" s="216"/>
      <c r="D99" s="217" t="s">
        <v>73</v>
      </c>
      <c r="E99" s="218" t="s">
        <v>708</v>
      </c>
      <c r="F99" s="218" t="s">
        <v>709</v>
      </c>
      <c r="G99" s="216"/>
      <c r="H99" s="216"/>
      <c r="I99" s="219"/>
      <c r="J99" s="220">
        <f>BK99</f>
        <v>0</v>
      </c>
      <c r="K99" s="216"/>
      <c r="L99" s="221"/>
      <c r="M99" s="222"/>
      <c r="N99" s="223"/>
      <c r="O99" s="223"/>
      <c r="P99" s="224">
        <f>P100</f>
        <v>0</v>
      </c>
      <c r="Q99" s="223"/>
      <c r="R99" s="224">
        <f>R100</f>
        <v>9.5795199999999987</v>
      </c>
      <c r="S99" s="223"/>
      <c r="T99" s="225">
        <f>T100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26" t="s">
        <v>82</v>
      </c>
      <c r="AT99" s="227" t="s">
        <v>73</v>
      </c>
      <c r="AU99" s="227" t="s">
        <v>74</v>
      </c>
      <c r="AY99" s="226" t="s">
        <v>475</v>
      </c>
      <c r="BK99" s="228">
        <f>BK100</f>
        <v>0</v>
      </c>
    </row>
    <row r="100" s="12" customFormat="1" ht="22.8" customHeight="1">
      <c r="A100" s="12"/>
      <c r="B100" s="215"/>
      <c r="C100" s="216"/>
      <c r="D100" s="217" t="s">
        <v>73</v>
      </c>
      <c r="E100" s="229" t="s">
        <v>2967</v>
      </c>
      <c r="F100" s="229" t="s">
        <v>2968</v>
      </c>
      <c r="G100" s="216"/>
      <c r="H100" s="216"/>
      <c r="I100" s="219"/>
      <c r="J100" s="230">
        <f>BK100</f>
        <v>0</v>
      </c>
      <c r="K100" s="216"/>
      <c r="L100" s="221"/>
      <c r="M100" s="222"/>
      <c r="N100" s="223"/>
      <c r="O100" s="223"/>
      <c r="P100" s="224">
        <f>SUM(P101:P194)</f>
        <v>0</v>
      </c>
      <c r="Q100" s="223"/>
      <c r="R100" s="224">
        <f>SUM(R101:R194)</f>
        <v>9.5795199999999987</v>
      </c>
      <c r="S100" s="223"/>
      <c r="T100" s="225">
        <f>SUM(T101:T194)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26" t="s">
        <v>82</v>
      </c>
      <c r="AT100" s="227" t="s">
        <v>73</v>
      </c>
      <c r="AU100" s="227" t="s">
        <v>78</v>
      </c>
      <c r="AY100" s="226" t="s">
        <v>475</v>
      </c>
      <c r="BK100" s="228">
        <f>SUM(BK101:BK194)</f>
        <v>0</v>
      </c>
    </row>
    <row r="101" s="2" customFormat="1" ht="16.5" customHeight="1">
      <c r="A101" s="41"/>
      <c r="B101" s="42"/>
      <c r="C101" s="282" t="s">
        <v>78</v>
      </c>
      <c r="D101" s="282" t="s">
        <v>516</v>
      </c>
      <c r="E101" s="283" t="s">
        <v>9277</v>
      </c>
      <c r="F101" s="284" t="s">
        <v>9278</v>
      </c>
      <c r="G101" s="285" t="s">
        <v>8622</v>
      </c>
      <c r="H101" s="286">
        <v>4</v>
      </c>
      <c r="I101" s="287"/>
      <c r="J101" s="288">
        <f>ROUND(I101*H101,2)</f>
        <v>0</v>
      </c>
      <c r="K101" s="284" t="s">
        <v>28</v>
      </c>
      <c r="L101" s="289"/>
      <c r="M101" s="290" t="s">
        <v>28</v>
      </c>
      <c r="N101" s="291" t="s">
        <v>45</v>
      </c>
      <c r="O101" s="87"/>
      <c r="P101" s="240">
        <f>O101*H101</f>
        <v>0</v>
      </c>
      <c r="Q101" s="240">
        <v>0</v>
      </c>
      <c r="R101" s="240">
        <f>Q101*H101</f>
        <v>0</v>
      </c>
      <c r="S101" s="240">
        <v>0</v>
      </c>
      <c r="T101" s="241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42" t="s">
        <v>649</v>
      </c>
      <c r="AT101" s="242" t="s">
        <v>516</v>
      </c>
      <c r="AU101" s="242" t="s">
        <v>82</v>
      </c>
      <c r="AY101" s="20" t="s">
        <v>475</v>
      </c>
      <c r="BE101" s="243">
        <f>IF(N101="základní",J101,0)</f>
        <v>0</v>
      </c>
      <c r="BF101" s="243">
        <f>IF(N101="snížená",J101,0)</f>
        <v>0</v>
      </c>
      <c r="BG101" s="243">
        <f>IF(N101="zákl. přenesená",J101,0)</f>
        <v>0</v>
      </c>
      <c r="BH101" s="243">
        <f>IF(N101="sníž. přenesená",J101,0)</f>
        <v>0</v>
      </c>
      <c r="BI101" s="243">
        <f>IF(N101="nulová",J101,0)</f>
        <v>0</v>
      </c>
      <c r="BJ101" s="20" t="s">
        <v>78</v>
      </c>
      <c r="BK101" s="243">
        <f>ROUND(I101*H101,2)</f>
        <v>0</v>
      </c>
      <c r="BL101" s="20" t="s">
        <v>567</v>
      </c>
      <c r="BM101" s="242" t="s">
        <v>9279</v>
      </c>
    </row>
    <row r="102" s="2" customFormat="1">
      <c r="A102" s="41"/>
      <c r="B102" s="42"/>
      <c r="C102" s="43"/>
      <c r="D102" s="244" t="s">
        <v>484</v>
      </c>
      <c r="E102" s="43"/>
      <c r="F102" s="245" t="s">
        <v>9278</v>
      </c>
      <c r="G102" s="43"/>
      <c r="H102" s="43"/>
      <c r="I102" s="151"/>
      <c r="J102" s="43"/>
      <c r="K102" s="43"/>
      <c r="L102" s="47"/>
      <c r="M102" s="246"/>
      <c r="N102" s="24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484</v>
      </c>
      <c r="AU102" s="20" t="s">
        <v>82</v>
      </c>
    </row>
    <row r="103" s="2" customFormat="1" ht="33" customHeight="1">
      <c r="A103" s="41"/>
      <c r="B103" s="42"/>
      <c r="C103" s="231" t="s">
        <v>82</v>
      </c>
      <c r="D103" s="231" t="s">
        <v>477</v>
      </c>
      <c r="E103" s="232" t="s">
        <v>8731</v>
      </c>
      <c r="F103" s="233" t="s">
        <v>8732</v>
      </c>
      <c r="G103" s="234" t="s">
        <v>639</v>
      </c>
      <c r="H103" s="235">
        <v>280</v>
      </c>
      <c r="I103" s="236"/>
      <c r="J103" s="237">
        <f>ROUND(I103*H103,2)</f>
        <v>0</v>
      </c>
      <c r="K103" s="233" t="s">
        <v>481</v>
      </c>
      <c r="L103" s="47"/>
      <c r="M103" s="238" t="s">
        <v>28</v>
      </c>
      <c r="N103" s="239" t="s">
        <v>45</v>
      </c>
      <c r="O103" s="87"/>
      <c r="P103" s="240">
        <f>O103*H103</f>
        <v>0</v>
      </c>
      <c r="Q103" s="240">
        <v>0</v>
      </c>
      <c r="R103" s="240">
        <f>Q103*H103</f>
        <v>0</v>
      </c>
      <c r="S103" s="240">
        <v>0</v>
      </c>
      <c r="T103" s="241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42" t="s">
        <v>567</v>
      </c>
      <c r="AT103" s="242" t="s">
        <v>477</v>
      </c>
      <c r="AU103" s="242" t="s">
        <v>82</v>
      </c>
      <c r="AY103" s="20" t="s">
        <v>475</v>
      </c>
      <c r="BE103" s="243">
        <f>IF(N103="základní",J103,0)</f>
        <v>0</v>
      </c>
      <c r="BF103" s="243">
        <f>IF(N103="snížená",J103,0)</f>
        <v>0</v>
      </c>
      <c r="BG103" s="243">
        <f>IF(N103="zákl. přenesená",J103,0)</f>
        <v>0</v>
      </c>
      <c r="BH103" s="243">
        <f>IF(N103="sníž. přenesená",J103,0)</f>
        <v>0</v>
      </c>
      <c r="BI103" s="243">
        <f>IF(N103="nulová",J103,0)</f>
        <v>0</v>
      </c>
      <c r="BJ103" s="20" t="s">
        <v>78</v>
      </c>
      <c r="BK103" s="243">
        <f>ROUND(I103*H103,2)</f>
        <v>0</v>
      </c>
      <c r="BL103" s="20" t="s">
        <v>567</v>
      </c>
      <c r="BM103" s="242" t="s">
        <v>9280</v>
      </c>
    </row>
    <row r="104" s="2" customFormat="1">
      <c r="A104" s="41"/>
      <c r="B104" s="42"/>
      <c r="C104" s="43"/>
      <c r="D104" s="244" t="s">
        <v>484</v>
      </c>
      <c r="E104" s="43"/>
      <c r="F104" s="245" t="s">
        <v>8732</v>
      </c>
      <c r="G104" s="43"/>
      <c r="H104" s="43"/>
      <c r="I104" s="151"/>
      <c r="J104" s="43"/>
      <c r="K104" s="43"/>
      <c r="L104" s="47"/>
      <c r="M104" s="246"/>
      <c r="N104" s="24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484</v>
      </c>
      <c r="AU104" s="20" t="s">
        <v>82</v>
      </c>
    </row>
    <row r="105" s="2" customFormat="1" ht="21.75" customHeight="1">
      <c r="A105" s="41"/>
      <c r="B105" s="42"/>
      <c r="C105" s="282" t="s">
        <v>90</v>
      </c>
      <c r="D105" s="282" t="s">
        <v>516</v>
      </c>
      <c r="E105" s="283" t="s">
        <v>9281</v>
      </c>
      <c r="F105" s="284" t="s">
        <v>9282</v>
      </c>
      <c r="G105" s="285" t="s">
        <v>639</v>
      </c>
      <c r="H105" s="286">
        <v>280</v>
      </c>
      <c r="I105" s="287"/>
      <c r="J105" s="288">
        <f>ROUND(I105*H105,2)</f>
        <v>0</v>
      </c>
      <c r="K105" s="284" t="s">
        <v>481</v>
      </c>
      <c r="L105" s="289"/>
      <c r="M105" s="290" t="s">
        <v>28</v>
      </c>
      <c r="N105" s="291" t="s">
        <v>45</v>
      </c>
      <c r="O105" s="87"/>
      <c r="P105" s="240">
        <f>O105*H105</f>
        <v>0</v>
      </c>
      <c r="Q105" s="240">
        <v>0.00016000000000000001</v>
      </c>
      <c r="R105" s="240">
        <f>Q105*H105</f>
        <v>0.044800000000000006</v>
      </c>
      <c r="S105" s="240">
        <v>0</v>
      </c>
      <c r="T105" s="241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42" t="s">
        <v>649</v>
      </c>
      <c r="AT105" s="242" t="s">
        <v>516</v>
      </c>
      <c r="AU105" s="242" t="s">
        <v>82</v>
      </c>
      <c r="AY105" s="20" t="s">
        <v>475</v>
      </c>
      <c r="BE105" s="243">
        <f>IF(N105="základní",J105,0)</f>
        <v>0</v>
      </c>
      <c r="BF105" s="243">
        <f>IF(N105="snížená",J105,0)</f>
        <v>0</v>
      </c>
      <c r="BG105" s="243">
        <f>IF(N105="zákl. přenesená",J105,0)</f>
        <v>0</v>
      </c>
      <c r="BH105" s="243">
        <f>IF(N105="sníž. přenesená",J105,0)</f>
        <v>0</v>
      </c>
      <c r="BI105" s="243">
        <f>IF(N105="nulová",J105,0)</f>
        <v>0</v>
      </c>
      <c r="BJ105" s="20" t="s">
        <v>78</v>
      </c>
      <c r="BK105" s="243">
        <f>ROUND(I105*H105,2)</f>
        <v>0</v>
      </c>
      <c r="BL105" s="20" t="s">
        <v>567</v>
      </c>
      <c r="BM105" s="242" t="s">
        <v>9283</v>
      </c>
    </row>
    <row r="106" s="2" customFormat="1">
      <c r="A106" s="41"/>
      <c r="B106" s="42"/>
      <c r="C106" s="43"/>
      <c r="D106" s="244" t="s">
        <v>484</v>
      </c>
      <c r="E106" s="43"/>
      <c r="F106" s="245" t="s">
        <v>9282</v>
      </c>
      <c r="G106" s="43"/>
      <c r="H106" s="43"/>
      <c r="I106" s="151"/>
      <c r="J106" s="43"/>
      <c r="K106" s="43"/>
      <c r="L106" s="47"/>
      <c r="M106" s="246"/>
      <c r="N106" s="24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484</v>
      </c>
      <c r="AU106" s="20" t="s">
        <v>82</v>
      </c>
    </row>
    <row r="107" s="2" customFormat="1" ht="33" customHeight="1">
      <c r="A107" s="41"/>
      <c r="B107" s="42"/>
      <c r="C107" s="231" t="s">
        <v>482</v>
      </c>
      <c r="D107" s="231" t="s">
        <v>477</v>
      </c>
      <c r="E107" s="232" t="s">
        <v>9284</v>
      </c>
      <c r="F107" s="233" t="s">
        <v>9285</v>
      </c>
      <c r="G107" s="234" t="s">
        <v>639</v>
      </c>
      <c r="H107" s="235">
        <v>60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567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567</v>
      </c>
      <c r="BM107" s="242" t="s">
        <v>9286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9285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 ht="16.5" customHeight="1">
      <c r="A109" s="41"/>
      <c r="B109" s="42"/>
      <c r="C109" s="282" t="s">
        <v>186</v>
      </c>
      <c r="D109" s="282" t="s">
        <v>516</v>
      </c>
      <c r="E109" s="283" t="s">
        <v>9287</v>
      </c>
      <c r="F109" s="284" t="s">
        <v>9288</v>
      </c>
      <c r="G109" s="285" t="s">
        <v>8622</v>
      </c>
      <c r="H109" s="286">
        <v>20</v>
      </c>
      <c r="I109" s="287"/>
      <c r="J109" s="288">
        <f>ROUND(I109*H109,2)</f>
        <v>0</v>
      </c>
      <c r="K109" s="284" t="s">
        <v>28</v>
      </c>
      <c r="L109" s="289"/>
      <c r="M109" s="290" t="s">
        <v>28</v>
      </c>
      <c r="N109" s="291" t="s">
        <v>45</v>
      </c>
      <c r="O109" s="87"/>
      <c r="P109" s="240">
        <f>O109*H109</f>
        <v>0</v>
      </c>
      <c r="Q109" s="240">
        <v>0</v>
      </c>
      <c r="R109" s="240">
        <f>Q109*H109</f>
        <v>0</v>
      </c>
      <c r="S109" s="240">
        <v>0</v>
      </c>
      <c r="T109" s="241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42" t="s">
        <v>649</v>
      </c>
      <c r="AT109" s="242" t="s">
        <v>516</v>
      </c>
      <c r="AU109" s="242" t="s">
        <v>82</v>
      </c>
      <c r="AY109" s="20" t="s">
        <v>475</v>
      </c>
      <c r="BE109" s="243">
        <f>IF(N109="základní",J109,0)</f>
        <v>0</v>
      </c>
      <c r="BF109" s="243">
        <f>IF(N109="snížená",J109,0)</f>
        <v>0</v>
      </c>
      <c r="BG109" s="243">
        <f>IF(N109="zákl. přenesená",J109,0)</f>
        <v>0</v>
      </c>
      <c r="BH109" s="243">
        <f>IF(N109="sníž. přenesená",J109,0)</f>
        <v>0</v>
      </c>
      <c r="BI109" s="243">
        <f>IF(N109="nulová",J109,0)</f>
        <v>0</v>
      </c>
      <c r="BJ109" s="20" t="s">
        <v>78</v>
      </c>
      <c r="BK109" s="243">
        <f>ROUND(I109*H109,2)</f>
        <v>0</v>
      </c>
      <c r="BL109" s="20" t="s">
        <v>567</v>
      </c>
      <c r="BM109" s="242" t="s">
        <v>9289</v>
      </c>
    </row>
    <row r="110" s="2" customFormat="1">
      <c r="A110" s="41"/>
      <c r="B110" s="42"/>
      <c r="C110" s="43"/>
      <c r="D110" s="244" t="s">
        <v>484</v>
      </c>
      <c r="E110" s="43"/>
      <c r="F110" s="245" t="s">
        <v>9288</v>
      </c>
      <c r="G110" s="43"/>
      <c r="H110" s="43"/>
      <c r="I110" s="151"/>
      <c r="J110" s="43"/>
      <c r="K110" s="43"/>
      <c r="L110" s="47"/>
      <c r="M110" s="246"/>
      <c r="N110" s="24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484</v>
      </c>
      <c r="AU110" s="20" t="s">
        <v>82</v>
      </c>
    </row>
    <row r="111" s="2" customFormat="1" ht="16.5" customHeight="1">
      <c r="A111" s="41"/>
      <c r="B111" s="42"/>
      <c r="C111" s="282" t="s">
        <v>204</v>
      </c>
      <c r="D111" s="282" t="s">
        <v>516</v>
      </c>
      <c r="E111" s="283" t="s">
        <v>9290</v>
      </c>
      <c r="F111" s="284" t="s">
        <v>9291</v>
      </c>
      <c r="G111" s="285" t="s">
        <v>516</v>
      </c>
      <c r="H111" s="286">
        <v>30</v>
      </c>
      <c r="I111" s="287"/>
      <c r="J111" s="288">
        <f>ROUND(I111*H111,2)</f>
        <v>0</v>
      </c>
      <c r="K111" s="284" t="s">
        <v>28</v>
      </c>
      <c r="L111" s="289"/>
      <c r="M111" s="290" t="s">
        <v>28</v>
      </c>
      <c r="N111" s="291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649</v>
      </c>
      <c r="AT111" s="242" t="s">
        <v>516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567</v>
      </c>
      <c r="BM111" s="242" t="s">
        <v>9292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9291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 ht="16.5" customHeight="1">
      <c r="A113" s="41"/>
      <c r="B113" s="42"/>
      <c r="C113" s="282" t="s">
        <v>522</v>
      </c>
      <c r="D113" s="282" t="s">
        <v>516</v>
      </c>
      <c r="E113" s="283" t="s">
        <v>9293</v>
      </c>
      <c r="F113" s="284" t="s">
        <v>9294</v>
      </c>
      <c r="G113" s="285" t="s">
        <v>8622</v>
      </c>
      <c r="H113" s="286">
        <v>30</v>
      </c>
      <c r="I113" s="287"/>
      <c r="J113" s="288">
        <f>ROUND(I113*H113,2)</f>
        <v>0</v>
      </c>
      <c r="K113" s="284" t="s">
        <v>28</v>
      </c>
      <c r="L113" s="289"/>
      <c r="M113" s="290" t="s">
        <v>28</v>
      </c>
      <c r="N113" s="291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649</v>
      </c>
      <c r="AT113" s="242" t="s">
        <v>516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567</v>
      </c>
      <c r="BM113" s="242" t="s">
        <v>9295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9294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2" customFormat="1" ht="16.5" customHeight="1">
      <c r="A115" s="41"/>
      <c r="B115" s="42"/>
      <c r="C115" s="282" t="s">
        <v>519</v>
      </c>
      <c r="D115" s="282" t="s">
        <v>516</v>
      </c>
      <c r="E115" s="283" t="s">
        <v>9296</v>
      </c>
      <c r="F115" s="284" t="s">
        <v>9297</v>
      </c>
      <c r="G115" s="285" t="s">
        <v>8622</v>
      </c>
      <c r="H115" s="286">
        <v>30</v>
      </c>
      <c r="I115" s="287"/>
      <c r="J115" s="288">
        <f>ROUND(I115*H115,2)</f>
        <v>0</v>
      </c>
      <c r="K115" s="284" t="s">
        <v>28</v>
      </c>
      <c r="L115" s="289"/>
      <c r="M115" s="290" t="s">
        <v>28</v>
      </c>
      <c r="N115" s="291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649</v>
      </c>
      <c r="AT115" s="242" t="s">
        <v>516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567</v>
      </c>
      <c r="BM115" s="242" t="s">
        <v>9298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9297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 ht="16.5" customHeight="1">
      <c r="A117" s="41"/>
      <c r="B117" s="42"/>
      <c r="C117" s="282" t="s">
        <v>292</v>
      </c>
      <c r="D117" s="282" t="s">
        <v>516</v>
      </c>
      <c r="E117" s="283" t="s">
        <v>9299</v>
      </c>
      <c r="F117" s="284" t="s">
        <v>9300</v>
      </c>
      <c r="G117" s="285" t="s">
        <v>8622</v>
      </c>
      <c r="H117" s="286">
        <v>10</v>
      </c>
      <c r="I117" s="287"/>
      <c r="J117" s="288">
        <f>ROUND(I117*H117,2)</f>
        <v>0</v>
      </c>
      <c r="K117" s="284" t="s">
        <v>28</v>
      </c>
      <c r="L117" s="289"/>
      <c r="M117" s="290" t="s">
        <v>28</v>
      </c>
      <c r="N117" s="291" t="s">
        <v>45</v>
      </c>
      <c r="O117" s="87"/>
      <c r="P117" s="240">
        <f>O117*H117</f>
        <v>0</v>
      </c>
      <c r="Q117" s="240">
        <v>0</v>
      </c>
      <c r="R117" s="240">
        <f>Q117*H117</f>
        <v>0</v>
      </c>
      <c r="S117" s="240">
        <v>0</v>
      </c>
      <c r="T117" s="241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42" t="s">
        <v>649</v>
      </c>
      <c r="AT117" s="242" t="s">
        <v>516</v>
      </c>
      <c r="AU117" s="242" t="s">
        <v>82</v>
      </c>
      <c r="AY117" s="20" t="s">
        <v>475</v>
      </c>
      <c r="BE117" s="243">
        <f>IF(N117="základní",J117,0)</f>
        <v>0</v>
      </c>
      <c r="BF117" s="243">
        <f>IF(N117="snížená",J117,0)</f>
        <v>0</v>
      </c>
      <c r="BG117" s="243">
        <f>IF(N117="zákl. přenesená",J117,0)</f>
        <v>0</v>
      </c>
      <c r="BH117" s="243">
        <f>IF(N117="sníž. přenesená",J117,0)</f>
        <v>0</v>
      </c>
      <c r="BI117" s="243">
        <f>IF(N117="nulová",J117,0)</f>
        <v>0</v>
      </c>
      <c r="BJ117" s="20" t="s">
        <v>78</v>
      </c>
      <c r="BK117" s="243">
        <f>ROUND(I117*H117,2)</f>
        <v>0</v>
      </c>
      <c r="BL117" s="20" t="s">
        <v>567</v>
      </c>
      <c r="BM117" s="242" t="s">
        <v>9301</v>
      </c>
    </row>
    <row r="118" s="2" customFormat="1">
      <c r="A118" s="41"/>
      <c r="B118" s="42"/>
      <c r="C118" s="43"/>
      <c r="D118" s="244" t="s">
        <v>484</v>
      </c>
      <c r="E118" s="43"/>
      <c r="F118" s="245" t="s">
        <v>9300</v>
      </c>
      <c r="G118" s="43"/>
      <c r="H118" s="43"/>
      <c r="I118" s="151"/>
      <c r="J118" s="43"/>
      <c r="K118" s="43"/>
      <c r="L118" s="47"/>
      <c r="M118" s="246"/>
      <c r="N118" s="24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484</v>
      </c>
      <c r="AU118" s="20" t="s">
        <v>82</v>
      </c>
    </row>
    <row r="119" s="2" customFormat="1" ht="16.5" customHeight="1">
      <c r="A119" s="41"/>
      <c r="B119" s="42"/>
      <c r="C119" s="282" t="s">
        <v>332</v>
      </c>
      <c r="D119" s="282" t="s">
        <v>516</v>
      </c>
      <c r="E119" s="283" t="s">
        <v>9302</v>
      </c>
      <c r="F119" s="284" t="s">
        <v>9303</v>
      </c>
      <c r="G119" s="285" t="s">
        <v>8622</v>
      </c>
      <c r="H119" s="286">
        <v>60</v>
      </c>
      <c r="I119" s="287"/>
      <c r="J119" s="288">
        <f>ROUND(I119*H119,2)</f>
        <v>0</v>
      </c>
      <c r="K119" s="284" t="s">
        <v>28</v>
      </c>
      <c r="L119" s="289"/>
      <c r="M119" s="290" t="s">
        <v>28</v>
      </c>
      <c r="N119" s="291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649</v>
      </c>
      <c r="AT119" s="242" t="s">
        <v>516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567</v>
      </c>
      <c r="BM119" s="242" t="s">
        <v>9304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9303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2" customFormat="1" ht="33" customHeight="1">
      <c r="A121" s="41"/>
      <c r="B121" s="42"/>
      <c r="C121" s="231" t="s">
        <v>341</v>
      </c>
      <c r="D121" s="231" t="s">
        <v>477</v>
      </c>
      <c r="E121" s="232" t="s">
        <v>9305</v>
      </c>
      <c r="F121" s="233" t="s">
        <v>9306</v>
      </c>
      <c r="G121" s="234" t="s">
        <v>550</v>
      </c>
      <c r="H121" s="235">
        <v>11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567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567</v>
      </c>
      <c r="BM121" s="242" t="s">
        <v>9307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9306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2" customFormat="1" ht="16.5" customHeight="1">
      <c r="A123" s="41"/>
      <c r="B123" s="42"/>
      <c r="C123" s="282" t="s">
        <v>350</v>
      </c>
      <c r="D123" s="282" t="s">
        <v>516</v>
      </c>
      <c r="E123" s="283" t="s">
        <v>9308</v>
      </c>
      <c r="F123" s="284" t="s">
        <v>9309</v>
      </c>
      <c r="G123" s="285" t="s">
        <v>550</v>
      </c>
      <c r="H123" s="286">
        <v>11</v>
      </c>
      <c r="I123" s="287"/>
      <c r="J123" s="288">
        <f>ROUND(I123*H123,2)</f>
        <v>0</v>
      </c>
      <c r="K123" s="284" t="s">
        <v>28</v>
      </c>
      <c r="L123" s="289"/>
      <c r="M123" s="290" t="s">
        <v>28</v>
      </c>
      <c r="N123" s="291" t="s">
        <v>45</v>
      </c>
      <c r="O123" s="87"/>
      <c r="P123" s="240">
        <f>O123*H123</f>
        <v>0</v>
      </c>
      <c r="Q123" s="240">
        <v>0.020500000000000001</v>
      </c>
      <c r="R123" s="240">
        <f>Q123*H123</f>
        <v>0.22550000000000001</v>
      </c>
      <c r="S123" s="240">
        <v>0</v>
      </c>
      <c r="T123" s="241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42" t="s">
        <v>649</v>
      </c>
      <c r="AT123" s="242" t="s">
        <v>516</v>
      </c>
      <c r="AU123" s="242" t="s">
        <v>82</v>
      </c>
      <c r="AY123" s="20" t="s">
        <v>475</v>
      </c>
      <c r="BE123" s="243">
        <f>IF(N123="základní",J123,0)</f>
        <v>0</v>
      </c>
      <c r="BF123" s="243">
        <f>IF(N123="snížená",J123,0)</f>
        <v>0</v>
      </c>
      <c r="BG123" s="243">
        <f>IF(N123="zákl. přenesená",J123,0)</f>
        <v>0</v>
      </c>
      <c r="BH123" s="243">
        <f>IF(N123="sníž. přenesená",J123,0)</f>
        <v>0</v>
      </c>
      <c r="BI123" s="243">
        <f>IF(N123="nulová",J123,0)</f>
        <v>0</v>
      </c>
      <c r="BJ123" s="20" t="s">
        <v>78</v>
      </c>
      <c r="BK123" s="243">
        <f>ROUND(I123*H123,2)</f>
        <v>0</v>
      </c>
      <c r="BL123" s="20" t="s">
        <v>567</v>
      </c>
      <c r="BM123" s="242" t="s">
        <v>9310</v>
      </c>
    </row>
    <row r="124" s="2" customFormat="1">
      <c r="A124" s="41"/>
      <c r="B124" s="42"/>
      <c r="C124" s="43"/>
      <c r="D124" s="244" t="s">
        <v>484</v>
      </c>
      <c r="E124" s="43"/>
      <c r="F124" s="245" t="s">
        <v>9309</v>
      </c>
      <c r="G124" s="43"/>
      <c r="H124" s="43"/>
      <c r="I124" s="151"/>
      <c r="J124" s="43"/>
      <c r="K124" s="43"/>
      <c r="L124" s="47"/>
      <c r="M124" s="246"/>
      <c r="N124" s="24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484</v>
      </c>
      <c r="AU124" s="20" t="s">
        <v>82</v>
      </c>
    </row>
    <row r="125" s="2" customFormat="1" ht="44.25" customHeight="1">
      <c r="A125" s="41"/>
      <c r="B125" s="42"/>
      <c r="C125" s="231" t="s">
        <v>359</v>
      </c>
      <c r="D125" s="231" t="s">
        <v>477</v>
      </c>
      <c r="E125" s="232" t="s">
        <v>9311</v>
      </c>
      <c r="F125" s="233" t="s">
        <v>9312</v>
      </c>
      <c r="G125" s="234" t="s">
        <v>550</v>
      </c>
      <c r="H125" s="235">
        <v>10</v>
      </c>
      <c r="I125" s="236"/>
      <c r="J125" s="237">
        <f>ROUND(I125*H125,2)</f>
        <v>0</v>
      </c>
      <c r="K125" s="233" t="s">
        <v>481</v>
      </c>
      <c r="L125" s="47"/>
      <c r="M125" s="238" t="s">
        <v>28</v>
      </c>
      <c r="N125" s="239" t="s">
        <v>45</v>
      </c>
      <c r="O125" s="87"/>
      <c r="P125" s="240">
        <f>O125*H125</f>
        <v>0</v>
      </c>
      <c r="Q125" s="240">
        <v>0</v>
      </c>
      <c r="R125" s="240">
        <f>Q125*H125</f>
        <v>0</v>
      </c>
      <c r="S125" s="240">
        <v>0</v>
      </c>
      <c r="T125" s="241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42" t="s">
        <v>567</v>
      </c>
      <c r="AT125" s="242" t="s">
        <v>477</v>
      </c>
      <c r="AU125" s="242" t="s">
        <v>82</v>
      </c>
      <c r="AY125" s="20" t="s">
        <v>475</v>
      </c>
      <c r="BE125" s="243">
        <f>IF(N125="základní",J125,0)</f>
        <v>0</v>
      </c>
      <c r="BF125" s="243">
        <f>IF(N125="snížená",J125,0)</f>
        <v>0</v>
      </c>
      <c r="BG125" s="243">
        <f>IF(N125="zákl. přenesená",J125,0)</f>
        <v>0</v>
      </c>
      <c r="BH125" s="243">
        <f>IF(N125="sníž. přenesená",J125,0)</f>
        <v>0</v>
      </c>
      <c r="BI125" s="243">
        <f>IF(N125="nulová",J125,0)</f>
        <v>0</v>
      </c>
      <c r="BJ125" s="20" t="s">
        <v>78</v>
      </c>
      <c r="BK125" s="243">
        <f>ROUND(I125*H125,2)</f>
        <v>0</v>
      </c>
      <c r="BL125" s="20" t="s">
        <v>567</v>
      </c>
      <c r="BM125" s="242" t="s">
        <v>9313</v>
      </c>
    </row>
    <row r="126" s="2" customFormat="1">
      <c r="A126" s="41"/>
      <c r="B126" s="42"/>
      <c r="C126" s="43"/>
      <c r="D126" s="244" t="s">
        <v>484</v>
      </c>
      <c r="E126" s="43"/>
      <c r="F126" s="245" t="s">
        <v>9312</v>
      </c>
      <c r="G126" s="43"/>
      <c r="H126" s="43"/>
      <c r="I126" s="151"/>
      <c r="J126" s="43"/>
      <c r="K126" s="43"/>
      <c r="L126" s="47"/>
      <c r="M126" s="246"/>
      <c r="N126" s="24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484</v>
      </c>
      <c r="AU126" s="20" t="s">
        <v>82</v>
      </c>
    </row>
    <row r="127" s="2" customFormat="1" ht="16.5" customHeight="1">
      <c r="A127" s="41"/>
      <c r="B127" s="42"/>
      <c r="C127" s="282" t="s">
        <v>557</v>
      </c>
      <c r="D127" s="282" t="s">
        <v>516</v>
      </c>
      <c r="E127" s="283" t="s">
        <v>9314</v>
      </c>
      <c r="F127" s="284" t="s">
        <v>9315</v>
      </c>
      <c r="G127" s="285" t="s">
        <v>550</v>
      </c>
      <c r="H127" s="286">
        <v>10</v>
      </c>
      <c r="I127" s="287"/>
      <c r="J127" s="288">
        <f>ROUND(I127*H127,2)</f>
        <v>0</v>
      </c>
      <c r="K127" s="284" t="s">
        <v>28</v>
      </c>
      <c r="L127" s="289"/>
      <c r="M127" s="290" t="s">
        <v>28</v>
      </c>
      <c r="N127" s="291" t="s">
        <v>45</v>
      </c>
      <c r="O127" s="87"/>
      <c r="P127" s="240">
        <f>O127*H127</f>
        <v>0</v>
      </c>
      <c r="Q127" s="240">
        <v>0.71099999999999997</v>
      </c>
      <c r="R127" s="240">
        <f>Q127*H127</f>
        <v>7.1099999999999994</v>
      </c>
      <c r="S127" s="240">
        <v>0</v>
      </c>
      <c r="T127" s="241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42" t="s">
        <v>649</v>
      </c>
      <c r="AT127" s="242" t="s">
        <v>516</v>
      </c>
      <c r="AU127" s="242" t="s">
        <v>82</v>
      </c>
      <c r="AY127" s="20" t="s">
        <v>475</v>
      </c>
      <c r="BE127" s="243">
        <f>IF(N127="základní",J127,0)</f>
        <v>0</v>
      </c>
      <c r="BF127" s="243">
        <f>IF(N127="snížená",J127,0)</f>
        <v>0</v>
      </c>
      <c r="BG127" s="243">
        <f>IF(N127="zákl. přenesená",J127,0)</f>
        <v>0</v>
      </c>
      <c r="BH127" s="243">
        <f>IF(N127="sníž. přenesená",J127,0)</f>
        <v>0</v>
      </c>
      <c r="BI127" s="243">
        <f>IF(N127="nulová",J127,0)</f>
        <v>0</v>
      </c>
      <c r="BJ127" s="20" t="s">
        <v>78</v>
      </c>
      <c r="BK127" s="243">
        <f>ROUND(I127*H127,2)</f>
        <v>0</v>
      </c>
      <c r="BL127" s="20" t="s">
        <v>567</v>
      </c>
      <c r="BM127" s="242" t="s">
        <v>9316</v>
      </c>
    </row>
    <row r="128" s="2" customFormat="1">
      <c r="A128" s="41"/>
      <c r="B128" s="42"/>
      <c r="C128" s="43"/>
      <c r="D128" s="244" t="s">
        <v>484</v>
      </c>
      <c r="E128" s="43"/>
      <c r="F128" s="245" t="s">
        <v>9315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484</v>
      </c>
      <c r="AU128" s="20" t="s">
        <v>82</v>
      </c>
    </row>
    <row r="129" s="2" customFormat="1" ht="33" customHeight="1">
      <c r="A129" s="41"/>
      <c r="B129" s="42"/>
      <c r="C129" s="231" t="s">
        <v>8</v>
      </c>
      <c r="D129" s="231" t="s">
        <v>477</v>
      </c>
      <c r="E129" s="232" t="s">
        <v>9317</v>
      </c>
      <c r="F129" s="233" t="s">
        <v>9318</v>
      </c>
      <c r="G129" s="234" t="s">
        <v>639</v>
      </c>
      <c r="H129" s="235">
        <v>6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567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567</v>
      </c>
      <c r="BM129" s="242" t="s">
        <v>9319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9318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2" customFormat="1" ht="21.75" customHeight="1">
      <c r="A131" s="41"/>
      <c r="B131" s="42"/>
      <c r="C131" s="282" t="s">
        <v>567</v>
      </c>
      <c r="D131" s="282" t="s">
        <v>516</v>
      </c>
      <c r="E131" s="283" t="s">
        <v>9320</v>
      </c>
      <c r="F131" s="284" t="s">
        <v>9321</v>
      </c>
      <c r="G131" s="285" t="s">
        <v>639</v>
      </c>
      <c r="H131" s="286">
        <v>6</v>
      </c>
      <c r="I131" s="287"/>
      <c r="J131" s="288">
        <f>ROUND(I131*H131,2)</f>
        <v>0</v>
      </c>
      <c r="K131" s="284" t="s">
        <v>481</v>
      </c>
      <c r="L131" s="289"/>
      <c r="M131" s="290" t="s">
        <v>28</v>
      </c>
      <c r="N131" s="291" t="s">
        <v>45</v>
      </c>
      <c r="O131" s="87"/>
      <c r="P131" s="240">
        <f>O131*H131</f>
        <v>0</v>
      </c>
      <c r="Q131" s="240">
        <v>0.00020000000000000001</v>
      </c>
      <c r="R131" s="240">
        <f>Q131*H131</f>
        <v>0.0012000000000000001</v>
      </c>
      <c r="S131" s="240">
        <v>0</v>
      </c>
      <c r="T131" s="241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42" t="s">
        <v>649</v>
      </c>
      <c r="AT131" s="242" t="s">
        <v>516</v>
      </c>
      <c r="AU131" s="242" t="s">
        <v>82</v>
      </c>
      <c r="AY131" s="20" t="s">
        <v>475</v>
      </c>
      <c r="BE131" s="243">
        <f>IF(N131="základní",J131,0)</f>
        <v>0</v>
      </c>
      <c r="BF131" s="243">
        <f>IF(N131="snížená",J131,0)</f>
        <v>0</v>
      </c>
      <c r="BG131" s="243">
        <f>IF(N131="zákl. přenesená",J131,0)</f>
        <v>0</v>
      </c>
      <c r="BH131" s="243">
        <f>IF(N131="sníž. přenesená",J131,0)</f>
        <v>0</v>
      </c>
      <c r="BI131" s="243">
        <f>IF(N131="nulová",J131,0)</f>
        <v>0</v>
      </c>
      <c r="BJ131" s="20" t="s">
        <v>78</v>
      </c>
      <c r="BK131" s="243">
        <f>ROUND(I131*H131,2)</f>
        <v>0</v>
      </c>
      <c r="BL131" s="20" t="s">
        <v>567</v>
      </c>
      <c r="BM131" s="242" t="s">
        <v>9322</v>
      </c>
    </row>
    <row r="132" s="2" customFormat="1">
      <c r="A132" s="41"/>
      <c r="B132" s="42"/>
      <c r="C132" s="43"/>
      <c r="D132" s="244" t="s">
        <v>484</v>
      </c>
      <c r="E132" s="43"/>
      <c r="F132" s="245" t="s">
        <v>9321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484</v>
      </c>
      <c r="AU132" s="20" t="s">
        <v>82</v>
      </c>
    </row>
    <row r="133" s="2" customFormat="1" ht="33" customHeight="1">
      <c r="A133" s="41"/>
      <c r="B133" s="42"/>
      <c r="C133" s="231" t="s">
        <v>571</v>
      </c>
      <c r="D133" s="231" t="s">
        <v>477</v>
      </c>
      <c r="E133" s="232" t="s">
        <v>9323</v>
      </c>
      <c r="F133" s="233" t="s">
        <v>9324</v>
      </c>
      <c r="G133" s="234" t="s">
        <v>639</v>
      </c>
      <c r="H133" s="235">
        <v>100</v>
      </c>
      <c r="I133" s="236"/>
      <c r="J133" s="237">
        <f>ROUND(I133*H133,2)</f>
        <v>0</v>
      </c>
      <c r="K133" s="233" t="s">
        <v>481</v>
      </c>
      <c r="L133" s="47"/>
      <c r="M133" s="238" t="s">
        <v>28</v>
      </c>
      <c r="N133" s="239" t="s">
        <v>45</v>
      </c>
      <c r="O133" s="87"/>
      <c r="P133" s="240">
        <f>O133*H133</f>
        <v>0</v>
      </c>
      <c r="Q133" s="240">
        <v>0</v>
      </c>
      <c r="R133" s="240">
        <f>Q133*H133</f>
        <v>0</v>
      </c>
      <c r="S133" s="240">
        <v>0</v>
      </c>
      <c r="T133" s="241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42" t="s">
        <v>567</v>
      </c>
      <c r="AT133" s="242" t="s">
        <v>477</v>
      </c>
      <c r="AU133" s="242" t="s">
        <v>82</v>
      </c>
      <c r="AY133" s="20" t="s">
        <v>475</v>
      </c>
      <c r="BE133" s="243">
        <f>IF(N133="základní",J133,0)</f>
        <v>0</v>
      </c>
      <c r="BF133" s="243">
        <f>IF(N133="snížená",J133,0)</f>
        <v>0</v>
      </c>
      <c r="BG133" s="243">
        <f>IF(N133="zákl. přenesená",J133,0)</f>
        <v>0</v>
      </c>
      <c r="BH133" s="243">
        <f>IF(N133="sníž. přenesená",J133,0)</f>
        <v>0</v>
      </c>
      <c r="BI133" s="243">
        <f>IF(N133="nulová",J133,0)</f>
        <v>0</v>
      </c>
      <c r="BJ133" s="20" t="s">
        <v>78</v>
      </c>
      <c r="BK133" s="243">
        <f>ROUND(I133*H133,2)</f>
        <v>0</v>
      </c>
      <c r="BL133" s="20" t="s">
        <v>567</v>
      </c>
      <c r="BM133" s="242" t="s">
        <v>9325</v>
      </c>
    </row>
    <row r="134" s="2" customFormat="1">
      <c r="A134" s="41"/>
      <c r="B134" s="42"/>
      <c r="C134" s="43"/>
      <c r="D134" s="244" t="s">
        <v>484</v>
      </c>
      <c r="E134" s="43"/>
      <c r="F134" s="245" t="s">
        <v>9324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484</v>
      </c>
      <c r="AU134" s="20" t="s">
        <v>82</v>
      </c>
    </row>
    <row r="135" s="2" customFormat="1" ht="33" customHeight="1">
      <c r="A135" s="41"/>
      <c r="B135" s="42"/>
      <c r="C135" s="231" t="s">
        <v>575</v>
      </c>
      <c r="D135" s="231" t="s">
        <v>477</v>
      </c>
      <c r="E135" s="232" t="s">
        <v>9326</v>
      </c>
      <c r="F135" s="233" t="s">
        <v>9327</v>
      </c>
      <c r="G135" s="234" t="s">
        <v>639</v>
      </c>
      <c r="H135" s="235">
        <v>470</v>
      </c>
      <c r="I135" s="236"/>
      <c r="J135" s="237">
        <f>ROUND(I135*H135,2)</f>
        <v>0</v>
      </c>
      <c r="K135" s="233" t="s">
        <v>481</v>
      </c>
      <c r="L135" s="47"/>
      <c r="M135" s="238" t="s">
        <v>28</v>
      </c>
      <c r="N135" s="239" t="s">
        <v>45</v>
      </c>
      <c r="O135" s="87"/>
      <c r="P135" s="240">
        <f>O135*H135</f>
        <v>0</v>
      </c>
      <c r="Q135" s="240">
        <v>0</v>
      </c>
      <c r="R135" s="240">
        <f>Q135*H135</f>
        <v>0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567</v>
      </c>
      <c r="AT135" s="242" t="s">
        <v>477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567</v>
      </c>
      <c r="BM135" s="242" t="s">
        <v>9328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9327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2" customFormat="1" ht="16.5" customHeight="1">
      <c r="A137" s="41"/>
      <c r="B137" s="42"/>
      <c r="C137" s="282" t="s">
        <v>579</v>
      </c>
      <c r="D137" s="282" t="s">
        <v>516</v>
      </c>
      <c r="E137" s="283" t="s">
        <v>9329</v>
      </c>
      <c r="F137" s="284" t="s">
        <v>9330</v>
      </c>
      <c r="G137" s="285" t="s">
        <v>8232</v>
      </c>
      <c r="H137" s="286">
        <v>0.46999999999999997</v>
      </c>
      <c r="I137" s="287"/>
      <c r="J137" s="288">
        <f>ROUND(I137*H137,2)</f>
        <v>0</v>
      </c>
      <c r="K137" s="284" t="s">
        <v>28</v>
      </c>
      <c r="L137" s="289"/>
      <c r="M137" s="290" t="s">
        <v>28</v>
      </c>
      <c r="N137" s="291" t="s">
        <v>45</v>
      </c>
      <c r="O137" s="87"/>
      <c r="P137" s="240">
        <f>O137*H137</f>
        <v>0</v>
      </c>
      <c r="Q137" s="240">
        <v>0.17000000000000001</v>
      </c>
      <c r="R137" s="240">
        <f>Q137*H137</f>
        <v>0.079899999999999999</v>
      </c>
      <c r="S137" s="240">
        <v>0</v>
      </c>
      <c r="T137" s="241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42" t="s">
        <v>649</v>
      </c>
      <c r="AT137" s="242" t="s">
        <v>516</v>
      </c>
      <c r="AU137" s="242" t="s">
        <v>82</v>
      </c>
      <c r="AY137" s="20" t="s">
        <v>475</v>
      </c>
      <c r="BE137" s="243">
        <f>IF(N137="základní",J137,0)</f>
        <v>0</v>
      </c>
      <c r="BF137" s="243">
        <f>IF(N137="snížená",J137,0)</f>
        <v>0</v>
      </c>
      <c r="BG137" s="243">
        <f>IF(N137="zákl. přenesená",J137,0)</f>
        <v>0</v>
      </c>
      <c r="BH137" s="243">
        <f>IF(N137="sníž. přenesená",J137,0)</f>
        <v>0</v>
      </c>
      <c r="BI137" s="243">
        <f>IF(N137="nulová",J137,0)</f>
        <v>0</v>
      </c>
      <c r="BJ137" s="20" t="s">
        <v>78</v>
      </c>
      <c r="BK137" s="243">
        <f>ROUND(I137*H137,2)</f>
        <v>0</v>
      </c>
      <c r="BL137" s="20" t="s">
        <v>567</v>
      </c>
      <c r="BM137" s="242" t="s">
        <v>9331</v>
      </c>
    </row>
    <row r="138" s="2" customFormat="1">
      <c r="A138" s="41"/>
      <c r="B138" s="42"/>
      <c r="C138" s="43"/>
      <c r="D138" s="244" t="s">
        <v>484</v>
      </c>
      <c r="E138" s="43"/>
      <c r="F138" s="245" t="s">
        <v>9330</v>
      </c>
      <c r="G138" s="43"/>
      <c r="H138" s="43"/>
      <c r="I138" s="151"/>
      <c r="J138" s="43"/>
      <c r="K138" s="43"/>
      <c r="L138" s="47"/>
      <c r="M138" s="246"/>
      <c r="N138" s="24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484</v>
      </c>
      <c r="AU138" s="20" t="s">
        <v>82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9332</v>
      </c>
      <c r="G139" s="250"/>
      <c r="H139" s="253">
        <v>0.46999999999999997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78</v>
      </c>
      <c r="AY139" s="259" t="s">
        <v>475</v>
      </c>
    </row>
    <row r="140" s="2" customFormat="1" ht="16.5" customHeight="1">
      <c r="A140" s="41"/>
      <c r="B140" s="42"/>
      <c r="C140" s="282" t="s">
        <v>583</v>
      </c>
      <c r="D140" s="282" t="s">
        <v>516</v>
      </c>
      <c r="E140" s="283" t="s">
        <v>8768</v>
      </c>
      <c r="F140" s="284" t="s">
        <v>8769</v>
      </c>
      <c r="G140" s="285" t="s">
        <v>8232</v>
      </c>
      <c r="H140" s="286">
        <v>0.12</v>
      </c>
      <c r="I140" s="287"/>
      <c r="J140" s="288">
        <f>ROUND(I140*H140,2)</f>
        <v>0</v>
      </c>
      <c r="K140" s="284" t="s">
        <v>28</v>
      </c>
      <c r="L140" s="289"/>
      <c r="M140" s="290" t="s">
        <v>28</v>
      </c>
      <c r="N140" s="291" t="s">
        <v>45</v>
      </c>
      <c r="O140" s="87"/>
      <c r="P140" s="240">
        <f>O140*H140</f>
        <v>0</v>
      </c>
      <c r="Q140" s="240">
        <v>0.12</v>
      </c>
      <c r="R140" s="240">
        <f>Q140*H140</f>
        <v>0.0144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649</v>
      </c>
      <c r="AT140" s="242" t="s">
        <v>516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567</v>
      </c>
      <c r="BM140" s="242" t="s">
        <v>9333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8769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9334</v>
      </c>
      <c r="G142" s="250"/>
      <c r="H142" s="253">
        <v>0.12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33" customHeight="1">
      <c r="A143" s="41"/>
      <c r="B143" s="42"/>
      <c r="C143" s="231" t="s">
        <v>7</v>
      </c>
      <c r="D143" s="231" t="s">
        <v>477</v>
      </c>
      <c r="E143" s="232" t="s">
        <v>9335</v>
      </c>
      <c r="F143" s="233" t="s">
        <v>9336</v>
      </c>
      <c r="G143" s="234" t="s">
        <v>639</v>
      </c>
      <c r="H143" s="235">
        <v>100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567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567</v>
      </c>
      <c r="BM143" s="242" t="s">
        <v>9337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9336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 ht="16.5" customHeight="1">
      <c r="A145" s="41"/>
      <c r="B145" s="42"/>
      <c r="C145" s="282" t="s">
        <v>594</v>
      </c>
      <c r="D145" s="282" t="s">
        <v>516</v>
      </c>
      <c r="E145" s="283" t="s">
        <v>8778</v>
      </c>
      <c r="F145" s="284" t="s">
        <v>8779</v>
      </c>
      <c r="G145" s="285" t="s">
        <v>8232</v>
      </c>
      <c r="H145" s="286">
        <v>0.10000000000000001</v>
      </c>
      <c r="I145" s="287"/>
      <c r="J145" s="288">
        <f>ROUND(I145*H145,2)</f>
        <v>0</v>
      </c>
      <c r="K145" s="284" t="s">
        <v>28</v>
      </c>
      <c r="L145" s="289"/>
      <c r="M145" s="290" t="s">
        <v>28</v>
      </c>
      <c r="N145" s="291" t="s">
        <v>45</v>
      </c>
      <c r="O145" s="87"/>
      <c r="P145" s="240">
        <f>O145*H145</f>
        <v>0</v>
      </c>
      <c r="Q145" s="240">
        <v>0.34000000000000002</v>
      </c>
      <c r="R145" s="240">
        <f>Q145*H145</f>
        <v>0.034000000000000002</v>
      </c>
      <c r="S145" s="240">
        <v>0</v>
      </c>
      <c r="T145" s="241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42" t="s">
        <v>649</v>
      </c>
      <c r="AT145" s="242" t="s">
        <v>516</v>
      </c>
      <c r="AU145" s="242" t="s">
        <v>82</v>
      </c>
      <c r="AY145" s="20" t="s">
        <v>475</v>
      </c>
      <c r="BE145" s="243">
        <f>IF(N145="základní",J145,0)</f>
        <v>0</v>
      </c>
      <c r="BF145" s="243">
        <f>IF(N145="snížená",J145,0)</f>
        <v>0</v>
      </c>
      <c r="BG145" s="243">
        <f>IF(N145="zákl. přenesená",J145,0)</f>
        <v>0</v>
      </c>
      <c r="BH145" s="243">
        <f>IF(N145="sníž. přenesená",J145,0)</f>
        <v>0</v>
      </c>
      <c r="BI145" s="243">
        <f>IF(N145="nulová",J145,0)</f>
        <v>0</v>
      </c>
      <c r="BJ145" s="20" t="s">
        <v>78</v>
      </c>
      <c r="BK145" s="243">
        <f>ROUND(I145*H145,2)</f>
        <v>0</v>
      </c>
      <c r="BL145" s="20" t="s">
        <v>567</v>
      </c>
      <c r="BM145" s="242" t="s">
        <v>9338</v>
      </c>
    </row>
    <row r="146" s="2" customFormat="1">
      <c r="A146" s="41"/>
      <c r="B146" s="42"/>
      <c r="C146" s="43"/>
      <c r="D146" s="244" t="s">
        <v>484</v>
      </c>
      <c r="E146" s="43"/>
      <c r="F146" s="245" t="s">
        <v>8779</v>
      </c>
      <c r="G146" s="43"/>
      <c r="H146" s="43"/>
      <c r="I146" s="151"/>
      <c r="J146" s="43"/>
      <c r="K146" s="43"/>
      <c r="L146" s="47"/>
      <c r="M146" s="246"/>
      <c r="N146" s="24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484</v>
      </c>
      <c r="AU146" s="20" t="s">
        <v>82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9339</v>
      </c>
      <c r="G147" s="250"/>
      <c r="H147" s="253">
        <v>0.10000000000000001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78</v>
      </c>
      <c r="AY147" s="259" t="s">
        <v>475</v>
      </c>
    </row>
    <row r="148" s="2" customFormat="1" ht="44.25" customHeight="1">
      <c r="A148" s="41"/>
      <c r="B148" s="42"/>
      <c r="C148" s="231" t="s">
        <v>599</v>
      </c>
      <c r="D148" s="231" t="s">
        <v>477</v>
      </c>
      <c r="E148" s="232" t="s">
        <v>9340</v>
      </c>
      <c r="F148" s="233" t="s">
        <v>9341</v>
      </c>
      <c r="G148" s="234" t="s">
        <v>639</v>
      </c>
      <c r="H148" s="235">
        <v>240</v>
      </c>
      <c r="I148" s="236"/>
      <c r="J148" s="237">
        <f>ROUND(I148*H148,2)</f>
        <v>0</v>
      </c>
      <c r="K148" s="233" t="s">
        <v>481</v>
      </c>
      <c r="L148" s="47"/>
      <c r="M148" s="238" t="s">
        <v>28</v>
      </c>
      <c r="N148" s="239" t="s">
        <v>45</v>
      </c>
      <c r="O148" s="87"/>
      <c r="P148" s="240">
        <f>O148*H148</f>
        <v>0</v>
      </c>
      <c r="Q148" s="240">
        <v>0</v>
      </c>
      <c r="R148" s="240">
        <f>Q148*H148</f>
        <v>0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567</v>
      </c>
      <c r="AT148" s="242" t="s">
        <v>477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567</v>
      </c>
      <c r="BM148" s="242" t="s">
        <v>9342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9341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2" customFormat="1" ht="16.5" customHeight="1">
      <c r="A150" s="41"/>
      <c r="B150" s="42"/>
      <c r="C150" s="282" t="s">
        <v>603</v>
      </c>
      <c r="D150" s="282" t="s">
        <v>516</v>
      </c>
      <c r="E150" s="283" t="s">
        <v>8772</v>
      </c>
      <c r="F150" s="284" t="s">
        <v>8773</v>
      </c>
      <c r="G150" s="285" t="s">
        <v>8232</v>
      </c>
      <c r="H150" s="286">
        <v>0.28799999999999998</v>
      </c>
      <c r="I150" s="287"/>
      <c r="J150" s="288">
        <f>ROUND(I150*H150,2)</f>
        <v>0</v>
      </c>
      <c r="K150" s="284" t="s">
        <v>28</v>
      </c>
      <c r="L150" s="289"/>
      <c r="M150" s="290" t="s">
        <v>28</v>
      </c>
      <c r="N150" s="291" t="s">
        <v>45</v>
      </c>
      <c r="O150" s="87"/>
      <c r="P150" s="240">
        <f>O150*H150</f>
        <v>0</v>
      </c>
      <c r="Q150" s="240">
        <v>0.16</v>
      </c>
      <c r="R150" s="240">
        <f>Q150*H150</f>
        <v>0.046079999999999996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649</v>
      </c>
      <c r="AT150" s="242" t="s">
        <v>516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567</v>
      </c>
      <c r="BM150" s="242" t="s">
        <v>9343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8773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9344</v>
      </c>
      <c r="G152" s="250"/>
      <c r="H152" s="253">
        <v>0.28799999999999998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78</v>
      </c>
      <c r="AY152" s="259" t="s">
        <v>475</v>
      </c>
    </row>
    <row r="153" s="2" customFormat="1" ht="21.75" customHeight="1">
      <c r="A153" s="41"/>
      <c r="B153" s="42"/>
      <c r="C153" s="231" t="s">
        <v>607</v>
      </c>
      <c r="D153" s="231" t="s">
        <v>477</v>
      </c>
      <c r="E153" s="232" t="s">
        <v>8650</v>
      </c>
      <c r="F153" s="233" t="s">
        <v>8651</v>
      </c>
      <c r="G153" s="234" t="s">
        <v>550</v>
      </c>
      <c r="H153" s="235">
        <v>64</v>
      </c>
      <c r="I153" s="236"/>
      <c r="J153" s="237">
        <f>ROUND(I153*H153,2)</f>
        <v>0</v>
      </c>
      <c r="K153" s="233" t="s">
        <v>481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0</v>
      </c>
      <c r="R153" s="240">
        <f>Q153*H153</f>
        <v>0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567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567</v>
      </c>
      <c r="BM153" s="242" t="s">
        <v>9345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8651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2" customFormat="1" ht="21.75" customHeight="1">
      <c r="A155" s="41"/>
      <c r="B155" s="42"/>
      <c r="C155" s="231" t="s">
        <v>614</v>
      </c>
      <c r="D155" s="231" t="s">
        <v>477</v>
      </c>
      <c r="E155" s="232" t="s">
        <v>8782</v>
      </c>
      <c r="F155" s="233" t="s">
        <v>8783</v>
      </c>
      <c r="G155" s="234" t="s">
        <v>550</v>
      </c>
      <c r="H155" s="235">
        <v>34</v>
      </c>
      <c r="I155" s="236"/>
      <c r="J155" s="237">
        <f>ROUND(I155*H155,2)</f>
        <v>0</v>
      </c>
      <c r="K155" s="233" t="s">
        <v>481</v>
      </c>
      <c r="L155" s="47"/>
      <c r="M155" s="238" t="s">
        <v>28</v>
      </c>
      <c r="N155" s="239" t="s">
        <v>45</v>
      </c>
      <c r="O155" s="87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567</v>
      </c>
      <c r="AT155" s="242" t="s">
        <v>477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567</v>
      </c>
      <c r="BM155" s="242" t="s">
        <v>9346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8783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2" customFormat="1" ht="21.75" customHeight="1">
      <c r="A157" s="41"/>
      <c r="B157" s="42"/>
      <c r="C157" s="231" t="s">
        <v>620</v>
      </c>
      <c r="D157" s="231" t="s">
        <v>477</v>
      </c>
      <c r="E157" s="232" t="s">
        <v>9347</v>
      </c>
      <c r="F157" s="233" t="s">
        <v>9348</v>
      </c>
      <c r="G157" s="234" t="s">
        <v>550</v>
      </c>
      <c r="H157" s="235">
        <v>4</v>
      </c>
      <c r="I157" s="236"/>
      <c r="J157" s="237">
        <f>ROUND(I157*H157,2)</f>
        <v>0</v>
      </c>
      <c r="K157" s="233" t="s">
        <v>481</v>
      </c>
      <c r="L157" s="47"/>
      <c r="M157" s="238" t="s">
        <v>28</v>
      </c>
      <c r="N157" s="239" t="s">
        <v>45</v>
      </c>
      <c r="O157" s="87"/>
      <c r="P157" s="240">
        <f>O157*H157</f>
        <v>0</v>
      </c>
      <c r="Q157" s="240">
        <v>0</v>
      </c>
      <c r="R157" s="240">
        <f>Q157*H157</f>
        <v>0</v>
      </c>
      <c r="S157" s="240">
        <v>0</v>
      </c>
      <c r="T157" s="241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42" t="s">
        <v>567</v>
      </c>
      <c r="AT157" s="242" t="s">
        <v>477</v>
      </c>
      <c r="AU157" s="242" t="s">
        <v>82</v>
      </c>
      <c r="AY157" s="20" t="s">
        <v>475</v>
      </c>
      <c r="BE157" s="243">
        <f>IF(N157="základní",J157,0)</f>
        <v>0</v>
      </c>
      <c r="BF157" s="243">
        <f>IF(N157="snížená",J157,0)</f>
        <v>0</v>
      </c>
      <c r="BG157" s="243">
        <f>IF(N157="zákl. přenesená",J157,0)</f>
        <v>0</v>
      </c>
      <c r="BH157" s="243">
        <f>IF(N157="sníž. přenesená",J157,0)</f>
        <v>0</v>
      </c>
      <c r="BI157" s="243">
        <f>IF(N157="nulová",J157,0)</f>
        <v>0</v>
      </c>
      <c r="BJ157" s="20" t="s">
        <v>78</v>
      </c>
      <c r="BK157" s="243">
        <f>ROUND(I157*H157,2)</f>
        <v>0</v>
      </c>
      <c r="BL157" s="20" t="s">
        <v>567</v>
      </c>
      <c r="BM157" s="242" t="s">
        <v>9349</v>
      </c>
    </row>
    <row r="158" s="2" customFormat="1">
      <c r="A158" s="41"/>
      <c r="B158" s="42"/>
      <c r="C158" s="43"/>
      <c r="D158" s="244" t="s">
        <v>484</v>
      </c>
      <c r="E158" s="43"/>
      <c r="F158" s="245" t="s">
        <v>9348</v>
      </c>
      <c r="G158" s="43"/>
      <c r="H158" s="43"/>
      <c r="I158" s="151"/>
      <c r="J158" s="43"/>
      <c r="K158" s="43"/>
      <c r="L158" s="47"/>
      <c r="M158" s="246"/>
      <c r="N158" s="24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484</v>
      </c>
      <c r="AU158" s="20" t="s">
        <v>82</v>
      </c>
    </row>
    <row r="159" s="2" customFormat="1" ht="21.75" customHeight="1">
      <c r="A159" s="41"/>
      <c r="B159" s="42"/>
      <c r="C159" s="231" t="s">
        <v>625</v>
      </c>
      <c r="D159" s="231" t="s">
        <v>477</v>
      </c>
      <c r="E159" s="232" t="s">
        <v>8656</v>
      </c>
      <c r="F159" s="233" t="s">
        <v>8657</v>
      </c>
      <c r="G159" s="234" t="s">
        <v>550</v>
      </c>
      <c r="H159" s="235">
        <v>1</v>
      </c>
      <c r="I159" s="236"/>
      <c r="J159" s="237">
        <f>ROUND(I159*H159,2)</f>
        <v>0</v>
      </c>
      <c r="K159" s="233" t="s">
        <v>481</v>
      </c>
      <c r="L159" s="47"/>
      <c r="M159" s="238" t="s">
        <v>28</v>
      </c>
      <c r="N159" s="239" t="s">
        <v>45</v>
      </c>
      <c r="O159" s="87"/>
      <c r="P159" s="240">
        <f>O159*H159</f>
        <v>0</v>
      </c>
      <c r="Q159" s="240">
        <v>0</v>
      </c>
      <c r="R159" s="240">
        <f>Q159*H159</f>
        <v>0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567</v>
      </c>
      <c r="AT159" s="242" t="s">
        <v>477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567</v>
      </c>
      <c r="BM159" s="242" t="s">
        <v>9350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8657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2" customFormat="1" ht="33" customHeight="1">
      <c r="A161" s="41"/>
      <c r="B161" s="42"/>
      <c r="C161" s="231" t="s">
        <v>630</v>
      </c>
      <c r="D161" s="231" t="s">
        <v>477</v>
      </c>
      <c r="E161" s="232" t="s">
        <v>9351</v>
      </c>
      <c r="F161" s="233" t="s">
        <v>9352</v>
      </c>
      <c r="G161" s="234" t="s">
        <v>550</v>
      </c>
      <c r="H161" s="235">
        <v>1</v>
      </c>
      <c r="I161" s="236"/>
      <c r="J161" s="237">
        <f>ROUND(I161*H161,2)</f>
        <v>0</v>
      </c>
      <c r="K161" s="233" t="s">
        <v>481</v>
      </c>
      <c r="L161" s="47"/>
      <c r="M161" s="238" t="s">
        <v>28</v>
      </c>
      <c r="N161" s="239" t="s">
        <v>45</v>
      </c>
      <c r="O161" s="87"/>
      <c r="P161" s="240">
        <f>O161*H161</f>
        <v>0</v>
      </c>
      <c r="Q161" s="240">
        <v>0</v>
      </c>
      <c r="R161" s="240">
        <f>Q161*H161</f>
        <v>0</v>
      </c>
      <c r="S161" s="240">
        <v>0</v>
      </c>
      <c r="T161" s="241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42" t="s">
        <v>567</v>
      </c>
      <c r="AT161" s="242" t="s">
        <v>477</v>
      </c>
      <c r="AU161" s="242" t="s">
        <v>82</v>
      </c>
      <c r="AY161" s="20" t="s">
        <v>475</v>
      </c>
      <c r="BE161" s="243">
        <f>IF(N161="základní",J161,0)</f>
        <v>0</v>
      </c>
      <c r="BF161" s="243">
        <f>IF(N161="snížená",J161,0)</f>
        <v>0</v>
      </c>
      <c r="BG161" s="243">
        <f>IF(N161="zákl. přenesená",J161,0)</f>
        <v>0</v>
      </c>
      <c r="BH161" s="243">
        <f>IF(N161="sníž. přenesená",J161,0)</f>
        <v>0</v>
      </c>
      <c r="BI161" s="243">
        <f>IF(N161="nulová",J161,0)</f>
        <v>0</v>
      </c>
      <c r="BJ161" s="20" t="s">
        <v>78</v>
      </c>
      <c r="BK161" s="243">
        <f>ROUND(I161*H161,2)</f>
        <v>0</v>
      </c>
      <c r="BL161" s="20" t="s">
        <v>567</v>
      </c>
      <c r="BM161" s="242" t="s">
        <v>9353</v>
      </c>
    </row>
    <row r="162" s="2" customFormat="1">
      <c r="A162" s="41"/>
      <c r="B162" s="42"/>
      <c r="C162" s="43"/>
      <c r="D162" s="244" t="s">
        <v>484</v>
      </c>
      <c r="E162" s="43"/>
      <c r="F162" s="245" t="s">
        <v>9352</v>
      </c>
      <c r="G162" s="43"/>
      <c r="H162" s="43"/>
      <c r="I162" s="151"/>
      <c r="J162" s="43"/>
      <c r="K162" s="43"/>
      <c r="L162" s="47"/>
      <c r="M162" s="246"/>
      <c r="N162" s="24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484</v>
      </c>
      <c r="AU162" s="20" t="s">
        <v>82</v>
      </c>
    </row>
    <row r="163" s="2" customFormat="1" ht="33" customHeight="1">
      <c r="A163" s="41"/>
      <c r="B163" s="42"/>
      <c r="C163" s="231" t="s">
        <v>636</v>
      </c>
      <c r="D163" s="231" t="s">
        <v>477</v>
      </c>
      <c r="E163" s="232" t="s">
        <v>9354</v>
      </c>
      <c r="F163" s="233" t="s">
        <v>9355</v>
      </c>
      <c r="G163" s="234" t="s">
        <v>550</v>
      </c>
      <c r="H163" s="235">
        <v>2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567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567</v>
      </c>
      <c r="BM163" s="242" t="s">
        <v>9356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9355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2" customFormat="1" ht="16.5" customHeight="1">
      <c r="A165" s="41"/>
      <c r="B165" s="42"/>
      <c r="C165" s="282" t="s">
        <v>644</v>
      </c>
      <c r="D165" s="282" t="s">
        <v>516</v>
      </c>
      <c r="E165" s="283" t="s">
        <v>9357</v>
      </c>
      <c r="F165" s="284" t="s">
        <v>9358</v>
      </c>
      <c r="G165" s="285" t="s">
        <v>550</v>
      </c>
      <c r="H165" s="286">
        <v>2</v>
      </c>
      <c r="I165" s="287"/>
      <c r="J165" s="288">
        <f>ROUND(I165*H165,2)</f>
        <v>0</v>
      </c>
      <c r="K165" s="284" t="s">
        <v>28</v>
      </c>
      <c r="L165" s="289"/>
      <c r="M165" s="290" t="s">
        <v>28</v>
      </c>
      <c r="N165" s="291" t="s">
        <v>45</v>
      </c>
      <c r="O165" s="87"/>
      <c r="P165" s="240">
        <f>O165*H165</f>
        <v>0</v>
      </c>
      <c r="Q165" s="240">
        <v>0</v>
      </c>
      <c r="R165" s="240">
        <f>Q165*H165</f>
        <v>0</v>
      </c>
      <c r="S165" s="240">
        <v>0</v>
      </c>
      <c r="T165" s="241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42" t="s">
        <v>649</v>
      </c>
      <c r="AT165" s="242" t="s">
        <v>516</v>
      </c>
      <c r="AU165" s="242" t="s">
        <v>82</v>
      </c>
      <c r="AY165" s="20" t="s">
        <v>475</v>
      </c>
      <c r="BE165" s="243">
        <f>IF(N165="základní",J165,0)</f>
        <v>0</v>
      </c>
      <c r="BF165" s="243">
        <f>IF(N165="snížená",J165,0)</f>
        <v>0</v>
      </c>
      <c r="BG165" s="243">
        <f>IF(N165="zákl. přenesená",J165,0)</f>
        <v>0</v>
      </c>
      <c r="BH165" s="243">
        <f>IF(N165="sníž. přenesená",J165,0)</f>
        <v>0</v>
      </c>
      <c r="BI165" s="243">
        <f>IF(N165="nulová",J165,0)</f>
        <v>0</v>
      </c>
      <c r="BJ165" s="20" t="s">
        <v>78</v>
      </c>
      <c r="BK165" s="243">
        <f>ROUND(I165*H165,2)</f>
        <v>0</v>
      </c>
      <c r="BL165" s="20" t="s">
        <v>567</v>
      </c>
      <c r="BM165" s="242" t="s">
        <v>9359</v>
      </c>
    </row>
    <row r="166" s="2" customFormat="1">
      <c r="A166" s="41"/>
      <c r="B166" s="42"/>
      <c r="C166" s="43"/>
      <c r="D166" s="244" t="s">
        <v>484</v>
      </c>
      <c r="E166" s="43"/>
      <c r="F166" s="245" t="s">
        <v>9358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484</v>
      </c>
      <c r="AU166" s="20" t="s">
        <v>82</v>
      </c>
    </row>
    <row r="167" s="2" customFormat="1" ht="33" customHeight="1">
      <c r="A167" s="41"/>
      <c r="B167" s="42"/>
      <c r="C167" s="231" t="s">
        <v>649</v>
      </c>
      <c r="D167" s="231" t="s">
        <v>477</v>
      </c>
      <c r="E167" s="232" t="s">
        <v>8794</v>
      </c>
      <c r="F167" s="233" t="s">
        <v>8795</v>
      </c>
      <c r="G167" s="234" t="s">
        <v>550</v>
      </c>
      <c r="H167" s="235">
        <v>1</v>
      </c>
      <c r="I167" s="236"/>
      <c r="J167" s="237">
        <f>ROUND(I167*H167,2)</f>
        <v>0</v>
      </c>
      <c r="K167" s="233" t="s">
        <v>481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0</v>
      </c>
      <c r="R167" s="240">
        <f>Q167*H167</f>
        <v>0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567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567</v>
      </c>
      <c r="BM167" s="242" t="s">
        <v>9360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8795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2" customFormat="1" ht="16.5" customHeight="1">
      <c r="A169" s="41"/>
      <c r="B169" s="42"/>
      <c r="C169" s="282" t="s">
        <v>655</v>
      </c>
      <c r="D169" s="282" t="s">
        <v>516</v>
      </c>
      <c r="E169" s="283" t="s">
        <v>9361</v>
      </c>
      <c r="F169" s="284" t="s">
        <v>9362</v>
      </c>
      <c r="G169" s="285" t="s">
        <v>550</v>
      </c>
      <c r="H169" s="286">
        <v>1</v>
      </c>
      <c r="I169" s="287"/>
      <c r="J169" s="288">
        <f>ROUND(I169*H169,2)</f>
        <v>0</v>
      </c>
      <c r="K169" s="284" t="s">
        <v>28</v>
      </c>
      <c r="L169" s="289"/>
      <c r="M169" s="290" t="s">
        <v>28</v>
      </c>
      <c r="N169" s="291" t="s">
        <v>45</v>
      </c>
      <c r="O169" s="87"/>
      <c r="P169" s="240">
        <f>O169*H169</f>
        <v>0</v>
      </c>
      <c r="Q169" s="240">
        <v>0.00010000000000000001</v>
      </c>
      <c r="R169" s="240">
        <f>Q169*H169</f>
        <v>0.00010000000000000001</v>
      </c>
      <c r="S169" s="240">
        <v>0</v>
      </c>
      <c r="T169" s="241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42" t="s">
        <v>649</v>
      </c>
      <c r="AT169" s="242" t="s">
        <v>516</v>
      </c>
      <c r="AU169" s="242" t="s">
        <v>82</v>
      </c>
      <c r="AY169" s="20" t="s">
        <v>475</v>
      </c>
      <c r="BE169" s="243">
        <f>IF(N169="základní",J169,0)</f>
        <v>0</v>
      </c>
      <c r="BF169" s="243">
        <f>IF(N169="snížená",J169,0)</f>
        <v>0</v>
      </c>
      <c r="BG169" s="243">
        <f>IF(N169="zákl. přenesená",J169,0)</f>
        <v>0</v>
      </c>
      <c r="BH169" s="243">
        <f>IF(N169="sníž. přenesená",J169,0)</f>
        <v>0</v>
      </c>
      <c r="BI169" s="243">
        <f>IF(N169="nulová",J169,0)</f>
        <v>0</v>
      </c>
      <c r="BJ169" s="20" t="s">
        <v>78</v>
      </c>
      <c r="BK169" s="243">
        <f>ROUND(I169*H169,2)</f>
        <v>0</v>
      </c>
      <c r="BL169" s="20" t="s">
        <v>567</v>
      </c>
      <c r="BM169" s="242" t="s">
        <v>9363</v>
      </c>
    </row>
    <row r="170" s="2" customFormat="1">
      <c r="A170" s="41"/>
      <c r="B170" s="42"/>
      <c r="C170" s="43"/>
      <c r="D170" s="244" t="s">
        <v>484</v>
      </c>
      <c r="E170" s="43"/>
      <c r="F170" s="245" t="s">
        <v>9362</v>
      </c>
      <c r="G170" s="43"/>
      <c r="H170" s="43"/>
      <c r="I170" s="151"/>
      <c r="J170" s="43"/>
      <c r="K170" s="43"/>
      <c r="L170" s="47"/>
      <c r="M170" s="246"/>
      <c r="N170" s="24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484</v>
      </c>
      <c r="AU170" s="20" t="s">
        <v>82</v>
      </c>
    </row>
    <row r="171" s="2" customFormat="1" ht="33" customHeight="1">
      <c r="A171" s="41"/>
      <c r="B171" s="42"/>
      <c r="C171" s="231" t="s">
        <v>662</v>
      </c>
      <c r="D171" s="231" t="s">
        <v>477</v>
      </c>
      <c r="E171" s="232" t="s">
        <v>8800</v>
      </c>
      <c r="F171" s="233" t="s">
        <v>8801</v>
      </c>
      <c r="G171" s="234" t="s">
        <v>550</v>
      </c>
      <c r="H171" s="235">
        <v>2</v>
      </c>
      <c r="I171" s="236"/>
      <c r="J171" s="237">
        <f>ROUND(I171*H171,2)</f>
        <v>0</v>
      </c>
      <c r="K171" s="233" t="s">
        <v>481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567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567</v>
      </c>
      <c r="BM171" s="242" t="s">
        <v>9364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8801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2" customFormat="1" ht="16.5" customHeight="1">
      <c r="A173" s="41"/>
      <c r="B173" s="42"/>
      <c r="C173" s="282" t="s">
        <v>668</v>
      </c>
      <c r="D173" s="282" t="s">
        <v>516</v>
      </c>
      <c r="E173" s="283" t="s">
        <v>9365</v>
      </c>
      <c r="F173" s="284" t="s">
        <v>9366</v>
      </c>
      <c r="G173" s="285" t="s">
        <v>550</v>
      </c>
      <c r="H173" s="286">
        <v>2</v>
      </c>
      <c r="I173" s="287"/>
      <c r="J173" s="288">
        <f>ROUND(I173*H173,2)</f>
        <v>0</v>
      </c>
      <c r="K173" s="284" t="s">
        <v>28</v>
      </c>
      <c r="L173" s="289"/>
      <c r="M173" s="290" t="s">
        <v>28</v>
      </c>
      <c r="N173" s="291" t="s">
        <v>45</v>
      </c>
      <c r="O173" s="87"/>
      <c r="P173" s="240">
        <f>O173*H173</f>
        <v>0</v>
      </c>
      <c r="Q173" s="240">
        <v>0.00010000000000000001</v>
      </c>
      <c r="R173" s="240">
        <f>Q173*H173</f>
        <v>0.00020000000000000001</v>
      </c>
      <c r="S173" s="240">
        <v>0</v>
      </c>
      <c r="T173" s="241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42" t="s">
        <v>649</v>
      </c>
      <c r="AT173" s="242" t="s">
        <v>516</v>
      </c>
      <c r="AU173" s="242" t="s">
        <v>82</v>
      </c>
      <c r="AY173" s="20" t="s">
        <v>475</v>
      </c>
      <c r="BE173" s="243">
        <f>IF(N173="základní",J173,0)</f>
        <v>0</v>
      </c>
      <c r="BF173" s="243">
        <f>IF(N173="snížená",J173,0)</f>
        <v>0</v>
      </c>
      <c r="BG173" s="243">
        <f>IF(N173="zákl. přenesená",J173,0)</f>
        <v>0</v>
      </c>
      <c r="BH173" s="243">
        <f>IF(N173="sníž. přenesená",J173,0)</f>
        <v>0</v>
      </c>
      <c r="BI173" s="243">
        <f>IF(N173="nulová",J173,0)</f>
        <v>0</v>
      </c>
      <c r="BJ173" s="20" t="s">
        <v>78</v>
      </c>
      <c r="BK173" s="243">
        <f>ROUND(I173*H173,2)</f>
        <v>0</v>
      </c>
      <c r="BL173" s="20" t="s">
        <v>567</v>
      </c>
      <c r="BM173" s="242" t="s">
        <v>9367</v>
      </c>
    </row>
    <row r="174" s="2" customFormat="1">
      <c r="A174" s="41"/>
      <c r="B174" s="42"/>
      <c r="C174" s="43"/>
      <c r="D174" s="244" t="s">
        <v>484</v>
      </c>
      <c r="E174" s="43"/>
      <c r="F174" s="245" t="s">
        <v>9366</v>
      </c>
      <c r="G174" s="43"/>
      <c r="H174" s="43"/>
      <c r="I174" s="151"/>
      <c r="J174" s="43"/>
      <c r="K174" s="43"/>
      <c r="L174" s="47"/>
      <c r="M174" s="246"/>
      <c r="N174" s="24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484</v>
      </c>
      <c r="AU174" s="20" t="s">
        <v>82</v>
      </c>
    </row>
    <row r="175" s="2" customFormat="1" ht="16.5" customHeight="1">
      <c r="A175" s="41"/>
      <c r="B175" s="42"/>
      <c r="C175" s="282" t="s">
        <v>672</v>
      </c>
      <c r="D175" s="282" t="s">
        <v>516</v>
      </c>
      <c r="E175" s="283" t="s">
        <v>9368</v>
      </c>
      <c r="F175" s="284" t="s">
        <v>9369</v>
      </c>
      <c r="G175" s="285" t="s">
        <v>550</v>
      </c>
      <c r="H175" s="286">
        <v>2</v>
      </c>
      <c r="I175" s="287"/>
      <c r="J175" s="288">
        <f>ROUND(I175*H175,2)</f>
        <v>0</v>
      </c>
      <c r="K175" s="284" t="s">
        <v>28</v>
      </c>
      <c r="L175" s="289"/>
      <c r="M175" s="290" t="s">
        <v>28</v>
      </c>
      <c r="N175" s="291" t="s">
        <v>45</v>
      </c>
      <c r="O175" s="87"/>
      <c r="P175" s="240">
        <f>O175*H175</f>
        <v>0</v>
      </c>
      <c r="Q175" s="240">
        <v>0.0074000000000000003</v>
      </c>
      <c r="R175" s="240">
        <f>Q175*H175</f>
        <v>0.014800000000000001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649</v>
      </c>
      <c r="AT175" s="242" t="s">
        <v>516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567</v>
      </c>
      <c r="BM175" s="242" t="s">
        <v>9370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9369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2" customFormat="1" ht="21.75" customHeight="1">
      <c r="A177" s="41"/>
      <c r="B177" s="42"/>
      <c r="C177" s="282" t="s">
        <v>677</v>
      </c>
      <c r="D177" s="282" t="s">
        <v>516</v>
      </c>
      <c r="E177" s="283" t="s">
        <v>9371</v>
      </c>
      <c r="F177" s="284" t="s">
        <v>9372</v>
      </c>
      <c r="G177" s="285" t="s">
        <v>550</v>
      </c>
      <c r="H177" s="286">
        <v>2</v>
      </c>
      <c r="I177" s="287"/>
      <c r="J177" s="288">
        <f>ROUND(I177*H177,2)</f>
        <v>0</v>
      </c>
      <c r="K177" s="284" t="s">
        <v>28</v>
      </c>
      <c r="L177" s="289"/>
      <c r="M177" s="290" t="s">
        <v>28</v>
      </c>
      <c r="N177" s="291" t="s">
        <v>45</v>
      </c>
      <c r="O177" s="87"/>
      <c r="P177" s="240">
        <f>O177*H177</f>
        <v>0</v>
      </c>
      <c r="Q177" s="240">
        <v>0.00012</v>
      </c>
      <c r="R177" s="240">
        <f>Q177*H177</f>
        <v>0.00024000000000000001</v>
      </c>
      <c r="S177" s="240">
        <v>0</v>
      </c>
      <c r="T177" s="241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42" t="s">
        <v>649</v>
      </c>
      <c r="AT177" s="242" t="s">
        <v>516</v>
      </c>
      <c r="AU177" s="242" t="s">
        <v>82</v>
      </c>
      <c r="AY177" s="20" t="s">
        <v>475</v>
      </c>
      <c r="BE177" s="243">
        <f>IF(N177="základní",J177,0)</f>
        <v>0</v>
      </c>
      <c r="BF177" s="243">
        <f>IF(N177="snížená",J177,0)</f>
        <v>0</v>
      </c>
      <c r="BG177" s="243">
        <f>IF(N177="zákl. přenesená",J177,0)</f>
        <v>0</v>
      </c>
      <c r="BH177" s="243">
        <f>IF(N177="sníž. přenesená",J177,0)</f>
        <v>0</v>
      </c>
      <c r="BI177" s="243">
        <f>IF(N177="nulová",J177,0)</f>
        <v>0</v>
      </c>
      <c r="BJ177" s="20" t="s">
        <v>78</v>
      </c>
      <c r="BK177" s="243">
        <f>ROUND(I177*H177,2)</f>
        <v>0</v>
      </c>
      <c r="BL177" s="20" t="s">
        <v>567</v>
      </c>
      <c r="BM177" s="242" t="s">
        <v>9373</v>
      </c>
    </row>
    <row r="178" s="2" customFormat="1">
      <c r="A178" s="41"/>
      <c r="B178" s="42"/>
      <c r="C178" s="43"/>
      <c r="D178" s="244" t="s">
        <v>484</v>
      </c>
      <c r="E178" s="43"/>
      <c r="F178" s="245" t="s">
        <v>9372</v>
      </c>
      <c r="G178" s="43"/>
      <c r="H178" s="43"/>
      <c r="I178" s="151"/>
      <c r="J178" s="43"/>
      <c r="K178" s="43"/>
      <c r="L178" s="47"/>
      <c r="M178" s="246"/>
      <c r="N178" s="24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484</v>
      </c>
      <c r="AU178" s="20" t="s">
        <v>82</v>
      </c>
    </row>
    <row r="179" s="2" customFormat="1" ht="21.75" customHeight="1">
      <c r="A179" s="41"/>
      <c r="B179" s="42"/>
      <c r="C179" s="231" t="s">
        <v>683</v>
      </c>
      <c r="D179" s="231" t="s">
        <v>477</v>
      </c>
      <c r="E179" s="232" t="s">
        <v>8815</v>
      </c>
      <c r="F179" s="233" t="s">
        <v>8816</v>
      </c>
      <c r="G179" s="234" t="s">
        <v>550</v>
      </c>
      <c r="H179" s="235">
        <v>46</v>
      </c>
      <c r="I179" s="236"/>
      <c r="J179" s="237">
        <f>ROUND(I179*H179,2)</f>
        <v>0</v>
      </c>
      <c r="K179" s="233" t="s">
        <v>481</v>
      </c>
      <c r="L179" s="47"/>
      <c r="M179" s="238" t="s">
        <v>28</v>
      </c>
      <c r="N179" s="239" t="s">
        <v>45</v>
      </c>
      <c r="O179" s="87"/>
      <c r="P179" s="240">
        <f>O179*H179</f>
        <v>0</v>
      </c>
      <c r="Q179" s="240">
        <v>0</v>
      </c>
      <c r="R179" s="240">
        <f>Q179*H179</f>
        <v>0</v>
      </c>
      <c r="S179" s="240">
        <v>0</v>
      </c>
      <c r="T179" s="241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42" t="s">
        <v>567</v>
      </c>
      <c r="AT179" s="242" t="s">
        <v>477</v>
      </c>
      <c r="AU179" s="242" t="s">
        <v>82</v>
      </c>
      <c r="AY179" s="20" t="s">
        <v>475</v>
      </c>
      <c r="BE179" s="243">
        <f>IF(N179="základní",J179,0)</f>
        <v>0</v>
      </c>
      <c r="BF179" s="243">
        <f>IF(N179="snížená",J179,0)</f>
        <v>0</v>
      </c>
      <c r="BG179" s="243">
        <f>IF(N179="zákl. přenesená",J179,0)</f>
        <v>0</v>
      </c>
      <c r="BH179" s="243">
        <f>IF(N179="sníž. přenesená",J179,0)</f>
        <v>0</v>
      </c>
      <c r="BI179" s="243">
        <f>IF(N179="nulová",J179,0)</f>
        <v>0</v>
      </c>
      <c r="BJ179" s="20" t="s">
        <v>78</v>
      </c>
      <c r="BK179" s="243">
        <f>ROUND(I179*H179,2)</f>
        <v>0</v>
      </c>
      <c r="BL179" s="20" t="s">
        <v>567</v>
      </c>
      <c r="BM179" s="242" t="s">
        <v>9374</v>
      </c>
    </row>
    <row r="180" s="2" customFormat="1">
      <c r="A180" s="41"/>
      <c r="B180" s="42"/>
      <c r="C180" s="43"/>
      <c r="D180" s="244" t="s">
        <v>484</v>
      </c>
      <c r="E180" s="43"/>
      <c r="F180" s="245" t="s">
        <v>8816</v>
      </c>
      <c r="G180" s="43"/>
      <c r="H180" s="43"/>
      <c r="I180" s="151"/>
      <c r="J180" s="43"/>
      <c r="K180" s="43"/>
      <c r="L180" s="47"/>
      <c r="M180" s="246"/>
      <c r="N180" s="24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484</v>
      </c>
      <c r="AU180" s="20" t="s">
        <v>82</v>
      </c>
    </row>
    <row r="181" s="2" customFormat="1" ht="21.75" customHeight="1">
      <c r="A181" s="41"/>
      <c r="B181" s="42"/>
      <c r="C181" s="282" t="s">
        <v>689</v>
      </c>
      <c r="D181" s="282" t="s">
        <v>516</v>
      </c>
      <c r="E181" s="283" t="s">
        <v>8818</v>
      </c>
      <c r="F181" s="284" t="s">
        <v>8819</v>
      </c>
      <c r="G181" s="285" t="s">
        <v>550</v>
      </c>
      <c r="H181" s="286">
        <v>46</v>
      </c>
      <c r="I181" s="287"/>
      <c r="J181" s="288">
        <f>ROUND(I181*H181,2)</f>
        <v>0</v>
      </c>
      <c r="K181" s="284" t="s">
        <v>28</v>
      </c>
      <c r="L181" s="289"/>
      <c r="M181" s="290" t="s">
        <v>28</v>
      </c>
      <c r="N181" s="291" t="s">
        <v>45</v>
      </c>
      <c r="O181" s="87"/>
      <c r="P181" s="240">
        <f>O181*H181</f>
        <v>0</v>
      </c>
      <c r="Q181" s="240">
        <v>0.0080499999999999999</v>
      </c>
      <c r="R181" s="240">
        <f>Q181*H181</f>
        <v>0.37030000000000002</v>
      </c>
      <c r="S181" s="240">
        <v>0</v>
      </c>
      <c r="T181" s="241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42" t="s">
        <v>649</v>
      </c>
      <c r="AT181" s="242" t="s">
        <v>516</v>
      </c>
      <c r="AU181" s="242" t="s">
        <v>82</v>
      </c>
      <c r="AY181" s="20" t="s">
        <v>475</v>
      </c>
      <c r="BE181" s="243">
        <f>IF(N181="základní",J181,0)</f>
        <v>0</v>
      </c>
      <c r="BF181" s="243">
        <f>IF(N181="snížená",J181,0)</f>
        <v>0</v>
      </c>
      <c r="BG181" s="243">
        <f>IF(N181="zákl. přenesená",J181,0)</f>
        <v>0</v>
      </c>
      <c r="BH181" s="243">
        <f>IF(N181="sníž. přenesená",J181,0)</f>
        <v>0</v>
      </c>
      <c r="BI181" s="243">
        <f>IF(N181="nulová",J181,0)</f>
        <v>0</v>
      </c>
      <c r="BJ181" s="20" t="s">
        <v>78</v>
      </c>
      <c r="BK181" s="243">
        <f>ROUND(I181*H181,2)</f>
        <v>0</v>
      </c>
      <c r="BL181" s="20" t="s">
        <v>567</v>
      </c>
      <c r="BM181" s="242" t="s">
        <v>9375</v>
      </c>
    </row>
    <row r="182" s="2" customFormat="1">
      <c r="A182" s="41"/>
      <c r="B182" s="42"/>
      <c r="C182" s="43"/>
      <c r="D182" s="244" t="s">
        <v>484</v>
      </c>
      <c r="E182" s="43"/>
      <c r="F182" s="245" t="s">
        <v>8819</v>
      </c>
      <c r="G182" s="43"/>
      <c r="H182" s="43"/>
      <c r="I182" s="151"/>
      <c r="J182" s="43"/>
      <c r="K182" s="43"/>
      <c r="L182" s="47"/>
      <c r="M182" s="246"/>
      <c r="N182" s="24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484</v>
      </c>
      <c r="AU182" s="20" t="s">
        <v>82</v>
      </c>
    </row>
    <row r="183" s="2" customFormat="1" ht="16.5" customHeight="1">
      <c r="A183" s="41"/>
      <c r="B183" s="42"/>
      <c r="C183" s="282" t="s">
        <v>703</v>
      </c>
      <c r="D183" s="282" t="s">
        <v>516</v>
      </c>
      <c r="E183" s="283" t="s">
        <v>8728</v>
      </c>
      <c r="F183" s="284" t="s">
        <v>8729</v>
      </c>
      <c r="G183" s="285" t="s">
        <v>550</v>
      </c>
      <c r="H183" s="286">
        <v>92</v>
      </c>
      <c r="I183" s="287"/>
      <c r="J183" s="288">
        <f>ROUND(I183*H183,2)</f>
        <v>0</v>
      </c>
      <c r="K183" s="284" t="s">
        <v>28</v>
      </c>
      <c r="L183" s="289"/>
      <c r="M183" s="290" t="s">
        <v>28</v>
      </c>
      <c r="N183" s="291" t="s">
        <v>45</v>
      </c>
      <c r="O183" s="87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649</v>
      </c>
      <c r="AT183" s="242" t="s">
        <v>516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567</v>
      </c>
      <c r="BM183" s="242" t="s">
        <v>9376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8729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2" customFormat="1" ht="33" customHeight="1">
      <c r="A185" s="41"/>
      <c r="B185" s="42"/>
      <c r="C185" s="231" t="s">
        <v>712</v>
      </c>
      <c r="D185" s="231" t="s">
        <v>477</v>
      </c>
      <c r="E185" s="232" t="s">
        <v>9377</v>
      </c>
      <c r="F185" s="233" t="s">
        <v>9378</v>
      </c>
      <c r="G185" s="234" t="s">
        <v>550</v>
      </c>
      <c r="H185" s="235">
        <v>1</v>
      </c>
      <c r="I185" s="236"/>
      <c r="J185" s="237">
        <f>ROUND(I185*H185,2)</f>
        <v>0</v>
      </c>
      <c r="K185" s="233" t="s">
        <v>481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0</v>
      </c>
      <c r="R185" s="240">
        <f>Q185*H185</f>
        <v>0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567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567</v>
      </c>
      <c r="BM185" s="242" t="s">
        <v>9379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9378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2" customFormat="1" ht="16.5" customHeight="1">
      <c r="A187" s="41"/>
      <c r="B187" s="42"/>
      <c r="C187" s="282" t="s">
        <v>717</v>
      </c>
      <c r="D187" s="282" t="s">
        <v>516</v>
      </c>
      <c r="E187" s="283" t="s">
        <v>9380</v>
      </c>
      <c r="F187" s="284" t="s">
        <v>9381</v>
      </c>
      <c r="G187" s="285" t="s">
        <v>550</v>
      </c>
      <c r="H187" s="286">
        <v>1</v>
      </c>
      <c r="I187" s="287"/>
      <c r="J187" s="288">
        <f>ROUND(I187*H187,2)</f>
        <v>0</v>
      </c>
      <c r="K187" s="284" t="s">
        <v>28</v>
      </c>
      <c r="L187" s="289"/>
      <c r="M187" s="290" t="s">
        <v>28</v>
      </c>
      <c r="N187" s="291" t="s">
        <v>45</v>
      </c>
      <c r="O187" s="87"/>
      <c r="P187" s="240">
        <f>O187*H187</f>
        <v>0</v>
      </c>
      <c r="Q187" s="240">
        <v>0.75600000000000001</v>
      </c>
      <c r="R187" s="240">
        <f>Q187*H187</f>
        <v>0.75600000000000001</v>
      </c>
      <c r="S187" s="240">
        <v>0</v>
      </c>
      <c r="T187" s="241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42" t="s">
        <v>649</v>
      </c>
      <c r="AT187" s="242" t="s">
        <v>516</v>
      </c>
      <c r="AU187" s="242" t="s">
        <v>82</v>
      </c>
      <c r="AY187" s="20" t="s">
        <v>475</v>
      </c>
      <c r="BE187" s="243">
        <f>IF(N187="základní",J187,0)</f>
        <v>0</v>
      </c>
      <c r="BF187" s="243">
        <f>IF(N187="snížená",J187,0)</f>
        <v>0</v>
      </c>
      <c r="BG187" s="243">
        <f>IF(N187="zákl. přenesená",J187,0)</f>
        <v>0</v>
      </c>
      <c r="BH187" s="243">
        <f>IF(N187="sníž. přenesená",J187,0)</f>
        <v>0</v>
      </c>
      <c r="BI187" s="243">
        <f>IF(N187="nulová",J187,0)</f>
        <v>0</v>
      </c>
      <c r="BJ187" s="20" t="s">
        <v>78</v>
      </c>
      <c r="BK187" s="243">
        <f>ROUND(I187*H187,2)</f>
        <v>0</v>
      </c>
      <c r="BL187" s="20" t="s">
        <v>567</v>
      </c>
      <c r="BM187" s="242" t="s">
        <v>9382</v>
      </c>
    </row>
    <row r="188" s="2" customFormat="1">
      <c r="A188" s="41"/>
      <c r="B188" s="42"/>
      <c r="C188" s="43"/>
      <c r="D188" s="244" t="s">
        <v>484</v>
      </c>
      <c r="E188" s="43"/>
      <c r="F188" s="245" t="s">
        <v>9381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484</v>
      </c>
      <c r="AU188" s="20" t="s">
        <v>82</v>
      </c>
    </row>
    <row r="189" s="2" customFormat="1" ht="21.75" customHeight="1">
      <c r="A189" s="41"/>
      <c r="B189" s="42"/>
      <c r="C189" s="282" t="s">
        <v>723</v>
      </c>
      <c r="D189" s="282" t="s">
        <v>516</v>
      </c>
      <c r="E189" s="283" t="s">
        <v>9383</v>
      </c>
      <c r="F189" s="284" t="s">
        <v>9384</v>
      </c>
      <c r="G189" s="285" t="s">
        <v>550</v>
      </c>
      <c r="H189" s="286">
        <v>1</v>
      </c>
      <c r="I189" s="287"/>
      <c r="J189" s="288">
        <f>ROUND(I189*H189,2)</f>
        <v>0</v>
      </c>
      <c r="K189" s="284" t="s">
        <v>28</v>
      </c>
      <c r="L189" s="289"/>
      <c r="M189" s="290" t="s">
        <v>28</v>
      </c>
      <c r="N189" s="291" t="s">
        <v>45</v>
      </c>
      <c r="O189" s="87"/>
      <c r="P189" s="240">
        <f>O189*H189</f>
        <v>0</v>
      </c>
      <c r="Q189" s="240">
        <v>0.88200000000000001</v>
      </c>
      <c r="R189" s="240">
        <f>Q189*H189</f>
        <v>0.88200000000000001</v>
      </c>
      <c r="S189" s="240">
        <v>0</v>
      </c>
      <c r="T189" s="241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42" t="s">
        <v>649</v>
      </c>
      <c r="AT189" s="242" t="s">
        <v>516</v>
      </c>
      <c r="AU189" s="242" t="s">
        <v>82</v>
      </c>
      <c r="AY189" s="20" t="s">
        <v>475</v>
      </c>
      <c r="BE189" s="243">
        <f>IF(N189="základní",J189,0)</f>
        <v>0</v>
      </c>
      <c r="BF189" s="243">
        <f>IF(N189="snížená",J189,0)</f>
        <v>0</v>
      </c>
      <c r="BG189" s="243">
        <f>IF(N189="zákl. přenesená",J189,0)</f>
        <v>0</v>
      </c>
      <c r="BH189" s="243">
        <f>IF(N189="sníž. přenesená",J189,0)</f>
        <v>0</v>
      </c>
      <c r="BI189" s="243">
        <f>IF(N189="nulová",J189,0)</f>
        <v>0</v>
      </c>
      <c r="BJ189" s="20" t="s">
        <v>78</v>
      </c>
      <c r="BK189" s="243">
        <f>ROUND(I189*H189,2)</f>
        <v>0</v>
      </c>
      <c r="BL189" s="20" t="s">
        <v>567</v>
      </c>
      <c r="BM189" s="242" t="s">
        <v>9385</v>
      </c>
    </row>
    <row r="190" s="2" customFormat="1">
      <c r="A190" s="41"/>
      <c r="B190" s="42"/>
      <c r="C190" s="43"/>
      <c r="D190" s="244" t="s">
        <v>484</v>
      </c>
      <c r="E190" s="43"/>
      <c r="F190" s="245" t="s">
        <v>9384</v>
      </c>
      <c r="G190" s="43"/>
      <c r="H190" s="43"/>
      <c r="I190" s="151"/>
      <c r="J190" s="43"/>
      <c r="K190" s="43"/>
      <c r="L190" s="47"/>
      <c r="M190" s="246"/>
      <c r="N190" s="24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484</v>
      </c>
      <c r="AU190" s="20" t="s">
        <v>82</v>
      </c>
    </row>
    <row r="191" s="2" customFormat="1" ht="33" customHeight="1">
      <c r="A191" s="41"/>
      <c r="B191" s="42"/>
      <c r="C191" s="231" t="s">
        <v>730</v>
      </c>
      <c r="D191" s="231" t="s">
        <v>477</v>
      </c>
      <c r="E191" s="232" t="s">
        <v>9386</v>
      </c>
      <c r="F191" s="233" t="s">
        <v>9387</v>
      </c>
      <c r="G191" s="234" t="s">
        <v>550</v>
      </c>
      <c r="H191" s="235">
        <v>1</v>
      </c>
      <c r="I191" s="236"/>
      <c r="J191" s="237">
        <f>ROUND(I191*H191,2)</f>
        <v>0</v>
      </c>
      <c r="K191" s="233" t="s">
        <v>481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567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567</v>
      </c>
      <c r="BM191" s="242" t="s">
        <v>9388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9387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2" customFormat="1" ht="44.25" customHeight="1">
      <c r="A193" s="41"/>
      <c r="B193" s="42"/>
      <c r="C193" s="231" t="s">
        <v>737</v>
      </c>
      <c r="D193" s="231" t="s">
        <v>477</v>
      </c>
      <c r="E193" s="232" t="s">
        <v>8853</v>
      </c>
      <c r="F193" s="233" t="s">
        <v>8854</v>
      </c>
      <c r="G193" s="234" t="s">
        <v>550</v>
      </c>
      <c r="H193" s="235">
        <v>1</v>
      </c>
      <c r="I193" s="236"/>
      <c r="J193" s="237">
        <f>ROUND(I193*H193,2)</f>
        <v>0</v>
      </c>
      <c r="K193" s="233" t="s">
        <v>481</v>
      </c>
      <c r="L193" s="47"/>
      <c r="M193" s="238" t="s">
        <v>28</v>
      </c>
      <c r="N193" s="239" t="s">
        <v>45</v>
      </c>
      <c r="O193" s="87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567</v>
      </c>
      <c r="AT193" s="242" t="s">
        <v>477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567</v>
      </c>
      <c r="BM193" s="242" t="s">
        <v>9389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8854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12" customFormat="1" ht="25.92" customHeight="1">
      <c r="A195" s="12"/>
      <c r="B195" s="215"/>
      <c r="C195" s="216"/>
      <c r="D195" s="217" t="s">
        <v>73</v>
      </c>
      <c r="E195" s="218" t="s">
        <v>516</v>
      </c>
      <c r="F195" s="218" t="s">
        <v>900</v>
      </c>
      <c r="G195" s="216"/>
      <c r="H195" s="216"/>
      <c r="I195" s="219"/>
      <c r="J195" s="220">
        <f>BK195</f>
        <v>0</v>
      </c>
      <c r="K195" s="216"/>
      <c r="L195" s="221"/>
      <c r="M195" s="222"/>
      <c r="N195" s="223"/>
      <c r="O195" s="223"/>
      <c r="P195" s="224">
        <f>P196</f>
        <v>0</v>
      </c>
      <c r="Q195" s="223"/>
      <c r="R195" s="224">
        <f>R196</f>
        <v>7.262900000000001</v>
      </c>
      <c r="S195" s="223"/>
      <c r="T195" s="225">
        <f>T196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26" t="s">
        <v>90</v>
      </c>
      <c r="AT195" s="227" t="s">
        <v>73</v>
      </c>
      <c r="AU195" s="227" t="s">
        <v>74</v>
      </c>
      <c r="AY195" s="226" t="s">
        <v>475</v>
      </c>
      <c r="BK195" s="228">
        <f>BK196</f>
        <v>0</v>
      </c>
    </row>
    <row r="196" s="12" customFormat="1" ht="22.8" customHeight="1">
      <c r="A196" s="12"/>
      <c r="B196" s="215"/>
      <c r="C196" s="216"/>
      <c r="D196" s="217" t="s">
        <v>73</v>
      </c>
      <c r="E196" s="229" t="s">
        <v>3003</v>
      </c>
      <c r="F196" s="229" t="s">
        <v>3004</v>
      </c>
      <c r="G196" s="216"/>
      <c r="H196" s="216"/>
      <c r="I196" s="219"/>
      <c r="J196" s="230">
        <f>BK196</f>
        <v>0</v>
      </c>
      <c r="K196" s="216"/>
      <c r="L196" s="221"/>
      <c r="M196" s="222"/>
      <c r="N196" s="223"/>
      <c r="O196" s="223"/>
      <c r="P196" s="224">
        <f>SUM(P197:P212)</f>
        <v>0</v>
      </c>
      <c r="Q196" s="223"/>
      <c r="R196" s="224">
        <f>SUM(R197:R212)</f>
        <v>7.262900000000001</v>
      </c>
      <c r="S196" s="223"/>
      <c r="T196" s="225">
        <f>SUM(T197:T212)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6" t="s">
        <v>90</v>
      </c>
      <c r="AT196" s="227" t="s">
        <v>73</v>
      </c>
      <c r="AU196" s="227" t="s">
        <v>78</v>
      </c>
      <c r="AY196" s="226" t="s">
        <v>475</v>
      </c>
      <c r="BK196" s="228">
        <f>SUM(BK197:BK212)</f>
        <v>0</v>
      </c>
    </row>
    <row r="197" s="2" customFormat="1" ht="33" customHeight="1">
      <c r="A197" s="41"/>
      <c r="B197" s="42"/>
      <c r="C197" s="231" t="s">
        <v>742</v>
      </c>
      <c r="D197" s="231" t="s">
        <v>477</v>
      </c>
      <c r="E197" s="232" t="s">
        <v>9390</v>
      </c>
      <c r="F197" s="233" t="s">
        <v>9391</v>
      </c>
      <c r="G197" s="234" t="s">
        <v>639</v>
      </c>
      <c r="H197" s="235">
        <v>10</v>
      </c>
      <c r="I197" s="236"/>
      <c r="J197" s="237">
        <f>ROUND(I197*H197,2)</f>
        <v>0</v>
      </c>
      <c r="K197" s="233" t="s">
        <v>481</v>
      </c>
      <c r="L197" s="47"/>
      <c r="M197" s="238" t="s">
        <v>28</v>
      </c>
      <c r="N197" s="239" t="s">
        <v>45</v>
      </c>
      <c r="O197" s="87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839</v>
      </c>
      <c r="AT197" s="242" t="s">
        <v>477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839</v>
      </c>
      <c r="BM197" s="242" t="s">
        <v>9392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9393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2" customFormat="1" ht="16.5" customHeight="1">
      <c r="A199" s="41"/>
      <c r="B199" s="42"/>
      <c r="C199" s="282" t="s">
        <v>747</v>
      </c>
      <c r="D199" s="282" t="s">
        <v>516</v>
      </c>
      <c r="E199" s="283" t="s">
        <v>8839</v>
      </c>
      <c r="F199" s="284" t="s">
        <v>8840</v>
      </c>
      <c r="G199" s="285" t="s">
        <v>550</v>
      </c>
      <c r="H199" s="286">
        <v>1</v>
      </c>
      <c r="I199" s="287"/>
      <c r="J199" s="288">
        <f>ROUND(I199*H199,2)</f>
        <v>0</v>
      </c>
      <c r="K199" s="284" t="s">
        <v>28</v>
      </c>
      <c r="L199" s="289"/>
      <c r="M199" s="290" t="s">
        <v>28</v>
      </c>
      <c r="N199" s="291" t="s">
        <v>45</v>
      </c>
      <c r="O199" s="87"/>
      <c r="P199" s="240">
        <f>O199*H199</f>
        <v>0</v>
      </c>
      <c r="Q199" s="240">
        <v>0.47149999999999997</v>
      </c>
      <c r="R199" s="240">
        <f>Q199*H199</f>
        <v>0.47149999999999997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912</v>
      </c>
      <c r="AT199" s="242" t="s">
        <v>516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839</v>
      </c>
      <c r="BM199" s="242" t="s">
        <v>9394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8840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2" customFormat="1" ht="21.75" customHeight="1">
      <c r="A201" s="41"/>
      <c r="B201" s="42"/>
      <c r="C201" s="231" t="s">
        <v>752</v>
      </c>
      <c r="D201" s="231" t="s">
        <v>477</v>
      </c>
      <c r="E201" s="232" t="s">
        <v>9395</v>
      </c>
      <c r="F201" s="233" t="s">
        <v>9396</v>
      </c>
      <c r="G201" s="234" t="s">
        <v>550</v>
      </c>
      <c r="H201" s="235">
        <v>2</v>
      </c>
      <c r="I201" s="236"/>
      <c r="J201" s="237">
        <f>ROUND(I201*H201,2)</f>
        <v>0</v>
      </c>
      <c r="K201" s="233" t="s">
        <v>481</v>
      </c>
      <c r="L201" s="47"/>
      <c r="M201" s="238" t="s">
        <v>28</v>
      </c>
      <c r="N201" s="239" t="s">
        <v>45</v>
      </c>
      <c r="O201" s="87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839</v>
      </c>
      <c r="AT201" s="242" t="s">
        <v>477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839</v>
      </c>
      <c r="BM201" s="242" t="s">
        <v>9397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9398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2" customFormat="1" ht="21.75" customHeight="1">
      <c r="A203" s="41"/>
      <c r="B203" s="42"/>
      <c r="C203" s="282" t="s">
        <v>758</v>
      </c>
      <c r="D203" s="282" t="s">
        <v>516</v>
      </c>
      <c r="E203" s="283" t="s">
        <v>8875</v>
      </c>
      <c r="F203" s="284" t="s">
        <v>8876</v>
      </c>
      <c r="G203" s="285" t="s">
        <v>550</v>
      </c>
      <c r="H203" s="286">
        <v>2</v>
      </c>
      <c r="I203" s="287"/>
      <c r="J203" s="288">
        <f>ROUND(I203*H203,2)</f>
        <v>0</v>
      </c>
      <c r="K203" s="284" t="s">
        <v>481</v>
      </c>
      <c r="L203" s="289"/>
      <c r="M203" s="290" t="s">
        <v>28</v>
      </c>
      <c r="N203" s="291" t="s">
        <v>45</v>
      </c>
      <c r="O203" s="87"/>
      <c r="P203" s="240">
        <f>O203*H203</f>
        <v>0</v>
      </c>
      <c r="Q203" s="240">
        <v>0.00069999999999999999</v>
      </c>
      <c r="R203" s="240">
        <f>Q203*H203</f>
        <v>0.0014</v>
      </c>
      <c r="S203" s="240">
        <v>0</v>
      </c>
      <c r="T203" s="24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42" t="s">
        <v>1417</v>
      </c>
      <c r="AT203" s="242" t="s">
        <v>516</v>
      </c>
      <c r="AU203" s="242" t="s">
        <v>82</v>
      </c>
      <c r="AY203" s="20" t="s">
        <v>475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20" t="s">
        <v>78</v>
      </c>
      <c r="BK203" s="243">
        <f>ROUND(I203*H203,2)</f>
        <v>0</v>
      </c>
      <c r="BL203" s="20" t="s">
        <v>1417</v>
      </c>
      <c r="BM203" s="242" t="s">
        <v>9399</v>
      </c>
    </row>
    <row r="204" s="2" customFormat="1">
      <c r="A204" s="41"/>
      <c r="B204" s="42"/>
      <c r="C204" s="43"/>
      <c r="D204" s="244" t="s">
        <v>484</v>
      </c>
      <c r="E204" s="43"/>
      <c r="F204" s="245" t="s">
        <v>8876</v>
      </c>
      <c r="G204" s="43"/>
      <c r="H204" s="43"/>
      <c r="I204" s="151"/>
      <c r="J204" s="43"/>
      <c r="K204" s="43"/>
      <c r="L204" s="47"/>
      <c r="M204" s="246"/>
      <c r="N204" s="24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484</v>
      </c>
      <c r="AU204" s="20" t="s">
        <v>82</v>
      </c>
    </row>
    <row r="205" s="2" customFormat="1" ht="16.5" customHeight="1">
      <c r="A205" s="41"/>
      <c r="B205" s="42"/>
      <c r="C205" s="282" t="s">
        <v>763</v>
      </c>
      <c r="D205" s="282" t="s">
        <v>516</v>
      </c>
      <c r="E205" s="283" t="s">
        <v>9400</v>
      </c>
      <c r="F205" s="284" t="s">
        <v>9401</v>
      </c>
      <c r="G205" s="285" t="s">
        <v>639</v>
      </c>
      <c r="H205" s="286">
        <v>10</v>
      </c>
      <c r="I205" s="287"/>
      <c r="J205" s="288">
        <f>ROUND(I205*H205,2)</f>
        <v>0</v>
      </c>
      <c r="K205" s="284" t="s">
        <v>28</v>
      </c>
      <c r="L205" s="289"/>
      <c r="M205" s="290" t="s">
        <v>28</v>
      </c>
      <c r="N205" s="291" t="s">
        <v>45</v>
      </c>
      <c r="O205" s="87"/>
      <c r="P205" s="240">
        <f>O205*H205</f>
        <v>0</v>
      </c>
      <c r="Q205" s="240">
        <v>0.67900000000000005</v>
      </c>
      <c r="R205" s="240">
        <f>Q205*H205</f>
        <v>6.7900000000000009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1417</v>
      </c>
      <c r="AT205" s="242" t="s">
        <v>516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1417</v>
      </c>
      <c r="BM205" s="242" t="s">
        <v>9402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9401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2" customFormat="1" ht="21.75" customHeight="1">
      <c r="A207" s="41"/>
      <c r="B207" s="42"/>
      <c r="C207" s="231" t="s">
        <v>769</v>
      </c>
      <c r="D207" s="231" t="s">
        <v>477</v>
      </c>
      <c r="E207" s="232" t="s">
        <v>9403</v>
      </c>
      <c r="F207" s="233" t="s">
        <v>9404</v>
      </c>
      <c r="G207" s="234" t="s">
        <v>550</v>
      </c>
      <c r="H207" s="235">
        <v>1</v>
      </c>
      <c r="I207" s="236"/>
      <c r="J207" s="237">
        <f>ROUND(I207*H207,2)</f>
        <v>0</v>
      </c>
      <c r="K207" s="233" t="s">
        <v>481</v>
      </c>
      <c r="L207" s="47"/>
      <c r="M207" s="238" t="s">
        <v>28</v>
      </c>
      <c r="N207" s="239" t="s">
        <v>45</v>
      </c>
      <c r="O207" s="87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839</v>
      </c>
      <c r="AT207" s="242" t="s">
        <v>477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839</v>
      </c>
      <c r="BM207" s="242" t="s">
        <v>9405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9406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2" customFormat="1" ht="44.25" customHeight="1">
      <c r="A209" s="41"/>
      <c r="B209" s="42"/>
      <c r="C209" s="231" t="s">
        <v>775</v>
      </c>
      <c r="D209" s="231" t="s">
        <v>477</v>
      </c>
      <c r="E209" s="232" t="s">
        <v>9407</v>
      </c>
      <c r="F209" s="233" t="s">
        <v>9408</v>
      </c>
      <c r="G209" s="234" t="s">
        <v>550</v>
      </c>
      <c r="H209" s="235">
        <v>1</v>
      </c>
      <c r="I209" s="236"/>
      <c r="J209" s="237">
        <f>ROUND(I209*H209,2)</f>
        <v>0</v>
      </c>
      <c r="K209" s="233" t="s">
        <v>481</v>
      </c>
      <c r="L209" s="47"/>
      <c r="M209" s="238" t="s">
        <v>28</v>
      </c>
      <c r="N209" s="239" t="s">
        <v>45</v>
      </c>
      <c r="O209" s="87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839</v>
      </c>
      <c r="AT209" s="242" t="s">
        <v>477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839</v>
      </c>
      <c r="BM209" s="242" t="s">
        <v>9409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9410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2" customFormat="1" ht="44.25" customHeight="1">
      <c r="A211" s="41"/>
      <c r="B211" s="42"/>
      <c r="C211" s="231" t="s">
        <v>780</v>
      </c>
      <c r="D211" s="231" t="s">
        <v>477</v>
      </c>
      <c r="E211" s="232" t="s">
        <v>9411</v>
      </c>
      <c r="F211" s="233" t="s">
        <v>9412</v>
      </c>
      <c r="G211" s="234" t="s">
        <v>550</v>
      </c>
      <c r="H211" s="235">
        <v>2</v>
      </c>
      <c r="I211" s="236"/>
      <c r="J211" s="237">
        <f>ROUND(I211*H211,2)</f>
        <v>0</v>
      </c>
      <c r="K211" s="233" t="s">
        <v>481</v>
      </c>
      <c r="L211" s="47"/>
      <c r="M211" s="238" t="s">
        <v>28</v>
      </c>
      <c r="N211" s="239" t="s">
        <v>45</v>
      </c>
      <c r="O211" s="87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839</v>
      </c>
      <c r="AT211" s="242" t="s">
        <v>477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839</v>
      </c>
      <c r="BM211" s="242" t="s">
        <v>9413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9414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12" customFormat="1" ht="25.92" customHeight="1">
      <c r="A213" s="12"/>
      <c r="B213" s="215"/>
      <c r="C213" s="216"/>
      <c r="D213" s="217" t="s">
        <v>73</v>
      </c>
      <c r="E213" s="218" t="s">
        <v>9109</v>
      </c>
      <c r="F213" s="218" t="s">
        <v>9415</v>
      </c>
      <c r="G213" s="216"/>
      <c r="H213" s="216"/>
      <c r="I213" s="219"/>
      <c r="J213" s="220">
        <f>BK213</f>
        <v>0</v>
      </c>
      <c r="K213" s="216"/>
      <c r="L213" s="221"/>
      <c r="M213" s="222"/>
      <c r="N213" s="223"/>
      <c r="O213" s="223"/>
      <c r="P213" s="224">
        <f>SUM(P214:P217)</f>
        <v>0</v>
      </c>
      <c r="Q213" s="223"/>
      <c r="R213" s="224">
        <f>SUM(R214:R217)</f>
        <v>0</v>
      </c>
      <c r="S213" s="223"/>
      <c r="T213" s="225">
        <f>SUM(T214:T217)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6" t="s">
        <v>482</v>
      </c>
      <c r="AT213" s="227" t="s">
        <v>73</v>
      </c>
      <c r="AU213" s="227" t="s">
        <v>74</v>
      </c>
      <c r="AY213" s="226" t="s">
        <v>475</v>
      </c>
      <c r="BK213" s="228">
        <f>SUM(BK214:BK217)</f>
        <v>0</v>
      </c>
    </row>
    <row r="214" s="2" customFormat="1" ht="21.75" customHeight="1">
      <c r="A214" s="41"/>
      <c r="B214" s="42"/>
      <c r="C214" s="231" t="s">
        <v>786</v>
      </c>
      <c r="D214" s="231" t="s">
        <v>477</v>
      </c>
      <c r="E214" s="232" t="s">
        <v>9416</v>
      </c>
      <c r="F214" s="233" t="s">
        <v>9417</v>
      </c>
      <c r="G214" s="234" t="s">
        <v>3147</v>
      </c>
      <c r="H214" s="235">
        <v>4</v>
      </c>
      <c r="I214" s="236"/>
      <c r="J214" s="237">
        <f>ROUND(I214*H214,2)</f>
        <v>0</v>
      </c>
      <c r="K214" s="233" t="s">
        <v>481</v>
      </c>
      <c r="L214" s="47"/>
      <c r="M214" s="238" t="s">
        <v>28</v>
      </c>
      <c r="N214" s="239" t="s">
        <v>45</v>
      </c>
      <c r="O214" s="87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9113</v>
      </c>
      <c r="AT214" s="242" t="s">
        <v>477</v>
      </c>
      <c r="AU214" s="242" t="s">
        <v>78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9113</v>
      </c>
      <c r="BM214" s="242" t="s">
        <v>9418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9419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78</v>
      </c>
    </row>
    <row r="216" s="2" customFormat="1" ht="21.75" customHeight="1">
      <c r="A216" s="41"/>
      <c r="B216" s="42"/>
      <c r="C216" s="231" t="s">
        <v>791</v>
      </c>
      <c r="D216" s="231" t="s">
        <v>477</v>
      </c>
      <c r="E216" s="232" t="s">
        <v>9420</v>
      </c>
      <c r="F216" s="233" t="s">
        <v>9421</v>
      </c>
      <c r="G216" s="234" t="s">
        <v>3147</v>
      </c>
      <c r="H216" s="235">
        <v>6</v>
      </c>
      <c r="I216" s="236"/>
      <c r="J216" s="237">
        <f>ROUND(I216*H216,2)</f>
        <v>0</v>
      </c>
      <c r="K216" s="233" t="s">
        <v>481</v>
      </c>
      <c r="L216" s="47"/>
      <c r="M216" s="238" t="s">
        <v>28</v>
      </c>
      <c r="N216" s="239" t="s">
        <v>45</v>
      </c>
      <c r="O216" s="87"/>
      <c r="P216" s="240">
        <f>O216*H216</f>
        <v>0</v>
      </c>
      <c r="Q216" s="240">
        <v>0</v>
      </c>
      <c r="R216" s="240">
        <f>Q216*H216</f>
        <v>0</v>
      </c>
      <c r="S216" s="240">
        <v>0</v>
      </c>
      <c r="T216" s="241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42" t="s">
        <v>9113</v>
      </c>
      <c r="AT216" s="242" t="s">
        <v>477</v>
      </c>
      <c r="AU216" s="242" t="s">
        <v>78</v>
      </c>
      <c r="AY216" s="20" t="s">
        <v>475</v>
      </c>
      <c r="BE216" s="243">
        <f>IF(N216="základní",J216,0)</f>
        <v>0</v>
      </c>
      <c r="BF216" s="243">
        <f>IF(N216="snížená",J216,0)</f>
        <v>0</v>
      </c>
      <c r="BG216" s="243">
        <f>IF(N216="zákl. přenesená",J216,0)</f>
        <v>0</v>
      </c>
      <c r="BH216" s="243">
        <f>IF(N216="sníž. přenesená",J216,0)</f>
        <v>0</v>
      </c>
      <c r="BI216" s="243">
        <f>IF(N216="nulová",J216,0)</f>
        <v>0</v>
      </c>
      <c r="BJ216" s="20" t="s">
        <v>78</v>
      </c>
      <c r="BK216" s="243">
        <f>ROUND(I216*H216,2)</f>
        <v>0</v>
      </c>
      <c r="BL216" s="20" t="s">
        <v>9113</v>
      </c>
      <c r="BM216" s="242" t="s">
        <v>9422</v>
      </c>
    </row>
    <row r="217" s="2" customFormat="1">
      <c r="A217" s="41"/>
      <c r="B217" s="42"/>
      <c r="C217" s="43"/>
      <c r="D217" s="244" t="s">
        <v>484</v>
      </c>
      <c r="E217" s="43"/>
      <c r="F217" s="245" t="s">
        <v>9423</v>
      </c>
      <c r="G217" s="43"/>
      <c r="H217" s="43"/>
      <c r="I217" s="151"/>
      <c r="J217" s="43"/>
      <c r="K217" s="43"/>
      <c r="L217" s="47"/>
      <c r="M217" s="246"/>
      <c r="N217" s="247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484</v>
      </c>
      <c r="AU217" s="20" t="s">
        <v>78</v>
      </c>
    </row>
    <row r="218" s="12" customFormat="1" ht="25.92" customHeight="1">
      <c r="A218" s="12"/>
      <c r="B218" s="215"/>
      <c r="C218" s="216"/>
      <c r="D218" s="217" t="s">
        <v>73</v>
      </c>
      <c r="E218" s="218" t="s">
        <v>5346</v>
      </c>
      <c r="F218" s="218" t="s">
        <v>5347</v>
      </c>
      <c r="G218" s="216"/>
      <c r="H218" s="216"/>
      <c r="I218" s="219"/>
      <c r="J218" s="220">
        <f>BK218</f>
        <v>0</v>
      </c>
      <c r="K218" s="216"/>
      <c r="L218" s="221"/>
      <c r="M218" s="222"/>
      <c r="N218" s="223"/>
      <c r="O218" s="223"/>
      <c r="P218" s="224">
        <f>P219</f>
        <v>0</v>
      </c>
      <c r="Q218" s="223"/>
      <c r="R218" s="224">
        <f>R219</f>
        <v>0</v>
      </c>
      <c r="S218" s="223"/>
      <c r="T218" s="225">
        <f>T219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6" t="s">
        <v>186</v>
      </c>
      <c r="AT218" s="227" t="s">
        <v>73</v>
      </c>
      <c r="AU218" s="227" t="s">
        <v>74</v>
      </c>
      <c r="AY218" s="226" t="s">
        <v>475</v>
      </c>
      <c r="BK218" s="228">
        <f>BK219</f>
        <v>0</v>
      </c>
    </row>
    <row r="219" s="12" customFormat="1" ht="22.8" customHeight="1">
      <c r="A219" s="12"/>
      <c r="B219" s="215"/>
      <c r="C219" s="216"/>
      <c r="D219" s="217" t="s">
        <v>73</v>
      </c>
      <c r="E219" s="229" t="s">
        <v>8911</v>
      </c>
      <c r="F219" s="229" t="s">
        <v>8912</v>
      </c>
      <c r="G219" s="216"/>
      <c r="H219" s="216"/>
      <c r="I219" s="219"/>
      <c r="J219" s="230">
        <f>BK219</f>
        <v>0</v>
      </c>
      <c r="K219" s="216"/>
      <c r="L219" s="221"/>
      <c r="M219" s="222"/>
      <c r="N219" s="223"/>
      <c r="O219" s="223"/>
      <c r="P219" s="224">
        <f>SUM(P220:P221)</f>
        <v>0</v>
      </c>
      <c r="Q219" s="223"/>
      <c r="R219" s="224">
        <f>SUM(R220:R221)</f>
        <v>0</v>
      </c>
      <c r="S219" s="223"/>
      <c r="T219" s="225">
        <f>SUM(T220:T221)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6" t="s">
        <v>186</v>
      </c>
      <c r="AT219" s="227" t="s">
        <v>73</v>
      </c>
      <c r="AU219" s="227" t="s">
        <v>78</v>
      </c>
      <c r="AY219" s="226" t="s">
        <v>475</v>
      </c>
      <c r="BK219" s="228">
        <f>SUM(BK220:BK221)</f>
        <v>0</v>
      </c>
    </row>
    <row r="220" s="2" customFormat="1" ht="16.5" customHeight="1">
      <c r="A220" s="41"/>
      <c r="B220" s="42"/>
      <c r="C220" s="231" t="s">
        <v>797</v>
      </c>
      <c r="D220" s="231" t="s">
        <v>477</v>
      </c>
      <c r="E220" s="232" t="s">
        <v>8913</v>
      </c>
      <c r="F220" s="233" t="s">
        <v>8914</v>
      </c>
      <c r="G220" s="234" t="s">
        <v>8915</v>
      </c>
      <c r="H220" s="235">
        <v>1</v>
      </c>
      <c r="I220" s="236"/>
      <c r="J220" s="237">
        <f>ROUND(I220*H220,2)</f>
        <v>0</v>
      </c>
      <c r="K220" s="233" t="s">
        <v>481</v>
      </c>
      <c r="L220" s="47"/>
      <c r="M220" s="238" t="s">
        <v>28</v>
      </c>
      <c r="N220" s="239" t="s">
        <v>45</v>
      </c>
      <c r="O220" s="87"/>
      <c r="P220" s="240">
        <f>O220*H220</f>
        <v>0</v>
      </c>
      <c r="Q220" s="240">
        <v>0</v>
      </c>
      <c r="R220" s="240">
        <f>Q220*H220</f>
        <v>0</v>
      </c>
      <c r="S220" s="240">
        <v>0</v>
      </c>
      <c r="T220" s="241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42" t="s">
        <v>5350</v>
      </c>
      <c r="AT220" s="242" t="s">
        <v>477</v>
      </c>
      <c r="AU220" s="242" t="s">
        <v>82</v>
      </c>
      <c r="AY220" s="20" t="s">
        <v>475</v>
      </c>
      <c r="BE220" s="243">
        <f>IF(N220="základní",J220,0)</f>
        <v>0</v>
      </c>
      <c r="BF220" s="243">
        <f>IF(N220="snížená",J220,0)</f>
        <v>0</v>
      </c>
      <c r="BG220" s="243">
        <f>IF(N220="zákl. přenesená",J220,0)</f>
        <v>0</v>
      </c>
      <c r="BH220" s="243">
        <f>IF(N220="sníž. přenesená",J220,0)</f>
        <v>0</v>
      </c>
      <c r="BI220" s="243">
        <f>IF(N220="nulová",J220,0)</f>
        <v>0</v>
      </c>
      <c r="BJ220" s="20" t="s">
        <v>78</v>
      </c>
      <c r="BK220" s="243">
        <f>ROUND(I220*H220,2)</f>
        <v>0</v>
      </c>
      <c r="BL220" s="20" t="s">
        <v>5350</v>
      </c>
      <c r="BM220" s="242" t="s">
        <v>9424</v>
      </c>
    </row>
    <row r="221" s="2" customFormat="1">
      <c r="A221" s="41"/>
      <c r="B221" s="42"/>
      <c r="C221" s="43"/>
      <c r="D221" s="244" t="s">
        <v>484</v>
      </c>
      <c r="E221" s="43"/>
      <c r="F221" s="245" t="s">
        <v>8914</v>
      </c>
      <c r="G221" s="43"/>
      <c r="H221" s="43"/>
      <c r="I221" s="151"/>
      <c r="J221" s="43"/>
      <c r="K221" s="43"/>
      <c r="L221" s="47"/>
      <c r="M221" s="295"/>
      <c r="N221" s="296"/>
      <c r="O221" s="297"/>
      <c r="P221" s="297"/>
      <c r="Q221" s="297"/>
      <c r="R221" s="297"/>
      <c r="S221" s="297"/>
      <c r="T221" s="29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484</v>
      </c>
      <c r="AU221" s="20" t="s">
        <v>82</v>
      </c>
    </row>
    <row r="222" s="2" customFormat="1" ht="6.96" customHeight="1">
      <c r="A222" s="41"/>
      <c r="B222" s="62"/>
      <c r="C222" s="63"/>
      <c r="D222" s="63"/>
      <c r="E222" s="63"/>
      <c r="F222" s="63"/>
      <c r="G222" s="63"/>
      <c r="H222" s="63"/>
      <c r="I222" s="179"/>
      <c r="J222" s="63"/>
      <c r="K222" s="63"/>
      <c r="L222" s="47"/>
      <c r="M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</row>
  </sheetData>
  <sheetProtection sheet="1" autoFilter="0" formatColumns="0" formatRows="0" objects="1" scenarios="1" spinCount="100000" saltValue="jar/zffwBk2gofbK8s/n4sIrwrrexFgN69m7JwRPtPDQRprIqXR3/7k/looxZrWhoBEw/KQUaGSv5NmfvDWe/A==" hashValue="ZiyRRXoz1AsTsyHaouQO3V5T1DCDMPTW1ZhWUZMAgBeBnNCkRBev6rJtH0JB7SSOzfK0uV0M/T6wcYWThyzaJQ==" algorithmName="SHA-512" password="C429"/>
  <autoFilter ref="C97:K22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394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8590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9425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ROUND(J94,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ROUND((SUM(BE94:BE111)),  2)</f>
        <v>0</v>
      </c>
      <c r="G37" s="41"/>
      <c r="H37" s="41"/>
      <c r="I37" s="168">
        <v>0.20999999999999999</v>
      </c>
      <c r="J37" s="167">
        <f>ROUND(((SUM(BE94:BE111))*I37),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ROUND((SUM(BF94:BF111)),  2)</f>
        <v>0</v>
      </c>
      <c r="G38" s="41"/>
      <c r="H38" s="41"/>
      <c r="I38" s="168">
        <v>0.14999999999999999</v>
      </c>
      <c r="J38" s="167">
        <f>ROUND(((SUM(BF94:BF111))*I38),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ROUND((SUM(BG94:BG111)),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ROUND((SUM(BH94:BH111)),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ROUND((SUM(BI94:BI111)),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8590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2019-11-8 - Zemní práce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J94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458</v>
      </c>
      <c r="E68" s="193"/>
      <c r="F68" s="193"/>
      <c r="G68" s="193"/>
      <c r="H68" s="193"/>
      <c r="I68" s="194"/>
      <c r="J68" s="195">
        <f>J95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2926</v>
      </c>
      <c r="E69" s="199"/>
      <c r="F69" s="199"/>
      <c r="G69" s="199"/>
      <c r="H69" s="199"/>
      <c r="I69" s="200"/>
      <c r="J69" s="201">
        <f>J96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1216</v>
      </c>
      <c r="E70" s="199"/>
      <c r="F70" s="199"/>
      <c r="G70" s="199"/>
      <c r="H70" s="199"/>
      <c r="I70" s="200"/>
      <c r="J70" s="201">
        <f>J101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151"/>
      <c r="J71" s="43"/>
      <c r="K71" s="4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179"/>
      <c r="J72" s="63"/>
      <c r="K72" s="6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182"/>
      <c r="J76" s="65"/>
      <c r="K76" s="65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460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83" t="str">
        <f>E7</f>
        <v>Krounka Kutřín, výstavba poldru</v>
      </c>
      <c r="F80" s="35"/>
      <c r="G80" s="35"/>
      <c r="H80" s="35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435</v>
      </c>
      <c r="D81" s="25"/>
      <c r="E81" s="25"/>
      <c r="F81" s="25"/>
      <c r="G81" s="25"/>
      <c r="H81" s="25"/>
      <c r="I81" s="142"/>
      <c r="J81" s="25"/>
      <c r="K81" s="25"/>
      <c r="L81" s="23"/>
    </row>
    <row r="82" s="1" customFormat="1" ht="16.5" customHeight="1">
      <c r="B82" s="24"/>
      <c r="C82" s="25"/>
      <c r="D82" s="25"/>
      <c r="E82" s="183" t="s">
        <v>8531</v>
      </c>
      <c r="F82" s="25"/>
      <c r="G82" s="25"/>
      <c r="H82" s="25"/>
      <c r="I82" s="142"/>
      <c r="J82" s="25"/>
      <c r="K82" s="25"/>
      <c r="L82" s="23"/>
    </row>
    <row r="83" s="1" customFormat="1" ht="12" customHeight="1">
      <c r="B83" s="24"/>
      <c r="C83" s="35" t="s">
        <v>437</v>
      </c>
      <c r="D83" s="25"/>
      <c r="E83" s="25"/>
      <c r="F83" s="25"/>
      <c r="G83" s="25"/>
      <c r="H83" s="25"/>
      <c r="I83" s="142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84" t="s">
        <v>8590</v>
      </c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439</v>
      </c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2019-11-8 - Zemní práce</v>
      </c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22</v>
      </c>
      <c r="D88" s="43"/>
      <c r="E88" s="43"/>
      <c r="F88" s="30" t="str">
        <f>F16</f>
        <v>Skuteč</v>
      </c>
      <c r="G88" s="43"/>
      <c r="H88" s="43"/>
      <c r="I88" s="154" t="s">
        <v>24</v>
      </c>
      <c r="J88" s="75" t="str">
        <f>IF(J16="","",J16)</f>
        <v>27.8.2019</v>
      </c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26</v>
      </c>
      <c r="D90" s="43"/>
      <c r="E90" s="43"/>
      <c r="F90" s="30" t="str">
        <f>E19</f>
        <v>Povodí Labe,státní podnik,Víta Nejedlého 951, HK3</v>
      </c>
      <c r="G90" s="43"/>
      <c r="H90" s="43"/>
      <c r="I90" s="154" t="s">
        <v>33</v>
      </c>
      <c r="J90" s="39" t="str">
        <f>E25</f>
        <v>"Sdružení Kutřín 2016" Šindlar + HG partner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31</v>
      </c>
      <c r="D91" s="43"/>
      <c r="E91" s="43"/>
      <c r="F91" s="30" t="str">
        <f>IF(E22="","",E22)</f>
        <v>Vyplň údaj</v>
      </c>
      <c r="G91" s="43"/>
      <c r="H91" s="43"/>
      <c r="I91" s="154" t="s">
        <v>36</v>
      </c>
      <c r="J91" s="39" t="str">
        <f>E28</f>
        <v xml:space="preserve"> 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1" customFormat="1" ht="29.28" customHeight="1">
      <c r="A93" s="203"/>
      <c r="B93" s="204"/>
      <c r="C93" s="205" t="s">
        <v>461</v>
      </c>
      <c r="D93" s="206" t="s">
        <v>59</v>
      </c>
      <c r="E93" s="206" t="s">
        <v>55</v>
      </c>
      <c r="F93" s="206" t="s">
        <v>56</v>
      </c>
      <c r="G93" s="206" t="s">
        <v>462</v>
      </c>
      <c r="H93" s="206" t="s">
        <v>463</v>
      </c>
      <c r="I93" s="207" t="s">
        <v>464</v>
      </c>
      <c r="J93" s="206" t="s">
        <v>444</v>
      </c>
      <c r="K93" s="208" t="s">
        <v>465</v>
      </c>
      <c r="L93" s="209"/>
      <c r="M93" s="95" t="s">
        <v>28</v>
      </c>
      <c r="N93" s="96" t="s">
        <v>44</v>
      </c>
      <c r="O93" s="96" t="s">
        <v>466</v>
      </c>
      <c r="P93" s="96" t="s">
        <v>467</v>
      </c>
      <c r="Q93" s="96" t="s">
        <v>468</v>
      </c>
      <c r="R93" s="96" t="s">
        <v>469</v>
      </c>
      <c r="S93" s="96" t="s">
        <v>470</v>
      </c>
      <c r="T93" s="97" t="s">
        <v>471</v>
      </c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</row>
    <row r="94" s="2" customFormat="1" ht="22.8" customHeight="1">
      <c r="A94" s="41"/>
      <c r="B94" s="42"/>
      <c r="C94" s="102" t="s">
        <v>472</v>
      </c>
      <c r="D94" s="43"/>
      <c r="E94" s="43"/>
      <c r="F94" s="43"/>
      <c r="G94" s="43"/>
      <c r="H94" s="43"/>
      <c r="I94" s="151"/>
      <c r="J94" s="210">
        <f>BK94</f>
        <v>0</v>
      </c>
      <c r="K94" s="43"/>
      <c r="L94" s="47"/>
      <c r="M94" s="98"/>
      <c r="N94" s="211"/>
      <c r="O94" s="99"/>
      <c r="P94" s="212">
        <f>P95</f>
        <v>0</v>
      </c>
      <c r="Q94" s="99"/>
      <c r="R94" s="212">
        <f>R95</f>
        <v>4.2000000000000002</v>
      </c>
      <c r="S94" s="99"/>
      <c r="T94" s="213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73</v>
      </c>
      <c r="AU94" s="20" t="s">
        <v>445</v>
      </c>
      <c r="BK94" s="214">
        <f>BK95</f>
        <v>0</v>
      </c>
    </row>
    <row r="95" s="12" customFormat="1" ht="25.92" customHeight="1">
      <c r="A95" s="12"/>
      <c r="B95" s="215"/>
      <c r="C95" s="216"/>
      <c r="D95" s="217" t="s">
        <v>73</v>
      </c>
      <c r="E95" s="218" t="s">
        <v>516</v>
      </c>
      <c r="F95" s="218" t="s">
        <v>900</v>
      </c>
      <c r="G95" s="216"/>
      <c r="H95" s="216"/>
      <c r="I95" s="219"/>
      <c r="J95" s="220">
        <f>BK95</f>
        <v>0</v>
      </c>
      <c r="K95" s="216"/>
      <c r="L95" s="221"/>
      <c r="M95" s="222"/>
      <c r="N95" s="223"/>
      <c r="O95" s="223"/>
      <c r="P95" s="224">
        <f>P96+P101</f>
        <v>0</v>
      </c>
      <c r="Q95" s="223"/>
      <c r="R95" s="224">
        <f>R96+R101</f>
        <v>4.2000000000000002</v>
      </c>
      <c r="S95" s="223"/>
      <c r="T95" s="225">
        <f>T96+T101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90</v>
      </c>
      <c r="AT95" s="227" t="s">
        <v>73</v>
      </c>
      <c r="AU95" s="227" t="s">
        <v>74</v>
      </c>
      <c r="AY95" s="226" t="s">
        <v>475</v>
      </c>
      <c r="BK95" s="228">
        <f>BK96+BK101</f>
        <v>0</v>
      </c>
    </row>
    <row r="96" s="12" customFormat="1" ht="22.8" customHeight="1">
      <c r="A96" s="12"/>
      <c r="B96" s="215"/>
      <c r="C96" s="216"/>
      <c r="D96" s="217" t="s">
        <v>73</v>
      </c>
      <c r="E96" s="229" t="s">
        <v>3003</v>
      </c>
      <c r="F96" s="229" t="s">
        <v>3004</v>
      </c>
      <c r="G96" s="216"/>
      <c r="H96" s="216"/>
      <c r="I96" s="219"/>
      <c r="J96" s="230">
        <f>BK96</f>
        <v>0</v>
      </c>
      <c r="K96" s="216"/>
      <c r="L96" s="221"/>
      <c r="M96" s="222"/>
      <c r="N96" s="223"/>
      <c r="O96" s="223"/>
      <c r="P96" s="224">
        <f>SUM(P97:P100)</f>
        <v>0</v>
      </c>
      <c r="Q96" s="223"/>
      <c r="R96" s="224">
        <f>SUM(R97:R100)</f>
        <v>0</v>
      </c>
      <c r="S96" s="223"/>
      <c r="T96" s="225">
        <f>SUM(T97:T100)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90</v>
      </c>
      <c r="AT96" s="227" t="s">
        <v>73</v>
      </c>
      <c r="AU96" s="227" t="s">
        <v>78</v>
      </c>
      <c r="AY96" s="226" t="s">
        <v>475</v>
      </c>
      <c r="BK96" s="228">
        <f>SUM(BK97:BK100)</f>
        <v>0</v>
      </c>
    </row>
    <row r="97" s="2" customFormat="1" ht="21.75" customHeight="1">
      <c r="A97" s="41"/>
      <c r="B97" s="42"/>
      <c r="C97" s="231" t="s">
        <v>78</v>
      </c>
      <c r="D97" s="231" t="s">
        <v>477</v>
      </c>
      <c r="E97" s="232" t="s">
        <v>9426</v>
      </c>
      <c r="F97" s="233" t="s">
        <v>9427</v>
      </c>
      <c r="G97" s="234" t="s">
        <v>639</v>
      </c>
      <c r="H97" s="235">
        <v>100</v>
      </c>
      <c r="I97" s="236"/>
      <c r="J97" s="237">
        <f>ROUND(I97*H97,2)</f>
        <v>0</v>
      </c>
      <c r="K97" s="233" t="s">
        <v>481</v>
      </c>
      <c r="L97" s="47"/>
      <c r="M97" s="238" t="s">
        <v>28</v>
      </c>
      <c r="N97" s="239" t="s">
        <v>45</v>
      </c>
      <c r="O97" s="87"/>
      <c r="P97" s="240">
        <f>O97*H97</f>
        <v>0</v>
      </c>
      <c r="Q97" s="240">
        <v>0</v>
      </c>
      <c r="R97" s="240">
        <f>Q97*H97</f>
        <v>0</v>
      </c>
      <c r="S97" s="240">
        <v>0</v>
      </c>
      <c r="T97" s="241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42" t="s">
        <v>839</v>
      </c>
      <c r="AT97" s="242" t="s">
        <v>477</v>
      </c>
      <c r="AU97" s="242" t="s">
        <v>82</v>
      </c>
      <c r="AY97" s="20" t="s">
        <v>475</v>
      </c>
      <c r="BE97" s="243">
        <f>IF(N97="základní",J97,0)</f>
        <v>0</v>
      </c>
      <c r="BF97" s="243">
        <f>IF(N97="snížená",J97,0)</f>
        <v>0</v>
      </c>
      <c r="BG97" s="243">
        <f>IF(N97="zákl. přenesená",J97,0)</f>
        <v>0</v>
      </c>
      <c r="BH97" s="243">
        <f>IF(N97="sníž. přenesená",J97,0)</f>
        <v>0</v>
      </c>
      <c r="BI97" s="243">
        <f>IF(N97="nulová",J97,0)</f>
        <v>0</v>
      </c>
      <c r="BJ97" s="20" t="s">
        <v>78</v>
      </c>
      <c r="BK97" s="243">
        <f>ROUND(I97*H97,2)</f>
        <v>0</v>
      </c>
      <c r="BL97" s="20" t="s">
        <v>839</v>
      </c>
      <c r="BM97" s="242" t="s">
        <v>9428</v>
      </c>
    </row>
    <row r="98" s="2" customFormat="1">
      <c r="A98" s="41"/>
      <c r="B98" s="42"/>
      <c r="C98" s="43"/>
      <c r="D98" s="244" t="s">
        <v>484</v>
      </c>
      <c r="E98" s="43"/>
      <c r="F98" s="245" t="s">
        <v>9429</v>
      </c>
      <c r="G98" s="43"/>
      <c r="H98" s="43"/>
      <c r="I98" s="151"/>
      <c r="J98" s="43"/>
      <c r="K98" s="43"/>
      <c r="L98" s="47"/>
      <c r="M98" s="246"/>
      <c r="N98" s="24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484</v>
      </c>
      <c r="AU98" s="20" t="s">
        <v>82</v>
      </c>
    </row>
    <row r="99" s="2" customFormat="1" ht="21.75" customHeight="1">
      <c r="A99" s="41"/>
      <c r="B99" s="42"/>
      <c r="C99" s="282" t="s">
        <v>82</v>
      </c>
      <c r="D99" s="282" t="s">
        <v>516</v>
      </c>
      <c r="E99" s="283" t="s">
        <v>9430</v>
      </c>
      <c r="F99" s="284" t="s">
        <v>9431</v>
      </c>
      <c r="G99" s="285" t="s">
        <v>639</v>
      </c>
      <c r="H99" s="286">
        <v>100</v>
      </c>
      <c r="I99" s="287"/>
      <c r="J99" s="288">
        <f>ROUND(I99*H99,2)</f>
        <v>0</v>
      </c>
      <c r="K99" s="284" t="s">
        <v>28</v>
      </c>
      <c r="L99" s="289"/>
      <c r="M99" s="290" t="s">
        <v>28</v>
      </c>
      <c r="N99" s="291" t="s">
        <v>45</v>
      </c>
      <c r="O99" s="87"/>
      <c r="P99" s="240">
        <f>O99*H99</f>
        <v>0</v>
      </c>
      <c r="Q99" s="240">
        <v>0</v>
      </c>
      <c r="R99" s="240">
        <f>Q99*H99</f>
        <v>0</v>
      </c>
      <c r="S99" s="240">
        <v>0</v>
      </c>
      <c r="T99" s="241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42" t="s">
        <v>1417</v>
      </c>
      <c r="AT99" s="242" t="s">
        <v>516</v>
      </c>
      <c r="AU99" s="242" t="s">
        <v>82</v>
      </c>
      <c r="AY99" s="20" t="s">
        <v>475</v>
      </c>
      <c r="BE99" s="243">
        <f>IF(N99="základní",J99,0)</f>
        <v>0</v>
      </c>
      <c r="BF99" s="243">
        <f>IF(N99="snížená",J99,0)</f>
        <v>0</v>
      </c>
      <c r="BG99" s="243">
        <f>IF(N99="zákl. přenesená",J99,0)</f>
        <v>0</v>
      </c>
      <c r="BH99" s="243">
        <f>IF(N99="sníž. přenesená",J99,0)</f>
        <v>0</v>
      </c>
      <c r="BI99" s="243">
        <f>IF(N99="nulová",J99,0)</f>
        <v>0</v>
      </c>
      <c r="BJ99" s="20" t="s">
        <v>78</v>
      </c>
      <c r="BK99" s="243">
        <f>ROUND(I99*H99,2)</f>
        <v>0</v>
      </c>
      <c r="BL99" s="20" t="s">
        <v>1417</v>
      </c>
      <c r="BM99" s="242" t="s">
        <v>9432</v>
      </c>
    </row>
    <row r="100" s="2" customFormat="1">
      <c r="A100" s="41"/>
      <c r="B100" s="42"/>
      <c r="C100" s="43"/>
      <c r="D100" s="244" t="s">
        <v>484</v>
      </c>
      <c r="E100" s="43"/>
      <c r="F100" s="245" t="s">
        <v>9431</v>
      </c>
      <c r="G100" s="43"/>
      <c r="H100" s="43"/>
      <c r="I100" s="151"/>
      <c r="J100" s="43"/>
      <c r="K100" s="43"/>
      <c r="L100" s="47"/>
      <c r="M100" s="246"/>
      <c r="N100" s="24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484</v>
      </c>
      <c r="AU100" s="20" t="s">
        <v>82</v>
      </c>
    </row>
    <row r="101" s="12" customFormat="1" ht="22.8" customHeight="1">
      <c r="A101" s="12"/>
      <c r="B101" s="215"/>
      <c r="C101" s="216"/>
      <c r="D101" s="217" t="s">
        <v>73</v>
      </c>
      <c r="E101" s="229" t="s">
        <v>1419</v>
      </c>
      <c r="F101" s="229" t="s">
        <v>1420</v>
      </c>
      <c r="G101" s="216"/>
      <c r="H101" s="216"/>
      <c r="I101" s="219"/>
      <c r="J101" s="230">
        <f>BK101</f>
        <v>0</v>
      </c>
      <c r="K101" s="216"/>
      <c r="L101" s="221"/>
      <c r="M101" s="222"/>
      <c r="N101" s="223"/>
      <c r="O101" s="223"/>
      <c r="P101" s="224">
        <f>SUM(P102:P111)</f>
        <v>0</v>
      </c>
      <c r="Q101" s="223"/>
      <c r="R101" s="224">
        <f>SUM(R102:R111)</f>
        <v>4.2000000000000002</v>
      </c>
      <c r="S101" s="223"/>
      <c r="T101" s="225">
        <f>SUM(T102:T111)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26" t="s">
        <v>90</v>
      </c>
      <c r="AT101" s="227" t="s">
        <v>73</v>
      </c>
      <c r="AU101" s="227" t="s">
        <v>78</v>
      </c>
      <c r="AY101" s="226" t="s">
        <v>475</v>
      </c>
      <c r="BK101" s="228">
        <f>SUM(BK102:BK111)</f>
        <v>0</v>
      </c>
    </row>
    <row r="102" s="2" customFormat="1" ht="21.75" customHeight="1">
      <c r="A102" s="41"/>
      <c r="B102" s="42"/>
      <c r="C102" s="231" t="s">
        <v>90</v>
      </c>
      <c r="D102" s="231" t="s">
        <v>477</v>
      </c>
      <c r="E102" s="232" t="s">
        <v>9433</v>
      </c>
      <c r="F102" s="233" t="s">
        <v>9434</v>
      </c>
      <c r="G102" s="234" t="s">
        <v>8232</v>
      </c>
      <c r="H102" s="235">
        <v>0.10000000000000001</v>
      </c>
      <c r="I102" s="236"/>
      <c r="J102" s="237">
        <f>ROUND(I102*H102,2)</f>
        <v>0</v>
      </c>
      <c r="K102" s="233" t="s">
        <v>481</v>
      </c>
      <c r="L102" s="47"/>
      <c r="M102" s="238" t="s">
        <v>28</v>
      </c>
      <c r="N102" s="239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839</v>
      </c>
      <c r="AT102" s="242" t="s">
        <v>477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839</v>
      </c>
      <c r="BM102" s="242" t="s">
        <v>9435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9436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33" customHeight="1">
      <c r="A104" s="41"/>
      <c r="B104" s="42"/>
      <c r="C104" s="231" t="s">
        <v>482</v>
      </c>
      <c r="D104" s="231" t="s">
        <v>477</v>
      </c>
      <c r="E104" s="232" t="s">
        <v>9437</v>
      </c>
      <c r="F104" s="233" t="s">
        <v>9438</v>
      </c>
      <c r="G104" s="234" t="s">
        <v>639</v>
      </c>
      <c r="H104" s="235">
        <v>100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839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839</v>
      </c>
      <c r="BM104" s="242" t="s">
        <v>9439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9440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44.25" customHeight="1">
      <c r="A106" s="41"/>
      <c r="B106" s="42"/>
      <c r="C106" s="231" t="s">
        <v>186</v>
      </c>
      <c r="D106" s="231" t="s">
        <v>477</v>
      </c>
      <c r="E106" s="232" t="s">
        <v>9441</v>
      </c>
      <c r="F106" s="233" t="s">
        <v>9442</v>
      </c>
      <c r="G106" s="234" t="s">
        <v>639</v>
      </c>
      <c r="H106" s="235">
        <v>100</v>
      </c>
      <c r="I106" s="236"/>
      <c r="J106" s="237">
        <f>ROUND(I106*H106,2)</f>
        <v>0</v>
      </c>
      <c r="K106" s="233" t="s">
        <v>481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839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839</v>
      </c>
      <c r="BM106" s="242" t="s">
        <v>9443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9444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44.25" customHeight="1">
      <c r="A108" s="41"/>
      <c r="B108" s="42"/>
      <c r="C108" s="231" t="s">
        <v>204</v>
      </c>
      <c r="D108" s="231" t="s">
        <v>477</v>
      </c>
      <c r="E108" s="232" t="s">
        <v>9445</v>
      </c>
      <c r="F108" s="233" t="s">
        <v>9446</v>
      </c>
      <c r="G108" s="234" t="s">
        <v>639</v>
      </c>
      <c r="H108" s="235">
        <v>100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0.042000000000000003</v>
      </c>
      <c r="R108" s="240">
        <f>Q108*H108</f>
        <v>4.2000000000000002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839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839</v>
      </c>
      <c r="BM108" s="242" t="s">
        <v>9447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9448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2" customFormat="1" ht="33" customHeight="1">
      <c r="A110" s="41"/>
      <c r="B110" s="42"/>
      <c r="C110" s="231" t="s">
        <v>522</v>
      </c>
      <c r="D110" s="231" t="s">
        <v>477</v>
      </c>
      <c r="E110" s="232" t="s">
        <v>9449</v>
      </c>
      <c r="F110" s="233" t="s">
        <v>9450</v>
      </c>
      <c r="G110" s="234" t="s">
        <v>639</v>
      </c>
      <c r="H110" s="235">
        <v>100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839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839</v>
      </c>
      <c r="BM110" s="242" t="s">
        <v>9451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9450</v>
      </c>
      <c r="G111" s="43"/>
      <c r="H111" s="43"/>
      <c r="I111" s="151"/>
      <c r="J111" s="43"/>
      <c r="K111" s="43"/>
      <c r="L111" s="47"/>
      <c r="M111" s="295"/>
      <c r="N111" s="296"/>
      <c r="O111" s="297"/>
      <c r="P111" s="297"/>
      <c r="Q111" s="297"/>
      <c r="R111" s="297"/>
      <c r="S111" s="297"/>
      <c r="T111" s="29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2" customFormat="1" ht="6.96" customHeight="1">
      <c r="A112" s="41"/>
      <c r="B112" s="62"/>
      <c r="C112" s="63"/>
      <c r="D112" s="63"/>
      <c r="E112" s="63"/>
      <c r="F112" s="63"/>
      <c r="G112" s="63"/>
      <c r="H112" s="63"/>
      <c r="I112" s="179"/>
      <c r="J112" s="63"/>
      <c r="K112" s="63"/>
      <c r="L112" s="47"/>
      <c r="M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</sheetData>
  <sheetProtection sheet="1" autoFilter="0" formatColumns="0" formatRows="0" objects="1" scenarios="1" spinCount="100000" saltValue="Gf0Xn/xSi/U42oEXT5kYZllJCuiJjhPAJdn2KrYNbBMhs3qCU9n/UWgch5N/QtdcIiaithxwr7n/alo+gKJ1fw==" hashValue="/v+iDONwTOG4tbIm8YX6uGyFEXXQeB6HmALePLJdt1MwqwKaXkoAeC1LNh+hRxkEUXf88aR+iNHLPTofvew/tg==" algorithmName="SHA-512" password="C429"/>
  <autoFilter ref="C93:K11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397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8590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9452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28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441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37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6"/>
      <c r="B31" s="157"/>
      <c r="C31" s="156"/>
      <c r="D31" s="156"/>
      <c r="E31" s="158" t="s">
        <v>28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ROUND(J95,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ROUND((SUM(BE95:BE159)),  2)</f>
        <v>0</v>
      </c>
      <c r="G37" s="41"/>
      <c r="H37" s="41"/>
      <c r="I37" s="168">
        <v>0.20999999999999999</v>
      </c>
      <c r="J37" s="167">
        <f>ROUND(((SUM(BE95:BE159))*I37),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ROUND((SUM(BF95:BF159)),  2)</f>
        <v>0</v>
      </c>
      <c r="G38" s="41"/>
      <c r="H38" s="41"/>
      <c r="I38" s="168">
        <v>0.14999999999999999</v>
      </c>
      <c r="J38" s="167">
        <f>ROUND(((SUM(BF95:BF159))*I38),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ROUND((SUM(BG95:BG159)),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ROUND((SUM(BH95:BH159)),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ROUND((SUM(BI95:BI159)),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8590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2019-11-9 - Venkovní napájecí obvody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Skuteč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40.0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"Sdružení Kutřín 2016" Šindlar + HG partner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 xml:space="preserve"> 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J95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452</v>
      </c>
      <c r="E68" s="193"/>
      <c r="F68" s="193"/>
      <c r="G68" s="193"/>
      <c r="H68" s="193"/>
      <c r="I68" s="194"/>
      <c r="J68" s="195">
        <f>J96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2925</v>
      </c>
      <c r="E69" s="199"/>
      <c r="F69" s="199"/>
      <c r="G69" s="199"/>
      <c r="H69" s="199"/>
      <c r="I69" s="200"/>
      <c r="J69" s="201">
        <f>J97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90"/>
      <c r="C70" s="191"/>
      <c r="D70" s="192" t="s">
        <v>458</v>
      </c>
      <c r="E70" s="193"/>
      <c r="F70" s="193"/>
      <c r="G70" s="193"/>
      <c r="H70" s="193"/>
      <c r="I70" s="194"/>
      <c r="J70" s="195">
        <f>J156</f>
        <v>0</v>
      </c>
      <c r="K70" s="191"/>
      <c r="L70" s="196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97"/>
      <c r="C71" s="127"/>
      <c r="D71" s="198" t="s">
        <v>1215</v>
      </c>
      <c r="E71" s="199"/>
      <c r="F71" s="199"/>
      <c r="G71" s="199"/>
      <c r="H71" s="199"/>
      <c r="I71" s="200"/>
      <c r="J71" s="201">
        <f>J157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179"/>
      <c r="J73" s="63"/>
      <c r="K73" s="6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182"/>
      <c r="J77" s="65"/>
      <c r="K77" s="65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460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83" t="str">
        <f>E7</f>
        <v>Krounka Kutřín, výstavba poldru</v>
      </c>
      <c r="F81" s="35"/>
      <c r="G81" s="35"/>
      <c r="H81" s="35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435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1" customFormat="1" ht="16.5" customHeight="1">
      <c r="B83" s="24"/>
      <c r="C83" s="25"/>
      <c r="D83" s="25"/>
      <c r="E83" s="183" t="s">
        <v>8531</v>
      </c>
      <c r="F83" s="25"/>
      <c r="G83" s="25"/>
      <c r="H83" s="25"/>
      <c r="I83" s="142"/>
      <c r="J83" s="25"/>
      <c r="K83" s="25"/>
      <c r="L83" s="23"/>
    </row>
    <row r="84" s="1" customFormat="1" ht="12" customHeight="1">
      <c r="B84" s="24"/>
      <c r="C84" s="35" t="s">
        <v>437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84" t="s">
        <v>8590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439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2019-11-9 - Venkovní napájecí obvody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F16</f>
        <v>Skuteč</v>
      </c>
      <c r="G89" s="43"/>
      <c r="H89" s="43"/>
      <c r="I89" s="154" t="s">
        <v>24</v>
      </c>
      <c r="J89" s="75" t="str">
        <f>IF(J16="","",J16)</f>
        <v>27.8.2019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40.05" customHeight="1">
      <c r="A91" s="41"/>
      <c r="B91" s="42"/>
      <c r="C91" s="35" t="s">
        <v>26</v>
      </c>
      <c r="D91" s="43"/>
      <c r="E91" s="43"/>
      <c r="F91" s="30" t="str">
        <f>E19</f>
        <v>Povodí Labe,státní podnik,Víta Nejedlého 951, HK3</v>
      </c>
      <c r="G91" s="43"/>
      <c r="H91" s="43"/>
      <c r="I91" s="154" t="s">
        <v>33</v>
      </c>
      <c r="J91" s="39" t="str">
        <f>E25</f>
        <v>"Sdružení Kutřín 2016" Šindlar + HG partner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154" t="s">
        <v>36</v>
      </c>
      <c r="J92" s="39" t="str">
        <f>E28</f>
        <v xml:space="preserve"> 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203"/>
      <c r="B94" s="204"/>
      <c r="C94" s="205" t="s">
        <v>461</v>
      </c>
      <c r="D94" s="206" t="s">
        <v>59</v>
      </c>
      <c r="E94" s="206" t="s">
        <v>55</v>
      </c>
      <c r="F94" s="206" t="s">
        <v>56</v>
      </c>
      <c r="G94" s="206" t="s">
        <v>462</v>
      </c>
      <c r="H94" s="206" t="s">
        <v>463</v>
      </c>
      <c r="I94" s="207" t="s">
        <v>464</v>
      </c>
      <c r="J94" s="206" t="s">
        <v>444</v>
      </c>
      <c r="K94" s="208" t="s">
        <v>465</v>
      </c>
      <c r="L94" s="209"/>
      <c r="M94" s="95" t="s">
        <v>28</v>
      </c>
      <c r="N94" s="96" t="s">
        <v>44</v>
      </c>
      <c r="O94" s="96" t="s">
        <v>466</v>
      </c>
      <c r="P94" s="96" t="s">
        <v>467</v>
      </c>
      <c r="Q94" s="96" t="s">
        <v>468</v>
      </c>
      <c r="R94" s="96" t="s">
        <v>469</v>
      </c>
      <c r="S94" s="96" t="s">
        <v>470</v>
      </c>
      <c r="T94" s="97" t="s">
        <v>471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</row>
    <row r="95" s="2" customFormat="1" ht="22.8" customHeight="1">
      <c r="A95" s="41"/>
      <c r="B95" s="42"/>
      <c r="C95" s="102" t="s">
        <v>472</v>
      </c>
      <c r="D95" s="43"/>
      <c r="E95" s="43"/>
      <c r="F95" s="43"/>
      <c r="G95" s="43"/>
      <c r="H95" s="43"/>
      <c r="I95" s="151"/>
      <c r="J95" s="210">
        <f>BK95</f>
        <v>0</v>
      </c>
      <c r="K95" s="43"/>
      <c r="L95" s="47"/>
      <c r="M95" s="98"/>
      <c r="N95" s="211"/>
      <c r="O95" s="99"/>
      <c r="P95" s="212">
        <f>P96+P156</f>
        <v>0</v>
      </c>
      <c r="Q95" s="99"/>
      <c r="R95" s="212">
        <f>R96+R156</f>
        <v>5.9991312799999985</v>
      </c>
      <c r="S95" s="99"/>
      <c r="T95" s="213">
        <f>T96+T156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445</v>
      </c>
      <c r="BK95" s="214">
        <f>BK96+BK156</f>
        <v>0</v>
      </c>
    </row>
    <row r="96" s="12" customFormat="1" ht="25.92" customHeight="1">
      <c r="A96" s="12"/>
      <c r="B96" s="215"/>
      <c r="C96" s="216"/>
      <c r="D96" s="217" t="s">
        <v>73</v>
      </c>
      <c r="E96" s="218" t="s">
        <v>708</v>
      </c>
      <c r="F96" s="218" t="s">
        <v>709</v>
      </c>
      <c r="G96" s="216"/>
      <c r="H96" s="216"/>
      <c r="I96" s="219"/>
      <c r="J96" s="220">
        <f>BK96</f>
        <v>0</v>
      </c>
      <c r="K96" s="216"/>
      <c r="L96" s="221"/>
      <c r="M96" s="222"/>
      <c r="N96" s="223"/>
      <c r="O96" s="223"/>
      <c r="P96" s="224">
        <f>P97</f>
        <v>0</v>
      </c>
      <c r="Q96" s="223"/>
      <c r="R96" s="224">
        <f>R97</f>
        <v>5.9991312799999985</v>
      </c>
      <c r="S96" s="223"/>
      <c r="T96" s="225">
        <f>T97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82</v>
      </c>
      <c r="AT96" s="227" t="s">
        <v>73</v>
      </c>
      <c r="AU96" s="227" t="s">
        <v>74</v>
      </c>
      <c r="AY96" s="226" t="s">
        <v>475</v>
      </c>
      <c r="BK96" s="228">
        <f>BK97</f>
        <v>0</v>
      </c>
    </row>
    <row r="97" s="12" customFormat="1" ht="22.8" customHeight="1">
      <c r="A97" s="12"/>
      <c r="B97" s="215"/>
      <c r="C97" s="216"/>
      <c r="D97" s="217" t="s">
        <v>73</v>
      </c>
      <c r="E97" s="229" t="s">
        <v>2967</v>
      </c>
      <c r="F97" s="229" t="s">
        <v>2968</v>
      </c>
      <c r="G97" s="216"/>
      <c r="H97" s="216"/>
      <c r="I97" s="219"/>
      <c r="J97" s="230">
        <f>BK97</f>
        <v>0</v>
      </c>
      <c r="K97" s="216"/>
      <c r="L97" s="221"/>
      <c r="M97" s="222"/>
      <c r="N97" s="223"/>
      <c r="O97" s="223"/>
      <c r="P97" s="224">
        <f>SUM(P98:P155)</f>
        <v>0</v>
      </c>
      <c r="Q97" s="223"/>
      <c r="R97" s="224">
        <f>SUM(R98:R155)</f>
        <v>5.9991312799999985</v>
      </c>
      <c r="S97" s="223"/>
      <c r="T97" s="225">
        <f>SUM(T98:T155)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82</v>
      </c>
      <c r="AT97" s="227" t="s">
        <v>73</v>
      </c>
      <c r="AU97" s="227" t="s">
        <v>78</v>
      </c>
      <c r="AY97" s="226" t="s">
        <v>475</v>
      </c>
      <c r="BK97" s="228">
        <f>SUM(BK98:BK155)</f>
        <v>0</v>
      </c>
    </row>
    <row r="98" s="2" customFormat="1" ht="33" customHeight="1">
      <c r="A98" s="41"/>
      <c r="B98" s="42"/>
      <c r="C98" s="231" t="s">
        <v>78</v>
      </c>
      <c r="D98" s="231" t="s">
        <v>477</v>
      </c>
      <c r="E98" s="232" t="s">
        <v>8592</v>
      </c>
      <c r="F98" s="233" t="s">
        <v>8593</v>
      </c>
      <c r="G98" s="234" t="s">
        <v>639</v>
      </c>
      <c r="H98" s="235">
        <v>370</v>
      </c>
      <c r="I98" s="236"/>
      <c r="J98" s="237">
        <f>ROUND(I98*H98,2)</f>
        <v>0</v>
      </c>
      <c r="K98" s="233" t="s">
        <v>481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567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567</v>
      </c>
      <c r="BM98" s="242" t="s">
        <v>9453</v>
      </c>
    </row>
    <row r="99" s="2" customFormat="1">
      <c r="A99" s="41"/>
      <c r="B99" s="42"/>
      <c r="C99" s="43"/>
      <c r="D99" s="244" t="s">
        <v>484</v>
      </c>
      <c r="E99" s="43"/>
      <c r="F99" s="245" t="s">
        <v>8593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2" customFormat="1" ht="16.5" customHeight="1">
      <c r="A100" s="41"/>
      <c r="B100" s="42"/>
      <c r="C100" s="282" t="s">
        <v>82</v>
      </c>
      <c r="D100" s="282" t="s">
        <v>516</v>
      </c>
      <c r="E100" s="283" t="s">
        <v>9454</v>
      </c>
      <c r="F100" s="284" t="s">
        <v>9455</v>
      </c>
      <c r="G100" s="285" t="s">
        <v>516</v>
      </c>
      <c r="H100" s="286">
        <v>100</v>
      </c>
      <c r="I100" s="287"/>
      <c r="J100" s="288">
        <f>ROUND(I100*H100,2)</f>
        <v>0</v>
      </c>
      <c r="K100" s="284" t="s">
        <v>28</v>
      </c>
      <c r="L100" s="289"/>
      <c r="M100" s="290" t="s">
        <v>28</v>
      </c>
      <c r="N100" s="291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649</v>
      </c>
      <c r="AT100" s="242" t="s">
        <v>516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567</v>
      </c>
      <c r="BM100" s="242" t="s">
        <v>9456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9455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2" customFormat="1" ht="16.5" customHeight="1">
      <c r="A102" s="41"/>
      <c r="B102" s="42"/>
      <c r="C102" s="282" t="s">
        <v>90</v>
      </c>
      <c r="D102" s="282" t="s">
        <v>516</v>
      </c>
      <c r="E102" s="283" t="s">
        <v>9457</v>
      </c>
      <c r="F102" s="284" t="s">
        <v>9458</v>
      </c>
      <c r="G102" s="285" t="s">
        <v>550</v>
      </c>
      <c r="H102" s="286">
        <v>4</v>
      </c>
      <c r="I102" s="287"/>
      <c r="J102" s="288">
        <f>ROUND(I102*H102,2)</f>
        <v>0</v>
      </c>
      <c r="K102" s="284" t="s">
        <v>28</v>
      </c>
      <c r="L102" s="289"/>
      <c r="M102" s="290" t="s">
        <v>28</v>
      </c>
      <c r="N102" s="291" t="s">
        <v>45</v>
      </c>
      <c r="O102" s="87"/>
      <c r="P102" s="240">
        <f>O102*H102</f>
        <v>0</v>
      </c>
      <c r="Q102" s="240">
        <v>0.157</v>
      </c>
      <c r="R102" s="240">
        <f>Q102*H102</f>
        <v>0.628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649</v>
      </c>
      <c r="AT102" s="242" t="s">
        <v>516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567</v>
      </c>
      <c r="BM102" s="242" t="s">
        <v>9459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9458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16.5" customHeight="1">
      <c r="A104" s="41"/>
      <c r="B104" s="42"/>
      <c r="C104" s="282" t="s">
        <v>482</v>
      </c>
      <c r="D104" s="282" t="s">
        <v>516</v>
      </c>
      <c r="E104" s="283" t="s">
        <v>9460</v>
      </c>
      <c r="F104" s="284" t="s">
        <v>9461</v>
      </c>
      <c r="G104" s="285" t="s">
        <v>516</v>
      </c>
      <c r="H104" s="286">
        <v>270</v>
      </c>
      <c r="I104" s="287"/>
      <c r="J104" s="288">
        <f>ROUND(I104*H104,2)</f>
        <v>0</v>
      </c>
      <c r="K104" s="284" t="s">
        <v>28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649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567</v>
      </c>
      <c r="BM104" s="242" t="s">
        <v>9462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9461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16.5" customHeight="1">
      <c r="A106" s="41"/>
      <c r="B106" s="42"/>
      <c r="C106" s="282" t="s">
        <v>186</v>
      </c>
      <c r="D106" s="282" t="s">
        <v>516</v>
      </c>
      <c r="E106" s="283" t="s">
        <v>9463</v>
      </c>
      <c r="F106" s="284" t="s">
        <v>9464</v>
      </c>
      <c r="G106" s="285" t="s">
        <v>550</v>
      </c>
      <c r="H106" s="286">
        <v>10</v>
      </c>
      <c r="I106" s="287"/>
      <c r="J106" s="288">
        <f>ROUND(I106*H106,2)</f>
        <v>0</v>
      </c>
      <c r="K106" s="284" t="s">
        <v>28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0.41499999999999998</v>
      </c>
      <c r="R106" s="240">
        <f>Q106*H106</f>
        <v>4.1499999999999995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649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567</v>
      </c>
      <c r="BM106" s="242" t="s">
        <v>9465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9464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33" customHeight="1">
      <c r="A108" s="41"/>
      <c r="B108" s="42"/>
      <c r="C108" s="231" t="s">
        <v>204</v>
      </c>
      <c r="D108" s="231" t="s">
        <v>477</v>
      </c>
      <c r="E108" s="232" t="s">
        <v>9466</v>
      </c>
      <c r="F108" s="233" t="s">
        <v>9467</v>
      </c>
      <c r="G108" s="234" t="s">
        <v>639</v>
      </c>
      <c r="H108" s="235">
        <v>100</v>
      </c>
      <c r="I108" s="236"/>
      <c r="J108" s="237">
        <f>ROUND(I108*H108,2)</f>
        <v>0</v>
      </c>
      <c r="K108" s="233" t="s">
        <v>481</v>
      </c>
      <c r="L108" s="47"/>
      <c r="M108" s="238" t="s">
        <v>28</v>
      </c>
      <c r="N108" s="239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567</v>
      </c>
      <c r="AT108" s="242" t="s">
        <v>477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567</v>
      </c>
      <c r="BM108" s="242" t="s">
        <v>9468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9467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2" customFormat="1" ht="44.25" customHeight="1">
      <c r="A110" s="41"/>
      <c r="B110" s="42"/>
      <c r="C110" s="231" t="s">
        <v>522</v>
      </c>
      <c r="D110" s="231" t="s">
        <v>477</v>
      </c>
      <c r="E110" s="232" t="s">
        <v>9469</v>
      </c>
      <c r="F110" s="233" t="s">
        <v>9470</v>
      </c>
      <c r="G110" s="234" t="s">
        <v>639</v>
      </c>
      <c r="H110" s="235">
        <v>260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567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567</v>
      </c>
      <c r="BM110" s="242" t="s">
        <v>9471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9470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2" customFormat="1" ht="16.5" customHeight="1">
      <c r="A112" s="41"/>
      <c r="B112" s="42"/>
      <c r="C112" s="282" t="s">
        <v>519</v>
      </c>
      <c r="D112" s="282" t="s">
        <v>516</v>
      </c>
      <c r="E112" s="283" t="s">
        <v>9472</v>
      </c>
      <c r="F112" s="284" t="s">
        <v>9473</v>
      </c>
      <c r="G112" s="285" t="s">
        <v>8232</v>
      </c>
      <c r="H112" s="286">
        <v>0.312</v>
      </c>
      <c r="I112" s="287"/>
      <c r="J112" s="288">
        <f>ROUND(I112*H112,2)</f>
        <v>0</v>
      </c>
      <c r="K112" s="284" t="s">
        <v>28</v>
      </c>
      <c r="L112" s="289"/>
      <c r="M112" s="290" t="s">
        <v>28</v>
      </c>
      <c r="N112" s="291" t="s">
        <v>45</v>
      </c>
      <c r="O112" s="87"/>
      <c r="P112" s="240">
        <f>O112*H112</f>
        <v>0</v>
      </c>
      <c r="Q112" s="240">
        <v>1.38619</v>
      </c>
      <c r="R112" s="240">
        <f>Q112*H112</f>
        <v>0.43249128000000003</v>
      </c>
      <c r="S112" s="240">
        <v>0</v>
      </c>
      <c r="T112" s="241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42" t="s">
        <v>649</v>
      </c>
      <c r="AT112" s="242" t="s">
        <v>516</v>
      </c>
      <c r="AU112" s="242" t="s">
        <v>82</v>
      </c>
      <c r="AY112" s="20" t="s">
        <v>475</v>
      </c>
      <c r="BE112" s="243">
        <f>IF(N112="základní",J112,0)</f>
        <v>0</v>
      </c>
      <c r="BF112" s="243">
        <f>IF(N112="snížená",J112,0)</f>
        <v>0</v>
      </c>
      <c r="BG112" s="243">
        <f>IF(N112="zákl. přenesená",J112,0)</f>
        <v>0</v>
      </c>
      <c r="BH112" s="243">
        <f>IF(N112="sníž. přenesená",J112,0)</f>
        <v>0</v>
      </c>
      <c r="BI112" s="243">
        <f>IF(N112="nulová",J112,0)</f>
        <v>0</v>
      </c>
      <c r="BJ112" s="20" t="s">
        <v>78</v>
      </c>
      <c r="BK112" s="243">
        <f>ROUND(I112*H112,2)</f>
        <v>0</v>
      </c>
      <c r="BL112" s="20" t="s">
        <v>567</v>
      </c>
      <c r="BM112" s="242" t="s">
        <v>9474</v>
      </c>
    </row>
    <row r="113" s="2" customFormat="1">
      <c r="A113" s="41"/>
      <c r="B113" s="42"/>
      <c r="C113" s="43"/>
      <c r="D113" s="244" t="s">
        <v>484</v>
      </c>
      <c r="E113" s="43"/>
      <c r="F113" s="245" t="s">
        <v>9473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484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9475</v>
      </c>
      <c r="G114" s="250"/>
      <c r="H114" s="253">
        <v>0.312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16.5" customHeight="1">
      <c r="A115" s="41"/>
      <c r="B115" s="42"/>
      <c r="C115" s="282" t="s">
        <v>292</v>
      </c>
      <c r="D115" s="282" t="s">
        <v>516</v>
      </c>
      <c r="E115" s="283" t="s">
        <v>9476</v>
      </c>
      <c r="F115" s="284" t="s">
        <v>9477</v>
      </c>
      <c r="G115" s="285" t="s">
        <v>8232</v>
      </c>
      <c r="H115" s="286">
        <v>0.12</v>
      </c>
      <c r="I115" s="287"/>
      <c r="J115" s="288">
        <f>ROUND(I115*H115,2)</f>
        <v>0</v>
      </c>
      <c r="K115" s="284" t="s">
        <v>28</v>
      </c>
      <c r="L115" s="289"/>
      <c r="M115" s="290" t="s">
        <v>28</v>
      </c>
      <c r="N115" s="291" t="s">
        <v>45</v>
      </c>
      <c r="O115" s="87"/>
      <c r="P115" s="240">
        <f>O115*H115</f>
        <v>0</v>
      </c>
      <c r="Q115" s="240">
        <v>0.25</v>
      </c>
      <c r="R115" s="240">
        <f>Q115*H115</f>
        <v>0.029999999999999999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649</v>
      </c>
      <c r="AT115" s="242" t="s">
        <v>516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567</v>
      </c>
      <c r="BM115" s="242" t="s">
        <v>9478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9477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9334</v>
      </c>
      <c r="G117" s="250"/>
      <c r="H117" s="253">
        <v>0.12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78</v>
      </c>
      <c r="AY117" s="259" t="s">
        <v>475</v>
      </c>
    </row>
    <row r="118" s="2" customFormat="1" ht="44.25" customHeight="1">
      <c r="A118" s="41"/>
      <c r="B118" s="42"/>
      <c r="C118" s="231" t="s">
        <v>332</v>
      </c>
      <c r="D118" s="231" t="s">
        <v>477</v>
      </c>
      <c r="E118" s="232" t="s">
        <v>9340</v>
      </c>
      <c r="F118" s="233" t="s">
        <v>9341</v>
      </c>
      <c r="G118" s="234" t="s">
        <v>639</v>
      </c>
      <c r="H118" s="235">
        <v>100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567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567</v>
      </c>
      <c r="BM118" s="242" t="s">
        <v>9479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9341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2" customFormat="1" ht="16.5" customHeight="1">
      <c r="A120" s="41"/>
      <c r="B120" s="42"/>
      <c r="C120" s="282" t="s">
        <v>341</v>
      </c>
      <c r="D120" s="282" t="s">
        <v>516</v>
      </c>
      <c r="E120" s="283" t="s">
        <v>9480</v>
      </c>
      <c r="F120" s="284" t="s">
        <v>9481</v>
      </c>
      <c r="G120" s="285" t="s">
        <v>8232</v>
      </c>
      <c r="H120" s="286">
        <v>0.10000000000000001</v>
      </c>
      <c r="I120" s="287"/>
      <c r="J120" s="288">
        <f>ROUND(I120*H120,2)</f>
        <v>0</v>
      </c>
      <c r="K120" s="284" t="s">
        <v>28</v>
      </c>
      <c r="L120" s="289"/>
      <c r="M120" s="290" t="s">
        <v>28</v>
      </c>
      <c r="N120" s="291" t="s">
        <v>45</v>
      </c>
      <c r="O120" s="87"/>
      <c r="P120" s="240">
        <f>O120*H120</f>
        <v>0</v>
      </c>
      <c r="Q120" s="240">
        <v>0.63</v>
      </c>
      <c r="R120" s="240">
        <f>Q120*H120</f>
        <v>0.063</v>
      </c>
      <c r="S120" s="240">
        <v>0</v>
      </c>
      <c r="T120" s="241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42" t="s">
        <v>649</v>
      </c>
      <c r="AT120" s="242" t="s">
        <v>516</v>
      </c>
      <c r="AU120" s="242" t="s">
        <v>82</v>
      </c>
      <c r="AY120" s="20" t="s">
        <v>475</v>
      </c>
      <c r="BE120" s="243">
        <f>IF(N120="základní",J120,0)</f>
        <v>0</v>
      </c>
      <c r="BF120" s="243">
        <f>IF(N120="snížená",J120,0)</f>
        <v>0</v>
      </c>
      <c r="BG120" s="243">
        <f>IF(N120="zákl. přenesená",J120,0)</f>
        <v>0</v>
      </c>
      <c r="BH120" s="243">
        <f>IF(N120="sníž. přenesená",J120,0)</f>
        <v>0</v>
      </c>
      <c r="BI120" s="243">
        <f>IF(N120="nulová",J120,0)</f>
        <v>0</v>
      </c>
      <c r="BJ120" s="20" t="s">
        <v>78</v>
      </c>
      <c r="BK120" s="243">
        <f>ROUND(I120*H120,2)</f>
        <v>0</v>
      </c>
      <c r="BL120" s="20" t="s">
        <v>567</v>
      </c>
      <c r="BM120" s="242" t="s">
        <v>9482</v>
      </c>
    </row>
    <row r="121" s="2" customFormat="1">
      <c r="A121" s="41"/>
      <c r="B121" s="42"/>
      <c r="C121" s="43"/>
      <c r="D121" s="244" t="s">
        <v>484</v>
      </c>
      <c r="E121" s="43"/>
      <c r="F121" s="245" t="s">
        <v>9481</v>
      </c>
      <c r="G121" s="43"/>
      <c r="H121" s="43"/>
      <c r="I121" s="151"/>
      <c r="J121" s="43"/>
      <c r="K121" s="43"/>
      <c r="L121" s="47"/>
      <c r="M121" s="246"/>
      <c r="N121" s="24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484</v>
      </c>
      <c r="AU121" s="20" t="s">
        <v>82</v>
      </c>
    </row>
    <row r="122" s="2" customFormat="1" ht="33" customHeight="1">
      <c r="A122" s="41"/>
      <c r="B122" s="42"/>
      <c r="C122" s="231" t="s">
        <v>350</v>
      </c>
      <c r="D122" s="231" t="s">
        <v>477</v>
      </c>
      <c r="E122" s="232" t="s">
        <v>9483</v>
      </c>
      <c r="F122" s="233" t="s">
        <v>9484</v>
      </c>
      <c r="G122" s="234" t="s">
        <v>639</v>
      </c>
      <c r="H122" s="235">
        <v>222</v>
      </c>
      <c r="I122" s="236"/>
      <c r="J122" s="237">
        <f>ROUND(I122*H122,2)</f>
        <v>0</v>
      </c>
      <c r="K122" s="233" t="s">
        <v>481</v>
      </c>
      <c r="L122" s="47"/>
      <c r="M122" s="238" t="s">
        <v>28</v>
      </c>
      <c r="N122" s="239" t="s">
        <v>45</v>
      </c>
      <c r="O122" s="87"/>
      <c r="P122" s="240">
        <f>O122*H122</f>
        <v>0</v>
      </c>
      <c r="Q122" s="240">
        <v>0</v>
      </c>
      <c r="R122" s="240">
        <f>Q122*H122</f>
        <v>0</v>
      </c>
      <c r="S122" s="240">
        <v>0</v>
      </c>
      <c r="T122" s="241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42" t="s">
        <v>567</v>
      </c>
      <c r="AT122" s="242" t="s">
        <v>477</v>
      </c>
      <c r="AU122" s="242" t="s">
        <v>82</v>
      </c>
      <c r="AY122" s="20" t="s">
        <v>475</v>
      </c>
      <c r="BE122" s="243">
        <f>IF(N122="základní",J122,0)</f>
        <v>0</v>
      </c>
      <c r="BF122" s="243">
        <f>IF(N122="snížená",J122,0)</f>
        <v>0</v>
      </c>
      <c r="BG122" s="243">
        <f>IF(N122="zákl. přenesená",J122,0)</f>
        <v>0</v>
      </c>
      <c r="BH122" s="243">
        <f>IF(N122="sníž. přenesená",J122,0)</f>
        <v>0</v>
      </c>
      <c r="BI122" s="243">
        <f>IF(N122="nulová",J122,0)</f>
        <v>0</v>
      </c>
      <c r="BJ122" s="20" t="s">
        <v>78</v>
      </c>
      <c r="BK122" s="243">
        <f>ROUND(I122*H122,2)</f>
        <v>0</v>
      </c>
      <c r="BL122" s="20" t="s">
        <v>567</v>
      </c>
      <c r="BM122" s="242" t="s">
        <v>9485</v>
      </c>
    </row>
    <row r="123" s="2" customFormat="1">
      <c r="A123" s="41"/>
      <c r="B123" s="42"/>
      <c r="C123" s="43"/>
      <c r="D123" s="244" t="s">
        <v>484</v>
      </c>
      <c r="E123" s="43"/>
      <c r="F123" s="245" t="s">
        <v>9484</v>
      </c>
      <c r="G123" s="43"/>
      <c r="H123" s="43"/>
      <c r="I123" s="151"/>
      <c r="J123" s="43"/>
      <c r="K123" s="43"/>
      <c r="L123" s="47"/>
      <c r="M123" s="246"/>
      <c r="N123" s="24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484</v>
      </c>
      <c r="AU123" s="20" t="s">
        <v>82</v>
      </c>
    </row>
    <row r="124" s="2" customFormat="1" ht="16.5" customHeight="1">
      <c r="A124" s="41"/>
      <c r="B124" s="42"/>
      <c r="C124" s="282" t="s">
        <v>359</v>
      </c>
      <c r="D124" s="282" t="s">
        <v>516</v>
      </c>
      <c r="E124" s="283" t="s">
        <v>9486</v>
      </c>
      <c r="F124" s="284" t="s">
        <v>9487</v>
      </c>
      <c r="G124" s="285" t="s">
        <v>8232</v>
      </c>
      <c r="H124" s="286">
        <v>0.222</v>
      </c>
      <c r="I124" s="287"/>
      <c r="J124" s="288">
        <f>ROUND(I124*H124,2)</f>
        <v>0</v>
      </c>
      <c r="K124" s="284" t="s">
        <v>28</v>
      </c>
      <c r="L124" s="289"/>
      <c r="M124" s="290" t="s">
        <v>28</v>
      </c>
      <c r="N124" s="291" t="s">
        <v>45</v>
      </c>
      <c r="O124" s="87"/>
      <c r="P124" s="240">
        <f>O124*H124</f>
        <v>0</v>
      </c>
      <c r="Q124" s="240">
        <v>0.90000000000000002</v>
      </c>
      <c r="R124" s="240">
        <f>Q124*H124</f>
        <v>0.19980000000000001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649</v>
      </c>
      <c r="AT124" s="242" t="s">
        <v>516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567</v>
      </c>
      <c r="BM124" s="242" t="s">
        <v>9488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9487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 ht="21.75" customHeight="1">
      <c r="A126" s="41"/>
      <c r="B126" s="42"/>
      <c r="C126" s="231" t="s">
        <v>557</v>
      </c>
      <c r="D126" s="231" t="s">
        <v>477</v>
      </c>
      <c r="E126" s="232" t="s">
        <v>8650</v>
      </c>
      <c r="F126" s="233" t="s">
        <v>8651</v>
      </c>
      <c r="G126" s="234" t="s">
        <v>550</v>
      </c>
      <c r="H126" s="235">
        <v>10</v>
      </c>
      <c r="I126" s="236"/>
      <c r="J126" s="237">
        <f>ROUND(I126*H126,2)</f>
        <v>0</v>
      </c>
      <c r="K126" s="233" t="s">
        <v>481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567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567</v>
      </c>
      <c r="BM126" s="242" t="s">
        <v>9489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8651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2" customFormat="1" ht="21.75" customHeight="1">
      <c r="A128" s="41"/>
      <c r="B128" s="42"/>
      <c r="C128" s="231" t="s">
        <v>8</v>
      </c>
      <c r="D128" s="231" t="s">
        <v>477</v>
      </c>
      <c r="E128" s="232" t="s">
        <v>8653</v>
      </c>
      <c r="F128" s="233" t="s">
        <v>8654</v>
      </c>
      <c r="G128" s="234" t="s">
        <v>550</v>
      </c>
      <c r="H128" s="235">
        <v>24</v>
      </c>
      <c r="I128" s="236"/>
      <c r="J128" s="237">
        <f>ROUND(I128*H128,2)</f>
        <v>0</v>
      </c>
      <c r="K128" s="233" t="s">
        <v>481</v>
      </c>
      <c r="L128" s="47"/>
      <c r="M128" s="238" t="s">
        <v>28</v>
      </c>
      <c r="N128" s="239" t="s">
        <v>45</v>
      </c>
      <c r="O128" s="87"/>
      <c r="P128" s="240">
        <f>O128*H128</f>
        <v>0</v>
      </c>
      <c r="Q128" s="240">
        <v>0</v>
      </c>
      <c r="R128" s="240">
        <f>Q128*H128</f>
        <v>0</v>
      </c>
      <c r="S128" s="240">
        <v>0</v>
      </c>
      <c r="T128" s="241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42" t="s">
        <v>567</v>
      </c>
      <c r="AT128" s="242" t="s">
        <v>477</v>
      </c>
      <c r="AU128" s="242" t="s">
        <v>82</v>
      </c>
      <c r="AY128" s="20" t="s">
        <v>475</v>
      </c>
      <c r="BE128" s="243">
        <f>IF(N128="základní",J128,0)</f>
        <v>0</v>
      </c>
      <c r="BF128" s="243">
        <f>IF(N128="snížená",J128,0)</f>
        <v>0</v>
      </c>
      <c r="BG128" s="243">
        <f>IF(N128="zákl. přenesená",J128,0)</f>
        <v>0</v>
      </c>
      <c r="BH128" s="243">
        <f>IF(N128="sníž. přenesená",J128,0)</f>
        <v>0</v>
      </c>
      <c r="BI128" s="243">
        <f>IF(N128="nulová",J128,0)</f>
        <v>0</v>
      </c>
      <c r="BJ128" s="20" t="s">
        <v>78</v>
      </c>
      <c r="BK128" s="243">
        <f>ROUND(I128*H128,2)</f>
        <v>0</v>
      </c>
      <c r="BL128" s="20" t="s">
        <v>567</v>
      </c>
      <c r="BM128" s="242" t="s">
        <v>9490</v>
      </c>
    </row>
    <row r="129" s="2" customFormat="1">
      <c r="A129" s="41"/>
      <c r="B129" s="42"/>
      <c r="C129" s="43"/>
      <c r="D129" s="244" t="s">
        <v>484</v>
      </c>
      <c r="E129" s="43"/>
      <c r="F129" s="245" t="s">
        <v>8654</v>
      </c>
      <c r="G129" s="43"/>
      <c r="H129" s="43"/>
      <c r="I129" s="151"/>
      <c r="J129" s="43"/>
      <c r="K129" s="43"/>
      <c r="L129" s="47"/>
      <c r="M129" s="246"/>
      <c r="N129" s="24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484</v>
      </c>
      <c r="AU129" s="20" t="s">
        <v>82</v>
      </c>
    </row>
    <row r="130" s="2" customFormat="1" ht="21.75" customHeight="1">
      <c r="A130" s="41"/>
      <c r="B130" s="42"/>
      <c r="C130" s="231" t="s">
        <v>567</v>
      </c>
      <c r="D130" s="231" t="s">
        <v>477</v>
      </c>
      <c r="E130" s="232" t="s">
        <v>9491</v>
      </c>
      <c r="F130" s="233" t="s">
        <v>9492</v>
      </c>
      <c r="G130" s="234" t="s">
        <v>550</v>
      </c>
      <c r="H130" s="235">
        <v>24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</v>
      </c>
      <c r="R130" s="240">
        <f>Q130*H130</f>
        <v>0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567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567</v>
      </c>
      <c r="BM130" s="242" t="s">
        <v>9493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9492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 ht="33" customHeight="1">
      <c r="A132" s="41"/>
      <c r="B132" s="42"/>
      <c r="C132" s="231" t="s">
        <v>571</v>
      </c>
      <c r="D132" s="231" t="s">
        <v>477</v>
      </c>
      <c r="E132" s="232" t="s">
        <v>9494</v>
      </c>
      <c r="F132" s="233" t="s">
        <v>9495</v>
      </c>
      <c r="G132" s="234" t="s">
        <v>550</v>
      </c>
      <c r="H132" s="235">
        <v>1</v>
      </c>
      <c r="I132" s="236"/>
      <c r="J132" s="237">
        <f>ROUND(I132*H132,2)</f>
        <v>0</v>
      </c>
      <c r="K132" s="233" t="s">
        <v>481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567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567</v>
      </c>
      <c r="BM132" s="242" t="s">
        <v>9496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9495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2" customFormat="1" ht="16.5" customHeight="1">
      <c r="A134" s="41"/>
      <c r="B134" s="42"/>
      <c r="C134" s="282" t="s">
        <v>575</v>
      </c>
      <c r="D134" s="282" t="s">
        <v>516</v>
      </c>
      <c r="E134" s="283" t="s">
        <v>9497</v>
      </c>
      <c r="F134" s="284" t="s">
        <v>9498</v>
      </c>
      <c r="G134" s="285" t="s">
        <v>550</v>
      </c>
      <c r="H134" s="286">
        <v>1</v>
      </c>
      <c r="I134" s="287"/>
      <c r="J134" s="288">
        <f>ROUND(I134*H134,2)</f>
        <v>0</v>
      </c>
      <c r="K134" s="284" t="s">
        <v>28</v>
      </c>
      <c r="L134" s="289"/>
      <c r="M134" s="290" t="s">
        <v>28</v>
      </c>
      <c r="N134" s="291" t="s">
        <v>45</v>
      </c>
      <c r="O134" s="87"/>
      <c r="P134" s="240">
        <f>O134*H134</f>
        <v>0</v>
      </c>
      <c r="Q134" s="240">
        <v>0.39100000000000001</v>
      </c>
      <c r="R134" s="240">
        <f>Q134*H134</f>
        <v>0.39100000000000001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649</v>
      </c>
      <c r="AT134" s="242" t="s">
        <v>516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567</v>
      </c>
      <c r="BM134" s="242" t="s">
        <v>9499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9498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2" customFormat="1" ht="16.5" customHeight="1">
      <c r="A136" s="41"/>
      <c r="B136" s="42"/>
      <c r="C136" s="282" t="s">
        <v>579</v>
      </c>
      <c r="D136" s="282" t="s">
        <v>516</v>
      </c>
      <c r="E136" s="283" t="s">
        <v>8824</v>
      </c>
      <c r="F136" s="284" t="s">
        <v>8825</v>
      </c>
      <c r="G136" s="285" t="s">
        <v>720</v>
      </c>
      <c r="H136" s="286">
        <v>100</v>
      </c>
      <c r="I136" s="287"/>
      <c r="J136" s="288">
        <f>ROUND(I136*H136,2)</f>
        <v>0</v>
      </c>
      <c r="K136" s="284" t="s">
        <v>481</v>
      </c>
      <c r="L136" s="289"/>
      <c r="M136" s="290" t="s">
        <v>28</v>
      </c>
      <c r="N136" s="291" t="s">
        <v>45</v>
      </c>
      <c r="O136" s="87"/>
      <c r="P136" s="240">
        <f>O136*H136</f>
        <v>0</v>
      </c>
      <c r="Q136" s="240">
        <v>0.001</v>
      </c>
      <c r="R136" s="240">
        <f>Q136*H136</f>
        <v>0.10000000000000001</v>
      </c>
      <c r="S136" s="240">
        <v>0</v>
      </c>
      <c r="T136" s="241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42" t="s">
        <v>649</v>
      </c>
      <c r="AT136" s="242" t="s">
        <v>516</v>
      </c>
      <c r="AU136" s="242" t="s">
        <v>82</v>
      </c>
      <c r="AY136" s="20" t="s">
        <v>475</v>
      </c>
      <c r="BE136" s="243">
        <f>IF(N136="základní",J136,0)</f>
        <v>0</v>
      </c>
      <c r="BF136" s="243">
        <f>IF(N136="snížená",J136,0)</f>
        <v>0</v>
      </c>
      <c r="BG136" s="243">
        <f>IF(N136="zákl. přenesená",J136,0)</f>
        <v>0</v>
      </c>
      <c r="BH136" s="243">
        <f>IF(N136="sníž. přenesená",J136,0)</f>
        <v>0</v>
      </c>
      <c r="BI136" s="243">
        <f>IF(N136="nulová",J136,0)</f>
        <v>0</v>
      </c>
      <c r="BJ136" s="20" t="s">
        <v>78</v>
      </c>
      <c r="BK136" s="243">
        <f>ROUND(I136*H136,2)</f>
        <v>0</v>
      </c>
      <c r="BL136" s="20" t="s">
        <v>567</v>
      </c>
      <c r="BM136" s="242" t="s">
        <v>9500</v>
      </c>
    </row>
    <row r="137" s="2" customFormat="1">
      <c r="A137" s="41"/>
      <c r="B137" s="42"/>
      <c r="C137" s="43"/>
      <c r="D137" s="244" t="s">
        <v>484</v>
      </c>
      <c r="E137" s="43"/>
      <c r="F137" s="245" t="s">
        <v>8825</v>
      </c>
      <c r="G137" s="43"/>
      <c r="H137" s="43"/>
      <c r="I137" s="151"/>
      <c r="J137" s="43"/>
      <c r="K137" s="43"/>
      <c r="L137" s="47"/>
      <c r="M137" s="246"/>
      <c r="N137" s="24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484</v>
      </c>
      <c r="AU137" s="20" t="s">
        <v>82</v>
      </c>
    </row>
    <row r="138" s="2" customFormat="1" ht="33" customHeight="1">
      <c r="A138" s="41"/>
      <c r="B138" s="42"/>
      <c r="C138" s="231" t="s">
        <v>583</v>
      </c>
      <c r="D138" s="231" t="s">
        <v>477</v>
      </c>
      <c r="E138" s="232" t="s">
        <v>8830</v>
      </c>
      <c r="F138" s="233" t="s">
        <v>8831</v>
      </c>
      <c r="G138" s="234" t="s">
        <v>639</v>
      </c>
      <c r="H138" s="235">
        <v>98</v>
      </c>
      <c r="I138" s="236"/>
      <c r="J138" s="237">
        <f>ROUND(I138*H138,2)</f>
        <v>0</v>
      </c>
      <c r="K138" s="233" t="s">
        <v>481</v>
      </c>
      <c r="L138" s="47"/>
      <c r="M138" s="238" t="s">
        <v>28</v>
      </c>
      <c r="N138" s="239" t="s">
        <v>45</v>
      </c>
      <c r="O138" s="87"/>
      <c r="P138" s="240">
        <f>O138*H138</f>
        <v>0</v>
      </c>
      <c r="Q138" s="240">
        <v>0</v>
      </c>
      <c r="R138" s="240">
        <f>Q138*H138</f>
        <v>0</v>
      </c>
      <c r="S138" s="240">
        <v>0</v>
      </c>
      <c r="T138" s="241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42" t="s">
        <v>567</v>
      </c>
      <c r="AT138" s="242" t="s">
        <v>477</v>
      </c>
      <c r="AU138" s="242" t="s">
        <v>82</v>
      </c>
      <c r="AY138" s="20" t="s">
        <v>475</v>
      </c>
      <c r="BE138" s="243">
        <f>IF(N138="základní",J138,0)</f>
        <v>0</v>
      </c>
      <c r="BF138" s="243">
        <f>IF(N138="snížená",J138,0)</f>
        <v>0</v>
      </c>
      <c r="BG138" s="243">
        <f>IF(N138="zákl. přenesená",J138,0)</f>
        <v>0</v>
      </c>
      <c r="BH138" s="243">
        <f>IF(N138="sníž. přenesená",J138,0)</f>
        <v>0</v>
      </c>
      <c r="BI138" s="243">
        <f>IF(N138="nulová",J138,0)</f>
        <v>0</v>
      </c>
      <c r="BJ138" s="20" t="s">
        <v>78</v>
      </c>
      <c r="BK138" s="243">
        <f>ROUND(I138*H138,2)</f>
        <v>0</v>
      </c>
      <c r="BL138" s="20" t="s">
        <v>567</v>
      </c>
      <c r="BM138" s="242" t="s">
        <v>9501</v>
      </c>
    </row>
    <row r="139" s="2" customFormat="1">
      <c r="A139" s="41"/>
      <c r="B139" s="42"/>
      <c r="C139" s="43"/>
      <c r="D139" s="244" t="s">
        <v>484</v>
      </c>
      <c r="E139" s="43"/>
      <c r="F139" s="245" t="s">
        <v>8831</v>
      </c>
      <c r="G139" s="43"/>
      <c r="H139" s="43"/>
      <c r="I139" s="151"/>
      <c r="J139" s="43"/>
      <c r="K139" s="43"/>
      <c r="L139" s="47"/>
      <c r="M139" s="246"/>
      <c r="N139" s="24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484</v>
      </c>
      <c r="AU139" s="20" t="s">
        <v>82</v>
      </c>
    </row>
    <row r="140" s="2" customFormat="1" ht="44.25" customHeight="1">
      <c r="A140" s="41"/>
      <c r="B140" s="42"/>
      <c r="C140" s="231" t="s">
        <v>7</v>
      </c>
      <c r="D140" s="231" t="s">
        <v>477</v>
      </c>
      <c r="E140" s="232" t="s">
        <v>9502</v>
      </c>
      <c r="F140" s="233" t="s">
        <v>9503</v>
      </c>
      <c r="G140" s="234" t="s">
        <v>639</v>
      </c>
      <c r="H140" s="235">
        <v>100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567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567</v>
      </c>
      <c r="BM140" s="242" t="s">
        <v>9504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9503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2" customFormat="1" ht="21.75" customHeight="1">
      <c r="A142" s="41"/>
      <c r="B142" s="42"/>
      <c r="C142" s="231" t="s">
        <v>594</v>
      </c>
      <c r="D142" s="231" t="s">
        <v>477</v>
      </c>
      <c r="E142" s="232" t="s">
        <v>8868</v>
      </c>
      <c r="F142" s="233" t="s">
        <v>8869</v>
      </c>
      <c r="G142" s="234" t="s">
        <v>550</v>
      </c>
      <c r="H142" s="235">
        <v>30</v>
      </c>
      <c r="I142" s="236"/>
      <c r="J142" s="237">
        <f>ROUND(I142*H142,2)</f>
        <v>0</v>
      </c>
      <c r="K142" s="233" t="s">
        <v>481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0</v>
      </c>
      <c r="R142" s="240">
        <f>Q142*H142</f>
        <v>0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567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567</v>
      </c>
      <c r="BM142" s="242" t="s">
        <v>9505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8869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2" customFormat="1" ht="21.75" customHeight="1">
      <c r="A144" s="41"/>
      <c r="B144" s="42"/>
      <c r="C144" s="282" t="s">
        <v>599</v>
      </c>
      <c r="D144" s="282" t="s">
        <v>516</v>
      </c>
      <c r="E144" s="283" t="s">
        <v>8875</v>
      </c>
      <c r="F144" s="284" t="s">
        <v>8876</v>
      </c>
      <c r="G144" s="285" t="s">
        <v>550</v>
      </c>
      <c r="H144" s="286">
        <v>4</v>
      </c>
      <c r="I144" s="287"/>
      <c r="J144" s="288">
        <f>ROUND(I144*H144,2)</f>
        <v>0</v>
      </c>
      <c r="K144" s="284" t="s">
        <v>481</v>
      </c>
      <c r="L144" s="289"/>
      <c r="M144" s="290" t="s">
        <v>28</v>
      </c>
      <c r="N144" s="291" t="s">
        <v>45</v>
      </c>
      <c r="O144" s="87"/>
      <c r="P144" s="240">
        <f>O144*H144</f>
        <v>0</v>
      </c>
      <c r="Q144" s="240">
        <v>0.00069999999999999999</v>
      </c>
      <c r="R144" s="240">
        <f>Q144*H144</f>
        <v>0.0028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649</v>
      </c>
      <c r="AT144" s="242" t="s">
        <v>516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567</v>
      </c>
      <c r="BM144" s="242" t="s">
        <v>9506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8876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2" customFormat="1" ht="16.5" customHeight="1">
      <c r="A146" s="41"/>
      <c r="B146" s="42"/>
      <c r="C146" s="282" t="s">
        <v>603</v>
      </c>
      <c r="D146" s="282" t="s">
        <v>516</v>
      </c>
      <c r="E146" s="283" t="s">
        <v>9507</v>
      </c>
      <c r="F146" s="284" t="s">
        <v>9508</v>
      </c>
      <c r="G146" s="285" t="s">
        <v>550</v>
      </c>
      <c r="H146" s="286">
        <v>2</v>
      </c>
      <c r="I146" s="287"/>
      <c r="J146" s="288">
        <f>ROUND(I146*H146,2)</f>
        <v>0</v>
      </c>
      <c r="K146" s="284" t="s">
        <v>481</v>
      </c>
      <c r="L146" s="289"/>
      <c r="M146" s="290" t="s">
        <v>28</v>
      </c>
      <c r="N146" s="291" t="s">
        <v>45</v>
      </c>
      <c r="O146" s="87"/>
      <c r="P146" s="240">
        <f>O146*H146</f>
        <v>0</v>
      </c>
      <c r="Q146" s="240">
        <v>0.00022000000000000001</v>
      </c>
      <c r="R146" s="240">
        <f>Q146*H146</f>
        <v>0.00044000000000000002</v>
      </c>
      <c r="S146" s="240">
        <v>0</v>
      </c>
      <c r="T146" s="241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42" t="s">
        <v>649</v>
      </c>
      <c r="AT146" s="242" t="s">
        <v>516</v>
      </c>
      <c r="AU146" s="242" t="s">
        <v>82</v>
      </c>
      <c r="AY146" s="20" t="s">
        <v>475</v>
      </c>
      <c r="BE146" s="243">
        <f>IF(N146="základní",J146,0)</f>
        <v>0</v>
      </c>
      <c r="BF146" s="243">
        <f>IF(N146="snížená",J146,0)</f>
        <v>0</v>
      </c>
      <c r="BG146" s="243">
        <f>IF(N146="zákl. přenesená",J146,0)</f>
        <v>0</v>
      </c>
      <c r="BH146" s="243">
        <f>IF(N146="sníž. přenesená",J146,0)</f>
        <v>0</v>
      </c>
      <c r="BI146" s="243">
        <f>IF(N146="nulová",J146,0)</f>
        <v>0</v>
      </c>
      <c r="BJ146" s="20" t="s">
        <v>78</v>
      </c>
      <c r="BK146" s="243">
        <f>ROUND(I146*H146,2)</f>
        <v>0</v>
      </c>
      <c r="BL146" s="20" t="s">
        <v>567</v>
      </c>
      <c r="BM146" s="242" t="s">
        <v>9509</v>
      </c>
    </row>
    <row r="147" s="2" customFormat="1">
      <c r="A147" s="41"/>
      <c r="B147" s="42"/>
      <c r="C147" s="43"/>
      <c r="D147" s="244" t="s">
        <v>484</v>
      </c>
      <c r="E147" s="43"/>
      <c r="F147" s="245" t="s">
        <v>9508</v>
      </c>
      <c r="G147" s="43"/>
      <c r="H147" s="43"/>
      <c r="I147" s="151"/>
      <c r="J147" s="43"/>
      <c r="K147" s="43"/>
      <c r="L147" s="47"/>
      <c r="M147" s="246"/>
      <c r="N147" s="24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484</v>
      </c>
      <c r="AU147" s="20" t="s">
        <v>82</v>
      </c>
    </row>
    <row r="148" s="2" customFormat="1" ht="16.5" customHeight="1">
      <c r="A148" s="41"/>
      <c r="B148" s="42"/>
      <c r="C148" s="282" t="s">
        <v>607</v>
      </c>
      <c r="D148" s="282" t="s">
        <v>516</v>
      </c>
      <c r="E148" s="283" t="s">
        <v>9510</v>
      </c>
      <c r="F148" s="284" t="s">
        <v>9511</v>
      </c>
      <c r="G148" s="285" t="s">
        <v>550</v>
      </c>
      <c r="H148" s="286">
        <v>10</v>
      </c>
      <c r="I148" s="287"/>
      <c r="J148" s="288">
        <f>ROUND(I148*H148,2)</f>
        <v>0</v>
      </c>
      <c r="K148" s="284" t="s">
        <v>481</v>
      </c>
      <c r="L148" s="289"/>
      <c r="M148" s="290" t="s">
        <v>28</v>
      </c>
      <c r="N148" s="291" t="s">
        <v>45</v>
      </c>
      <c r="O148" s="87"/>
      <c r="P148" s="240">
        <f>O148*H148</f>
        <v>0</v>
      </c>
      <c r="Q148" s="240">
        <v>0.00016000000000000001</v>
      </c>
      <c r="R148" s="240">
        <f>Q148*H148</f>
        <v>0.0016000000000000001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649</v>
      </c>
      <c r="AT148" s="242" t="s">
        <v>516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567</v>
      </c>
      <c r="BM148" s="242" t="s">
        <v>9512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9511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2" customFormat="1" ht="16.5" customHeight="1">
      <c r="A150" s="41"/>
      <c r="B150" s="42"/>
      <c r="C150" s="282" t="s">
        <v>614</v>
      </c>
      <c r="D150" s="282" t="s">
        <v>516</v>
      </c>
      <c r="E150" s="283" t="s">
        <v>9513</v>
      </c>
      <c r="F150" s="284" t="s">
        <v>9514</v>
      </c>
      <c r="G150" s="285" t="s">
        <v>550</v>
      </c>
      <c r="H150" s="286">
        <v>12</v>
      </c>
      <c r="I150" s="287"/>
      <c r="J150" s="288">
        <f>ROUND(I150*H150,2)</f>
        <v>0</v>
      </c>
      <c r="K150" s="284" t="s">
        <v>28</v>
      </c>
      <c r="L150" s="289"/>
      <c r="M150" s="290" t="s">
        <v>28</v>
      </c>
      <c r="N150" s="291" t="s">
        <v>45</v>
      </c>
      <c r="O150" s="87"/>
      <c r="P150" s="240">
        <f>O150*H150</f>
        <v>0</v>
      </c>
      <c r="Q150" s="240">
        <v>0</v>
      </c>
      <c r="R150" s="240">
        <f>Q150*H150</f>
        <v>0</v>
      </c>
      <c r="S150" s="240">
        <v>0</v>
      </c>
      <c r="T150" s="241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42" t="s">
        <v>649</v>
      </c>
      <c r="AT150" s="242" t="s">
        <v>516</v>
      </c>
      <c r="AU150" s="242" t="s">
        <v>82</v>
      </c>
      <c r="AY150" s="20" t="s">
        <v>475</v>
      </c>
      <c r="BE150" s="243">
        <f>IF(N150="základní",J150,0)</f>
        <v>0</v>
      </c>
      <c r="BF150" s="243">
        <f>IF(N150="snížená",J150,0)</f>
        <v>0</v>
      </c>
      <c r="BG150" s="243">
        <f>IF(N150="zákl. přenesená",J150,0)</f>
        <v>0</v>
      </c>
      <c r="BH150" s="243">
        <f>IF(N150="sníž. přenesená",J150,0)</f>
        <v>0</v>
      </c>
      <c r="BI150" s="243">
        <f>IF(N150="nulová",J150,0)</f>
        <v>0</v>
      </c>
      <c r="BJ150" s="20" t="s">
        <v>78</v>
      </c>
      <c r="BK150" s="243">
        <f>ROUND(I150*H150,2)</f>
        <v>0</v>
      </c>
      <c r="BL150" s="20" t="s">
        <v>567</v>
      </c>
      <c r="BM150" s="242" t="s">
        <v>9515</v>
      </c>
    </row>
    <row r="151" s="2" customFormat="1">
      <c r="A151" s="41"/>
      <c r="B151" s="42"/>
      <c r="C151" s="43"/>
      <c r="D151" s="244" t="s">
        <v>484</v>
      </c>
      <c r="E151" s="43"/>
      <c r="F151" s="245" t="s">
        <v>9514</v>
      </c>
      <c r="G151" s="43"/>
      <c r="H151" s="43"/>
      <c r="I151" s="151"/>
      <c r="J151" s="43"/>
      <c r="K151" s="43"/>
      <c r="L151" s="47"/>
      <c r="M151" s="246"/>
      <c r="N151" s="24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484</v>
      </c>
      <c r="AU151" s="20" t="s">
        <v>82</v>
      </c>
    </row>
    <row r="152" s="2" customFormat="1" ht="16.5" customHeight="1">
      <c r="A152" s="41"/>
      <c r="B152" s="42"/>
      <c r="C152" s="282" t="s">
        <v>620</v>
      </c>
      <c r="D152" s="282" t="s">
        <v>516</v>
      </c>
      <c r="E152" s="283" t="s">
        <v>9516</v>
      </c>
      <c r="F152" s="284" t="s">
        <v>9517</v>
      </c>
      <c r="G152" s="285" t="s">
        <v>550</v>
      </c>
      <c r="H152" s="286">
        <v>2</v>
      </c>
      <c r="I152" s="287"/>
      <c r="J152" s="288">
        <f>ROUND(I152*H152,2)</f>
        <v>0</v>
      </c>
      <c r="K152" s="284" t="s">
        <v>28</v>
      </c>
      <c r="L152" s="289"/>
      <c r="M152" s="290" t="s">
        <v>28</v>
      </c>
      <c r="N152" s="291" t="s">
        <v>45</v>
      </c>
      <c r="O152" s="87"/>
      <c r="P152" s="240">
        <f>O152*H152</f>
        <v>0</v>
      </c>
      <c r="Q152" s="240">
        <v>0</v>
      </c>
      <c r="R152" s="240">
        <f>Q152*H152</f>
        <v>0</v>
      </c>
      <c r="S152" s="240">
        <v>0</v>
      </c>
      <c r="T152" s="241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42" t="s">
        <v>649</v>
      </c>
      <c r="AT152" s="242" t="s">
        <v>516</v>
      </c>
      <c r="AU152" s="242" t="s">
        <v>82</v>
      </c>
      <c r="AY152" s="20" t="s">
        <v>475</v>
      </c>
      <c r="BE152" s="243">
        <f>IF(N152="základní",J152,0)</f>
        <v>0</v>
      </c>
      <c r="BF152" s="243">
        <f>IF(N152="snížená",J152,0)</f>
        <v>0</v>
      </c>
      <c r="BG152" s="243">
        <f>IF(N152="zákl. přenesená",J152,0)</f>
        <v>0</v>
      </c>
      <c r="BH152" s="243">
        <f>IF(N152="sníž. přenesená",J152,0)</f>
        <v>0</v>
      </c>
      <c r="BI152" s="243">
        <f>IF(N152="nulová",J152,0)</f>
        <v>0</v>
      </c>
      <c r="BJ152" s="20" t="s">
        <v>78</v>
      </c>
      <c r="BK152" s="243">
        <f>ROUND(I152*H152,2)</f>
        <v>0</v>
      </c>
      <c r="BL152" s="20" t="s">
        <v>567</v>
      </c>
      <c r="BM152" s="242" t="s">
        <v>9518</v>
      </c>
    </row>
    <row r="153" s="2" customFormat="1">
      <c r="A153" s="41"/>
      <c r="B153" s="42"/>
      <c r="C153" s="43"/>
      <c r="D153" s="244" t="s">
        <v>484</v>
      </c>
      <c r="E153" s="43"/>
      <c r="F153" s="245" t="s">
        <v>9517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484</v>
      </c>
      <c r="AU153" s="20" t="s">
        <v>82</v>
      </c>
    </row>
    <row r="154" s="2" customFormat="1" ht="16.5" customHeight="1">
      <c r="A154" s="41"/>
      <c r="B154" s="42"/>
      <c r="C154" s="282" t="s">
        <v>625</v>
      </c>
      <c r="D154" s="282" t="s">
        <v>516</v>
      </c>
      <c r="E154" s="283" t="s">
        <v>9519</v>
      </c>
      <c r="F154" s="284" t="s">
        <v>9520</v>
      </c>
      <c r="G154" s="285" t="s">
        <v>639</v>
      </c>
      <c r="H154" s="286">
        <v>98</v>
      </c>
      <c r="I154" s="287"/>
      <c r="J154" s="288">
        <f>ROUND(I154*H154,2)</f>
        <v>0</v>
      </c>
      <c r="K154" s="284" t="s">
        <v>28</v>
      </c>
      <c r="L154" s="289"/>
      <c r="M154" s="290" t="s">
        <v>28</v>
      </c>
      <c r="N154" s="291" t="s">
        <v>45</v>
      </c>
      <c r="O154" s="87"/>
      <c r="P154" s="240">
        <f>O154*H154</f>
        <v>0</v>
      </c>
      <c r="Q154" s="240">
        <v>0</v>
      </c>
      <c r="R154" s="240">
        <f>Q154*H154</f>
        <v>0</v>
      </c>
      <c r="S154" s="240">
        <v>0</v>
      </c>
      <c r="T154" s="241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42" t="s">
        <v>649</v>
      </c>
      <c r="AT154" s="242" t="s">
        <v>516</v>
      </c>
      <c r="AU154" s="242" t="s">
        <v>82</v>
      </c>
      <c r="AY154" s="20" t="s">
        <v>475</v>
      </c>
      <c r="BE154" s="243">
        <f>IF(N154="základní",J154,0)</f>
        <v>0</v>
      </c>
      <c r="BF154" s="243">
        <f>IF(N154="snížená",J154,0)</f>
        <v>0</v>
      </c>
      <c r="BG154" s="243">
        <f>IF(N154="zákl. přenesená",J154,0)</f>
        <v>0</v>
      </c>
      <c r="BH154" s="243">
        <f>IF(N154="sníž. přenesená",J154,0)</f>
        <v>0</v>
      </c>
      <c r="BI154" s="243">
        <f>IF(N154="nulová",J154,0)</f>
        <v>0</v>
      </c>
      <c r="BJ154" s="20" t="s">
        <v>78</v>
      </c>
      <c r="BK154" s="243">
        <f>ROUND(I154*H154,2)</f>
        <v>0</v>
      </c>
      <c r="BL154" s="20" t="s">
        <v>567</v>
      </c>
      <c r="BM154" s="242" t="s">
        <v>9521</v>
      </c>
    </row>
    <row r="155" s="2" customFormat="1">
      <c r="A155" s="41"/>
      <c r="B155" s="42"/>
      <c r="C155" s="43"/>
      <c r="D155" s="244" t="s">
        <v>484</v>
      </c>
      <c r="E155" s="43"/>
      <c r="F155" s="245" t="s">
        <v>9520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484</v>
      </c>
      <c r="AU155" s="20" t="s">
        <v>82</v>
      </c>
    </row>
    <row r="156" s="12" customFormat="1" ht="25.92" customHeight="1">
      <c r="A156" s="12"/>
      <c r="B156" s="215"/>
      <c r="C156" s="216"/>
      <c r="D156" s="217" t="s">
        <v>73</v>
      </c>
      <c r="E156" s="218" t="s">
        <v>516</v>
      </c>
      <c r="F156" s="218" t="s">
        <v>900</v>
      </c>
      <c r="G156" s="216"/>
      <c r="H156" s="216"/>
      <c r="I156" s="219"/>
      <c r="J156" s="220">
        <f>BK156</f>
        <v>0</v>
      </c>
      <c r="K156" s="216"/>
      <c r="L156" s="221"/>
      <c r="M156" s="222"/>
      <c r="N156" s="223"/>
      <c r="O156" s="223"/>
      <c r="P156" s="224">
        <f>P157</f>
        <v>0</v>
      </c>
      <c r="Q156" s="223"/>
      <c r="R156" s="224">
        <f>R157</f>
        <v>0</v>
      </c>
      <c r="S156" s="223"/>
      <c r="T156" s="225">
        <f>T157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6" t="s">
        <v>90</v>
      </c>
      <c r="AT156" s="227" t="s">
        <v>73</v>
      </c>
      <c r="AU156" s="227" t="s">
        <v>74</v>
      </c>
      <c r="AY156" s="226" t="s">
        <v>475</v>
      </c>
      <c r="BK156" s="228">
        <f>BK157</f>
        <v>0</v>
      </c>
    </row>
    <row r="157" s="12" customFormat="1" ht="22.8" customHeight="1">
      <c r="A157" s="12"/>
      <c r="B157" s="215"/>
      <c r="C157" s="216"/>
      <c r="D157" s="217" t="s">
        <v>73</v>
      </c>
      <c r="E157" s="229" t="s">
        <v>1409</v>
      </c>
      <c r="F157" s="229" t="s">
        <v>1410</v>
      </c>
      <c r="G157" s="216"/>
      <c r="H157" s="216"/>
      <c r="I157" s="219"/>
      <c r="J157" s="230">
        <f>BK157</f>
        <v>0</v>
      </c>
      <c r="K157" s="216"/>
      <c r="L157" s="221"/>
      <c r="M157" s="222"/>
      <c r="N157" s="223"/>
      <c r="O157" s="223"/>
      <c r="P157" s="224">
        <f>SUM(P158:P159)</f>
        <v>0</v>
      </c>
      <c r="Q157" s="223"/>
      <c r="R157" s="224">
        <f>SUM(R158:R159)</f>
        <v>0</v>
      </c>
      <c r="S157" s="223"/>
      <c r="T157" s="225">
        <f>SUM(T158:T159)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6" t="s">
        <v>90</v>
      </c>
      <c r="AT157" s="227" t="s">
        <v>73</v>
      </c>
      <c r="AU157" s="227" t="s">
        <v>78</v>
      </c>
      <c r="AY157" s="226" t="s">
        <v>475</v>
      </c>
      <c r="BK157" s="228">
        <f>SUM(BK158:BK159)</f>
        <v>0</v>
      </c>
    </row>
    <row r="158" s="2" customFormat="1" ht="21.75" customHeight="1">
      <c r="A158" s="41"/>
      <c r="B158" s="42"/>
      <c r="C158" s="231" t="s">
        <v>630</v>
      </c>
      <c r="D158" s="231" t="s">
        <v>477</v>
      </c>
      <c r="E158" s="232" t="s">
        <v>9522</v>
      </c>
      <c r="F158" s="233" t="s">
        <v>9523</v>
      </c>
      <c r="G158" s="234" t="s">
        <v>639</v>
      </c>
      <c r="H158" s="235">
        <v>1</v>
      </c>
      <c r="I158" s="236"/>
      <c r="J158" s="237">
        <f>ROUND(I158*H158,2)</f>
        <v>0</v>
      </c>
      <c r="K158" s="233" t="s">
        <v>481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839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839</v>
      </c>
      <c r="BM158" s="242" t="s">
        <v>9524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9523</v>
      </c>
      <c r="G159" s="43"/>
      <c r="H159" s="43"/>
      <c r="I159" s="151"/>
      <c r="J159" s="43"/>
      <c r="K159" s="43"/>
      <c r="L159" s="47"/>
      <c r="M159" s="295"/>
      <c r="N159" s="296"/>
      <c r="O159" s="297"/>
      <c r="P159" s="297"/>
      <c r="Q159" s="297"/>
      <c r="R159" s="297"/>
      <c r="S159" s="297"/>
      <c r="T159" s="29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2" customFormat="1" ht="6.96" customHeight="1">
      <c r="A160" s="41"/>
      <c r="B160" s="62"/>
      <c r="C160" s="63"/>
      <c r="D160" s="63"/>
      <c r="E160" s="63"/>
      <c r="F160" s="63"/>
      <c r="G160" s="63"/>
      <c r="H160" s="63"/>
      <c r="I160" s="179"/>
      <c r="J160" s="63"/>
      <c r="K160" s="63"/>
      <c r="L160" s="47"/>
      <c r="M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</row>
  </sheetData>
  <sheetProtection sheet="1" autoFilter="0" formatColumns="0" formatRows="0" objects="1" scenarios="1" spinCount="100000" saltValue="+swKYkt8+xm+MyhAmjQLfxhOqD5gJq6G+ntUDMYyvtsYjC9G5tv6sOfFlepsUdXjpod3PSxfBhIQZ4qvpM6Nug==" hashValue="0S1PYLhZjoS8yd8w7vIKNSOpgACeYQTwpRU297EVnjV2y1tfmBCManSc5iOjwtsgWDqh5X6UrN7XIp6uu0ZpEQ==" algorithmName="SHA-512" password="C429"/>
  <autoFilter ref="C94:K15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400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 s="1" customFormat="1" ht="12" customHeight="1">
      <c r="B8" s="23"/>
      <c r="D8" s="148" t="s">
        <v>435</v>
      </c>
      <c r="I8" s="142"/>
      <c r="L8" s="23"/>
    </row>
    <row r="9" s="2" customFormat="1" ht="16.5" customHeight="1">
      <c r="A9" s="41"/>
      <c r="B9" s="47"/>
      <c r="C9" s="41"/>
      <c r="D9" s="41"/>
      <c r="E9" s="149" t="s">
        <v>8531</v>
      </c>
      <c r="F9" s="41"/>
      <c r="G9" s="41"/>
      <c r="H9" s="41"/>
      <c r="I9" s="151"/>
      <c r="J9" s="41"/>
      <c r="K9" s="41"/>
      <c r="L9" s="152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8" t="s">
        <v>437</v>
      </c>
      <c r="E10" s="41"/>
      <c r="F10" s="41"/>
      <c r="G10" s="41"/>
      <c r="H10" s="41"/>
      <c r="I10" s="151"/>
      <c r="J10" s="41"/>
      <c r="K10" s="41"/>
      <c r="L10" s="152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3" t="s">
        <v>9525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8" t="s">
        <v>18</v>
      </c>
      <c r="E13" s="41"/>
      <c r="F13" s="136" t="s">
        <v>28</v>
      </c>
      <c r="G13" s="41"/>
      <c r="H13" s="41"/>
      <c r="I13" s="154" t="s">
        <v>20</v>
      </c>
      <c r="J13" s="136" t="s">
        <v>28</v>
      </c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8" t="s">
        <v>22</v>
      </c>
      <c r="E14" s="41"/>
      <c r="F14" s="136" t="s">
        <v>441</v>
      </c>
      <c r="G14" s="41"/>
      <c r="H14" s="41"/>
      <c r="I14" s="154" t="s">
        <v>24</v>
      </c>
      <c r="J14" s="155" t="str">
        <f>'Rekapitulace stavby'!AN8</f>
        <v>27.8.2019</v>
      </c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151"/>
      <c r="J15" s="41"/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26</v>
      </c>
      <c r="E16" s="41"/>
      <c r="F16" s="41"/>
      <c r="G16" s="41"/>
      <c r="H16" s="41"/>
      <c r="I16" s="154" t="s">
        <v>27</v>
      </c>
      <c r="J16" s="136" t="s">
        <v>28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29</v>
      </c>
      <c r="F17" s="41"/>
      <c r="G17" s="41"/>
      <c r="H17" s="41"/>
      <c r="I17" s="154" t="s">
        <v>30</v>
      </c>
      <c r="J17" s="136" t="s">
        <v>28</v>
      </c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151"/>
      <c r="J18" s="41"/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8" t="s">
        <v>31</v>
      </c>
      <c r="E19" s="41"/>
      <c r="F19" s="41"/>
      <c r="G19" s="41"/>
      <c r="H19" s="41"/>
      <c r="I19" s="154" t="s">
        <v>27</v>
      </c>
      <c r="J19" s="36" t="str">
        <f>'Rekapitulace stavby'!AN13</f>
        <v>Vyplň údaj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54" t="s">
        <v>30</v>
      </c>
      <c r="J20" s="36" t="str">
        <f>'Rekapitulace stavby'!AN14</f>
        <v>Vyplň údaj</v>
      </c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151"/>
      <c r="J21" s="41"/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8" t="s">
        <v>33</v>
      </c>
      <c r="E22" s="41"/>
      <c r="F22" s="41"/>
      <c r="G22" s="41"/>
      <c r="H22" s="41"/>
      <c r="I22" s="154" t="s">
        <v>27</v>
      </c>
      <c r="J22" s="136" t="s">
        <v>28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34</v>
      </c>
      <c r="F23" s="41"/>
      <c r="G23" s="41"/>
      <c r="H23" s="41"/>
      <c r="I23" s="154" t="s">
        <v>30</v>
      </c>
      <c r="J23" s="136" t="s">
        <v>28</v>
      </c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151"/>
      <c r="J24" s="41"/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8" t="s">
        <v>36</v>
      </c>
      <c r="E25" s="41"/>
      <c r="F25" s="41"/>
      <c r="G25" s="41"/>
      <c r="H25" s="41"/>
      <c r="I25" s="154" t="s">
        <v>27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37</v>
      </c>
      <c r="F26" s="41"/>
      <c r="G26" s="41"/>
      <c r="H26" s="41"/>
      <c r="I26" s="154" t="s">
        <v>30</v>
      </c>
      <c r="J26" s="136" t="s">
        <v>28</v>
      </c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151"/>
      <c r="J27" s="41"/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8" t="s">
        <v>38</v>
      </c>
      <c r="E28" s="41"/>
      <c r="F28" s="41"/>
      <c r="G28" s="41"/>
      <c r="H28" s="41"/>
      <c r="I28" s="151"/>
      <c r="J28" s="41"/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6"/>
      <c r="B29" s="157"/>
      <c r="C29" s="156"/>
      <c r="D29" s="156"/>
      <c r="E29" s="158" t="s">
        <v>28</v>
      </c>
      <c r="F29" s="158"/>
      <c r="G29" s="158"/>
      <c r="H29" s="158"/>
      <c r="I29" s="159"/>
      <c r="J29" s="156"/>
      <c r="K29" s="156"/>
      <c r="L29" s="160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61"/>
      <c r="E31" s="161"/>
      <c r="F31" s="161"/>
      <c r="G31" s="161"/>
      <c r="H31" s="161"/>
      <c r="I31" s="162"/>
      <c r="J31" s="161"/>
      <c r="K31" s="161"/>
      <c r="L31" s="152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63" t="s">
        <v>40</v>
      </c>
      <c r="E32" s="41"/>
      <c r="F32" s="41"/>
      <c r="G32" s="41"/>
      <c r="H32" s="41"/>
      <c r="I32" s="151"/>
      <c r="J32" s="164">
        <f>ROUND(J86, 2)</f>
        <v>0</v>
      </c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65" t="s">
        <v>42</v>
      </c>
      <c r="G34" s="41"/>
      <c r="H34" s="41"/>
      <c r="I34" s="166" t="s">
        <v>41</v>
      </c>
      <c r="J34" s="165" t="s">
        <v>43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0" t="s">
        <v>44</v>
      </c>
      <c r="E35" s="148" t="s">
        <v>45</v>
      </c>
      <c r="F35" s="167">
        <f>ROUND((SUM(BE86:BE91)),  2)</f>
        <v>0</v>
      </c>
      <c r="G35" s="41"/>
      <c r="H35" s="41"/>
      <c r="I35" s="168">
        <v>0.20999999999999999</v>
      </c>
      <c r="J35" s="167">
        <f>ROUND(((SUM(BE86:BE91))*I35),  2)</f>
        <v>0</v>
      </c>
      <c r="K35" s="4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8" t="s">
        <v>46</v>
      </c>
      <c r="F36" s="167">
        <f>ROUND((SUM(BF86:BF91)),  2)</f>
        <v>0</v>
      </c>
      <c r="G36" s="41"/>
      <c r="H36" s="41"/>
      <c r="I36" s="168">
        <v>0.14999999999999999</v>
      </c>
      <c r="J36" s="167">
        <f>ROUND(((SUM(BF86:BF91))*I36),  2)</f>
        <v>0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8" t="s">
        <v>47</v>
      </c>
      <c r="F37" s="167">
        <f>ROUND((SUM(BG86:BG91)),  2)</f>
        <v>0</v>
      </c>
      <c r="G37" s="41"/>
      <c r="H37" s="41"/>
      <c r="I37" s="168">
        <v>0.20999999999999999</v>
      </c>
      <c r="J37" s="167">
        <f>0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8" t="s">
        <v>48</v>
      </c>
      <c r="F38" s="167">
        <f>ROUND((SUM(BH86:BH91)),  2)</f>
        <v>0</v>
      </c>
      <c r="G38" s="41"/>
      <c r="H38" s="41"/>
      <c r="I38" s="168">
        <v>0.14999999999999999</v>
      </c>
      <c r="J38" s="167">
        <f>0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49</v>
      </c>
      <c r="F39" s="167">
        <f>ROUND((SUM(BI86:BI91)),  2)</f>
        <v>0</v>
      </c>
      <c r="G39" s="41"/>
      <c r="H39" s="41"/>
      <c r="I39" s="168">
        <v>0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151"/>
      <c r="J40" s="41"/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9"/>
      <c r="D41" s="170" t="s">
        <v>50</v>
      </c>
      <c r="E41" s="171"/>
      <c r="F41" s="171"/>
      <c r="G41" s="172" t="s">
        <v>51</v>
      </c>
      <c r="H41" s="173" t="s">
        <v>52</v>
      </c>
      <c r="I41" s="174"/>
      <c r="J41" s="175">
        <f>SUM(J32:J39)</f>
        <v>0</v>
      </c>
      <c r="K41" s="176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7"/>
      <c r="C42" s="178"/>
      <c r="D42" s="178"/>
      <c r="E42" s="178"/>
      <c r="F42" s="178"/>
      <c r="G42" s="178"/>
      <c r="H42" s="178"/>
      <c r="I42" s="179"/>
      <c r="J42" s="178"/>
      <c r="K42" s="178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80"/>
      <c r="C46" s="181"/>
      <c r="D46" s="181"/>
      <c r="E46" s="181"/>
      <c r="F46" s="181"/>
      <c r="G46" s="181"/>
      <c r="H46" s="181"/>
      <c r="I46" s="182"/>
      <c r="J46" s="181"/>
      <c r="K46" s="181"/>
      <c r="L46" s="152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442</v>
      </c>
      <c r="D47" s="43"/>
      <c r="E47" s="43"/>
      <c r="F47" s="43"/>
      <c r="G47" s="43"/>
      <c r="H47" s="43"/>
      <c r="I47" s="151"/>
      <c r="J47" s="43"/>
      <c r="K47" s="43"/>
      <c r="L47" s="152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151"/>
      <c r="J48" s="43"/>
      <c r="K48" s="43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83" t="str">
        <f>E7</f>
        <v>Krounka Kutřín, výstavba poldru</v>
      </c>
      <c r="F50" s="35"/>
      <c r="G50" s="35"/>
      <c r="H50" s="35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435</v>
      </c>
      <c r="D51" s="25"/>
      <c r="E51" s="25"/>
      <c r="F51" s="25"/>
      <c r="G51" s="25"/>
      <c r="H51" s="25"/>
      <c r="I51" s="142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83" t="s">
        <v>8531</v>
      </c>
      <c r="F52" s="43"/>
      <c r="G52" s="43"/>
      <c r="H52" s="43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437</v>
      </c>
      <c r="D53" s="43"/>
      <c r="E53" s="43"/>
      <c r="F53" s="43"/>
      <c r="G53" s="43"/>
      <c r="H53" s="43"/>
      <c r="I53" s="151"/>
      <c r="J53" s="43"/>
      <c r="K53" s="43"/>
      <c r="L53" s="152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PS 3 - Vodohospodářský monitoring</v>
      </c>
      <c r="F54" s="43"/>
      <c r="G54" s="43"/>
      <c r="H54" s="43"/>
      <c r="I54" s="151"/>
      <c r="J54" s="43"/>
      <c r="K54" s="43"/>
      <c r="L54" s="152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151"/>
      <c r="J55" s="43"/>
      <c r="K55" s="43"/>
      <c r="L55" s="152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22</v>
      </c>
      <c r="D56" s="43"/>
      <c r="E56" s="43"/>
      <c r="F56" s="30" t="str">
        <f>F14</f>
        <v>Skuteč</v>
      </c>
      <c r="G56" s="43"/>
      <c r="H56" s="43"/>
      <c r="I56" s="154" t="s">
        <v>24</v>
      </c>
      <c r="J56" s="75" t="str">
        <f>IF(J14="","",J14)</f>
        <v>27.8.2019</v>
      </c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40.05" customHeight="1">
      <c r="A58" s="41"/>
      <c r="B58" s="42"/>
      <c r="C58" s="35" t="s">
        <v>26</v>
      </c>
      <c r="D58" s="43"/>
      <c r="E58" s="43"/>
      <c r="F58" s="30" t="str">
        <f>E17</f>
        <v>Povodí Labe,státní podnik,Víta Nejedlého 951, HK3</v>
      </c>
      <c r="G58" s="43"/>
      <c r="H58" s="43"/>
      <c r="I58" s="154" t="s">
        <v>33</v>
      </c>
      <c r="J58" s="39" t="str">
        <f>E23</f>
        <v>"Sdružení Kutřín 2016" Šindlar + HG partner</v>
      </c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154" t="s">
        <v>36</v>
      </c>
      <c r="J59" s="39" t="str">
        <f>E26</f>
        <v xml:space="preserve"> </v>
      </c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151"/>
      <c r="J60" s="43"/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85" t="s">
        <v>443</v>
      </c>
      <c r="D61" s="186"/>
      <c r="E61" s="186"/>
      <c r="F61" s="186"/>
      <c r="G61" s="186"/>
      <c r="H61" s="186"/>
      <c r="I61" s="187"/>
      <c r="J61" s="188" t="s">
        <v>444</v>
      </c>
      <c r="K61" s="186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151"/>
      <c r="J62" s="43"/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89" t="s">
        <v>72</v>
      </c>
      <c r="D63" s="43"/>
      <c r="E63" s="43"/>
      <c r="F63" s="43"/>
      <c r="G63" s="43"/>
      <c r="H63" s="43"/>
      <c r="I63" s="151"/>
      <c r="J63" s="105">
        <f>J86</f>
        <v>0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445</v>
      </c>
    </row>
    <row r="64" s="9" customFormat="1" ht="24.96" customHeight="1">
      <c r="A64" s="9"/>
      <c r="B64" s="190"/>
      <c r="C64" s="191"/>
      <c r="D64" s="192" t="s">
        <v>458</v>
      </c>
      <c r="E64" s="193"/>
      <c r="F64" s="193"/>
      <c r="G64" s="193"/>
      <c r="H64" s="193"/>
      <c r="I64" s="194"/>
      <c r="J64" s="195">
        <f>J87</f>
        <v>0</v>
      </c>
      <c r="K64" s="191"/>
      <c r="L64" s="196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2" customFormat="1" ht="21.84" customHeight="1">
      <c r="A65" s="41"/>
      <c r="B65" s="42"/>
      <c r="C65" s="43"/>
      <c r="D65" s="43"/>
      <c r="E65" s="43"/>
      <c r="F65" s="43"/>
      <c r="G65" s="43"/>
      <c r="H65" s="43"/>
      <c r="I65" s="151"/>
      <c r="J65" s="43"/>
      <c r="K65" s="43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6.96" customHeight="1">
      <c r="A66" s="41"/>
      <c r="B66" s="62"/>
      <c r="C66" s="63"/>
      <c r="D66" s="63"/>
      <c r="E66" s="63"/>
      <c r="F66" s="63"/>
      <c r="G66" s="63"/>
      <c r="H66" s="63"/>
      <c r="I66" s="179"/>
      <c r="J66" s="63"/>
      <c r="K66" s="6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70" s="2" customFormat="1" ht="6.96" customHeight="1">
      <c r="A70" s="41"/>
      <c r="B70" s="64"/>
      <c r="C70" s="65"/>
      <c r="D70" s="65"/>
      <c r="E70" s="65"/>
      <c r="F70" s="65"/>
      <c r="G70" s="65"/>
      <c r="H70" s="65"/>
      <c r="I70" s="182"/>
      <c r="J70" s="65"/>
      <c r="K70" s="65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24.96" customHeight="1">
      <c r="A71" s="41"/>
      <c r="B71" s="42"/>
      <c r="C71" s="26" t="s">
        <v>460</v>
      </c>
      <c r="D71" s="43"/>
      <c r="E71" s="43"/>
      <c r="F71" s="43"/>
      <c r="G71" s="43"/>
      <c r="H71" s="43"/>
      <c r="I71" s="151"/>
      <c r="J71" s="43"/>
      <c r="K71" s="4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42"/>
      <c r="C72" s="43"/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2" customHeight="1">
      <c r="A73" s="41"/>
      <c r="B73" s="42"/>
      <c r="C73" s="35" t="s">
        <v>16</v>
      </c>
      <c r="D73" s="43"/>
      <c r="E73" s="43"/>
      <c r="F73" s="43"/>
      <c r="G73" s="43"/>
      <c r="H73" s="43"/>
      <c r="I73" s="151"/>
      <c r="J73" s="43"/>
      <c r="K73" s="4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6.5" customHeight="1">
      <c r="A74" s="41"/>
      <c r="B74" s="42"/>
      <c r="C74" s="43"/>
      <c r="D74" s="43"/>
      <c r="E74" s="183" t="str">
        <f>E7</f>
        <v>Krounka Kutřín, výstavba poldru</v>
      </c>
      <c r="F74" s="35"/>
      <c r="G74" s="35"/>
      <c r="H74" s="35"/>
      <c r="I74" s="151"/>
      <c r="J74" s="43"/>
      <c r="K74" s="43"/>
      <c r="L74" s="152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1" customFormat="1" ht="12" customHeight="1">
      <c r="B75" s="24"/>
      <c r="C75" s="35" t="s">
        <v>435</v>
      </c>
      <c r="D75" s="25"/>
      <c r="E75" s="25"/>
      <c r="F75" s="25"/>
      <c r="G75" s="25"/>
      <c r="H75" s="25"/>
      <c r="I75" s="142"/>
      <c r="J75" s="25"/>
      <c r="K75" s="25"/>
      <c r="L75" s="23"/>
    </row>
    <row r="76" s="2" customFormat="1" ht="16.5" customHeight="1">
      <c r="A76" s="41"/>
      <c r="B76" s="42"/>
      <c r="C76" s="43"/>
      <c r="D76" s="43"/>
      <c r="E76" s="183" t="s">
        <v>8531</v>
      </c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437</v>
      </c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E11</f>
        <v>PS 3 - Vodohospodářský monitoring</v>
      </c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22</v>
      </c>
      <c r="D80" s="43"/>
      <c r="E80" s="43"/>
      <c r="F80" s="30" t="str">
        <f>F14</f>
        <v>Skuteč</v>
      </c>
      <c r="G80" s="43"/>
      <c r="H80" s="43"/>
      <c r="I80" s="154" t="s">
        <v>24</v>
      </c>
      <c r="J80" s="75" t="str">
        <f>IF(J14="","",J14)</f>
        <v>27.8.2019</v>
      </c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40.05" customHeight="1">
      <c r="A82" s="41"/>
      <c r="B82" s="42"/>
      <c r="C82" s="35" t="s">
        <v>26</v>
      </c>
      <c r="D82" s="43"/>
      <c r="E82" s="43"/>
      <c r="F82" s="30" t="str">
        <f>E17</f>
        <v>Povodí Labe,státní podnik,Víta Nejedlého 951, HK3</v>
      </c>
      <c r="G82" s="43"/>
      <c r="H82" s="43"/>
      <c r="I82" s="154" t="s">
        <v>33</v>
      </c>
      <c r="J82" s="39" t="str">
        <f>E23</f>
        <v>"Sdružení Kutřín 2016" Šindlar + HG partner</v>
      </c>
      <c r="K82" s="4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31</v>
      </c>
      <c r="D83" s="43"/>
      <c r="E83" s="43"/>
      <c r="F83" s="30" t="str">
        <f>IF(E20="","",E20)</f>
        <v>Vyplň údaj</v>
      </c>
      <c r="G83" s="43"/>
      <c r="H83" s="43"/>
      <c r="I83" s="154" t="s">
        <v>36</v>
      </c>
      <c r="J83" s="39" t="str">
        <f>E26</f>
        <v xml:space="preserve"> </v>
      </c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203"/>
      <c r="B85" s="204"/>
      <c r="C85" s="205" t="s">
        <v>461</v>
      </c>
      <c r="D85" s="206" t="s">
        <v>59</v>
      </c>
      <c r="E85" s="206" t="s">
        <v>55</v>
      </c>
      <c r="F85" s="206" t="s">
        <v>56</v>
      </c>
      <c r="G85" s="206" t="s">
        <v>462</v>
      </c>
      <c r="H85" s="206" t="s">
        <v>463</v>
      </c>
      <c r="I85" s="207" t="s">
        <v>464</v>
      </c>
      <c r="J85" s="206" t="s">
        <v>444</v>
      </c>
      <c r="K85" s="208" t="s">
        <v>465</v>
      </c>
      <c r="L85" s="209"/>
      <c r="M85" s="95" t="s">
        <v>28</v>
      </c>
      <c r="N85" s="96" t="s">
        <v>44</v>
      </c>
      <c r="O85" s="96" t="s">
        <v>466</v>
      </c>
      <c r="P85" s="96" t="s">
        <v>467</v>
      </c>
      <c r="Q85" s="96" t="s">
        <v>468</v>
      </c>
      <c r="R85" s="96" t="s">
        <v>469</v>
      </c>
      <c r="S85" s="96" t="s">
        <v>470</v>
      </c>
      <c r="T85" s="97" t="s">
        <v>471</v>
      </c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</row>
    <row r="86" s="2" customFormat="1" ht="22.8" customHeight="1">
      <c r="A86" s="41"/>
      <c r="B86" s="42"/>
      <c r="C86" s="102" t="s">
        <v>472</v>
      </c>
      <c r="D86" s="43"/>
      <c r="E86" s="43"/>
      <c r="F86" s="43"/>
      <c r="G86" s="43"/>
      <c r="H86" s="43"/>
      <c r="I86" s="151"/>
      <c r="J86" s="210">
        <f>BK86</f>
        <v>0</v>
      </c>
      <c r="K86" s="43"/>
      <c r="L86" s="47"/>
      <c r="M86" s="98"/>
      <c r="N86" s="211"/>
      <c r="O86" s="99"/>
      <c r="P86" s="212">
        <f>P87</f>
        <v>0</v>
      </c>
      <c r="Q86" s="99"/>
      <c r="R86" s="212">
        <f>R87</f>
        <v>0</v>
      </c>
      <c r="S86" s="99"/>
      <c r="T86" s="213">
        <f>T87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73</v>
      </c>
      <c r="AU86" s="20" t="s">
        <v>445</v>
      </c>
      <c r="BK86" s="214">
        <f>BK87</f>
        <v>0</v>
      </c>
    </row>
    <row r="87" s="12" customFormat="1" ht="25.92" customHeight="1">
      <c r="A87" s="12"/>
      <c r="B87" s="215"/>
      <c r="C87" s="216"/>
      <c r="D87" s="217" t="s">
        <v>73</v>
      </c>
      <c r="E87" s="218" t="s">
        <v>516</v>
      </c>
      <c r="F87" s="218" t="s">
        <v>900</v>
      </c>
      <c r="G87" s="216"/>
      <c r="H87" s="216"/>
      <c r="I87" s="219"/>
      <c r="J87" s="220">
        <f>BK87</f>
        <v>0</v>
      </c>
      <c r="K87" s="216"/>
      <c r="L87" s="221"/>
      <c r="M87" s="222"/>
      <c r="N87" s="223"/>
      <c r="O87" s="223"/>
      <c r="P87" s="224">
        <f>SUM(P88:P91)</f>
        <v>0</v>
      </c>
      <c r="Q87" s="223"/>
      <c r="R87" s="224">
        <f>SUM(R88:R91)</f>
        <v>0</v>
      </c>
      <c r="S87" s="223"/>
      <c r="T87" s="225">
        <f>SUM(T88:T91)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26" t="s">
        <v>90</v>
      </c>
      <c r="AT87" s="227" t="s">
        <v>73</v>
      </c>
      <c r="AU87" s="227" t="s">
        <v>74</v>
      </c>
      <c r="AY87" s="226" t="s">
        <v>475</v>
      </c>
      <c r="BK87" s="228">
        <f>SUM(BK88:BK91)</f>
        <v>0</v>
      </c>
    </row>
    <row r="88" s="2" customFormat="1" ht="55.5" customHeight="1">
      <c r="A88" s="41"/>
      <c r="B88" s="42"/>
      <c r="C88" s="231" t="s">
        <v>78</v>
      </c>
      <c r="D88" s="231" t="s">
        <v>477</v>
      </c>
      <c r="E88" s="232" t="s">
        <v>9526</v>
      </c>
      <c r="F88" s="233" t="s">
        <v>9527</v>
      </c>
      <c r="G88" s="234" t="s">
        <v>665</v>
      </c>
      <c r="H88" s="235">
        <v>1</v>
      </c>
      <c r="I88" s="236"/>
      <c r="J88" s="237">
        <f>ROUND(I88*H88,2)</f>
        <v>0</v>
      </c>
      <c r="K88" s="233" t="s">
        <v>28</v>
      </c>
      <c r="L88" s="47"/>
      <c r="M88" s="238" t="s">
        <v>28</v>
      </c>
      <c r="N88" s="239" t="s">
        <v>45</v>
      </c>
      <c r="O88" s="87"/>
      <c r="P88" s="240">
        <f>O88*H88</f>
        <v>0</v>
      </c>
      <c r="Q88" s="240">
        <v>0</v>
      </c>
      <c r="R88" s="240">
        <f>Q88*H88</f>
        <v>0</v>
      </c>
      <c r="S88" s="240">
        <v>0</v>
      </c>
      <c r="T88" s="241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42" t="s">
        <v>839</v>
      </c>
      <c r="AT88" s="242" t="s">
        <v>477</v>
      </c>
      <c r="AU88" s="242" t="s">
        <v>78</v>
      </c>
      <c r="AY88" s="20" t="s">
        <v>475</v>
      </c>
      <c r="BE88" s="243">
        <f>IF(N88="základní",J88,0)</f>
        <v>0</v>
      </c>
      <c r="BF88" s="243">
        <f>IF(N88="snížená",J88,0)</f>
        <v>0</v>
      </c>
      <c r="BG88" s="243">
        <f>IF(N88="zákl. přenesená",J88,0)</f>
        <v>0</v>
      </c>
      <c r="BH88" s="243">
        <f>IF(N88="sníž. přenesená",J88,0)</f>
        <v>0</v>
      </c>
      <c r="BI88" s="243">
        <f>IF(N88="nulová",J88,0)</f>
        <v>0</v>
      </c>
      <c r="BJ88" s="20" t="s">
        <v>78</v>
      </c>
      <c r="BK88" s="243">
        <f>ROUND(I88*H88,2)</f>
        <v>0</v>
      </c>
      <c r="BL88" s="20" t="s">
        <v>839</v>
      </c>
      <c r="BM88" s="242" t="s">
        <v>9528</v>
      </c>
    </row>
    <row r="89" s="2" customFormat="1">
      <c r="A89" s="41"/>
      <c r="B89" s="42"/>
      <c r="C89" s="43"/>
      <c r="D89" s="244" t="s">
        <v>484</v>
      </c>
      <c r="E89" s="43"/>
      <c r="F89" s="245" t="s">
        <v>9527</v>
      </c>
      <c r="G89" s="43"/>
      <c r="H89" s="43"/>
      <c r="I89" s="151"/>
      <c r="J89" s="43"/>
      <c r="K89" s="43"/>
      <c r="L89" s="47"/>
      <c r="M89" s="246"/>
      <c r="N89" s="247"/>
      <c r="O89" s="87"/>
      <c r="P89" s="87"/>
      <c r="Q89" s="87"/>
      <c r="R89" s="87"/>
      <c r="S89" s="87"/>
      <c r="T89" s="88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484</v>
      </c>
      <c r="AU89" s="20" t="s">
        <v>78</v>
      </c>
    </row>
    <row r="90" s="2" customFormat="1" ht="16.5" customHeight="1">
      <c r="A90" s="41"/>
      <c r="B90" s="42"/>
      <c r="C90" s="231" t="s">
        <v>82</v>
      </c>
      <c r="D90" s="231" t="s">
        <v>477</v>
      </c>
      <c r="E90" s="232" t="s">
        <v>9529</v>
      </c>
      <c r="F90" s="233" t="s">
        <v>9530</v>
      </c>
      <c r="G90" s="234" t="s">
        <v>550</v>
      </c>
      <c r="H90" s="235">
        <v>1</v>
      </c>
      <c r="I90" s="236"/>
      <c r="J90" s="237">
        <f>ROUND(I90*H90,2)</f>
        <v>0</v>
      </c>
      <c r="K90" s="233" t="s">
        <v>28</v>
      </c>
      <c r="L90" s="47"/>
      <c r="M90" s="238" t="s">
        <v>28</v>
      </c>
      <c r="N90" s="239" t="s">
        <v>45</v>
      </c>
      <c r="O90" s="87"/>
      <c r="P90" s="240">
        <f>O90*H90</f>
        <v>0</v>
      </c>
      <c r="Q90" s="240">
        <v>0</v>
      </c>
      <c r="R90" s="240">
        <f>Q90*H90</f>
        <v>0</v>
      </c>
      <c r="S90" s="240">
        <v>0</v>
      </c>
      <c r="T90" s="241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42" t="s">
        <v>839</v>
      </c>
      <c r="AT90" s="242" t="s">
        <v>477</v>
      </c>
      <c r="AU90" s="242" t="s">
        <v>78</v>
      </c>
      <c r="AY90" s="20" t="s">
        <v>475</v>
      </c>
      <c r="BE90" s="243">
        <f>IF(N90="základní",J90,0)</f>
        <v>0</v>
      </c>
      <c r="BF90" s="243">
        <f>IF(N90="snížená",J90,0)</f>
        <v>0</v>
      </c>
      <c r="BG90" s="243">
        <f>IF(N90="zákl. přenesená",J90,0)</f>
        <v>0</v>
      </c>
      <c r="BH90" s="243">
        <f>IF(N90="sníž. přenesená",J90,0)</f>
        <v>0</v>
      </c>
      <c r="BI90" s="243">
        <f>IF(N90="nulová",J90,0)</f>
        <v>0</v>
      </c>
      <c r="BJ90" s="20" t="s">
        <v>78</v>
      </c>
      <c r="BK90" s="243">
        <f>ROUND(I90*H90,2)</f>
        <v>0</v>
      </c>
      <c r="BL90" s="20" t="s">
        <v>839</v>
      </c>
      <c r="BM90" s="242" t="s">
        <v>9531</v>
      </c>
    </row>
    <row r="91" s="2" customFormat="1">
      <c r="A91" s="41"/>
      <c r="B91" s="42"/>
      <c r="C91" s="43"/>
      <c r="D91" s="244" t="s">
        <v>484</v>
      </c>
      <c r="E91" s="43"/>
      <c r="F91" s="245" t="s">
        <v>9530</v>
      </c>
      <c r="G91" s="43"/>
      <c r="H91" s="43"/>
      <c r="I91" s="151"/>
      <c r="J91" s="43"/>
      <c r="K91" s="43"/>
      <c r="L91" s="47"/>
      <c r="M91" s="295"/>
      <c r="N91" s="296"/>
      <c r="O91" s="297"/>
      <c r="P91" s="297"/>
      <c r="Q91" s="297"/>
      <c r="R91" s="297"/>
      <c r="S91" s="297"/>
      <c r="T91" s="29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484</v>
      </c>
      <c r="AU91" s="20" t="s">
        <v>78</v>
      </c>
    </row>
    <row r="92" s="2" customFormat="1" ht="6.96" customHeight="1">
      <c r="A92" s="41"/>
      <c r="B92" s="62"/>
      <c r="C92" s="63"/>
      <c r="D92" s="63"/>
      <c r="E92" s="63"/>
      <c r="F92" s="63"/>
      <c r="G92" s="63"/>
      <c r="H92" s="63"/>
      <c r="I92" s="179"/>
      <c r="J92" s="63"/>
      <c r="K92" s="63"/>
      <c r="L92" s="47"/>
      <c r="M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</sheetData>
  <sheetProtection sheet="1" autoFilter="0" formatColumns="0" formatRows="0" objects="1" scenarios="1" spinCount="100000" saltValue="9NNwf2fkNB0fqQifBLShEiN4FfkOXstSG6n7+BTlqXL9qXcH6CxfNoxN8ieX2eKoO0i5s9MPOCw98CsUoXkFfA==" hashValue="yLY49k3qwthNtQpJN17xRTyHcnyj8PDiWS2pNcWuzSpHzeD2KXpiYNmSVsZV+f07zrMYsr4XUDNhw0JuQCNVKw==" algorithmName="SHA-512" password="C429"/>
  <autoFilter ref="C85:K9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4:H74"/>
    <mergeCell ref="E76:H76"/>
    <mergeCell ref="E78:H78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406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9532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9533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407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9534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9535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ROUND(J104,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ROUND((SUM(BE104:BE232)),  2)</f>
        <v>0</v>
      </c>
      <c r="G37" s="41"/>
      <c r="H37" s="41"/>
      <c r="I37" s="168">
        <v>0.20999999999999999</v>
      </c>
      <c r="J37" s="167">
        <f>ROUND(((SUM(BE104:BE232))*I37),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ROUND((SUM(BF104:BF232)),  2)</f>
        <v>0</v>
      </c>
      <c r="G38" s="41"/>
      <c r="H38" s="41"/>
      <c r="I38" s="168">
        <v>0.14999999999999999</v>
      </c>
      <c r="J38" s="167">
        <f>ROUND(((SUM(BF104:BF232))*I38),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ROUND((SUM(BG104:BG232)),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ROUND((SUM(BH104:BH232)),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ROUND((SUM(BI104:BI232)),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9532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01 - Geodetické body pro výšková měření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VODNÍ DÍLA - TBD a.s.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>Ing. David Richtr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J104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J105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J106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J138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447</v>
      </c>
      <c r="E71" s="199"/>
      <c r="F71" s="199"/>
      <c r="G71" s="199"/>
      <c r="H71" s="199"/>
      <c r="I71" s="200"/>
      <c r="J71" s="201">
        <f>J146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448</v>
      </c>
      <c r="E72" s="199"/>
      <c r="F72" s="199"/>
      <c r="G72" s="199"/>
      <c r="H72" s="199"/>
      <c r="I72" s="200"/>
      <c r="J72" s="201">
        <f>J152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1909</v>
      </c>
      <c r="E73" s="199"/>
      <c r="F73" s="199"/>
      <c r="G73" s="199"/>
      <c r="H73" s="199"/>
      <c r="I73" s="200"/>
      <c r="J73" s="201">
        <f>J157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97"/>
      <c r="C74" s="127"/>
      <c r="D74" s="198" t="s">
        <v>451</v>
      </c>
      <c r="E74" s="199"/>
      <c r="F74" s="199"/>
      <c r="G74" s="199"/>
      <c r="H74" s="199"/>
      <c r="I74" s="200"/>
      <c r="J74" s="201">
        <f>J162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90"/>
      <c r="C75" s="191"/>
      <c r="D75" s="192" t="s">
        <v>452</v>
      </c>
      <c r="E75" s="193"/>
      <c r="F75" s="193"/>
      <c r="G75" s="193"/>
      <c r="H75" s="193"/>
      <c r="I75" s="194"/>
      <c r="J75" s="195">
        <f>J165</f>
        <v>0</v>
      </c>
      <c r="K75" s="191"/>
      <c r="L75" s="19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97"/>
      <c r="C76" s="127"/>
      <c r="D76" s="198" t="s">
        <v>457</v>
      </c>
      <c r="E76" s="199"/>
      <c r="F76" s="199"/>
      <c r="G76" s="199"/>
      <c r="H76" s="199"/>
      <c r="I76" s="200"/>
      <c r="J76" s="201">
        <f>J166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90"/>
      <c r="C77" s="191"/>
      <c r="D77" s="192" t="s">
        <v>9536</v>
      </c>
      <c r="E77" s="193"/>
      <c r="F77" s="193"/>
      <c r="G77" s="193"/>
      <c r="H77" s="193"/>
      <c r="I77" s="194"/>
      <c r="J77" s="195">
        <f>J189</f>
        <v>0</v>
      </c>
      <c r="K77" s="191"/>
      <c r="L77" s="196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97"/>
      <c r="C78" s="127"/>
      <c r="D78" s="198" t="s">
        <v>9537</v>
      </c>
      <c r="E78" s="199"/>
      <c r="F78" s="199"/>
      <c r="G78" s="199"/>
      <c r="H78" s="199"/>
      <c r="I78" s="200"/>
      <c r="J78" s="201">
        <f>J190</f>
        <v>0</v>
      </c>
      <c r="K78" s="127"/>
      <c r="L78" s="202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90"/>
      <c r="C79" s="191"/>
      <c r="D79" s="192" t="s">
        <v>5057</v>
      </c>
      <c r="E79" s="193"/>
      <c r="F79" s="193"/>
      <c r="G79" s="193"/>
      <c r="H79" s="193"/>
      <c r="I79" s="194"/>
      <c r="J79" s="195">
        <f>J228</f>
        <v>0</v>
      </c>
      <c r="K79" s="191"/>
      <c r="L79" s="196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97"/>
      <c r="C80" s="127"/>
      <c r="D80" s="198" t="s">
        <v>9538</v>
      </c>
      <c r="E80" s="199"/>
      <c r="F80" s="199"/>
      <c r="G80" s="199"/>
      <c r="H80" s="199"/>
      <c r="I80" s="200"/>
      <c r="J80" s="201">
        <f>J229</f>
        <v>0</v>
      </c>
      <c r="K80" s="127"/>
      <c r="L80" s="202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2" customFormat="1" ht="21.84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62"/>
      <c r="C82" s="63"/>
      <c r="D82" s="63"/>
      <c r="E82" s="63"/>
      <c r="F82" s="63"/>
      <c r="G82" s="63"/>
      <c r="H82" s="63"/>
      <c r="I82" s="179"/>
      <c r="J82" s="63"/>
      <c r="K82" s="6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6" s="2" customFormat="1" ht="6.96" customHeight="1">
      <c r="A86" s="41"/>
      <c r="B86" s="64"/>
      <c r="C86" s="65"/>
      <c r="D86" s="65"/>
      <c r="E86" s="65"/>
      <c r="F86" s="65"/>
      <c r="G86" s="65"/>
      <c r="H86" s="65"/>
      <c r="I86" s="182"/>
      <c r="J86" s="65"/>
      <c r="K86" s="65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24.96" customHeight="1">
      <c r="A87" s="41"/>
      <c r="B87" s="42"/>
      <c r="C87" s="26" t="s">
        <v>460</v>
      </c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16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183" t="str">
        <f>E7</f>
        <v>Krounka Kutřín, výstavba poldru</v>
      </c>
      <c r="F90" s="35"/>
      <c r="G90" s="35"/>
      <c r="H90" s="35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" customFormat="1" ht="12" customHeight="1">
      <c r="B91" s="24"/>
      <c r="C91" s="35" t="s">
        <v>435</v>
      </c>
      <c r="D91" s="25"/>
      <c r="E91" s="25"/>
      <c r="F91" s="25"/>
      <c r="G91" s="25"/>
      <c r="H91" s="25"/>
      <c r="I91" s="142"/>
      <c r="J91" s="25"/>
      <c r="K91" s="25"/>
      <c r="L91" s="23"/>
    </row>
    <row r="92" s="1" customFormat="1" ht="16.5" customHeight="1">
      <c r="B92" s="24"/>
      <c r="C92" s="25"/>
      <c r="D92" s="25"/>
      <c r="E92" s="183" t="s">
        <v>8531</v>
      </c>
      <c r="F92" s="25"/>
      <c r="G92" s="25"/>
      <c r="H92" s="25"/>
      <c r="I92" s="142"/>
      <c r="J92" s="25"/>
      <c r="K92" s="25"/>
      <c r="L92" s="23"/>
    </row>
    <row r="93" s="1" customFormat="1" ht="12" customHeight="1">
      <c r="B93" s="24"/>
      <c r="C93" s="35" t="s">
        <v>437</v>
      </c>
      <c r="D93" s="25"/>
      <c r="E93" s="25"/>
      <c r="F93" s="25"/>
      <c r="G93" s="25"/>
      <c r="H93" s="25"/>
      <c r="I93" s="142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84" t="s">
        <v>9532</v>
      </c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439</v>
      </c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E13</f>
        <v>01 - Geodetické body pro výšková měření</v>
      </c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22</v>
      </c>
      <c r="D98" s="43"/>
      <c r="E98" s="43"/>
      <c r="F98" s="30" t="str">
        <f>F16</f>
        <v>k.ú. Perálec,Hněvětice,Miřetín,Č.Rybná</v>
      </c>
      <c r="G98" s="43"/>
      <c r="H98" s="43"/>
      <c r="I98" s="154" t="s">
        <v>24</v>
      </c>
      <c r="J98" s="75" t="str">
        <f>IF(J16="","",J16)</f>
        <v>27.8.2019</v>
      </c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151"/>
      <c r="J99" s="43"/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25.65" customHeight="1">
      <c r="A100" s="41"/>
      <c r="B100" s="42"/>
      <c r="C100" s="35" t="s">
        <v>26</v>
      </c>
      <c r="D100" s="43"/>
      <c r="E100" s="43"/>
      <c r="F100" s="30" t="str">
        <f>E19</f>
        <v>Povodí Labe,státní podnik,Víta Nejedlého 951, HK3</v>
      </c>
      <c r="G100" s="43"/>
      <c r="H100" s="43"/>
      <c r="I100" s="154" t="s">
        <v>33</v>
      </c>
      <c r="J100" s="39" t="str">
        <f>E25</f>
        <v>VODNÍ DÍLA - TBD a.s.</v>
      </c>
      <c r="K100" s="43"/>
      <c r="L100" s="15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31</v>
      </c>
      <c r="D101" s="43"/>
      <c r="E101" s="43"/>
      <c r="F101" s="30" t="str">
        <f>IF(E22="","",E22)</f>
        <v>Vyplň údaj</v>
      </c>
      <c r="G101" s="43"/>
      <c r="H101" s="43"/>
      <c r="I101" s="154" t="s">
        <v>36</v>
      </c>
      <c r="J101" s="39" t="str">
        <f>E28</f>
        <v>Ing. David Richtr</v>
      </c>
      <c r="K101" s="43"/>
      <c r="L101" s="152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151"/>
      <c r="J102" s="43"/>
      <c r="K102" s="43"/>
      <c r="L102" s="152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203"/>
      <c r="B103" s="204"/>
      <c r="C103" s="205" t="s">
        <v>461</v>
      </c>
      <c r="D103" s="206" t="s">
        <v>59</v>
      </c>
      <c r="E103" s="206" t="s">
        <v>55</v>
      </c>
      <c r="F103" s="206" t="s">
        <v>56</v>
      </c>
      <c r="G103" s="206" t="s">
        <v>462</v>
      </c>
      <c r="H103" s="206" t="s">
        <v>463</v>
      </c>
      <c r="I103" s="207" t="s">
        <v>464</v>
      </c>
      <c r="J103" s="206" t="s">
        <v>444</v>
      </c>
      <c r="K103" s="208" t="s">
        <v>465</v>
      </c>
      <c r="L103" s="209"/>
      <c r="M103" s="95" t="s">
        <v>28</v>
      </c>
      <c r="N103" s="96" t="s">
        <v>44</v>
      </c>
      <c r="O103" s="96" t="s">
        <v>466</v>
      </c>
      <c r="P103" s="96" t="s">
        <v>467</v>
      </c>
      <c r="Q103" s="96" t="s">
        <v>468</v>
      </c>
      <c r="R103" s="96" t="s">
        <v>469</v>
      </c>
      <c r="S103" s="96" t="s">
        <v>470</v>
      </c>
      <c r="T103" s="97" t="s">
        <v>471</v>
      </c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</row>
    <row r="104" s="2" customFormat="1" ht="22.8" customHeight="1">
      <c r="A104" s="41"/>
      <c r="B104" s="42"/>
      <c r="C104" s="102" t="s">
        <v>472</v>
      </c>
      <c r="D104" s="43"/>
      <c r="E104" s="43"/>
      <c r="F104" s="43"/>
      <c r="G104" s="43"/>
      <c r="H104" s="43"/>
      <c r="I104" s="151"/>
      <c r="J104" s="210">
        <f>BK104</f>
        <v>0</v>
      </c>
      <c r="K104" s="43"/>
      <c r="L104" s="47"/>
      <c r="M104" s="98"/>
      <c r="N104" s="211"/>
      <c r="O104" s="99"/>
      <c r="P104" s="212">
        <f>P105+P165+P189+P228</f>
        <v>0</v>
      </c>
      <c r="Q104" s="99"/>
      <c r="R104" s="212">
        <f>R105+R165+R189+R228</f>
        <v>10.386176448359999</v>
      </c>
      <c r="S104" s="99"/>
      <c r="T104" s="213">
        <f>T105+T165+T189+T228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73</v>
      </c>
      <c r="AU104" s="20" t="s">
        <v>445</v>
      </c>
      <c r="BK104" s="214">
        <f>BK105+BK165+BK189+BK228</f>
        <v>0</v>
      </c>
    </row>
    <row r="105" s="12" customFormat="1" ht="25.92" customHeight="1">
      <c r="A105" s="12"/>
      <c r="B105" s="215"/>
      <c r="C105" s="216"/>
      <c r="D105" s="217" t="s">
        <v>73</v>
      </c>
      <c r="E105" s="218" t="s">
        <v>473</v>
      </c>
      <c r="F105" s="218" t="s">
        <v>474</v>
      </c>
      <c r="G105" s="216"/>
      <c r="H105" s="216"/>
      <c r="I105" s="219"/>
      <c r="J105" s="220">
        <f>BK105</f>
        <v>0</v>
      </c>
      <c r="K105" s="216"/>
      <c r="L105" s="221"/>
      <c r="M105" s="222"/>
      <c r="N105" s="223"/>
      <c r="O105" s="223"/>
      <c r="P105" s="224">
        <f>P106+P138+P146+P152+P157+P162</f>
        <v>0</v>
      </c>
      <c r="Q105" s="223"/>
      <c r="R105" s="224">
        <f>R106+R138+R146+R152+R157+R162</f>
        <v>8.7738264483599995</v>
      </c>
      <c r="S105" s="223"/>
      <c r="T105" s="225">
        <f>T106+T138+T146+T152+T157+T162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26" t="s">
        <v>78</v>
      </c>
      <c r="AT105" s="227" t="s">
        <v>73</v>
      </c>
      <c r="AU105" s="227" t="s">
        <v>74</v>
      </c>
      <c r="AY105" s="226" t="s">
        <v>475</v>
      </c>
      <c r="BK105" s="228">
        <f>BK106+BK138+BK146+BK152+BK157+BK162</f>
        <v>0</v>
      </c>
    </row>
    <row r="106" s="12" customFormat="1" ht="22.8" customHeight="1">
      <c r="A106" s="12"/>
      <c r="B106" s="215"/>
      <c r="C106" s="216"/>
      <c r="D106" s="217" t="s">
        <v>73</v>
      </c>
      <c r="E106" s="229" t="s">
        <v>78</v>
      </c>
      <c r="F106" s="229" t="s">
        <v>393</v>
      </c>
      <c r="G106" s="216"/>
      <c r="H106" s="216"/>
      <c r="I106" s="219"/>
      <c r="J106" s="230">
        <f>BK106</f>
        <v>0</v>
      </c>
      <c r="K106" s="216"/>
      <c r="L106" s="221"/>
      <c r="M106" s="222"/>
      <c r="N106" s="223"/>
      <c r="O106" s="223"/>
      <c r="P106" s="224">
        <f>SUM(P107:P137)</f>
        <v>0</v>
      </c>
      <c r="Q106" s="223"/>
      <c r="R106" s="224">
        <f>SUM(R107:R137)</f>
        <v>0.010935</v>
      </c>
      <c r="S106" s="223"/>
      <c r="T106" s="225">
        <f>SUM(T107:T137)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26" t="s">
        <v>78</v>
      </c>
      <c r="AT106" s="227" t="s">
        <v>73</v>
      </c>
      <c r="AU106" s="227" t="s">
        <v>78</v>
      </c>
      <c r="AY106" s="226" t="s">
        <v>475</v>
      </c>
      <c r="BK106" s="228">
        <f>SUM(BK107:BK137)</f>
        <v>0</v>
      </c>
    </row>
    <row r="107" s="2" customFormat="1" ht="44.25" customHeight="1">
      <c r="A107" s="41"/>
      <c r="B107" s="42"/>
      <c r="C107" s="231" t="s">
        <v>78</v>
      </c>
      <c r="D107" s="231" t="s">
        <v>477</v>
      </c>
      <c r="E107" s="232" t="s">
        <v>1454</v>
      </c>
      <c r="F107" s="233" t="s">
        <v>1455</v>
      </c>
      <c r="G107" s="234" t="s">
        <v>480</v>
      </c>
      <c r="H107" s="235">
        <v>36.450000000000003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9539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1457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2" customFormat="1">
      <c r="A109" s="41"/>
      <c r="B109" s="42"/>
      <c r="C109" s="43"/>
      <c r="D109" s="244" t="s">
        <v>485</v>
      </c>
      <c r="E109" s="43"/>
      <c r="F109" s="248" t="s">
        <v>9540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485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9541</v>
      </c>
      <c r="G110" s="250"/>
      <c r="H110" s="253">
        <v>36.450000000000003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2" customFormat="1" ht="33" customHeight="1">
      <c r="A111" s="41"/>
      <c r="B111" s="42"/>
      <c r="C111" s="231" t="s">
        <v>82</v>
      </c>
      <c r="D111" s="231" t="s">
        <v>477</v>
      </c>
      <c r="E111" s="232" t="s">
        <v>9542</v>
      </c>
      <c r="F111" s="233" t="s">
        <v>9543</v>
      </c>
      <c r="G111" s="234" t="s">
        <v>480</v>
      </c>
      <c r="H111" s="235">
        <v>303.75</v>
      </c>
      <c r="I111" s="236"/>
      <c r="J111" s="237">
        <f>ROUND(I111*H111,2)</f>
        <v>0</v>
      </c>
      <c r="K111" s="233" t="s">
        <v>481</v>
      </c>
      <c r="L111" s="47"/>
      <c r="M111" s="238" t="s">
        <v>28</v>
      </c>
      <c r="N111" s="239" t="s">
        <v>45</v>
      </c>
      <c r="O111" s="87"/>
      <c r="P111" s="240">
        <f>O111*H111</f>
        <v>0</v>
      </c>
      <c r="Q111" s="240">
        <v>0</v>
      </c>
      <c r="R111" s="240">
        <f>Q111*H111</f>
        <v>0</v>
      </c>
      <c r="S111" s="240">
        <v>0</v>
      </c>
      <c r="T111" s="241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42" t="s">
        <v>482</v>
      </c>
      <c r="AT111" s="242" t="s">
        <v>477</v>
      </c>
      <c r="AU111" s="242" t="s">
        <v>82</v>
      </c>
      <c r="AY111" s="20" t="s">
        <v>475</v>
      </c>
      <c r="BE111" s="243">
        <f>IF(N111="základní",J111,0)</f>
        <v>0</v>
      </c>
      <c r="BF111" s="243">
        <f>IF(N111="snížená",J111,0)</f>
        <v>0</v>
      </c>
      <c r="BG111" s="243">
        <f>IF(N111="zákl. přenesená",J111,0)</f>
        <v>0</v>
      </c>
      <c r="BH111" s="243">
        <f>IF(N111="sníž. přenesená",J111,0)</f>
        <v>0</v>
      </c>
      <c r="BI111" s="243">
        <f>IF(N111="nulová",J111,0)</f>
        <v>0</v>
      </c>
      <c r="BJ111" s="20" t="s">
        <v>78</v>
      </c>
      <c r="BK111" s="243">
        <f>ROUND(I111*H111,2)</f>
        <v>0</v>
      </c>
      <c r="BL111" s="20" t="s">
        <v>482</v>
      </c>
      <c r="BM111" s="242" t="s">
        <v>9544</v>
      </c>
    </row>
    <row r="112" s="2" customFormat="1">
      <c r="A112" s="41"/>
      <c r="B112" s="42"/>
      <c r="C112" s="43"/>
      <c r="D112" s="244" t="s">
        <v>484</v>
      </c>
      <c r="E112" s="43"/>
      <c r="F112" s="245" t="s">
        <v>9543</v>
      </c>
      <c r="G112" s="43"/>
      <c r="H112" s="43"/>
      <c r="I112" s="151"/>
      <c r="J112" s="43"/>
      <c r="K112" s="43"/>
      <c r="L112" s="47"/>
      <c r="M112" s="246"/>
      <c r="N112" s="24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484</v>
      </c>
      <c r="AU112" s="20" t="s">
        <v>82</v>
      </c>
    </row>
    <row r="113" s="2" customFormat="1">
      <c r="A113" s="41"/>
      <c r="B113" s="42"/>
      <c r="C113" s="43"/>
      <c r="D113" s="244" t="s">
        <v>485</v>
      </c>
      <c r="E113" s="43"/>
      <c r="F113" s="248" t="s">
        <v>9540</v>
      </c>
      <c r="G113" s="43"/>
      <c r="H113" s="43"/>
      <c r="I113" s="151"/>
      <c r="J113" s="43"/>
      <c r="K113" s="43"/>
      <c r="L113" s="47"/>
      <c r="M113" s="246"/>
      <c r="N113" s="24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485</v>
      </c>
      <c r="AU113" s="20" t="s">
        <v>82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9545</v>
      </c>
      <c r="G114" s="250"/>
      <c r="H114" s="253">
        <v>303.75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78</v>
      </c>
      <c r="AY114" s="259" t="s">
        <v>475</v>
      </c>
    </row>
    <row r="115" s="2" customFormat="1" ht="44.25" customHeight="1">
      <c r="A115" s="41"/>
      <c r="B115" s="42"/>
      <c r="C115" s="231" t="s">
        <v>90</v>
      </c>
      <c r="D115" s="231" t="s">
        <v>477</v>
      </c>
      <c r="E115" s="232" t="s">
        <v>1505</v>
      </c>
      <c r="F115" s="233" t="s">
        <v>1506</v>
      </c>
      <c r="G115" s="234" t="s">
        <v>480</v>
      </c>
      <c r="H115" s="235">
        <v>303.75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9546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1508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2" customFormat="1">
      <c r="A117" s="41"/>
      <c r="B117" s="42"/>
      <c r="C117" s="43"/>
      <c r="D117" s="244" t="s">
        <v>485</v>
      </c>
      <c r="E117" s="43"/>
      <c r="F117" s="248" t="s">
        <v>9540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485</v>
      </c>
      <c r="AU117" s="20" t="s">
        <v>82</v>
      </c>
    </row>
    <row r="118" s="2" customFormat="1" ht="33" customHeight="1">
      <c r="A118" s="41"/>
      <c r="B118" s="42"/>
      <c r="C118" s="231" t="s">
        <v>482</v>
      </c>
      <c r="D118" s="231" t="s">
        <v>477</v>
      </c>
      <c r="E118" s="232" t="s">
        <v>5424</v>
      </c>
      <c r="F118" s="233" t="s">
        <v>5425</v>
      </c>
      <c r="G118" s="234" t="s">
        <v>480</v>
      </c>
      <c r="H118" s="235">
        <v>300.35899999999998</v>
      </c>
      <c r="I118" s="236"/>
      <c r="J118" s="237">
        <f>ROUND(I118*H118,2)</f>
        <v>0</v>
      </c>
      <c r="K118" s="233" t="s">
        <v>481</v>
      </c>
      <c r="L118" s="47"/>
      <c r="M118" s="238" t="s">
        <v>28</v>
      </c>
      <c r="N118" s="239" t="s">
        <v>45</v>
      </c>
      <c r="O118" s="87"/>
      <c r="P118" s="240">
        <f>O118*H118</f>
        <v>0</v>
      </c>
      <c r="Q118" s="240">
        <v>0</v>
      </c>
      <c r="R118" s="240">
        <f>Q118*H118</f>
        <v>0</v>
      </c>
      <c r="S118" s="240">
        <v>0</v>
      </c>
      <c r="T118" s="241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42" t="s">
        <v>482</v>
      </c>
      <c r="AT118" s="242" t="s">
        <v>477</v>
      </c>
      <c r="AU118" s="242" t="s">
        <v>82</v>
      </c>
      <c r="AY118" s="20" t="s">
        <v>475</v>
      </c>
      <c r="BE118" s="243">
        <f>IF(N118="základní",J118,0)</f>
        <v>0</v>
      </c>
      <c r="BF118" s="243">
        <f>IF(N118="snížená",J118,0)</f>
        <v>0</v>
      </c>
      <c r="BG118" s="243">
        <f>IF(N118="zákl. přenesená",J118,0)</f>
        <v>0</v>
      </c>
      <c r="BH118" s="243">
        <f>IF(N118="sníž. přenesená",J118,0)</f>
        <v>0</v>
      </c>
      <c r="BI118" s="243">
        <f>IF(N118="nulová",J118,0)</f>
        <v>0</v>
      </c>
      <c r="BJ118" s="20" t="s">
        <v>78</v>
      </c>
      <c r="BK118" s="243">
        <f>ROUND(I118*H118,2)</f>
        <v>0</v>
      </c>
      <c r="BL118" s="20" t="s">
        <v>482</v>
      </c>
      <c r="BM118" s="242" t="s">
        <v>9547</v>
      </c>
    </row>
    <row r="119" s="2" customFormat="1">
      <c r="A119" s="41"/>
      <c r="B119" s="42"/>
      <c r="C119" s="43"/>
      <c r="D119" s="244" t="s">
        <v>484</v>
      </c>
      <c r="E119" s="43"/>
      <c r="F119" s="245" t="s">
        <v>5427</v>
      </c>
      <c r="G119" s="43"/>
      <c r="H119" s="43"/>
      <c r="I119" s="151"/>
      <c r="J119" s="43"/>
      <c r="K119" s="43"/>
      <c r="L119" s="47"/>
      <c r="M119" s="246"/>
      <c r="N119" s="24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484</v>
      </c>
      <c r="AU119" s="20" t="s">
        <v>82</v>
      </c>
    </row>
    <row r="120" s="2" customFormat="1">
      <c r="A120" s="41"/>
      <c r="B120" s="42"/>
      <c r="C120" s="43"/>
      <c r="D120" s="244" t="s">
        <v>485</v>
      </c>
      <c r="E120" s="43"/>
      <c r="F120" s="248" t="s">
        <v>9540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485</v>
      </c>
      <c r="AU120" s="20" t="s">
        <v>82</v>
      </c>
    </row>
    <row r="121" s="16" customFormat="1">
      <c r="A121" s="16"/>
      <c r="B121" s="299"/>
      <c r="C121" s="300"/>
      <c r="D121" s="244" t="s">
        <v>487</v>
      </c>
      <c r="E121" s="301" t="s">
        <v>28</v>
      </c>
      <c r="F121" s="302" t="s">
        <v>9548</v>
      </c>
      <c r="G121" s="300"/>
      <c r="H121" s="301" t="s">
        <v>28</v>
      </c>
      <c r="I121" s="303"/>
      <c r="J121" s="300"/>
      <c r="K121" s="300"/>
      <c r="L121" s="304"/>
      <c r="M121" s="305"/>
      <c r="N121" s="306"/>
      <c r="O121" s="306"/>
      <c r="P121" s="306"/>
      <c r="Q121" s="306"/>
      <c r="R121" s="306"/>
      <c r="S121" s="306"/>
      <c r="T121" s="307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T121" s="308" t="s">
        <v>487</v>
      </c>
      <c r="AU121" s="308" t="s">
        <v>82</v>
      </c>
      <c r="AV121" s="16" t="s">
        <v>78</v>
      </c>
      <c r="AW121" s="16" t="s">
        <v>35</v>
      </c>
      <c r="AX121" s="16" t="s">
        <v>74</v>
      </c>
      <c r="AY121" s="308" t="s">
        <v>475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9545</v>
      </c>
      <c r="G122" s="250"/>
      <c r="H122" s="253">
        <v>303.75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9549</v>
      </c>
      <c r="G123" s="250"/>
      <c r="H123" s="253">
        <v>-1.8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74</v>
      </c>
      <c r="AY123" s="259" t="s">
        <v>475</v>
      </c>
    </row>
    <row r="124" s="13" customFormat="1">
      <c r="A124" s="13"/>
      <c r="B124" s="249"/>
      <c r="C124" s="250"/>
      <c r="D124" s="244" t="s">
        <v>487</v>
      </c>
      <c r="E124" s="251" t="s">
        <v>28</v>
      </c>
      <c r="F124" s="252" t="s">
        <v>9550</v>
      </c>
      <c r="G124" s="250"/>
      <c r="H124" s="253">
        <v>-1.591</v>
      </c>
      <c r="I124" s="254"/>
      <c r="J124" s="250"/>
      <c r="K124" s="250"/>
      <c r="L124" s="255"/>
      <c r="M124" s="256"/>
      <c r="N124" s="257"/>
      <c r="O124" s="257"/>
      <c r="P124" s="257"/>
      <c r="Q124" s="257"/>
      <c r="R124" s="257"/>
      <c r="S124" s="257"/>
      <c r="T124" s="258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59" t="s">
        <v>487</v>
      </c>
      <c r="AU124" s="259" t="s">
        <v>82</v>
      </c>
      <c r="AV124" s="13" t="s">
        <v>82</v>
      </c>
      <c r="AW124" s="13" t="s">
        <v>35</v>
      </c>
      <c r="AX124" s="13" t="s">
        <v>74</v>
      </c>
      <c r="AY124" s="259" t="s">
        <v>475</v>
      </c>
    </row>
    <row r="125" s="15" customFormat="1">
      <c r="A125" s="15"/>
      <c r="B125" s="271"/>
      <c r="C125" s="272"/>
      <c r="D125" s="244" t="s">
        <v>487</v>
      </c>
      <c r="E125" s="273" t="s">
        <v>28</v>
      </c>
      <c r="F125" s="274" t="s">
        <v>493</v>
      </c>
      <c r="G125" s="272"/>
      <c r="H125" s="275">
        <v>300.35899999999998</v>
      </c>
      <c r="I125" s="276"/>
      <c r="J125" s="272"/>
      <c r="K125" s="272"/>
      <c r="L125" s="277"/>
      <c r="M125" s="278"/>
      <c r="N125" s="279"/>
      <c r="O125" s="279"/>
      <c r="P125" s="279"/>
      <c r="Q125" s="279"/>
      <c r="R125" s="279"/>
      <c r="S125" s="279"/>
      <c r="T125" s="280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81" t="s">
        <v>487</v>
      </c>
      <c r="AU125" s="281" t="s">
        <v>82</v>
      </c>
      <c r="AV125" s="15" t="s">
        <v>482</v>
      </c>
      <c r="AW125" s="15" t="s">
        <v>35</v>
      </c>
      <c r="AX125" s="15" t="s">
        <v>78</v>
      </c>
      <c r="AY125" s="281" t="s">
        <v>475</v>
      </c>
    </row>
    <row r="126" s="2" customFormat="1" ht="16.5" customHeight="1">
      <c r="A126" s="41"/>
      <c r="B126" s="42"/>
      <c r="C126" s="231" t="s">
        <v>186</v>
      </c>
      <c r="D126" s="231" t="s">
        <v>477</v>
      </c>
      <c r="E126" s="232" t="s">
        <v>9551</v>
      </c>
      <c r="F126" s="233" t="s">
        <v>9552</v>
      </c>
      <c r="G126" s="234" t="s">
        <v>480</v>
      </c>
      <c r="H126" s="235">
        <v>300.35899999999998</v>
      </c>
      <c r="I126" s="236"/>
      <c r="J126" s="237">
        <f>ROUND(I126*H126,2)</f>
        <v>0</v>
      </c>
      <c r="K126" s="233" t="s">
        <v>28</v>
      </c>
      <c r="L126" s="47"/>
      <c r="M126" s="238" t="s">
        <v>28</v>
      </c>
      <c r="N126" s="239" t="s">
        <v>45</v>
      </c>
      <c r="O126" s="87"/>
      <c r="P126" s="240">
        <f>O126*H126</f>
        <v>0</v>
      </c>
      <c r="Q126" s="240">
        <v>0</v>
      </c>
      <c r="R126" s="240">
        <f>Q126*H126</f>
        <v>0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482</v>
      </c>
      <c r="AT126" s="242" t="s">
        <v>477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9553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9552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2" customFormat="1">
      <c r="A128" s="41"/>
      <c r="B128" s="42"/>
      <c r="C128" s="43"/>
      <c r="D128" s="244" t="s">
        <v>485</v>
      </c>
      <c r="E128" s="43"/>
      <c r="F128" s="248" t="s">
        <v>9540</v>
      </c>
      <c r="G128" s="43"/>
      <c r="H128" s="43"/>
      <c r="I128" s="151"/>
      <c r="J128" s="43"/>
      <c r="K128" s="43"/>
      <c r="L128" s="47"/>
      <c r="M128" s="246"/>
      <c r="N128" s="24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485</v>
      </c>
      <c r="AU128" s="20" t="s">
        <v>82</v>
      </c>
    </row>
    <row r="129" s="2" customFormat="1" ht="21.75" customHeight="1">
      <c r="A129" s="41"/>
      <c r="B129" s="42"/>
      <c r="C129" s="231" t="s">
        <v>204</v>
      </c>
      <c r="D129" s="231" t="s">
        <v>477</v>
      </c>
      <c r="E129" s="232" t="s">
        <v>5437</v>
      </c>
      <c r="F129" s="233" t="s">
        <v>5438</v>
      </c>
      <c r="G129" s="234" t="s">
        <v>496</v>
      </c>
      <c r="H129" s="235">
        <v>364.5</v>
      </c>
      <c r="I129" s="236"/>
      <c r="J129" s="237">
        <f>ROUND(I129*H129,2)</f>
        <v>0</v>
      </c>
      <c r="K129" s="233" t="s">
        <v>481</v>
      </c>
      <c r="L129" s="47"/>
      <c r="M129" s="238" t="s">
        <v>28</v>
      </c>
      <c r="N129" s="239" t="s">
        <v>45</v>
      </c>
      <c r="O129" s="87"/>
      <c r="P129" s="240">
        <f>O129*H129</f>
        <v>0</v>
      </c>
      <c r="Q129" s="240">
        <v>0</v>
      </c>
      <c r="R129" s="240">
        <f>Q129*H129</f>
        <v>0</v>
      </c>
      <c r="S129" s="240">
        <v>0</v>
      </c>
      <c r="T129" s="241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42" t="s">
        <v>482</v>
      </c>
      <c r="AT129" s="242" t="s">
        <v>477</v>
      </c>
      <c r="AU129" s="242" t="s">
        <v>82</v>
      </c>
      <c r="AY129" s="20" t="s">
        <v>475</v>
      </c>
      <c r="BE129" s="243">
        <f>IF(N129="základní",J129,0)</f>
        <v>0</v>
      </c>
      <c r="BF129" s="243">
        <f>IF(N129="snížená",J129,0)</f>
        <v>0</v>
      </c>
      <c r="BG129" s="243">
        <f>IF(N129="zákl. přenesená",J129,0)</f>
        <v>0</v>
      </c>
      <c r="BH129" s="243">
        <f>IF(N129="sníž. přenesená",J129,0)</f>
        <v>0</v>
      </c>
      <c r="BI129" s="243">
        <f>IF(N129="nulová",J129,0)</f>
        <v>0</v>
      </c>
      <c r="BJ129" s="20" t="s">
        <v>78</v>
      </c>
      <c r="BK129" s="243">
        <f>ROUND(I129*H129,2)</f>
        <v>0</v>
      </c>
      <c r="BL129" s="20" t="s">
        <v>482</v>
      </c>
      <c r="BM129" s="242" t="s">
        <v>9554</v>
      </c>
    </row>
    <row r="130" s="2" customFormat="1">
      <c r="A130" s="41"/>
      <c r="B130" s="42"/>
      <c r="C130" s="43"/>
      <c r="D130" s="244" t="s">
        <v>484</v>
      </c>
      <c r="E130" s="43"/>
      <c r="F130" s="245" t="s">
        <v>5438</v>
      </c>
      <c r="G130" s="43"/>
      <c r="H130" s="43"/>
      <c r="I130" s="151"/>
      <c r="J130" s="43"/>
      <c r="K130" s="43"/>
      <c r="L130" s="47"/>
      <c r="M130" s="246"/>
      <c r="N130" s="24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484</v>
      </c>
      <c r="AU130" s="20" t="s">
        <v>82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9555</v>
      </c>
      <c r="G131" s="250"/>
      <c r="H131" s="253">
        <v>364.5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78</v>
      </c>
      <c r="AY131" s="259" t="s">
        <v>475</v>
      </c>
    </row>
    <row r="132" s="2" customFormat="1" ht="33" customHeight="1">
      <c r="A132" s="41"/>
      <c r="B132" s="42"/>
      <c r="C132" s="231" t="s">
        <v>522</v>
      </c>
      <c r="D132" s="231" t="s">
        <v>477</v>
      </c>
      <c r="E132" s="232" t="s">
        <v>6910</v>
      </c>
      <c r="F132" s="233" t="s">
        <v>6911</v>
      </c>
      <c r="G132" s="234" t="s">
        <v>496</v>
      </c>
      <c r="H132" s="235">
        <v>364.5</v>
      </c>
      <c r="I132" s="236"/>
      <c r="J132" s="237">
        <f>ROUND(I132*H132,2)</f>
        <v>0</v>
      </c>
      <c r="K132" s="233" t="s">
        <v>481</v>
      </c>
      <c r="L132" s="47"/>
      <c r="M132" s="238" t="s">
        <v>28</v>
      </c>
      <c r="N132" s="239" t="s">
        <v>45</v>
      </c>
      <c r="O132" s="87"/>
      <c r="P132" s="240">
        <f>O132*H132</f>
        <v>0</v>
      </c>
      <c r="Q132" s="240">
        <v>0</v>
      </c>
      <c r="R132" s="240">
        <f>Q132*H132</f>
        <v>0</v>
      </c>
      <c r="S132" s="240">
        <v>0</v>
      </c>
      <c r="T132" s="241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42" t="s">
        <v>482</v>
      </c>
      <c r="AT132" s="242" t="s">
        <v>477</v>
      </c>
      <c r="AU132" s="242" t="s">
        <v>82</v>
      </c>
      <c r="AY132" s="20" t="s">
        <v>475</v>
      </c>
      <c r="BE132" s="243">
        <f>IF(N132="základní",J132,0)</f>
        <v>0</v>
      </c>
      <c r="BF132" s="243">
        <f>IF(N132="snížená",J132,0)</f>
        <v>0</v>
      </c>
      <c r="BG132" s="243">
        <f>IF(N132="zákl. přenesená",J132,0)</f>
        <v>0</v>
      </c>
      <c r="BH132" s="243">
        <f>IF(N132="sníž. přenesená",J132,0)</f>
        <v>0</v>
      </c>
      <c r="BI132" s="243">
        <f>IF(N132="nulová",J132,0)</f>
        <v>0</v>
      </c>
      <c r="BJ132" s="20" t="s">
        <v>78</v>
      </c>
      <c r="BK132" s="243">
        <f>ROUND(I132*H132,2)</f>
        <v>0</v>
      </c>
      <c r="BL132" s="20" t="s">
        <v>482</v>
      </c>
      <c r="BM132" s="242" t="s">
        <v>9556</v>
      </c>
    </row>
    <row r="133" s="2" customFormat="1">
      <c r="A133" s="41"/>
      <c r="B133" s="42"/>
      <c r="C133" s="43"/>
      <c r="D133" s="244" t="s">
        <v>484</v>
      </c>
      <c r="E133" s="43"/>
      <c r="F133" s="245" t="s">
        <v>6911</v>
      </c>
      <c r="G133" s="43"/>
      <c r="H133" s="43"/>
      <c r="I133" s="151"/>
      <c r="J133" s="43"/>
      <c r="K133" s="43"/>
      <c r="L133" s="47"/>
      <c r="M133" s="246"/>
      <c r="N133" s="24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484</v>
      </c>
      <c r="AU133" s="20" t="s">
        <v>82</v>
      </c>
    </row>
    <row r="134" s="2" customFormat="1">
      <c r="A134" s="41"/>
      <c r="B134" s="42"/>
      <c r="C134" s="43"/>
      <c r="D134" s="244" t="s">
        <v>485</v>
      </c>
      <c r="E134" s="43"/>
      <c r="F134" s="248" t="s">
        <v>9540</v>
      </c>
      <c r="G134" s="43"/>
      <c r="H134" s="43"/>
      <c r="I134" s="151"/>
      <c r="J134" s="43"/>
      <c r="K134" s="43"/>
      <c r="L134" s="47"/>
      <c r="M134" s="246"/>
      <c r="N134" s="24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485</v>
      </c>
      <c r="AU134" s="20" t="s">
        <v>82</v>
      </c>
    </row>
    <row r="135" s="2" customFormat="1" ht="21.75" customHeight="1">
      <c r="A135" s="41"/>
      <c r="B135" s="42"/>
      <c r="C135" s="282" t="s">
        <v>519</v>
      </c>
      <c r="D135" s="282" t="s">
        <v>516</v>
      </c>
      <c r="E135" s="283" t="s">
        <v>9557</v>
      </c>
      <c r="F135" s="284" t="s">
        <v>9558</v>
      </c>
      <c r="G135" s="285" t="s">
        <v>720</v>
      </c>
      <c r="H135" s="286">
        <v>10.935000000000001</v>
      </c>
      <c r="I135" s="287"/>
      <c r="J135" s="288">
        <f>ROUND(I135*H135,2)</f>
        <v>0</v>
      </c>
      <c r="K135" s="284" t="s">
        <v>9559</v>
      </c>
      <c r="L135" s="289"/>
      <c r="M135" s="290" t="s">
        <v>28</v>
      </c>
      <c r="N135" s="291" t="s">
        <v>45</v>
      </c>
      <c r="O135" s="87"/>
      <c r="P135" s="240">
        <f>O135*H135</f>
        <v>0</v>
      </c>
      <c r="Q135" s="240">
        <v>0.001</v>
      </c>
      <c r="R135" s="240">
        <f>Q135*H135</f>
        <v>0.010935</v>
      </c>
      <c r="S135" s="240">
        <v>0</v>
      </c>
      <c r="T135" s="241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42" t="s">
        <v>519</v>
      </c>
      <c r="AT135" s="242" t="s">
        <v>516</v>
      </c>
      <c r="AU135" s="242" t="s">
        <v>82</v>
      </c>
      <c r="AY135" s="20" t="s">
        <v>475</v>
      </c>
      <c r="BE135" s="243">
        <f>IF(N135="základní",J135,0)</f>
        <v>0</v>
      </c>
      <c r="BF135" s="243">
        <f>IF(N135="snížená",J135,0)</f>
        <v>0</v>
      </c>
      <c r="BG135" s="243">
        <f>IF(N135="zákl. přenesená",J135,0)</f>
        <v>0</v>
      </c>
      <c r="BH135" s="243">
        <f>IF(N135="sníž. přenesená",J135,0)</f>
        <v>0</v>
      </c>
      <c r="BI135" s="243">
        <f>IF(N135="nulová",J135,0)</f>
        <v>0</v>
      </c>
      <c r="BJ135" s="20" t="s">
        <v>78</v>
      </c>
      <c r="BK135" s="243">
        <f>ROUND(I135*H135,2)</f>
        <v>0</v>
      </c>
      <c r="BL135" s="20" t="s">
        <v>482</v>
      </c>
      <c r="BM135" s="242" t="s">
        <v>9560</v>
      </c>
    </row>
    <row r="136" s="2" customFormat="1">
      <c r="A136" s="41"/>
      <c r="B136" s="42"/>
      <c r="C136" s="43"/>
      <c r="D136" s="244" t="s">
        <v>484</v>
      </c>
      <c r="E136" s="43"/>
      <c r="F136" s="245" t="s">
        <v>9558</v>
      </c>
      <c r="G136" s="43"/>
      <c r="H136" s="43"/>
      <c r="I136" s="151"/>
      <c r="J136" s="43"/>
      <c r="K136" s="43"/>
      <c r="L136" s="47"/>
      <c r="M136" s="246"/>
      <c r="N136" s="24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484</v>
      </c>
      <c r="AU136" s="20" t="s">
        <v>82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9561</v>
      </c>
      <c r="G137" s="250"/>
      <c r="H137" s="253">
        <v>10.935000000000001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78</v>
      </c>
      <c r="AY137" s="259" t="s">
        <v>475</v>
      </c>
    </row>
    <row r="138" s="12" customFormat="1" ht="22.8" customHeight="1">
      <c r="A138" s="12"/>
      <c r="B138" s="215"/>
      <c r="C138" s="216"/>
      <c r="D138" s="217" t="s">
        <v>73</v>
      </c>
      <c r="E138" s="229" t="s">
        <v>82</v>
      </c>
      <c r="F138" s="229" t="s">
        <v>925</v>
      </c>
      <c r="G138" s="216"/>
      <c r="H138" s="216"/>
      <c r="I138" s="219"/>
      <c r="J138" s="230">
        <f>BK138</f>
        <v>0</v>
      </c>
      <c r="K138" s="216"/>
      <c r="L138" s="221"/>
      <c r="M138" s="222"/>
      <c r="N138" s="223"/>
      <c r="O138" s="223"/>
      <c r="P138" s="224">
        <f>SUM(P139:P145)</f>
        <v>0</v>
      </c>
      <c r="Q138" s="223"/>
      <c r="R138" s="224">
        <f>SUM(R139:R145)</f>
        <v>0.017784000000000001</v>
      </c>
      <c r="S138" s="223"/>
      <c r="T138" s="225">
        <f>SUM(T139:T145)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6" t="s">
        <v>78</v>
      </c>
      <c r="AT138" s="227" t="s">
        <v>73</v>
      </c>
      <c r="AU138" s="227" t="s">
        <v>78</v>
      </c>
      <c r="AY138" s="226" t="s">
        <v>475</v>
      </c>
      <c r="BK138" s="228">
        <f>SUM(BK139:BK145)</f>
        <v>0</v>
      </c>
    </row>
    <row r="139" s="2" customFormat="1" ht="16.5" customHeight="1">
      <c r="A139" s="41"/>
      <c r="B139" s="42"/>
      <c r="C139" s="231" t="s">
        <v>292</v>
      </c>
      <c r="D139" s="231" t="s">
        <v>477</v>
      </c>
      <c r="E139" s="232" t="s">
        <v>931</v>
      </c>
      <c r="F139" s="233" t="s">
        <v>932</v>
      </c>
      <c r="G139" s="234" t="s">
        <v>496</v>
      </c>
      <c r="H139" s="235">
        <v>7.2000000000000002</v>
      </c>
      <c r="I139" s="236"/>
      <c r="J139" s="237">
        <f>ROUND(I139*H139,2)</f>
        <v>0</v>
      </c>
      <c r="K139" s="233" t="s">
        <v>481</v>
      </c>
      <c r="L139" s="47"/>
      <c r="M139" s="238" t="s">
        <v>28</v>
      </c>
      <c r="N139" s="239" t="s">
        <v>45</v>
      </c>
      <c r="O139" s="87"/>
      <c r="P139" s="240">
        <f>O139*H139</f>
        <v>0</v>
      </c>
      <c r="Q139" s="240">
        <v>0.00247</v>
      </c>
      <c r="R139" s="240">
        <f>Q139*H139</f>
        <v>0.017784000000000001</v>
      </c>
      <c r="S139" s="240">
        <v>0</v>
      </c>
      <c r="T139" s="241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42" t="s">
        <v>482</v>
      </c>
      <c r="AT139" s="242" t="s">
        <v>477</v>
      </c>
      <c r="AU139" s="242" t="s">
        <v>82</v>
      </c>
      <c r="AY139" s="20" t="s">
        <v>475</v>
      </c>
      <c r="BE139" s="243">
        <f>IF(N139="základní",J139,0)</f>
        <v>0</v>
      </c>
      <c r="BF139" s="243">
        <f>IF(N139="snížená",J139,0)</f>
        <v>0</v>
      </c>
      <c r="BG139" s="243">
        <f>IF(N139="zákl. přenesená",J139,0)</f>
        <v>0</v>
      </c>
      <c r="BH139" s="243">
        <f>IF(N139="sníž. přenesená",J139,0)</f>
        <v>0</v>
      </c>
      <c r="BI139" s="243">
        <f>IF(N139="nulová",J139,0)</f>
        <v>0</v>
      </c>
      <c r="BJ139" s="20" t="s">
        <v>78</v>
      </c>
      <c r="BK139" s="243">
        <f>ROUND(I139*H139,2)</f>
        <v>0</v>
      </c>
      <c r="BL139" s="20" t="s">
        <v>482</v>
      </c>
      <c r="BM139" s="242" t="s">
        <v>9562</v>
      </c>
    </row>
    <row r="140" s="2" customFormat="1">
      <c r="A140" s="41"/>
      <c r="B140" s="42"/>
      <c r="C140" s="43"/>
      <c r="D140" s="244" t="s">
        <v>484</v>
      </c>
      <c r="E140" s="43"/>
      <c r="F140" s="245" t="s">
        <v>932</v>
      </c>
      <c r="G140" s="43"/>
      <c r="H140" s="43"/>
      <c r="I140" s="151"/>
      <c r="J140" s="43"/>
      <c r="K140" s="43"/>
      <c r="L140" s="47"/>
      <c r="M140" s="246"/>
      <c r="N140" s="24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484</v>
      </c>
      <c r="AU140" s="20" t="s">
        <v>82</v>
      </c>
    </row>
    <row r="141" s="2" customFormat="1">
      <c r="A141" s="41"/>
      <c r="B141" s="42"/>
      <c r="C141" s="43"/>
      <c r="D141" s="244" t="s">
        <v>485</v>
      </c>
      <c r="E141" s="43"/>
      <c r="F141" s="248" t="s">
        <v>9540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485</v>
      </c>
      <c r="AU141" s="20" t="s">
        <v>82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9563</v>
      </c>
      <c r="G142" s="250"/>
      <c r="H142" s="253">
        <v>7.2000000000000002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78</v>
      </c>
      <c r="AY142" s="259" t="s">
        <v>475</v>
      </c>
    </row>
    <row r="143" s="2" customFormat="1" ht="16.5" customHeight="1">
      <c r="A143" s="41"/>
      <c r="B143" s="42"/>
      <c r="C143" s="231" t="s">
        <v>332</v>
      </c>
      <c r="D143" s="231" t="s">
        <v>477</v>
      </c>
      <c r="E143" s="232" t="s">
        <v>936</v>
      </c>
      <c r="F143" s="233" t="s">
        <v>937</v>
      </c>
      <c r="G143" s="234" t="s">
        <v>496</v>
      </c>
      <c r="H143" s="235">
        <v>7.2000000000000002</v>
      </c>
      <c r="I143" s="236"/>
      <c r="J143" s="237">
        <f>ROUND(I143*H143,2)</f>
        <v>0</v>
      </c>
      <c r="K143" s="233" t="s">
        <v>481</v>
      </c>
      <c r="L143" s="47"/>
      <c r="M143" s="238" t="s">
        <v>28</v>
      </c>
      <c r="N143" s="239" t="s">
        <v>45</v>
      </c>
      <c r="O143" s="87"/>
      <c r="P143" s="240">
        <f>O143*H143</f>
        <v>0</v>
      </c>
      <c r="Q143" s="240">
        <v>0</v>
      </c>
      <c r="R143" s="240">
        <f>Q143*H143</f>
        <v>0</v>
      </c>
      <c r="S143" s="240">
        <v>0</v>
      </c>
      <c r="T143" s="241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42" t="s">
        <v>482</v>
      </c>
      <c r="AT143" s="242" t="s">
        <v>477</v>
      </c>
      <c r="AU143" s="242" t="s">
        <v>82</v>
      </c>
      <c r="AY143" s="20" t="s">
        <v>475</v>
      </c>
      <c r="BE143" s="243">
        <f>IF(N143="základní",J143,0)</f>
        <v>0</v>
      </c>
      <c r="BF143" s="243">
        <f>IF(N143="snížená",J143,0)</f>
        <v>0</v>
      </c>
      <c r="BG143" s="243">
        <f>IF(N143="zákl. přenesená",J143,0)</f>
        <v>0</v>
      </c>
      <c r="BH143" s="243">
        <f>IF(N143="sníž. přenesená",J143,0)</f>
        <v>0</v>
      </c>
      <c r="BI143" s="243">
        <f>IF(N143="nulová",J143,0)</f>
        <v>0</v>
      </c>
      <c r="BJ143" s="20" t="s">
        <v>78</v>
      </c>
      <c r="BK143" s="243">
        <f>ROUND(I143*H143,2)</f>
        <v>0</v>
      </c>
      <c r="BL143" s="20" t="s">
        <v>482</v>
      </c>
      <c r="BM143" s="242" t="s">
        <v>9564</v>
      </c>
    </row>
    <row r="144" s="2" customFormat="1">
      <c r="A144" s="41"/>
      <c r="B144" s="42"/>
      <c r="C144" s="43"/>
      <c r="D144" s="244" t="s">
        <v>484</v>
      </c>
      <c r="E144" s="43"/>
      <c r="F144" s="245" t="s">
        <v>937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484</v>
      </c>
      <c r="AU144" s="20" t="s">
        <v>82</v>
      </c>
    </row>
    <row r="145" s="2" customFormat="1">
      <c r="A145" s="41"/>
      <c r="B145" s="42"/>
      <c r="C145" s="43"/>
      <c r="D145" s="244" t="s">
        <v>485</v>
      </c>
      <c r="E145" s="43"/>
      <c r="F145" s="248" t="s">
        <v>9540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485</v>
      </c>
      <c r="AU145" s="20" t="s">
        <v>82</v>
      </c>
    </row>
    <row r="146" s="12" customFormat="1" ht="22.8" customHeight="1">
      <c r="A146" s="12"/>
      <c r="B146" s="215"/>
      <c r="C146" s="216"/>
      <c r="D146" s="217" t="s">
        <v>73</v>
      </c>
      <c r="E146" s="229" t="s">
        <v>90</v>
      </c>
      <c r="F146" s="229" t="s">
        <v>476</v>
      </c>
      <c r="G146" s="216"/>
      <c r="H146" s="216"/>
      <c r="I146" s="219"/>
      <c r="J146" s="230">
        <f>BK146</f>
        <v>0</v>
      </c>
      <c r="K146" s="216"/>
      <c r="L146" s="221"/>
      <c r="M146" s="222"/>
      <c r="N146" s="223"/>
      <c r="O146" s="223"/>
      <c r="P146" s="224">
        <f>SUM(P147:P151)</f>
        <v>0</v>
      </c>
      <c r="Q146" s="223"/>
      <c r="R146" s="224">
        <f>SUM(R147:R151)</f>
        <v>4.3729074483600003</v>
      </c>
      <c r="S146" s="223"/>
      <c r="T146" s="225">
        <f>SUM(T147:T151)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6" t="s">
        <v>78</v>
      </c>
      <c r="AT146" s="227" t="s">
        <v>73</v>
      </c>
      <c r="AU146" s="227" t="s">
        <v>78</v>
      </c>
      <c r="AY146" s="226" t="s">
        <v>475</v>
      </c>
      <c r="BK146" s="228">
        <f>SUM(BK147:BK151)</f>
        <v>0</v>
      </c>
    </row>
    <row r="147" s="2" customFormat="1" ht="55.5" customHeight="1">
      <c r="A147" s="41"/>
      <c r="B147" s="42"/>
      <c r="C147" s="231" t="s">
        <v>341</v>
      </c>
      <c r="D147" s="231" t="s">
        <v>477</v>
      </c>
      <c r="E147" s="232" t="s">
        <v>1694</v>
      </c>
      <c r="F147" s="233" t="s">
        <v>1695</v>
      </c>
      <c r="G147" s="234" t="s">
        <v>480</v>
      </c>
      <c r="H147" s="235">
        <v>1.5800000000000001</v>
      </c>
      <c r="I147" s="236"/>
      <c r="J147" s="237">
        <f>ROUND(I147*H147,2)</f>
        <v>0</v>
      </c>
      <c r="K147" s="233" t="s">
        <v>481</v>
      </c>
      <c r="L147" s="47"/>
      <c r="M147" s="238" t="s">
        <v>28</v>
      </c>
      <c r="N147" s="239" t="s">
        <v>45</v>
      </c>
      <c r="O147" s="87"/>
      <c r="P147" s="240">
        <f>O147*H147</f>
        <v>0</v>
      </c>
      <c r="Q147" s="240">
        <v>2.7676629419999998</v>
      </c>
      <c r="R147" s="240">
        <f>Q147*H147</f>
        <v>4.3729074483600003</v>
      </c>
      <c r="S147" s="240">
        <v>0</v>
      </c>
      <c r="T147" s="241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42" t="s">
        <v>482</v>
      </c>
      <c r="AT147" s="242" t="s">
        <v>477</v>
      </c>
      <c r="AU147" s="242" t="s">
        <v>82</v>
      </c>
      <c r="AY147" s="20" t="s">
        <v>475</v>
      </c>
      <c r="BE147" s="243">
        <f>IF(N147="základní",J147,0)</f>
        <v>0</v>
      </c>
      <c r="BF147" s="243">
        <f>IF(N147="snížená",J147,0)</f>
        <v>0</v>
      </c>
      <c r="BG147" s="243">
        <f>IF(N147="zákl. přenesená",J147,0)</f>
        <v>0</v>
      </c>
      <c r="BH147" s="243">
        <f>IF(N147="sníž. přenesená",J147,0)</f>
        <v>0</v>
      </c>
      <c r="BI147" s="243">
        <f>IF(N147="nulová",J147,0)</f>
        <v>0</v>
      </c>
      <c r="BJ147" s="20" t="s">
        <v>78</v>
      </c>
      <c r="BK147" s="243">
        <f>ROUND(I147*H147,2)</f>
        <v>0</v>
      </c>
      <c r="BL147" s="20" t="s">
        <v>482</v>
      </c>
      <c r="BM147" s="242" t="s">
        <v>9565</v>
      </c>
    </row>
    <row r="148" s="2" customFormat="1">
      <c r="A148" s="41"/>
      <c r="B148" s="42"/>
      <c r="C148" s="43"/>
      <c r="D148" s="244" t="s">
        <v>484</v>
      </c>
      <c r="E148" s="43"/>
      <c r="F148" s="245" t="s">
        <v>1697</v>
      </c>
      <c r="G148" s="43"/>
      <c r="H148" s="43"/>
      <c r="I148" s="151"/>
      <c r="J148" s="43"/>
      <c r="K148" s="43"/>
      <c r="L148" s="47"/>
      <c r="M148" s="246"/>
      <c r="N148" s="24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484</v>
      </c>
      <c r="AU148" s="20" t="s">
        <v>82</v>
      </c>
    </row>
    <row r="149" s="2" customFormat="1">
      <c r="A149" s="41"/>
      <c r="B149" s="42"/>
      <c r="C149" s="43"/>
      <c r="D149" s="244" t="s">
        <v>485</v>
      </c>
      <c r="E149" s="43"/>
      <c r="F149" s="248" t="s">
        <v>9540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485</v>
      </c>
      <c r="AU149" s="20" t="s">
        <v>82</v>
      </c>
    </row>
    <row r="150" s="16" customFormat="1">
      <c r="A150" s="16"/>
      <c r="B150" s="299"/>
      <c r="C150" s="300"/>
      <c r="D150" s="244" t="s">
        <v>487</v>
      </c>
      <c r="E150" s="301" t="s">
        <v>28</v>
      </c>
      <c r="F150" s="302" t="s">
        <v>9566</v>
      </c>
      <c r="G150" s="300"/>
      <c r="H150" s="301" t="s">
        <v>28</v>
      </c>
      <c r="I150" s="303"/>
      <c r="J150" s="300"/>
      <c r="K150" s="300"/>
      <c r="L150" s="304"/>
      <c r="M150" s="305"/>
      <c r="N150" s="306"/>
      <c r="O150" s="306"/>
      <c r="P150" s="306"/>
      <c r="Q150" s="306"/>
      <c r="R150" s="306"/>
      <c r="S150" s="306"/>
      <c r="T150" s="307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308" t="s">
        <v>487</v>
      </c>
      <c r="AU150" s="308" t="s">
        <v>82</v>
      </c>
      <c r="AV150" s="16" t="s">
        <v>78</v>
      </c>
      <c r="AW150" s="16" t="s">
        <v>35</v>
      </c>
      <c r="AX150" s="16" t="s">
        <v>74</v>
      </c>
      <c r="AY150" s="308" t="s">
        <v>475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9567</v>
      </c>
      <c r="G151" s="250"/>
      <c r="H151" s="253">
        <v>1.5800000000000001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78</v>
      </c>
      <c r="AY151" s="259" t="s">
        <v>475</v>
      </c>
    </row>
    <row r="152" s="12" customFormat="1" ht="22.8" customHeight="1">
      <c r="A152" s="12"/>
      <c r="B152" s="215"/>
      <c r="C152" s="216"/>
      <c r="D152" s="217" t="s">
        <v>73</v>
      </c>
      <c r="E152" s="229" t="s">
        <v>482</v>
      </c>
      <c r="F152" s="229" t="s">
        <v>547</v>
      </c>
      <c r="G152" s="216"/>
      <c r="H152" s="216"/>
      <c r="I152" s="219"/>
      <c r="J152" s="230">
        <f>BK152</f>
        <v>0</v>
      </c>
      <c r="K152" s="216"/>
      <c r="L152" s="221"/>
      <c r="M152" s="222"/>
      <c r="N152" s="223"/>
      <c r="O152" s="223"/>
      <c r="P152" s="224">
        <f>SUM(P153:P156)</f>
        <v>0</v>
      </c>
      <c r="Q152" s="223"/>
      <c r="R152" s="224">
        <f>SUM(R153:R156)</f>
        <v>4.3721999999999994</v>
      </c>
      <c r="S152" s="223"/>
      <c r="T152" s="225">
        <f>SUM(T153:T156)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6" t="s">
        <v>78</v>
      </c>
      <c r="AT152" s="227" t="s">
        <v>73</v>
      </c>
      <c r="AU152" s="227" t="s">
        <v>78</v>
      </c>
      <c r="AY152" s="226" t="s">
        <v>475</v>
      </c>
      <c r="BK152" s="228">
        <f>SUM(BK153:BK156)</f>
        <v>0</v>
      </c>
    </row>
    <row r="153" s="2" customFormat="1" ht="33" customHeight="1">
      <c r="A153" s="41"/>
      <c r="B153" s="42"/>
      <c r="C153" s="231" t="s">
        <v>350</v>
      </c>
      <c r="D153" s="231" t="s">
        <v>477</v>
      </c>
      <c r="E153" s="232" t="s">
        <v>9568</v>
      </c>
      <c r="F153" s="233" t="s">
        <v>9569</v>
      </c>
      <c r="G153" s="234" t="s">
        <v>480</v>
      </c>
      <c r="H153" s="235">
        <v>1.8</v>
      </c>
      <c r="I153" s="236"/>
      <c r="J153" s="237">
        <f>ROUND(I153*H153,2)</f>
        <v>0</v>
      </c>
      <c r="K153" s="233" t="s">
        <v>481</v>
      </c>
      <c r="L153" s="47"/>
      <c r="M153" s="238" t="s">
        <v>28</v>
      </c>
      <c r="N153" s="239" t="s">
        <v>45</v>
      </c>
      <c r="O153" s="87"/>
      <c r="P153" s="240">
        <f>O153*H153</f>
        <v>0</v>
      </c>
      <c r="Q153" s="240">
        <v>2.4289999999999998</v>
      </c>
      <c r="R153" s="240">
        <f>Q153*H153</f>
        <v>4.3721999999999994</v>
      </c>
      <c r="S153" s="240">
        <v>0</v>
      </c>
      <c r="T153" s="241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42" t="s">
        <v>482</v>
      </c>
      <c r="AT153" s="242" t="s">
        <v>477</v>
      </c>
      <c r="AU153" s="242" t="s">
        <v>82</v>
      </c>
      <c r="AY153" s="20" t="s">
        <v>475</v>
      </c>
      <c r="BE153" s="243">
        <f>IF(N153="základní",J153,0)</f>
        <v>0</v>
      </c>
      <c r="BF153" s="243">
        <f>IF(N153="snížená",J153,0)</f>
        <v>0</v>
      </c>
      <c r="BG153" s="243">
        <f>IF(N153="zákl. přenesená",J153,0)</f>
        <v>0</v>
      </c>
      <c r="BH153" s="243">
        <f>IF(N153="sníž. přenesená",J153,0)</f>
        <v>0</v>
      </c>
      <c r="BI153" s="243">
        <f>IF(N153="nulová",J153,0)</f>
        <v>0</v>
      </c>
      <c r="BJ153" s="20" t="s">
        <v>78</v>
      </c>
      <c r="BK153" s="243">
        <f>ROUND(I153*H153,2)</f>
        <v>0</v>
      </c>
      <c r="BL153" s="20" t="s">
        <v>482</v>
      </c>
      <c r="BM153" s="242" t="s">
        <v>9570</v>
      </c>
    </row>
    <row r="154" s="2" customFormat="1">
      <c r="A154" s="41"/>
      <c r="B154" s="42"/>
      <c r="C154" s="43"/>
      <c r="D154" s="244" t="s">
        <v>484</v>
      </c>
      <c r="E154" s="43"/>
      <c r="F154" s="245" t="s">
        <v>9569</v>
      </c>
      <c r="G154" s="43"/>
      <c r="H154" s="43"/>
      <c r="I154" s="151"/>
      <c r="J154" s="43"/>
      <c r="K154" s="43"/>
      <c r="L154" s="47"/>
      <c r="M154" s="246"/>
      <c r="N154" s="24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484</v>
      </c>
      <c r="AU154" s="20" t="s">
        <v>82</v>
      </c>
    </row>
    <row r="155" s="2" customFormat="1">
      <c r="A155" s="41"/>
      <c r="B155" s="42"/>
      <c r="C155" s="43"/>
      <c r="D155" s="244" t="s">
        <v>485</v>
      </c>
      <c r="E155" s="43"/>
      <c r="F155" s="248" t="s">
        <v>9540</v>
      </c>
      <c r="G155" s="43"/>
      <c r="H155" s="43"/>
      <c r="I155" s="151"/>
      <c r="J155" s="43"/>
      <c r="K155" s="43"/>
      <c r="L155" s="47"/>
      <c r="M155" s="246"/>
      <c r="N155" s="24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485</v>
      </c>
      <c r="AU155" s="20" t="s">
        <v>82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9571</v>
      </c>
      <c r="G156" s="250"/>
      <c r="H156" s="253">
        <v>1.8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78</v>
      </c>
      <c r="AY156" s="259" t="s">
        <v>475</v>
      </c>
    </row>
    <row r="157" s="12" customFormat="1" ht="22.8" customHeight="1">
      <c r="A157" s="12"/>
      <c r="B157" s="215"/>
      <c r="C157" s="216"/>
      <c r="D157" s="217" t="s">
        <v>73</v>
      </c>
      <c r="E157" s="229" t="s">
        <v>2236</v>
      </c>
      <c r="F157" s="229" t="s">
        <v>2237</v>
      </c>
      <c r="G157" s="216"/>
      <c r="H157" s="216"/>
      <c r="I157" s="219"/>
      <c r="J157" s="230">
        <f>BK157</f>
        <v>0</v>
      </c>
      <c r="K157" s="216"/>
      <c r="L157" s="221"/>
      <c r="M157" s="222"/>
      <c r="N157" s="223"/>
      <c r="O157" s="223"/>
      <c r="P157" s="224">
        <f>SUM(P158:P161)</f>
        <v>0</v>
      </c>
      <c r="Q157" s="223"/>
      <c r="R157" s="224">
        <f>SUM(R158:R161)</f>
        <v>0</v>
      </c>
      <c r="S157" s="223"/>
      <c r="T157" s="225">
        <f>SUM(T158:T161)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6" t="s">
        <v>78</v>
      </c>
      <c r="AT157" s="227" t="s">
        <v>73</v>
      </c>
      <c r="AU157" s="227" t="s">
        <v>78</v>
      </c>
      <c r="AY157" s="226" t="s">
        <v>475</v>
      </c>
      <c r="BK157" s="228">
        <f>SUM(BK158:BK161)</f>
        <v>0</v>
      </c>
    </row>
    <row r="158" s="2" customFormat="1" ht="21.75" customHeight="1">
      <c r="A158" s="41"/>
      <c r="B158" s="42"/>
      <c r="C158" s="231" t="s">
        <v>359</v>
      </c>
      <c r="D158" s="231" t="s">
        <v>477</v>
      </c>
      <c r="E158" s="232" t="s">
        <v>9572</v>
      </c>
      <c r="F158" s="233" t="s">
        <v>9573</v>
      </c>
      <c r="G158" s="234" t="s">
        <v>508</v>
      </c>
      <c r="H158" s="235">
        <v>57.539999999999999</v>
      </c>
      <c r="I158" s="236"/>
      <c r="J158" s="237">
        <f>ROUND(I158*H158,2)</f>
        <v>0</v>
      </c>
      <c r="K158" s="233" t="s">
        <v>28</v>
      </c>
      <c r="L158" s="47"/>
      <c r="M158" s="238" t="s">
        <v>28</v>
      </c>
      <c r="N158" s="239" t="s">
        <v>45</v>
      </c>
      <c r="O158" s="87"/>
      <c r="P158" s="240">
        <f>O158*H158</f>
        <v>0</v>
      </c>
      <c r="Q158" s="240">
        <v>0</v>
      </c>
      <c r="R158" s="240">
        <f>Q158*H158</f>
        <v>0</v>
      </c>
      <c r="S158" s="240">
        <v>0</v>
      </c>
      <c r="T158" s="241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42" t="s">
        <v>482</v>
      </c>
      <c r="AT158" s="242" t="s">
        <v>477</v>
      </c>
      <c r="AU158" s="242" t="s">
        <v>82</v>
      </c>
      <c r="AY158" s="20" t="s">
        <v>475</v>
      </c>
      <c r="BE158" s="243">
        <f>IF(N158="základní",J158,0)</f>
        <v>0</v>
      </c>
      <c r="BF158" s="243">
        <f>IF(N158="snížená",J158,0)</f>
        <v>0</v>
      </c>
      <c r="BG158" s="243">
        <f>IF(N158="zákl. přenesená",J158,0)</f>
        <v>0</v>
      </c>
      <c r="BH158" s="243">
        <f>IF(N158="sníž. přenesená",J158,0)</f>
        <v>0</v>
      </c>
      <c r="BI158" s="243">
        <f>IF(N158="nulová",J158,0)</f>
        <v>0</v>
      </c>
      <c r="BJ158" s="20" t="s">
        <v>78</v>
      </c>
      <c r="BK158" s="243">
        <f>ROUND(I158*H158,2)</f>
        <v>0</v>
      </c>
      <c r="BL158" s="20" t="s">
        <v>482</v>
      </c>
      <c r="BM158" s="242" t="s">
        <v>9574</v>
      </c>
    </row>
    <row r="159" s="2" customFormat="1">
      <c r="A159" s="41"/>
      <c r="B159" s="42"/>
      <c r="C159" s="43"/>
      <c r="D159" s="244" t="s">
        <v>484</v>
      </c>
      <c r="E159" s="43"/>
      <c r="F159" s="245" t="s">
        <v>9573</v>
      </c>
      <c r="G159" s="43"/>
      <c r="H159" s="43"/>
      <c r="I159" s="151"/>
      <c r="J159" s="43"/>
      <c r="K159" s="43"/>
      <c r="L159" s="47"/>
      <c r="M159" s="246"/>
      <c r="N159" s="24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484</v>
      </c>
      <c r="AU159" s="20" t="s">
        <v>82</v>
      </c>
    </row>
    <row r="160" s="2" customFormat="1">
      <c r="A160" s="41"/>
      <c r="B160" s="42"/>
      <c r="C160" s="43"/>
      <c r="D160" s="244" t="s">
        <v>485</v>
      </c>
      <c r="E160" s="43"/>
      <c r="F160" s="248" t="s">
        <v>9575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485</v>
      </c>
      <c r="AU160" s="20" t="s">
        <v>82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9576</v>
      </c>
      <c r="G161" s="250"/>
      <c r="H161" s="253">
        <v>57.539999999999999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78</v>
      </c>
      <c r="AY161" s="259" t="s">
        <v>475</v>
      </c>
    </row>
    <row r="162" s="12" customFormat="1" ht="22.8" customHeight="1">
      <c r="A162" s="12"/>
      <c r="B162" s="215"/>
      <c r="C162" s="216"/>
      <c r="D162" s="217" t="s">
        <v>73</v>
      </c>
      <c r="E162" s="229" t="s">
        <v>701</v>
      </c>
      <c r="F162" s="229" t="s">
        <v>702</v>
      </c>
      <c r="G162" s="216"/>
      <c r="H162" s="216"/>
      <c r="I162" s="219"/>
      <c r="J162" s="230">
        <f>BK162</f>
        <v>0</v>
      </c>
      <c r="K162" s="216"/>
      <c r="L162" s="221"/>
      <c r="M162" s="222"/>
      <c r="N162" s="223"/>
      <c r="O162" s="223"/>
      <c r="P162" s="224">
        <f>SUM(P163:P164)</f>
        <v>0</v>
      </c>
      <c r="Q162" s="223"/>
      <c r="R162" s="224">
        <f>SUM(R163:R164)</f>
        <v>0</v>
      </c>
      <c r="S162" s="223"/>
      <c r="T162" s="225">
        <f>SUM(T163:T164)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6" t="s">
        <v>78</v>
      </c>
      <c r="AT162" s="227" t="s">
        <v>73</v>
      </c>
      <c r="AU162" s="227" t="s">
        <v>78</v>
      </c>
      <c r="AY162" s="226" t="s">
        <v>475</v>
      </c>
      <c r="BK162" s="228">
        <f>SUM(BK163:BK164)</f>
        <v>0</v>
      </c>
    </row>
    <row r="163" s="2" customFormat="1" ht="33" customHeight="1">
      <c r="A163" s="41"/>
      <c r="B163" s="42"/>
      <c r="C163" s="231" t="s">
        <v>557</v>
      </c>
      <c r="D163" s="231" t="s">
        <v>477</v>
      </c>
      <c r="E163" s="232" t="s">
        <v>1904</v>
      </c>
      <c r="F163" s="233" t="s">
        <v>1905</v>
      </c>
      <c r="G163" s="234" t="s">
        <v>508</v>
      </c>
      <c r="H163" s="235">
        <v>8.7739999999999991</v>
      </c>
      <c r="I163" s="236"/>
      <c r="J163" s="237">
        <f>ROUND(I163*H163,2)</f>
        <v>0</v>
      </c>
      <c r="K163" s="233" t="s">
        <v>481</v>
      </c>
      <c r="L163" s="47"/>
      <c r="M163" s="238" t="s">
        <v>28</v>
      </c>
      <c r="N163" s="239" t="s">
        <v>45</v>
      </c>
      <c r="O163" s="87"/>
      <c r="P163" s="240">
        <f>O163*H163</f>
        <v>0</v>
      </c>
      <c r="Q163" s="240">
        <v>0</v>
      </c>
      <c r="R163" s="240">
        <f>Q163*H163</f>
        <v>0</v>
      </c>
      <c r="S163" s="240">
        <v>0</v>
      </c>
      <c r="T163" s="241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42" t="s">
        <v>482</v>
      </c>
      <c r="AT163" s="242" t="s">
        <v>477</v>
      </c>
      <c r="AU163" s="242" t="s">
        <v>82</v>
      </c>
      <c r="AY163" s="20" t="s">
        <v>475</v>
      </c>
      <c r="BE163" s="243">
        <f>IF(N163="základní",J163,0)</f>
        <v>0</v>
      </c>
      <c r="BF163" s="243">
        <f>IF(N163="snížená",J163,0)</f>
        <v>0</v>
      </c>
      <c r="BG163" s="243">
        <f>IF(N163="zákl. přenesená",J163,0)</f>
        <v>0</v>
      </c>
      <c r="BH163" s="243">
        <f>IF(N163="sníž. přenesená",J163,0)</f>
        <v>0</v>
      </c>
      <c r="BI163" s="243">
        <f>IF(N163="nulová",J163,0)</f>
        <v>0</v>
      </c>
      <c r="BJ163" s="20" t="s">
        <v>78</v>
      </c>
      <c r="BK163" s="243">
        <f>ROUND(I163*H163,2)</f>
        <v>0</v>
      </c>
      <c r="BL163" s="20" t="s">
        <v>482</v>
      </c>
      <c r="BM163" s="242" t="s">
        <v>9577</v>
      </c>
    </row>
    <row r="164" s="2" customFormat="1">
      <c r="A164" s="41"/>
      <c r="B164" s="42"/>
      <c r="C164" s="43"/>
      <c r="D164" s="244" t="s">
        <v>484</v>
      </c>
      <c r="E164" s="43"/>
      <c r="F164" s="245" t="s">
        <v>1907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484</v>
      </c>
      <c r="AU164" s="20" t="s">
        <v>82</v>
      </c>
    </row>
    <row r="165" s="12" customFormat="1" ht="25.92" customHeight="1">
      <c r="A165" s="12"/>
      <c r="B165" s="215"/>
      <c r="C165" s="216"/>
      <c r="D165" s="217" t="s">
        <v>73</v>
      </c>
      <c r="E165" s="218" t="s">
        <v>708</v>
      </c>
      <c r="F165" s="218" t="s">
        <v>709</v>
      </c>
      <c r="G165" s="216"/>
      <c r="H165" s="216"/>
      <c r="I165" s="219"/>
      <c r="J165" s="220">
        <f>BK165</f>
        <v>0</v>
      </c>
      <c r="K165" s="216"/>
      <c r="L165" s="221"/>
      <c r="M165" s="222"/>
      <c r="N165" s="223"/>
      <c r="O165" s="223"/>
      <c r="P165" s="224">
        <f>P166</f>
        <v>0</v>
      </c>
      <c r="Q165" s="223"/>
      <c r="R165" s="224">
        <f>R166</f>
        <v>1.61235</v>
      </c>
      <c r="S165" s="223"/>
      <c r="T165" s="225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6" t="s">
        <v>82</v>
      </c>
      <c r="AT165" s="227" t="s">
        <v>73</v>
      </c>
      <c r="AU165" s="227" t="s">
        <v>74</v>
      </c>
      <c r="AY165" s="226" t="s">
        <v>475</v>
      </c>
      <c r="BK165" s="228">
        <f>BK166</f>
        <v>0</v>
      </c>
    </row>
    <row r="166" s="12" customFormat="1" ht="22.8" customHeight="1">
      <c r="A166" s="12"/>
      <c r="B166" s="215"/>
      <c r="C166" s="216"/>
      <c r="D166" s="217" t="s">
        <v>73</v>
      </c>
      <c r="E166" s="229" t="s">
        <v>831</v>
      </c>
      <c r="F166" s="229" t="s">
        <v>832</v>
      </c>
      <c r="G166" s="216"/>
      <c r="H166" s="216"/>
      <c r="I166" s="219"/>
      <c r="J166" s="230">
        <f>BK166</f>
        <v>0</v>
      </c>
      <c r="K166" s="216"/>
      <c r="L166" s="221"/>
      <c r="M166" s="222"/>
      <c r="N166" s="223"/>
      <c r="O166" s="223"/>
      <c r="P166" s="224">
        <f>SUM(P167:P188)</f>
        <v>0</v>
      </c>
      <c r="Q166" s="223"/>
      <c r="R166" s="224">
        <f>SUM(R167:R188)</f>
        <v>1.61235</v>
      </c>
      <c r="S166" s="223"/>
      <c r="T166" s="225">
        <f>SUM(T167:T188)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6" t="s">
        <v>82</v>
      </c>
      <c r="AT166" s="227" t="s">
        <v>73</v>
      </c>
      <c r="AU166" s="227" t="s">
        <v>78</v>
      </c>
      <c r="AY166" s="226" t="s">
        <v>475</v>
      </c>
      <c r="BK166" s="228">
        <f>SUM(BK167:BK188)</f>
        <v>0</v>
      </c>
    </row>
    <row r="167" s="2" customFormat="1" ht="21.75" customHeight="1">
      <c r="A167" s="41"/>
      <c r="B167" s="42"/>
      <c r="C167" s="231" t="s">
        <v>8</v>
      </c>
      <c r="D167" s="231" t="s">
        <v>477</v>
      </c>
      <c r="E167" s="232" t="s">
        <v>9578</v>
      </c>
      <c r="F167" s="233" t="s">
        <v>9579</v>
      </c>
      <c r="G167" s="234" t="s">
        <v>720</v>
      </c>
      <c r="H167" s="235">
        <v>2250</v>
      </c>
      <c r="I167" s="236"/>
      <c r="J167" s="237">
        <f>ROUND(I167*H167,2)</f>
        <v>0</v>
      </c>
      <c r="K167" s="233" t="s">
        <v>481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4.6999999999999997E-05</v>
      </c>
      <c r="R167" s="240">
        <f>Q167*H167</f>
        <v>0.10575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567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567</v>
      </c>
      <c r="BM167" s="242" t="s">
        <v>9580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9581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2" customFormat="1">
      <c r="A169" s="41"/>
      <c r="B169" s="42"/>
      <c r="C169" s="43"/>
      <c r="D169" s="244" t="s">
        <v>485</v>
      </c>
      <c r="E169" s="43"/>
      <c r="F169" s="248" t="s">
        <v>9540</v>
      </c>
      <c r="G169" s="43"/>
      <c r="H169" s="43"/>
      <c r="I169" s="151"/>
      <c r="J169" s="43"/>
      <c r="K169" s="43"/>
      <c r="L169" s="47"/>
      <c r="M169" s="246"/>
      <c r="N169" s="24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485</v>
      </c>
      <c r="AU169" s="20" t="s">
        <v>82</v>
      </c>
    </row>
    <row r="170" s="16" customFormat="1">
      <c r="A170" s="16"/>
      <c r="B170" s="299"/>
      <c r="C170" s="300"/>
      <c r="D170" s="244" t="s">
        <v>487</v>
      </c>
      <c r="E170" s="301" t="s">
        <v>28</v>
      </c>
      <c r="F170" s="302" t="s">
        <v>9582</v>
      </c>
      <c r="G170" s="300"/>
      <c r="H170" s="301" t="s">
        <v>28</v>
      </c>
      <c r="I170" s="303"/>
      <c r="J170" s="300"/>
      <c r="K170" s="300"/>
      <c r="L170" s="304"/>
      <c r="M170" s="305"/>
      <c r="N170" s="306"/>
      <c r="O170" s="306"/>
      <c r="P170" s="306"/>
      <c r="Q170" s="306"/>
      <c r="R170" s="306"/>
      <c r="S170" s="306"/>
      <c r="T170" s="307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308" t="s">
        <v>487</v>
      </c>
      <c r="AU170" s="308" t="s">
        <v>82</v>
      </c>
      <c r="AV170" s="16" t="s">
        <v>78</v>
      </c>
      <c r="AW170" s="16" t="s">
        <v>35</v>
      </c>
      <c r="AX170" s="16" t="s">
        <v>74</v>
      </c>
      <c r="AY170" s="308" t="s">
        <v>475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9583</v>
      </c>
      <c r="G171" s="250"/>
      <c r="H171" s="253">
        <v>2250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78</v>
      </c>
      <c r="AY171" s="259" t="s">
        <v>475</v>
      </c>
    </row>
    <row r="172" s="2" customFormat="1" ht="16.5" customHeight="1">
      <c r="A172" s="41"/>
      <c r="B172" s="42"/>
      <c r="C172" s="282" t="s">
        <v>567</v>
      </c>
      <c r="D172" s="282" t="s">
        <v>516</v>
      </c>
      <c r="E172" s="283" t="s">
        <v>9584</v>
      </c>
      <c r="F172" s="284" t="s">
        <v>9585</v>
      </c>
      <c r="G172" s="285" t="s">
        <v>720</v>
      </c>
      <c r="H172" s="286">
        <v>2250</v>
      </c>
      <c r="I172" s="287"/>
      <c r="J172" s="288">
        <f>ROUND(I172*H172,2)</f>
        <v>0</v>
      </c>
      <c r="K172" s="284" t="s">
        <v>28</v>
      </c>
      <c r="L172" s="289"/>
      <c r="M172" s="290" t="s">
        <v>28</v>
      </c>
      <c r="N172" s="291" t="s">
        <v>45</v>
      </c>
      <c r="O172" s="87"/>
      <c r="P172" s="240">
        <f>O172*H172</f>
        <v>0</v>
      </c>
      <c r="Q172" s="240">
        <v>0</v>
      </c>
      <c r="R172" s="240">
        <f>Q172*H172</f>
        <v>0</v>
      </c>
      <c r="S172" s="240">
        <v>0</v>
      </c>
      <c r="T172" s="241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42" t="s">
        <v>649</v>
      </c>
      <c r="AT172" s="242" t="s">
        <v>516</v>
      </c>
      <c r="AU172" s="242" t="s">
        <v>82</v>
      </c>
      <c r="AY172" s="20" t="s">
        <v>475</v>
      </c>
      <c r="BE172" s="243">
        <f>IF(N172="základní",J172,0)</f>
        <v>0</v>
      </c>
      <c r="BF172" s="243">
        <f>IF(N172="snížená",J172,0)</f>
        <v>0</v>
      </c>
      <c r="BG172" s="243">
        <f>IF(N172="zákl. přenesená",J172,0)</f>
        <v>0</v>
      </c>
      <c r="BH172" s="243">
        <f>IF(N172="sníž. přenesená",J172,0)</f>
        <v>0</v>
      </c>
      <c r="BI172" s="243">
        <f>IF(N172="nulová",J172,0)</f>
        <v>0</v>
      </c>
      <c r="BJ172" s="20" t="s">
        <v>78</v>
      </c>
      <c r="BK172" s="243">
        <f>ROUND(I172*H172,2)</f>
        <v>0</v>
      </c>
      <c r="BL172" s="20" t="s">
        <v>567</v>
      </c>
      <c r="BM172" s="242" t="s">
        <v>9586</v>
      </c>
    </row>
    <row r="173" s="2" customFormat="1">
      <c r="A173" s="41"/>
      <c r="B173" s="42"/>
      <c r="C173" s="43"/>
      <c r="D173" s="244" t="s">
        <v>484</v>
      </c>
      <c r="E173" s="43"/>
      <c r="F173" s="245" t="s">
        <v>9585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484</v>
      </c>
      <c r="AU173" s="20" t="s">
        <v>82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9587</v>
      </c>
      <c r="G174" s="250"/>
      <c r="H174" s="253">
        <v>2250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78</v>
      </c>
      <c r="AY174" s="259" t="s">
        <v>475</v>
      </c>
    </row>
    <row r="175" s="2" customFormat="1" ht="16.5" customHeight="1">
      <c r="A175" s="41"/>
      <c r="B175" s="42"/>
      <c r="C175" s="231" t="s">
        <v>571</v>
      </c>
      <c r="D175" s="231" t="s">
        <v>477</v>
      </c>
      <c r="E175" s="232" t="s">
        <v>9588</v>
      </c>
      <c r="F175" s="233" t="s">
        <v>9589</v>
      </c>
      <c r="G175" s="234" t="s">
        <v>3935</v>
      </c>
      <c r="H175" s="235">
        <v>18</v>
      </c>
      <c r="I175" s="236"/>
      <c r="J175" s="237">
        <f>ROUND(I175*H175,2)</f>
        <v>0</v>
      </c>
      <c r="K175" s="233" t="s">
        <v>28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0.083699999999999997</v>
      </c>
      <c r="R175" s="240">
        <f>Q175*H175</f>
        <v>1.5065999999999999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567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567</v>
      </c>
      <c r="BM175" s="242" t="s">
        <v>9590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9591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2" customFormat="1">
      <c r="A177" s="41"/>
      <c r="B177" s="42"/>
      <c r="C177" s="43"/>
      <c r="D177" s="244" t="s">
        <v>485</v>
      </c>
      <c r="E177" s="43"/>
      <c r="F177" s="248" t="s">
        <v>9592</v>
      </c>
      <c r="G177" s="43"/>
      <c r="H177" s="43"/>
      <c r="I177" s="151"/>
      <c r="J177" s="43"/>
      <c r="K177" s="43"/>
      <c r="L177" s="47"/>
      <c r="M177" s="246"/>
      <c r="N177" s="24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485</v>
      </c>
      <c r="AU177" s="20" t="s">
        <v>82</v>
      </c>
    </row>
    <row r="178" s="2" customFormat="1" ht="16.5" customHeight="1">
      <c r="A178" s="41"/>
      <c r="B178" s="42"/>
      <c r="C178" s="231" t="s">
        <v>575</v>
      </c>
      <c r="D178" s="231" t="s">
        <v>477</v>
      </c>
      <c r="E178" s="232" t="s">
        <v>9593</v>
      </c>
      <c r="F178" s="233" t="s">
        <v>9594</v>
      </c>
      <c r="G178" s="234" t="s">
        <v>3935</v>
      </c>
      <c r="H178" s="235">
        <v>18</v>
      </c>
      <c r="I178" s="236"/>
      <c r="J178" s="237">
        <f>ROUND(I178*H178,2)</f>
        <v>0</v>
      </c>
      <c r="K178" s="233" t="s">
        <v>28</v>
      </c>
      <c r="L178" s="47"/>
      <c r="M178" s="238" t="s">
        <v>28</v>
      </c>
      <c r="N178" s="239" t="s">
        <v>45</v>
      </c>
      <c r="O178" s="87"/>
      <c r="P178" s="240">
        <f>O178*H178</f>
        <v>0</v>
      </c>
      <c r="Q178" s="240">
        <v>0</v>
      </c>
      <c r="R178" s="240">
        <f>Q178*H178</f>
        <v>0</v>
      </c>
      <c r="S178" s="240">
        <v>0</v>
      </c>
      <c r="T178" s="241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42" t="s">
        <v>567</v>
      </c>
      <c r="AT178" s="242" t="s">
        <v>477</v>
      </c>
      <c r="AU178" s="242" t="s">
        <v>82</v>
      </c>
      <c r="AY178" s="20" t="s">
        <v>475</v>
      </c>
      <c r="BE178" s="243">
        <f>IF(N178="základní",J178,0)</f>
        <v>0</v>
      </c>
      <c r="BF178" s="243">
        <f>IF(N178="snížená",J178,0)</f>
        <v>0</v>
      </c>
      <c r="BG178" s="243">
        <f>IF(N178="zákl. přenesená",J178,0)</f>
        <v>0</v>
      </c>
      <c r="BH178" s="243">
        <f>IF(N178="sníž. přenesená",J178,0)</f>
        <v>0</v>
      </c>
      <c r="BI178" s="243">
        <f>IF(N178="nulová",J178,0)</f>
        <v>0</v>
      </c>
      <c r="BJ178" s="20" t="s">
        <v>78</v>
      </c>
      <c r="BK178" s="243">
        <f>ROUND(I178*H178,2)</f>
        <v>0</v>
      </c>
      <c r="BL178" s="20" t="s">
        <v>567</v>
      </c>
      <c r="BM178" s="242" t="s">
        <v>9595</v>
      </c>
    </row>
    <row r="179" s="2" customFormat="1">
      <c r="A179" s="41"/>
      <c r="B179" s="42"/>
      <c r="C179" s="43"/>
      <c r="D179" s="244" t="s">
        <v>484</v>
      </c>
      <c r="E179" s="43"/>
      <c r="F179" s="245" t="s">
        <v>9594</v>
      </c>
      <c r="G179" s="43"/>
      <c r="H179" s="43"/>
      <c r="I179" s="151"/>
      <c r="J179" s="43"/>
      <c r="K179" s="43"/>
      <c r="L179" s="47"/>
      <c r="M179" s="246"/>
      <c r="N179" s="24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484</v>
      </c>
      <c r="AU179" s="20" t="s">
        <v>82</v>
      </c>
    </row>
    <row r="180" s="2" customFormat="1" ht="16.5" customHeight="1">
      <c r="A180" s="41"/>
      <c r="B180" s="42"/>
      <c r="C180" s="282" t="s">
        <v>579</v>
      </c>
      <c r="D180" s="282" t="s">
        <v>516</v>
      </c>
      <c r="E180" s="283" t="s">
        <v>9596</v>
      </c>
      <c r="F180" s="284" t="s">
        <v>9597</v>
      </c>
      <c r="G180" s="285" t="s">
        <v>720</v>
      </c>
      <c r="H180" s="286">
        <v>60</v>
      </c>
      <c r="I180" s="287"/>
      <c r="J180" s="288">
        <f>ROUND(I180*H180,2)</f>
        <v>0</v>
      </c>
      <c r="K180" s="284" t="s">
        <v>28</v>
      </c>
      <c r="L180" s="289"/>
      <c r="M180" s="290" t="s">
        <v>28</v>
      </c>
      <c r="N180" s="291" t="s">
        <v>45</v>
      </c>
      <c r="O180" s="87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649</v>
      </c>
      <c r="AT180" s="242" t="s">
        <v>516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567</v>
      </c>
      <c r="BM180" s="242" t="s">
        <v>9598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9597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2" customFormat="1" ht="44.25" customHeight="1">
      <c r="A182" s="41"/>
      <c r="B182" s="42"/>
      <c r="C182" s="231" t="s">
        <v>583</v>
      </c>
      <c r="D182" s="231" t="s">
        <v>477</v>
      </c>
      <c r="E182" s="232" t="s">
        <v>9599</v>
      </c>
      <c r="F182" s="233" t="s">
        <v>9600</v>
      </c>
      <c r="G182" s="234" t="s">
        <v>508</v>
      </c>
      <c r="H182" s="235">
        <v>2.3100000000000001</v>
      </c>
      <c r="I182" s="236"/>
      <c r="J182" s="237">
        <f>ROUND(I182*H182,2)</f>
        <v>0</v>
      </c>
      <c r="K182" s="233" t="s">
        <v>481</v>
      </c>
      <c r="L182" s="47"/>
      <c r="M182" s="238" t="s">
        <v>28</v>
      </c>
      <c r="N182" s="239" t="s">
        <v>45</v>
      </c>
      <c r="O182" s="87"/>
      <c r="P182" s="240">
        <f>O182*H182</f>
        <v>0</v>
      </c>
      <c r="Q182" s="240">
        <v>0</v>
      </c>
      <c r="R182" s="240">
        <f>Q182*H182</f>
        <v>0</v>
      </c>
      <c r="S182" s="240">
        <v>0</v>
      </c>
      <c r="T182" s="241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42" t="s">
        <v>567</v>
      </c>
      <c r="AT182" s="242" t="s">
        <v>477</v>
      </c>
      <c r="AU182" s="242" t="s">
        <v>82</v>
      </c>
      <c r="AY182" s="20" t="s">
        <v>475</v>
      </c>
      <c r="BE182" s="243">
        <f>IF(N182="základní",J182,0)</f>
        <v>0</v>
      </c>
      <c r="BF182" s="243">
        <f>IF(N182="snížená",J182,0)</f>
        <v>0</v>
      </c>
      <c r="BG182" s="243">
        <f>IF(N182="zákl. přenesená",J182,0)</f>
        <v>0</v>
      </c>
      <c r="BH182" s="243">
        <f>IF(N182="sníž. přenesená",J182,0)</f>
        <v>0</v>
      </c>
      <c r="BI182" s="243">
        <f>IF(N182="nulová",J182,0)</f>
        <v>0</v>
      </c>
      <c r="BJ182" s="20" t="s">
        <v>78</v>
      </c>
      <c r="BK182" s="243">
        <f>ROUND(I182*H182,2)</f>
        <v>0</v>
      </c>
      <c r="BL182" s="20" t="s">
        <v>567</v>
      </c>
      <c r="BM182" s="242" t="s">
        <v>9601</v>
      </c>
    </row>
    <row r="183" s="2" customFormat="1">
      <c r="A183" s="41"/>
      <c r="B183" s="42"/>
      <c r="C183" s="43"/>
      <c r="D183" s="244" t="s">
        <v>484</v>
      </c>
      <c r="E183" s="43"/>
      <c r="F183" s="245" t="s">
        <v>9602</v>
      </c>
      <c r="G183" s="43"/>
      <c r="H183" s="43"/>
      <c r="I183" s="151"/>
      <c r="J183" s="43"/>
      <c r="K183" s="43"/>
      <c r="L183" s="47"/>
      <c r="M183" s="246"/>
      <c r="N183" s="24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484</v>
      </c>
      <c r="AU183" s="20" t="s">
        <v>82</v>
      </c>
    </row>
    <row r="184" s="2" customFormat="1">
      <c r="A184" s="41"/>
      <c r="B184" s="42"/>
      <c r="C184" s="43"/>
      <c r="D184" s="244" t="s">
        <v>485</v>
      </c>
      <c r="E184" s="43"/>
      <c r="F184" s="248" t="s">
        <v>9540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485</v>
      </c>
      <c r="AU184" s="20" t="s">
        <v>82</v>
      </c>
    </row>
    <row r="185" s="13" customFormat="1">
      <c r="A185" s="13"/>
      <c r="B185" s="249"/>
      <c r="C185" s="250"/>
      <c r="D185" s="244" t="s">
        <v>487</v>
      </c>
      <c r="E185" s="251" t="s">
        <v>28</v>
      </c>
      <c r="F185" s="252" t="s">
        <v>9603</v>
      </c>
      <c r="G185" s="250"/>
      <c r="H185" s="253">
        <v>2.3100000000000001</v>
      </c>
      <c r="I185" s="254"/>
      <c r="J185" s="250"/>
      <c r="K185" s="250"/>
      <c r="L185" s="255"/>
      <c r="M185" s="256"/>
      <c r="N185" s="257"/>
      <c r="O185" s="257"/>
      <c r="P185" s="257"/>
      <c r="Q185" s="257"/>
      <c r="R185" s="257"/>
      <c r="S185" s="257"/>
      <c r="T185" s="258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9" t="s">
        <v>487</v>
      </c>
      <c r="AU185" s="259" t="s">
        <v>82</v>
      </c>
      <c r="AV185" s="13" t="s">
        <v>82</v>
      </c>
      <c r="AW185" s="13" t="s">
        <v>35</v>
      </c>
      <c r="AX185" s="13" t="s">
        <v>78</v>
      </c>
      <c r="AY185" s="259" t="s">
        <v>475</v>
      </c>
    </row>
    <row r="186" s="2" customFormat="1" ht="44.25" customHeight="1">
      <c r="A186" s="41"/>
      <c r="B186" s="42"/>
      <c r="C186" s="231" t="s">
        <v>7</v>
      </c>
      <c r="D186" s="231" t="s">
        <v>477</v>
      </c>
      <c r="E186" s="232" t="s">
        <v>9604</v>
      </c>
      <c r="F186" s="233" t="s">
        <v>9605</v>
      </c>
      <c r="G186" s="234" t="s">
        <v>508</v>
      </c>
      <c r="H186" s="235">
        <v>2.3100000000000001</v>
      </c>
      <c r="I186" s="236"/>
      <c r="J186" s="237">
        <f>ROUND(I186*H186,2)</f>
        <v>0</v>
      </c>
      <c r="K186" s="233" t="s">
        <v>481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</v>
      </c>
      <c r="R186" s="240">
        <f>Q186*H186</f>
        <v>0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567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567</v>
      </c>
      <c r="BM186" s="242" t="s">
        <v>9606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9607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2" customFormat="1">
      <c r="A188" s="41"/>
      <c r="B188" s="42"/>
      <c r="C188" s="43"/>
      <c r="D188" s="244" t="s">
        <v>485</v>
      </c>
      <c r="E188" s="43"/>
      <c r="F188" s="248" t="s">
        <v>9540</v>
      </c>
      <c r="G188" s="43"/>
      <c r="H188" s="43"/>
      <c r="I188" s="151"/>
      <c r="J188" s="43"/>
      <c r="K188" s="43"/>
      <c r="L188" s="47"/>
      <c r="M188" s="246"/>
      <c r="N188" s="24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485</v>
      </c>
      <c r="AU188" s="20" t="s">
        <v>82</v>
      </c>
    </row>
    <row r="189" s="12" customFormat="1" ht="25.92" customHeight="1">
      <c r="A189" s="12"/>
      <c r="B189" s="215"/>
      <c r="C189" s="216"/>
      <c r="D189" s="217" t="s">
        <v>73</v>
      </c>
      <c r="E189" s="218" t="s">
        <v>5337</v>
      </c>
      <c r="F189" s="218" t="s">
        <v>402</v>
      </c>
      <c r="G189" s="216"/>
      <c r="H189" s="216"/>
      <c r="I189" s="219"/>
      <c r="J189" s="220">
        <f>BK189</f>
        <v>0</v>
      </c>
      <c r="K189" s="216"/>
      <c r="L189" s="221"/>
      <c r="M189" s="222"/>
      <c r="N189" s="223"/>
      <c r="O189" s="223"/>
      <c r="P189" s="224">
        <f>P190</f>
        <v>0</v>
      </c>
      <c r="Q189" s="223"/>
      <c r="R189" s="224">
        <f>R190</f>
        <v>0</v>
      </c>
      <c r="S189" s="223"/>
      <c r="T189" s="225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6" t="s">
        <v>482</v>
      </c>
      <c r="AT189" s="227" t="s">
        <v>73</v>
      </c>
      <c r="AU189" s="227" t="s">
        <v>74</v>
      </c>
      <c r="AY189" s="226" t="s">
        <v>475</v>
      </c>
      <c r="BK189" s="228">
        <f>BK190</f>
        <v>0</v>
      </c>
    </row>
    <row r="190" s="12" customFormat="1" ht="22.8" customHeight="1">
      <c r="A190" s="12"/>
      <c r="B190" s="215"/>
      <c r="C190" s="216"/>
      <c r="D190" s="217" t="s">
        <v>73</v>
      </c>
      <c r="E190" s="229" t="s">
        <v>404</v>
      </c>
      <c r="F190" s="229" t="s">
        <v>9608</v>
      </c>
      <c r="G190" s="216"/>
      <c r="H190" s="216"/>
      <c r="I190" s="219"/>
      <c r="J190" s="230">
        <f>BK190</f>
        <v>0</v>
      </c>
      <c r="K190" s="216"/>
      <c r="L190" s="221"/>
      <c r="M190" s="222"/>
      <c r="N190" s="223"/>
      <c r="O190" s="223"/>
      <c r="P190" s="224">
        <f>SUM(P191:P227)</f>
        <v>0</v>
      </c>
      <c r="Q190" s="223"/>
      <c r="R190" s="224">
        <f>SUM(R191:R227)</f>
        <v>0</v>
      </c>
      <c r="S190" s="223"/>
      <c r="T190" s="225">
        <f>SUM(T191:T227)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6" t="s">
        <v>482</v>
      </c>
      <c r="AT190" s="227" t="s">
        <v>73</v>
      </c>
      <c r="AU190" s="227" t="s">
        <v>78</v>
      </c>
      <c r="AY190" s="226" t="s">
        <v>475</v>
      </c>
      <c r="BK190" s="228">
        <f>SUM(BK191:BK227)</f>
        <v>0</v>
      </c>
    </row>
    <row r="191" s="2" customFormat="1" ht="16.5" customHeight="1">
      <c r="A191" s="41"/>
      <c r="B191" s="42"/>
      <c r="C191" s="231" t="s">
        <v>594</v>
      </c>
      <c r="D191" s="231" t="s">
        <v>477</v>
      </c>
      <c r="E191" s="232" t="s">
        <v>9609</v>
      </c>
      <c r="F191" s="233" t="s">
        <v>9610</v>
      </c>
      <c r="G191" s="234" t="s">
        <v>3898</v>
      </c>
      <c r="H191" s="235">
        <v>1</v>
      </c>
      <c r="I191" s="236"/>
      <c r="J191" s="237">
        <f>ROUND(I191*H191,2)</f>
        <v>0</v>
      </c>
      <c r="K191" s="233" t="s">
        <v>28</v>
      </c>
      <c r="L191" s="47"/>
      <c r="M191" s="238" t="s">
        <v>28</v>
      </c>
      <c r="N191" s="239" t="s">
        <v>45</v>
      </c>
      <c r="O191" s="87"/>
      <c r="P191" s="240">
        <f>O191*H191</f>
        <v>0</v>
      </c>
      <c r="Q191" s="240">
        <v>0</v>
      </c>
      <c r="R191" s="240">
        <f>Q191*H191</f>
        <v>0</v>
      </c>
      <c r="S191" s="240">
        <v>0</v>
      </c>
      <c r="T191" s="241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42" t="s">
        <v>9611</v>
      </c>
      <c r="AT191" s="242" t="s">
        <v>477</v>
      </c>
      <c r="AU191" s="242" t="s">
        <v>82</v>
      </c>
      <c r="AY191" s="20" t="s">
        <v>475</v>
      </c>
      <c r="BE191" s="243">
        <f>IF(N191="základní",J191,0)</f>
        <v>0</v>
      </c>
      <c r="BF191" s="243">
        <f>IF(N191="snížená",J191,0)</f>
        <v>0</v>
      </c>
      <c r="BG191" s="243">
        <f>IF(N191="zákl. přenesená",J191,0)</f>
        <v>0</v>
      </c>
      <c r="BH191" s="243">
        <f>IF(N191="sníž. přenesená",J191,0)</f>
        <v>0</v>
      </c>
      <c r="BI191" s="243">
        <f>IF(N191="nulová",J191,0)</f>
        <v>0</v>
      </c>
      <c r="BJ191" s="20" t="s">
        <v>78</v>
      </c>
      <c r="BK191" s="243">
        <f>ROUND(I191*H191,2)</f>
        <v>0</v>
      </c>
      <c r="BL191" s="20" t="s">
        <v>9611</v>
      </c>
      <c r="BM191" s="242" t="s">
        <v>9612</v>
      </c>
    </row>
    <row r="192" s="2" customFormat="1">
      <c r="A192" s="41"/>
      <c r="B192" s="42"/>
      <c r="C192" s="43"/>
      <c r="D192" s="244" t="s">
        <v>484</v>
      </c>
      <c r="E192" s="43"/>
      <c r="F192" s="245" t="s">
        <v>9610</v>
      </c>
      <c r="G192" s="43"/>
      <c r="H192" s="43"/>
      <c r="I192" s="151"/>
      <c r="J192" s="43"/>
      <c r="K192" s="43"/>
      <c r="L192" s="47"/>
      <c r="M192" s="246"/>
      <c r="N192" s="24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484</v>
      </c>
      <c r="AU192" s="20" t="s">
        <v>82</v>
      </c>
    </row>
    <row r="193" s="2" customFormat="1" ht="16.5" customHeight="1">
      <c r="A193" s="41"/>
      <c r="B193" s="42"/>
      <c r="C193" s="282" t="s">
        <v>599</v>
      </c>
      <c r="D193" s="282" t="s">
        <v>516</v>
      </c>
      <c r="E193" s="283" t="s">
        <v>9613</v>
      </c>
      <c r="F193" s="284" t="s">
        <v>9614</v>
      </c>
      <c r="G193" s="285" t="s">
        <v>3935</v>
      </c>
      <c r="H193" s="286">
        <v>5</v>
      </c>
      <c r="I193" s="287"/>
      <c r="J193" s="288">
        <f>ROUND(I193*H193,2)</f>
        <v>0</v>
      </c>
      <c r="K193" s="284" t="s">
        <v>28</v>
      </c>
      <c r="L193" s="289"/>
      <c r="M193" s="290" t="s">
        <v>28</v>
      </c>
      <c r="N193" s="291" t="s">
        <v>45</v>
      </c>
      <c r="O193" s="87"/>
      <c r="P193" s="240">
        <f>O193*H193</f>
        <v>0</v>
      </c>
      <c r="Q193" s="240">
        <v>0</v>
      </c>
      <c r="R193" s="240">
        <f>Q193*H193</f>
        <v>0</v>
      </c>
      <c r="S193" s="240">
        <v>0</v>
      </c>
      <c r="T193" s="241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42" t="s">
        <v>9611</v>
      </c>
      <c r="AT193" s="242" t="s">
        <v>516</v>
      </c>
      <c r="AU193" s="242" t="s">
        <v>82</v>
      </c>
      <c r="AY193" s="20" t="s">
        <v>475</v>
      </c>
      <c r="BE193" s="243">
        <f>IF(N193="základní",J193,0)</f>
        <v>0</v>
      </c>
      <c r="BF193" s="243">
        <f>IF(N193="snížená",J193,0)</f>
        <v>0</v>
      </c>
      <c r="BG193" s="243">
        <f>IF(N193="zákl. přenesená",J193,0)</f>
        <v>0</v>
      </c>
      <c r="BH193" s="243">
        <f>IF(N193="sníž. přenesená",J193,0)</f>
        <v>0</v>
      </c>
      <c r="BI193" s="243">
        <f>IF(N193="nulová",J193,0)</f>
        <v>0</v>
      </c>
      <c r="BJ193" s="20" t="s">
        <v>78</v>
      </c>
      <c r="BK193" s="243">
        <f>ROUND(I193*H193,2)</f>
        <v>0</v>
      </c>
      <c r="BL193" s="20" t="s">
        <v>9611</v>
      </c>
      <c r="BM193" s="242" t="s">
        <v>9615</v>
      </c>
    </row>
    <row r="194" s="2" customFormat="1">
      <c r="A194" s="41"/>
      <c r="B194" s="42"/>
      <c r="C194" s="43"/>
      <c r="D194" s="244" t="s">
        <v>484</v>
      </c>
      <c r="E194" s="43"/>
      <c r="F194" s="245" t="s">
        <v>9614</v>
      </c>
      <c r="G194" s="43"/>
      <c r="H194" s="43"/>
      <c r="I194" s="151"/>
      <c r="J194" s="43"/>
      <c r="K194" s="43"/>
      <c r="L194" s="47"/>
      <c r="M194" s="246"/>
      <c r="N194" s="24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484</v>
      </c>
      <c r="AU194" s="20" t="s">
        <v>82</v>
      </c>
    </row>
    <row r="195" s="2" customFormat="1" ht="16.5" customHeight="1">
      <c r="A195" s="41"/>
      <c r="B195" s="42"/>
      <c r="C195" s="231" t="s">
        <v>603</v>
      </c>
      <c r="D195" s="231" t="s">
        <v>477</v>
      </c>
      <c r="E195" s="232" t="s">
        <v>9616</v>
      </c>
      <c r="F195" s="233" t="s">
        <v>9617</v>
      </c>
      <c r="G195" s="234" t="s">
        <v>3898</v>
      </c>
      <c r="H195" s="235">
        <v>1</v>
      </c>
      <c r="I195" s="236"/>
      <c r="J195" s="237">
        <f>ROUND(I195*H195,2)</f>
        <v>0</v>
      </c>
      <c r="K195" s="233" t="s">
        <v>28</v>
      </c>
      <c r="L195" s="47"/>
      <c r="M195" s="238" t="s">
        <v>28</v>
      </c>
      <c r="N195" s="239" t="s">
        <v>45</v>
      </c>
      <c r="O195" s="87"/>
      <c r="P195" s="240">
        <f>O195*H195</f>
        <v>0</v>
      </c>
      <c r="Q195" s="240">
        <v>0</v>
      </c>
      <c r="R195" s="240">
        <f>Q195*H195</f>
        <v>0</v>
      </c>
      <c r="S195" s="240">
        <v>0</v>
      </c>
      <c r="T195" s="241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42" t="s">
        <v>9611</v>
      </c>
      <c r="AT195" s="242" t="s">
        <v>477</v>
      </c>
      <c r="AU195" s="242" t="s">
        <v>82</v>
      </c>
      <c r="AY195" s="20" t="s">
        <v>475</v>
      </c>
      <c r="BE195" s="243">
        <f>IF(N195="základní",J195,0)</f>
        <v>0</v>
      </c>
      <c r="BF195" s="243">
        <f>IF(N195="snížená",J195,0)</f>
        <v>0</v>
      </c>
      <c r="BG195" s="243">
        <f>IF(N195="zákl. přenesená",J195,0)</f>
        <v>0</v>
      </c>
      <c r="BH195" s="243">
        <f>IF(N195="sníž. přenesená",J195,0)</f>
        <v>0</v>
      </c>
      <c r="BI195" s="243">
        <f>IF(N195="nulová",J195,0)</f>
        <v>0</v>
      </c>
      <c r="BJ195" s="20" t="s">
        <v>78</v>
      </c>
      <c r="BK195" s="243">
        <f>ROUND(I195*H195,2)</f>
        <v>0</v>
      </c>
      <c r="BL195" s="20" t="s">
        <v>9611</v>
      </c>
      <c r="BM195" s="242" t="s">
        <v>9618</v>
      </c>
    </row>
    <row r="196" s="2" customFormat="1">
      <c r="A196" s="41"/>
      <c r="B196" s="42"/>
      <c r="C196" s="43"/>
      <c r="D196" s="244" t="s">
        <v>484</v>
      </c>
      <c r="E196" s="43"/>
      <c r="F196" s="245" t="s">
        <v>9617</v>
      </c>
      <c r="G196" s="43"/>
      <c r="H196" s="43"/>
      <c r="I196" s="151"/>
      <c r="J196" s="43"/>
      <c r="K196" s="43"/>
      <c r="L196" s="47"/>
      <c r="M196" s="246"/>
      <c r="N196" s="24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484</v>
      </c>
      <c r="AU196" s="20" t="s">
        <v>82</v>
      </c>
    </row>
    <row r="197" s="2" customFormat="1" ht="16.5" customHeight="1">
      <c r="A197" s="41"/>
      <c r="B197" s="42"/>
      <c r="C197" s="282" t="s">
        <v>607</v>
      </c>
      <c r="D197" s="282" t="s">
        <v>516</v>
      </c>
      <c r="E197" s="283" t="s">
        <v>9619</v>
      </c>
      <c r="F197" s="284" t="s">
        <v>9620</v>
      </c>
      <c r="G197" s="285" t="s">
        <v>3935</v>
      </c>
      <c r="H197" s="286">
        <v>12</v>
      </c>
      <c r="I197" s="287"/>
      <c r="J197" s="288">
        <f>ROUND(I197*H197,2)</f>
        <v>0</v>
      </c>
      <c r="K197" s="284" t="s">
        <v>28</v>
      </c>
      <c r="L197" s="289"/>
      <c r="M197" s="290" t="s">
        <v>28</v>
      </c>
      <c r="N197" s="291" t="s">
        <v>45</v>
      </c>
      <c r="O197" s="87"/>
      <c r="P197" s="240">
        <f>O197*H197</f>
        <v>0</v>
      </c>
      <c r="Q197" s="240">
        <v>0</v>
      </c>
      <c r="R197" s="240">
        <f>Q197*H197</f>
        <v>0</v>
      </c>
      <c r="S197" s="240">
        <v>0</v>
      </c>
      <c r="T197" s="241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42" t="s">
        <v>9611</v>
      </c>
      <c r="AT197" s="242" t="s">
        <v>516</v>
      </c>
      <c r="AU197" s="242" t="s">
        <v>82</v>
      </c>
      <c r="AY197" s="20" t="s">
        <v>475</v>
      </c>
      <c r="BE197" s="243">
        <f>IF(N197="základní",J197,0)</f>
        <v>0</v>
      </c>
      <c r="BF197" s="243">
        <f>IF(N197="snížená",J197,0)</f>
        <v>0</v>
      </c>
      <c r="BG197" s="243">
        <f>IF(N197="zákl. přenesená",J197,0)</f>
        <v>0</v>
      </c>
      <c r="BH197" s="243">
        <f>IF(N197="sníž. přenesená",J197,0)</f>
        <v>0</v>
      </c>
      <c r="BI197" s="243">
        <f>IF(N197="nulová",J197,0)</f>
        <v>0</v>
      </c>
      <c r="BJ197" s="20" t="s">
        <v>78</v>
      </c>
      <c r="BK197" s="243">
        <f>ROUND(I197*H197,2)</f>
        <v>0</v>
      </c>
      <c r="BL197" s="20" t="s">
        <v>9611</v>
      </c>
      <c r="BM197" s="242" t="s">
        <v>9621</v>
      </c>
    </row>
    <row r="198" s="2" customFormat="1">
      <c r="A198" s="41"/>
      <c r="B198" s="42"/>
      <c r="C198" s="43"/>
      <c r="D198" s="244" t="s">
        <v>484</v>
      </c>
      <c r="E198" s="43"/>
      <c r="F198" s="245" t="s">
        <v>9620</v>
      </c>
      <c r="G198" s="43"/>
      <c r="H198" s="43"/>
      <c r="I198" s="151"/>
      <c r="J198" s="43"/>
      <c r="K198" s="43"/>
      <c r="L198" s="47"/>
      <c r="M198" s="246"/>
      <c r="N198" s="24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484</v>
      </c>
      <c r="AU198" s="20" t="s">
        <v>82</v>
      </c>
    </row>
    <row r="199" s="2" customFormat="1" ht="16.5" customHeight="1">
      <c r="A199" s="41"/>
      <c r="B199" s="42"/>
      <c r="C199" s="231" t="s">
        <v>614</v>
      </c>
      <c r="D199" s="231" t="s">
        <v>477</v>
      </c>
      <c r="E199" s="232" t="s">
        <v>9622</v>
      </c>
      <c r="F199" s="233" t="s">
        <v>9623</v>
      </c>
      <c r="G199" s="234" t="s">
        <v>3898</v>
      </c>
      <c r="H199" s="235">
        <v>1</v>
      </c>
      <c r="I199" s="236"/>
      <c r="J199" s="237">
        <f>ROUND(I199*H199,2)</f>
        <v>0</v>
      </c>
      <c r="K199" s="233" t="s">
        <v>28</v>
      </c>
      <c r="L199" s="47"/>
      <c r="M199" s="238" t="s">
        <v>28</v>
      </c>
      <c r="N199" s="239" t="s">
        <v>45</v>
      </c>
      <c r="O199" s="87"/>
      <c r="P199" s="240">
        <f>O199*H199</f>
        <v>0</v>
      </c>
      <c r="Q199" s="240">
        <v>0</v>
      </c>
      <c r="R199" s="240">
        <f>Q199*H199</f>
        <v>0</v>
      </c>
      <c r="S199" s="240">
        <v>0</v>
      </c>
      <c r="T199" s="241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42" t="s">
        <v>9611</v>
      </c>
      <c r="AT199" s="242" t="s">
        <v>477</v>
      </c>
      <c r="AU199" s="242" t="s">
        <v>82</v>
      </c>
      <c r="AY199" s="20" t="s">
        <v>475</v>
      </c>
      <c r="BE199" s="243">
        <f>IF(N199="základní",J199,0)</f>
        <v>0</v>
      </c>
      <c r="BF199" s="243">
        <f>IF(N199="snížená",J199,0)</f>
        <v>0</v>
      </c>
      <c r="BG199" s="243">
        <f>IF(N199="zákl. přenesená",J199,0)</f>
        <v>0</v>
      </c>
      <c r="BH199" s="243">
        <f>IF(N199="sníž. přenesená",J199,0)</f>
        <v>0</v>
      </c>
      <c r="BI199" s="243">
        <f>IF(N199="nulová",J199,0)</f>
        <v>0</v>
      </c>
      <c r="BJ199" s="20" t="s">
        <v>78</v>
      </c>
      <c r="BK199" s="243">
        <f>ROUND(I199*H199,2)</f>
        <v>0</v>
      </c>
      <c r="BL199" s="20" t="s">
        <v>9611</v>
      </c>
      <c r="BM199" s="242" t="s">
        <v>9624</v>
      </c>
    </row>
    <row r="200" s="2" customFormat="1">
      <c r="A200" s="41"/>
      <c r="B200" s="42"/>
      <c r="C200" s="43"/>
      <c r="D200" s="244" t="s">
        <v>484</v>
      </c>
      <c r="E200" s="43"/>
      <c r="F200" s="245" t="s">
        <v>9623</v>
      </c>
      <c r="G200" s="43"/>
      <c r="H200" s="43"/>
      <c r="I200" s="151"/>
      <c r="J200" s="43"/>
      <c r="K200" s="43"/>
      <c r="L200" s="47"/>
      <c r="M200" s="246"/>
      <c r="N200" s="24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484</v>
      </c>
      <c r="AU200" s="20" t="s">
        <v>82</v>
      </c>
    </row>
    <row r="201" s="2" customFormat="1" ht="16.5" customHeight="1">
      <c r="A201" s="41"/>
      <c r="B201" s="42"/>
      <c r="C201" s="282" t="s">
        <v>620</v>
      </c>
      <c r="D201" s="282" t="s">
        <v>516</v>
      </c>
      <c r="E201" s="283" t="s">
        <v>9625</v>
      </c>
      <c r="F201" s="284" t="s">
        <v>9626</v>
      </c>
      <c r="G201" s="285" t="s">
        <v>3935</v>
      </c>
      <c r="H201" s="286">
        <v>27</v>
      </c>
      <c r="I201" s="287"/>
      <c r="J201" s="288">
        <f>ROUND(I201*H201,2)</f>
        <v>0</v>
      </c>
      <c r="K201" s="284" t="s">
        <v>28</v>
      </c>
      <c r="L201" s="289"/>
      <c r="M201" s="290" t="s">
        <v>28</v>
      </c>
      <c r="N201" s="291" t="s">
        <v>45</v>
      </c>
      <c r="O201" s="87"/>
      <c r="P201" s="240">
        <f>O201*H201</f>
        <v>0</v>
      </c>
      <c r="Q201" s="240">
        <v>0</v>
      </c>
      <c r="R201" s="240">
        <f>Q201*H201</f>
        <v>0</v>
      </c>
      <c r="S201" s="240">
        <v>0</v>
      </c>
      <c r="T201" s="241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42" t="s">
        <v>9611</v>
      </c>
      <c r="AT201" s="242" t="s">
        <v>516</v>
      </c>
      <c r="AU201" s="242" t="s">
        <v>82</v>
      </c>
      <c r="AY201" s="20" t="s">
        <v>475</v>
      </c>
      <c r="BE201" s="243">
        <f>IF(N201="základní",J201,0)</f>
        <v>0</v>
      </c>
      <c r="BF201" s="243">
        <f>IF(N201="snížená",J201,0)</f>
        <v>0</v>
      </c>
      <c r="BG201" s="243">
        <f>IF(N201="zákl. přenesená",J201,0)</f>
        <v>0</v>
      </c>
      <c r="BH201" s="243">
        <f>IF(N201="sníž. přenesená",J201,0)</f>
        <v>0</v>
      </c>
      <c r="BI201" s="243">
        <f>IF(N201="nulová",J201,0)</f>
        <v>0</v>
      </c>
      <c r="BJ201" s="20" t="s">
        <v>78</v>
      </c>
      <c r="BK201" s="243">
        <f>ROUND(I201*H201,2)</f>
        <v>0</v>
      </c>
      <c r="BL201" s="20" t="s">
        <v>9611</v>
      </c>
      <c r="BM201" s="242" t="s">
        <v>9627</v>
      </c>
    </row>
    <row r="202" s="2" customFormat="1">
      <c r="A202" s="41"/>
      <c r="B202" s="42"/>
      <c r="C202" s="43"/>
      <c r="D202" s="244" t="s">
        <v>484</v>
      </c>
      <c r="E202" s="43"/>
      <c r="F202" s="245" t="s">
        <v>9626</v>
      </c>
      <c r="G202" s="43"/>
      <c r="H202" s="43"/>
      <c r="I202" s="151"/>
      <c r="J202" s="43"/>
      <c r="K202" s="43"/>
      <c r="L202" s="47"/>
      <c r="M202" s="246"/>
      <c r="N202" s="24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484</v>
      </c>
      <c r="AU202" s="20" t="s">
        <v>82</v>
      </c>
    </row>
    <row r="203" s="2" customFormat="1" ht="16.5" customHeight="1">
      <c r="A203" s="41"/>
      <c r="B203" s="42"/>
      <c r="C203" s="231" t="s">
        <v>625</v>
      </c>
      <c r="D203" s="231" t="s">
        <v>477</v>
      </c>
      <c r="E203" s="232" t="s">
        <v>9628</v>
      </c>
      <c r="F203" s="233" t="s">
        <v>9629</v>
      </c>
      <c r="G203" s="234" t="s">
        <v>3898</v>
      </c>
      <c r="H203" s="235">
        <v>1</v>
      </c>
      <c r="I203" s="236"/>
      <c r="J203" s="237">
        <f>ROUND(I203*H203,2)</f>
        <v>0</v>
      </c>
      <c r="K203" s="233" t="s">
        <v>28</v>
      </c>
      <c r="L203" s="47"/>
      <c r="M203" s="238" t="s">
        <v>28</v>
      </c>
      <c r="N203" s="239" t="s">
        <v>45</v>
      </c>
      <c r="O203" s="87"/>
      <c r="P203" s="240">
        <f>O203*H203</f>
        <v>0</v>
      </c>
      <c r="Q203" s="240">
        <v>0</v>
      </c>
      <c r="R203" s="240">
        <f>Q203*H203</f>
        <v>0</v>
      </c>
      <c r="S203" s="240">
        <v>0</v>
      </c>
      <c r="T203" s="241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42" t="s">
        <v>9611</v>
      </c>
      <c r="AT203" s="242" t="s">
        <v>477</v>
      </c>
      <c r="AU203" s="242" t="s">
        <v>82</v>
      </c>
      <c r="AY203" s="20" t="s">
        <v>475</v>
      </c>
      <c r="BE203" s="243">
        <f>IF(N203="základní",J203,0)</f>
        <v>0</v>
      </c>
      <c r="BF203" s="243">
        <f>IF(N203="snížená",J203,0)</f>
        <v>0</v>
      </c>
      <c r="BG203" s="243">
        <f>IF(N203="zákl. přenesená",J203,0)</f>
        <v>0</v>
      </c>
      <c r="BH203" s="243">
        <f>IF(N203="sníž. přenesená",J203,0)</f>
        <v>0</v>
      </c>
      <c r="BI203" s="243">
        <f>IF(N203="nulová",J203,0)</f>
        <v>0</v>
      </c>
      <c r="BJ203" s="20" t="s">
        <v>78</v>
      </c>
      <c r="BK203" s="243">
        <f>ROUND(I203*H203,2)</f>
        <v>0</v>
      </c>
      <c r="BL203" s="20" t="s">
        <v>9611</v>
      </c>
      <c r="BM203" s="242" t="s">
        <v>9630</v>
      </c>
    </row>
    <row r="204" s="2" customFormat="1">
      <c r="A204" s="41"/>
      <c r="B204" s="42"/>
      <c r="C204" s="43"/>
      <c r="D204" s="244" t="s">
        <v>484</v>
      </c>
      <c r="E204" s="43"/>
      <c r="F204" s="245" t="s">
        <v>9629</v>
      </c>
      <c r="G204" s="43"/>
      <c r="H204" s="43"/>
      <c r="I204" s="151"/>
      <c r="J204" s="43"/>
      <c r="K204" s="43"/>
      <c r="L204" s="47"/>
      <c r="M204" s="246"/>
      <c r="N204" s="24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484</v>
      </c>
      <c r="AU204" s="20" t="s">
        <v>82</v>
      </c>
    </row>
    <row r="205" s="2" customFormat="1" ht="16.5" customHeight="1">
      <c r="A205" s="41"/>
      <c r="B205" s="42"/>
      <c r="C205" s="282" t="s">
        <v>630</v>
      </c>
      <c r="D205" s="282" t="s">
        <v>516</v>
      </c>
      <c r="E205" s="283" t="s">
        <v>9631</v>
      </c>
      <c r="F205" s="284" t="s">
        <v>9632</v>
      </c>
      <c r="G205" s="285" t="s">
        <v>3935</v>
      </c>
      <c r="H205" s="286">
        <v>9</v>
      </c>
      <c r="I205" s="287"/>
      <c r="J205" s="288">
        <f>ROUND(I205*H205,2)</f>
        <v>0</v>
      </c>
      <c r="K205" s="284" t="s">
        <v>28</v>
      </c>
      <c r="L205" s="289"/>
      <c r="M205" s="290" t="s">
        <v>28</v>
      </c>
      <c r="N205" s="291" t="s">
        <v>45</v>
      </c>
      <c r="O205" s="87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9611</v>
      </c>
      <c r="AT205" s="242" t="s">
        <v>516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9611</v>
      </c>
      <c r="BM205" s="242" t="s">
        <v>9633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9632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2" customFormat="1" ht="16.5" customHeight="1">
      <c r="A207" s="41"/>
      <c r="B207" s="42"/>
      <c r="C207" s="231" t="s">
        <v>636</v>
      </c>
      <c r="D207" s="231" t="s">
        <v>477</v>
      </c>
      <c r="E207" s="232" t="s">
        <v>9634</v>
      </c>
      <c r="F207" s="233" t="s">
        <v>9635</v>
      </c>
      <c r="G207" s="234" t="s">
        <v>3898</v>
      </c>
      <c r="H207" s="235">
        <v>1</v>
      </c>
      <c r="I207" s="236"/>
      <c r="J207" s="237">
        <f>ROUND(I207*H207,2)</f>
        <v>0</v>
      </c>
      <c r="K207" s="233" t="s">
        <v>28</v>
      </c>
      <c r="L207" s="47"/>
      <c r="M207" s="238" t="s">
        <v>28</v>
      </c>
      <c r="N207" s="239" t="s">
        <v>45</v>
      </c>
      <c r="O207" s="87"/>
      <c r="P207" s="240">
        <f>O207*H207</f>
        <v>0</v>
      </c>
      <c r="Q207" s="240">
        <v>0</v>
      </c>
      <c r="R207" s="240">
        <f>Q207*H207</f>
        <v>0</v>
      </c>
      <c r="S207" s="240">
        <v>0</v>
      </c>
      <c r="T207" s="241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42" t="s">
        <v>9611</v>
      </c>
      <c r="AT207" s="242" t="s">
        <v>477</v>
      </c>
      <c r="AU207" s="242" t="s">
        <v>82</v>
      </c>
      <c r="AY207" s="20" t="s">
        <v>475</v>
      </c>
      <c r="BE207" s="243">
        <f>IF(N207="základní",J207,0)</f>
        <v>0</v>
      </c>
      <c r="BF207" s="243">
        <f>IF(N207="snížená",J207,0)</f>
        <v>0</v>
      </c>
      <c r="BG207" s="243">
        <f>IF(N207="zákl. přenesená",J207,0)</f>
        <v>0</v>
      </c>
      <c r="BH207" s="243">
        <f>IF(N207="sníž. přenesená",J207,0)</f>
        <v>0</v>
      </c>
      <c r="BI207" s="243">
        <f>IF(N207="nulová",J207,0)</f>
        <v>0</v>
      </c>
      <c r="BJ207" s="20" t="s">
        <v>78</v>
      </c>
      <c r="BK207" s="243">
        <f>ROUND(I207*H207,2)</f>
        <v>0</v>
      </c>
      <c r="BL207" s="20" t="s">
        <v>9611</v>
      </c>
      <c r="BM207" s="242" t="s">
        <v>9636</v>
      </c>
    </row>
    <row r="208" s="2" customFormat="1">
      <c r="A208" s="41"/>
      <c r="B208" s="42"/>
      <c r="C208" s="43"/>
      <c r="D208" s="244" t="s">
        <v>484</v>
      </c>
      <c r="E208" s="43"/>
      <c r="F208" s="245" t="s">
        <v>9635</v>
      </c>
      <c r="G208" s="43"/>
      <c r="H208" s="43"/>
      <c r="I208" s="151"/>
      <c r="J208" s="43"/>
      <c r="K208" s="43"/>
      <c r="L208" s="47"/>
      <c r="M208" s="246"/>
      <c r="N208" s="24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484</v>
      </c>
      <c r="AU208" s="20" t="s">
        <v>82</v>
      </c>
    </row>
    <row r="209" s="2" customFormat="1" ht="16.5" customHeight="1">
      <c r="A209" s="41"/>
      <c r="B209" s="42"/>
      <c r="C209" s="282" t="s">
        <v>644</v>
      </c>
      <c r="D209" s="282" t="s">
        <v>516</v>
      </c>
      <c r="E209" s="283" t="s">
        <v>9637</v>
      </c>
      <c r="F209" s="284" t="s">
        <v>9638</v>
      </c>
      <c r="G209" s="285" t="s">
        <v>3935</v>
      </c>
      <c r="H209" s="286">
        <v>3</v>
      </c>
      <c r="I209" s="287"/>
      <c r="J209" s="288">
        <f>ROUND(I209*H209,2)</f>
        <v>0</v>
      </c>
      <c r="K209" s="284" t="s">
        <v>28</v>
      </c>
      <c r="L209" s="289"/>
      <c r="M209" s="290" t="s">
        <v>28</v>
      </c>
      <c r="N209" s="291" t="s">
        <v>45</v>
      </c>
      <c r="O209" s="87"/>
      <c r="P209" s="240">
        <f>O209*H209</f>
        <v>0</v>
      </c>
      <c r="Q209" s="240">
        <v>0</v>
      </c>
      <c r="R209" s="240">
        <f>Q209*H209</f>
        <v>0</v>
      </c>
      <c r="S209" s="240">
        <v>0</v>
      </c>
      <c r="T209" s="241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42" t="s">
        <v>9611</v>
      </c>
      <c r="AT209" s="242" t="s">
        <v>516</v>
      </c>
      <c r="AU209" s="242" t="s">
        <v>82</v>
      </c>
      <c r="AY209" s="20" t="s">
        <v>475</v>
      </c>
      <c r="BE209" s="243">
        <f>IF(N209="základní",J209,0)</f>
        <v>0</v>
      </c>
      <c r="BF209" s="243">
        <f>IF(N209="snížená",J209,0)</f>
        <v>0</v>
      </c>
      <c r="BG209" s="243">
        <f>IF(N209="zákl. přenesená",J209,0)</f>
        <v>0</v>
      </c>
      <c r="BH209" s="243">
        <f>IF(N209="sníž. přenesená",J209,0)</f>
        <v>0</v>
      </c>
      <c r="BI209" s="243">
        <f>IF(N209="nulová",J209,0)</f>
        <v>0</v>
      </c>
      <c r="BJ209" s="20" t="s">
        <v>78</v>
      </c>
      <c r="BK209" s="243">
        <f>ROUND(I209*H209,2)</f>
        <v>0</v>
      </c>
      <c r="BL209" s="20" t="s">
        <v>9611</v>
      </c>
      <c r="BM209" s="242" t="s">
        <v>9639</v>
      </c>
    </row>
    <row r="210" s="2" customFormat="1">
      <c r="A210" s="41"/>
      <c r="B210" s="42"/>
      <c r="C210" s="43"/>
      <c r="D210" s="244" t="s">
        <v>484</v>
      </c>
      <c r="E210" s="43"/>
      <c r="F210" s="245" t="s">
        <v>9638</v>
      </c>
      <c r="G210" s="43"/>
      <c r="H210" s="43"/>
      <c r="I210" s="151"/>
      <c r="J210" s="43"/>
      <c r="K210" s="43"/>
      <c r="L210" s="47"/>
      <c r="M210" s="246"/>
      <c r="N210" s="24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484</v>
      </c>
      <c r="AU210" s="20" t="s">
        <v>82</v>
      </c>
    </row>
    <row r="211" s="2" customFormat="1" ht="16.5" customHeight="1">
      <c r="A211" s="41"/>
      <c r="B211" s="42"/>
      <c r="C211" s="231" t="s">
        <v>649</v>
      </c>
      <c r="D211" s="231" t="s">
        <v>477</v>
      </c>
      <c r="E211" s="232" t="s">
        <v>9640</v>
      </c>
      <c r="F211" s="233" t="s">
        <v>9641</v>
      </c>
      <c r="G211" s="234" t="s">
        <v>3898</v>
      </c>
      <c r="H211" s="235">
        <v>1</v>
      </c>
      <c r="I211" s="236"/>
      <c r="J211" s="237">
        <f>ROUND(I211*H211,2)</f>
        <v>0</v>
      </c>
      <c r="K211" s="233" t="s">
        <v>28</v>
      </c>
      <c r="L211" s="47"/>
      <c r="M211" s="238" t="s">
        <v>28</v>
      </c>
      <c r="N211" s="239" t="s">
        <v>45</v>
      </c>
      <c r="O211" s="87"/>
      <c r="P211" s="240">
        <f>O211*H211</f>
        <v>0</v>
      </c>
      <c r="Q211" s="240">
        <v>0</v>
      </c>
      <c r="R211" s="240">
        <f>Q211*H211</f>
        <v>0</v>
      </c>
      <c r="S211" s="240">
        <v>0</v>
      </c>
      <c r="T211" s="241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42" t="s">
        <v>9611</v>
      </c>
      <c r="AT211" s="242" t="s">
        <v>477</v>
      </c>
      <c r="AU211" s="242" t="s">
        <v>82</v>
      </c>
      <c r="AY211" s="20" t="s">
        <v>475</v>
      </c>
      <c r="BE211" s="243">
        <f>IF(N211="základní",J211,0)</f>
        <v>0</v>
      </c>
      <c r="BF211" s="243">
        <f>IF(N211="snížená",J211,0)</f>
        <v>0</v>
      </c>
      <c r="BG211" s="243">
        <f>IF(N211="zákl. přenesená",J211,0)</f>
        <v>0</v>
      </c>
      <c r="BH211" s="243">
        <f>IF(N211="sníž. přenesená",J211,0)</f>
        <v>0</v>
      </c>
      <c r="BI211" s="243">
        <f>IF(N211="nulová",J211,0)</f>
        <v>0</v>
      </c>
      <c r="BJ211" s="20" t="s">
        <v>78</v>
      </c>
      <c r="BK211" s="243">
        <f>ROUND(I211*H211,2)</f>
        <v>0</v>
      </c>
      <c r="BL211" s="20" t="s">
        <v>9611</v>
      </c>
      <c r="BM211" s="242" t="s">
        <v>9642</v>
      </c>
    </row>
    <row r="212" s="2" customFormat="1">
      <c r="A212" s="41"/>
      <c r="B212" s="42"/>
      <c r="C212" s="43"/>
      <c r="D212" s="244" t="s">
        <v>484</v>
      </c>
      <c r="E212" s="43"/>
      <c r="F212" s="245" t="s">
        <v>9641</v>
      </c>
      <c r="G212" s="43"/>
      <c r="H212" s="43"/>
      <c r="I212" s="151"/>
      <c r="J212" s="43"/>
      <c r="K212" s="43"/>
      <c r="L212" s="47"/>
      <c r="M212" s="246"/>
      <c r="N212" s="24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484</v>
      </c>
      <c r="AU212" s="20" t="s">
        <v>82</v>
      </c>
    </row>
    <row r="213" s="2" customFormat="1" ht="16.5" customHeight="1">
      <c r="A213" s="41"/>
      <c r="B213" s="42"/>
      <c r="C213" s="282" t="s">
        <v>655</v>
      </c>
      <c r="D213" s="282" t="s">
        <v>516</v>
      </c>
      <c r="E213" s="283" t="s">
        <v>9643</v>
      </c>
      <c r="F213" s="284" t="s">
        <v>9644</v>
      </c>
      <c r="G213" s="285" t="s">
        <v>3935</v>
      </c>
      <c r="H213" s="286">
        <v>7</v>
      </c>
      <c r="I213" s="287"/>
      <c r="J213" s="288">
        <f>ROUND(I213*H213,2)</f>
        <v>0</v>
      </c>
      <c r="K213" s="284" t="s">
        <v>28</v>
      </c>
      <c r="L213" s="289"/>
      <c r="M213" s="290" t="s">
        <v>28</v>
      </c>
      <c r="N213" s="291" t="s">
        <v>45</v>
      </c>
      <c r="O213" s="87"/>
      <c r="P213" s="240">
        <f>O213*H213</f>
        <v>0</v>
      </c>
      <c r="Q213" s="240">
        <v>0</v>
      </c>
      <c r="R213" s="240">
        <f>Q213*H213</f>
        <v>0</v>
      </c>
      <c r="S213" s="240">
        <v>0</v>
      </c>
      <c r="T213" s="241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42" t="s">
        <v>9611</v>
      </c>
      <c r="AT213" s="242" t="s">
        <v>516</v>
      </c>
      <c r="AU213" s="242" t="s">
        <v>82</v>
      </c>
      <c r="AY213" s="20" t="s">
        <v>475</v>
      </c>
      <c r="BE213" s="243">
        <f>IF(N213="základní",J213,0)</f>
        <v>0</v>
      </c>
      <c r="BF213" s="243">
        <f>IF(N213="snížená",J213,0)</f>
        <v>0</v>
      </c>
      <c r="BG213" s="243">
        <f>IF(N213="zákl. přenesená",J213,0)</f>
        <v>0</v>
      </c>
      <c r="BH213" s="243">
        <f>IF(N213="sníž. přenesená",J213,0)</f>
        <v>0</v>
      </c>
      <c r="BI213" s="243">
        <f>IF(N213="nulová",J213,0)</f>
        <v>0</v>
      </c>
      <c r="BJ213" s="20" t="s">
        <v>78</v>
      </c>
      <c r="BK213" s="243">
        <f>ROUND(I213*H213,2)</f>
        <v>0</v>
      </c>
      <c r="BL213" s="20" t="s">
        <v>9611</v>
      </c>
      <c r="BM213" s="242" t="s">
        <v>9645</v>
      </c>
    </row>
    <row r="214" s="2" customFormat="1">
      <c r="A214" s="41"/>
      <c r="B214" s="42"/>
      <c r="C214" s="43"/>
      <c r="D214" s="244" t="s">
        <v>484</v>
      </c>
      <c r="E214" s="43"/>
      <c r="F214" s="245" t="s">
        <v>9644</v>
      </c>
      <c r="G214" s="43"/>
      <c r="H214" s="43"/>
      <c r="I214" s="151"/>
      <c r="J214" s="43"/>
      <c r="K214" s="43"/>
      <c r="L214" s="47"/>
      <c r="M214" s="246"/>
      <c r="N214" s="24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484</v>
      </c>
      <c r="AU214" s="20" t="s">
        <v>82</v>
      </c>
    </row>
    <row r="215" s="2" customFormat="1" ht="21.75" customHeight="1">
      <c r="A215" s="41"/>
      <c r="B215" s="42"/>
      <c r="C215" s="231" t="s">
        <v>662</v>
      </c>
      <c r="D215" s="231" t="s">
        <v>477</v>
      </c>
      <c r="E215" s="232" t="s">
        <v>9646</v>
      </c>
      <c r="F215" s="233" t="s">
        <v>9647</v>
      </c>
      <c r="G215" s="234" t="s">
        <v>3898</v>
      </c>
      <c r="H215" s="235">
        <v>1</v>
      </c>
      <c r="I215" s="236"/>
      <c r="J215" s="237">
        <f>ROUND(I215*H215,2)</f>
        <v>0</v>
      </c>
      <c r="K215" s="233" t="s">
        <v>28</v>
      </c>
      <c r="L215" s="47"/>
      <c r="M215" s="238" t="s">
        <v>28</v>
      </c>
      <c r="N215" s="239" t="s">
        <v>45</v>
      </c>
      <c r="O215" s="87"/>
      <c r="P215" s="240">
        <f>O215*H215</f>
        <v>0</v>
      </c>
      <c r="Q215" s="240">
        <v>0</v>
      </c>
      <c r="R215" s="240">
        <f>Q215*H215</f>
        <v>0</v>
      </c>
      <c r="S215" s="240">
        <v>0</v>
      </c>
      <c r="T215" s="241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42" t="s">
        <v>9611</v>
      </c>
      <c r="AT215" s="242" t="s">
        <v>477</v>
      </c>
      <c r="AU215" s="242" t="s">
        <v>82</v>
      </c>
      <c r="AY215" s="20" t="s">
        <v>475</v>
      </c>
      <c r="BE215" s="243">
        <f>IF(N215="základní",J215,0)</f>
        <v>0</v>
      </c>
      <c r="BF215" s="243">
        <f>IF(N215="snížená",J215,0)</f>
        <v>0</v>
      </c>
      <c r="BG215" s="243">
        <f>IF(N215="zákl. přenesená",J215,0)</f>
        <v>0</v>
      </c>
      <c r="BH215" s="243">
        <f>IF(N215="sníž. přenesená",J215,0)</f>
        <v>0</v>
      </c>
      <c r="BI215" s="243">
        <f>IF(N215="nulová",J215,0)</f>
        <v>0</v>
      </c>
      <c r="BJ215" s="20" t="s">
        <v>78</v>
      </c>
      <c r="BK215" s="243">
        <f>ROUND(I215*H215,2)</f>
        <v>0</v>
      </c>
      <c r="BL215" s="20" t="s">
        <v>9611</v>
      </c>
      <c r="BM215" s="242" t="s">
        <v>9648</v>
      </c>
    </row>
    <row r="216" s="2" customFormat="1">
      <c r="A216" s="41"/>
      <c r="B216" s="42"/>
      <c r="C216" s="43"/>
      <c r="D216" s="244" t="s">
        <v>484</v>
      </c>
      <c r="E216" s="43"/>
      <c r="F216" s="245" t="s">
        <v>9647</v>
      </c>
      <c r="G216" s="43"/>
      <c r="H216" s="43"/>
      <c r="I216" s="151"/>
      <c r="J216" s="43"/>
      <c r="K216" s="43"/>
      <c r="L216" s="47"/>
      <c r="M216" s="246"/>
      <c r="N216" s="24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484</v>
      </c>
      <c r="AU216" s="20" t="s">
        <v>82</v>
      </c>
    </row>
    <row r="217" s="2" customFormat="1" ht="16.5" customHeight="1">
      <c r="A217" s="41"/>
      <c r="B217" s="42"/>
      <c r="C217" s="282" t="s">
        <v>668</v>
      </c>
      <c r="D217" s="282" t="s">
        <v>516</v>
      </c>
      <c r="E217" s="283" t="s">
        <v>9649</v>
      </c>
      <c r="F217" s="284" t="s">
        <v>9650</v>
      </c>
      <c r="G217" s="285" t="s">
        <v>3935</v>
      </c>
      <c r="H217" s="286">
        <v>18</v>
      </c>
      <c r="I217" s="287"/>
      <c r="J217" s="288">
        <f>ROUND(I217*H217,2)</f>
        <v>0</v>
      </c>
      <c r="K217" s="284" t="s">
        <v>28</v>
      </c>
      <c r="L217" s="289"/>
      <c r="M217" s="290" t="s">
        <v>28</v>
      </c>
      <c r="N217" s="291" t="s">
        <v>45</v>
      </c>
      <c r="O217" s="87"/>
      <c r="P217" s="240">
        <f>O217*H217</f>
        <v>0</v>
      </c>
      <c r="Q217" s="240">
        <v>0</v>
      </c>
      <c r="R217" s="240">
        <f>Q217*H217</f>
        <v>0</v>
      </c>
      <c r="S217" s="240">
        <v>0</v>
      </c>
      <c r="T217" s="241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42" t="s">
        <v>9611</v>
      </c>
      <c r="AT217" s="242" t="s">
        <v>516</v>
      </c>
      <c r="AU217" s="242" t="s">
        <v>82</v>
      </c>
      <c r="AY217" s="20" t="s">
        <v>475</v>
      </c>
      <c r="BE217" s="243">
        <f>IF(N217="základní",J217,0)</f>
        <v>0</v>
      </c>
      <c r="BF217" s="243">
        <f>IF(N217="snížená",J217,0)</f>
        <v>0</v>
      </c>
      <c r="BG217" s="243">
        <f>IF(N217="zákl. přenesená",J217,0)</f>
        <v>0</v>
      </c>
      <c r="BH217" s="243">
        <f>IF(N217="sníž. přenesená",J217,0)</f>
        <v>0</v>
      </c>
      <c r="BI217" s="243">
        <f>IF(N217="nulová",J217,0)</f>
        <v>0</v>
      </c>
      <c r="BJ217" s="20" t="s">
        <v>78</v>
      </c>
      <c r="BK217" s="243">
        <f>ROUND(I217*H217,2)</f>
        <v>0</v>
      </c>
      <c r="BL217" s="20" t="s">
        <v>9611</v>
      </c>
      <c r="BM217" s="242" t="s">
        <v>9651</v>
      </c>
    </row>
    <row r="218" s="2" customFormat="1">
      <c r="A218" s="41"/>
      <c r="B218" s="42"/>
      <c r="C218" s="43"/>
      <c r="D218" s="244" t="s">
        <v>484</v>
      </c>
      <c r="E218" s="43"/>
      <c r="F218" s="245" t="s">
        <v>9650</v>
      </c>
      <c r="G218" s="43"/>
      <c r="H218" s="43"/>
      <c r="I218" s="151"/>
      <c r="J218" s="43"/>
      <c r="K218" s="43"/>
      <c r="L218" s="47"/>
      <c r="M218" s="246"/>
      <c r="N218" s="24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484</v>
      </c>
      <c r="AU218" s="20" t="s">
        <v>82</v>
      </c>
    </row>
    <row r="219" s="2" customFormat="1" ht="16.5" customHeight="1">
      <c r="A219" s="41"/>
      <c r="B219" s="42"/>
      <c r="C219" s="231" t="s">
        <v>672</v>
      </c>
      <c r="D219" s="231" t="s">
        <v>477</v>
      </c>
      <c r="E219" s="232" t="s">
        <v>9652</v>
      </c>
      <c r="F219" s="233" t="s">
        <v>9653</v>
      </c>
      <c r="G219" s="234" t="s">
        <v>3898</v>
      </c>
      <c r="H219" s="235">
        <v>1</v>
      </c>
      <c r="I219" s="236"/>
      <c r="J219" s="237">
        <f>ROUND(I219*H219,2)</f>
        <v>0</v>
      </c>
      <c r="K219" s="233" t="s">
        <v>28</v>
      </c>
      <c r="L219" s="47"/>
      <c r="M219" s="238" t="s">
        <v>28</v>
      </c>
      <c r="N219" s="239" t="s">
        <v>45</v>
      </c>
      <c r="O219" s="87"/>
      <c r="P219" s="240">
        <f>O219*H219</f>
        <v>0</v>
      </c>
      <c r="Q219" s="240">
        <v>0</v>
      </c>
      <c r="R219" s="240">
        <f>Q219*H219</f>
        <v>0</v>
      </c>
      <c r="S219" s="240">
        <v>0</v>
      </c>
      <c r="T219" s="241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42" t="s">
        <v>9611</v>
      </c>
      <c r="AT219" s="242" t="s">
        <v>477</v>
      </c>
      <c r="AU219" s="242" t="s">
        <v>82</v>
      </c>
      <c r="AY219" s="20" t="s">
        <v>475</v>
      </c>
      <c r="BE219" s="243">
        <f>IF(N219="základní",J219,0)</f>
        <v>0</v>
      </c>
      <c r="BF219" s="243">
        <f>IF(N219="snížená",J219,0)</f>
        <v>0</v>
      </c>
      <c r="BG219" s="243">
        <f>IF(N219="zákl. přenesená",J219,0)</f>
        <v>0</v>
      </c>
      <c r="BH219" s="243">
        <f>IF(N219="sníž. přenesená",J219,0)</f>
        <v>0</v>
      </c>
      <c r="BI219" s="243">
        <f>IF(N219="nulová",J219,0)</f>
        <v>0</v>
      </c>
      <c r="BJ219" s="20" t="s">
        <v>78</v>
      </c>
      <c r="BK219" s="243">
        <f>ROUND(I219*H219,2)</f>
        <v>0</v>
      </c>
      <c r="BL219" s="20" t="s">
        <v>9611</v>
      </c>
      <c r="BM219" s="242" t="s">
        <v>9654</v>
      </c>
    </row>
    <row r="220" s="2" customFormat="1">
      <c r="A220" s="41"/>
      <c r="B220" s="42"/>
      <c r="C220" s="43"/>
      <c r="D220" s="244" t="s">
        <v>484</v>
      </c>
      <c r="E220" s="43"/>
      <c r="F220" s="245" t="s">
        <v>9653</v>
      </c>
      <c r="G220" s="43"/>
      <c r="H220" s="43"/>
      <c r="I220" s="151"/>
      <c r="J220" s="43"/>
      <c r="K220" s="43"/>
      <c r="L220" s="47"/>
      <c r="M220" s="246"/>
      <c r="N220" s="24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484</v>
      </c>
      <c r="AU220" s="20" t="s">
        <v>82</v>
      </c>
    </row>
    <row r="221" s="2" customFormat="1" ht="21.75" customHeight="1">
      <c r="A221" s="41"/>
      <c r="B221" s="42"/>
      <c r="C221" s="282" t="s">
        <v>677</v>
      </c>
      <c r="D221" s="282" t="s">
        <v>516</v>
      </c>
      <c r="E221" s="283" t="s">
        <v>9655</v>
      </c>
      <c r="F221" s="284" t="s">
        <v>9656</v>
      </c>
      <c r="G221" s="285" t="s">
        <v>3935</v>
      </c>
      <c r="H221" s="286">
        <v>5</v>
      </c>
      <c r="I221" s="287"/>
      <c r="J221" s="288">
        <f>ROUND(I221*H221,2)</f>
        <v>0</v>
      </c>
      <c r="K221" s="284" t="s">
        <v>28</v>
      </c>
      <c r="L221" s="289"/>
      <c r="M221" s="290" t="s">
        <v>28</v>
      </c>
      <c r="N221" s="291" t="s">
        <v>45</v>
      </c>
      <c r="O221" s="87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9611</v>
      </c>
      <c r="AT221" s="242" t="s">
        <v>516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9611</v>
      </c>
      <c r="BM221" s="242" t="s">
        <v>9657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9656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2" customFormat="1" ht="16.5" customHeight="1">
      <c r="A223" s="41"/>
      <c r="B223" s="42"/>
      <c r="C223" s="282" t="s">
        <v>683</v>
      </c>
      <c r="D223" s="282" t="s">
        <v>516</v>
      </c>
      <c r="E223" s="283" t="s">
        <v>9658</v>
      </c>
      <c r="F223" s="284" t="s">
        <v>9659</v>
      </c>
      <c r="G223" s="285" t="s">
        <v>3898</v>
      </c>
      <c r="H223" s="286">
        <v>1</v>
      </c>
      <c r="I223" s="287"/>
      <c r="J223" s="288">
        <f>ROUND(I223*H223,2)</f>
        <v>0</v>
      </c>
      <c r="K223" s="284" t="s">
        <v>28</v>
      </c>
      <c r="L223" s="289"/>
      <c r="M223" s="290" t="s">
        <v>28</v>
      </c>
      <c r="N223" s="291" t="s">
        <v>45</v>
      </c>
      <c r="O223" s="87"/>
      <c r="P223" s="240">
        <f>O223*H223</f>
        <v>0</v>
      </c>
      <c r="Q223" s="240">
        <v>0</v>
      </c>
      <c r="R223" s="240">
        <f>Q223*H223</f>
        <v>0</v>
      </c>
      <c r="S223" s="240">
        <v>0</v>
      </c>
      <c r="T223" s="241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42" t="s">
        <v>9611</v>
      </c>
      <c r="AT223" s="242" t="s">
        <v>516</v>
      </c>
      <c r="AU223" s="242" t="s">
        <v>82</v>
      </c>
      <c r="AY223" s="20" t="s">
        <v>475</v>
      </c>
      <c r="BE223" s="243">
        <f>IF(N223="základní",J223,0)</f>
        <v>0</v>
      </c>
      <c r="BF223" s="243">
        <f>IF(N223="snížená",J223,0)</f>
        <v>0</v>
      </c>
      <c r="BG223" s="243">
        <f>IF(N223="zákl. přenesená",J223,0)</f>
        <v>0</v>
      </c>
      <c r="BH223" s="243">
        <f>IF(N223="sníž. přenesená",J223,0)</f>
        <v>0</v>
      </c>
      <c r="BI223" s="243">
        <f>IF(N223="nulová",J223,0)</f>
        <v>0</v>
      </c>
      <c r="BJ223" s="20" t="s">
        <v>78</v>
      </c>
      <c r="BK223" s="243">
        <f>ROUND(I223*H223,2)</f>
        <v>0</v>
      </c>
      <c r="BL223" s="20" t="s">
        <v>9611</v>
      </c>
      <c r="BM223" s="242" t="s">
        <v>9660</v>
      </c>
    </row>
    <row r="224" s="2" customFormat="1">
      <c r="A224" s="41"/>
      <c r="B224" s="42"/>
      <c r="C224" s="43"/>
      <c r="D224" s="244" t="s">
        <v>484</v>
      </c>
      <c r="E224" s="43"/>
      <c r="F224" s="245" t="s">
        <v>9659</v>
      </c>
      <c r="G224" s="43"/>
      <c r="H224" s="43"/>
      <c r="I224" s="151"/>
      <c r="J224" s="43"/>
      <c r="K224" s="43"/>
      <c r="L224" s="47"/>
      <c r="M224" s="246"/>
      <c r="N224" s="24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484</v>
      </c>
      <c r="AU224" s="20" t="s">
        <v>82</v>
      </c>
    </row>
    <row r="225" s="2" customFormat="1" ht="16.5" customHeight="1">
      <c r="A225" s="41"/>
      <c r="B225" s="42"/>
      <c r="C225" s="282" t="s">
        <v>689</v>
      </c>
      <c r="D225" s="282" t="s">
        <v>516</v>
      </c>
      <c r="E225" s="283" t="s">
        <v>9661</v>
      </c>
      <c r="F225" s="284" t="s">
        <v>9662</v>
      </c>
      <c r="G225" s="285" t="s">
        <v>3935</v>
      </c>
      <c r="H225" s="286">
        <v>1</v>
      </c>
      <c r="I225" s="287"/>
      <c r="J225" s="288">
        <f>ROUND(I225*H225,2)</f>
        <v>0</v>
      </c>
      <c r="K225" s="284" t="s">
        <v>28</v>
      </c>
      <c r="L225" s="289"/>
      <c r="M225" s="290" t="s">
        <v>28</v>
      </c>
      <c r="N225" s="291" t="s">
        <v>45</v>
      </c>
      <c r="O225" s="87"/>
      <c r="P225" s="240">
        <f>O225*H225</f>
        <v>0</v>
      </c>
      <c r="Q225" s="240">
        <v>0</v>
      </c>
      <c r="R225" s="240">
        <f>Q225*H225</f>
        <v>0</v>
      </c>
      <c r="S225" s="240">
        <v>0</v>
      </c>
      <c r="T225" s="241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42" t="s">
        <v>9611</v>
      </c>
      <c r="AT225" s="242" t="s">
        <v>516</v>
      </c>
      <c r="AU225" s="242" t="s">
        <v>82</v>
      </c>
      <c r="AY225" s="20" t="s">
        <v>475</v>
      </c>
      <c r="BE225" s="243">
        <f>IF(N225="základní",J225,0)</f>
        <v>0</v>
      </c>
      <c r="BF225" s="243">
        <f>IF(N225="snížená",J225,0)</f>
        <v>0</v>
      </c>
      <c r="BG225" s="243">
        <f>IF(N225="zákl. přenesená",J225,0)</f>
        <v>0</v>
      </c>
      <c r="BH225" s="243">
        <f>IF(N225="sníž. přenesená",J225,0)</f>
        <v>0</v>
      </c>
      <c r="BI225" s="243">
        <f>IF(N225="nulová",J225,0)</f>
        <v>0</v>
      </c>
      <c r="BJ225" s="20" t="s">
        <v>78</v>
      </c>
      <c r="BK225" s="243">
        <f>ROUND(I225*H225,2)</f>
        <v>0</v>
      </c>
      <c r="BL225" s="20" t="s">
        <v>9611</v>
      </c>
      <c r="BM225" s="242" t="s">
        <v>9663</v>
      </c>
    </row>
    <row r="226" s="2" customFormat="1">
      <c r="A226" s="41"/>
      <c r="B226" s="42"/>
      <c r="C226" s="43"/>
      <c r="D226" s="244" t="s">
        <v>484</v>
      </c>
      <c r="E226" s="43"/>
      <c r="F226" s="245" t="s">
        <v>9662</v>
      </c>
      <c r="G226" s="43"/>
      <c r="H226" s="43"/>
      <c r="I226" s="151"/>
      <c r="J226" s="43"/>
      <c r="K226" s="43"/>
      <c r="L226" s="47"/>
      <c r="M226" s="246"/>
      <c r="N226" s="24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484</v>
      </c>
      <c r="AU226" s="20" t="s">
        <v>82</v>
      </c>
    </row>
    <row r="227" s="2" customFormat="1">
      <c r="A227" s="41"/>
      <c r="B227" s="42"/>
      <c r="C227" s="43"/>
      <c r="D227" s="244" t="s">
        <v>485</v>
      </c>
      <c r="E227" s="43"/>
      <c r="F227" s="248" t="s">
        <v>9664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485</v>
      </c>
      <c r="AU227" s="20" t="s">
        <v>82</v>
      </c>
    </row>
    <row r="228" s="12" customFormat="1" ht="25.92" customHeight="1">
      <c r="A228" s="12"/>
      <c r="B228" s="215"/>
      <c r="C228" s="216"/>
      <c r="D228" s="217" t="s">
        <v>73</v>
      </c>
      <c r="E228" s="218" t="s">
        <v>5346</v>
      </c>
      <c r="F228" s="218" t="s">
        <v>5347</v>
      </c>
      <c r="G228" s="216"/>
      <c r="H228" s="216"/>
      <c r="I228" s="219"/>
      <c r="J228" s="220">
        <f>BK228</f>
        <v>0</v>
      </c>
      <c r="K228" s="216"/>
      <c r="L228" s="221"/>
      <c r="M228" s="222"/>
      <c r="N228" s="223"/>
      <c r="O228" s="223"/>
      <c r="P228" s="224">
        <f>P229</f>
        <v>0</v>
      </c>
      <c r="Q228" s="223"/>
      <c r="R228" s="224">
        <f>R229</f>
        <v>0</v>
      </c>
      <c r="S228" s="223"/>
      <c r="T228" s="225">
        <f>T229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6" t="s">
        <v>186</v>
      </c>
      <c r="AT228" s="227" t="s">
        <v>73</v>
      </c>
      <c r="AU228" s="227" t="s">
        <v>74</v>
      </c>
      <c r="AY228" s="226" t="s">
        <v>475</v>
      </c>
      <c r="BK228" s="228">
        <f>BK229</f>
        <v>0</v>
      </c>
    </row>
    <row r="229" s="12" customFormat="1" ht="22.8" customHeight="1">
      <c r="A229" s="12"/>
      <c r="B229" s="215"/>
      <c r="C229" s="216"/>
      <c r="D229" s="217" t="s">
        <v>73</v>
      </c>
      <c r="E229" s="229" t="s">
        <v>9665</v>
      </c>
      <c r="F229" s="229" t="s">
        <v>9666</v>
      </c>
      <c r="G229" s="216"/>
      <c r="H229" s="216"/>
      <c r="I229" s="219"/>
      <c r="J229" s="230">
        <f>BK229</f>
        <v>0</v>
      </c>
      <c r="K229" s="216"/>
      <c r="L229" s="221"/>
      <c r="M229" s="222"/>
      <c r="N229" s="223"/>
      <c r="O229" s="223"/>
      <c r="P229" s="224">
        <f>SUM(P230:P232)</f>
        <v>0</v>
      </c>
      <c r="Q229" s="223"/>
      <c r="R229" s="224">
        <f>SUM(R230:R232)</f>
        <v>0</v>
      </c>
      <c r="S229" s="223"/>
      <c r="T229" s="225">
        <f>SUM(T230:T232)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6" t="s">
        <v>186</v>
      </c>
      <c r="AT229" s="227" t="s">
        <v>73</v>
      </c>
      <c r="AU229" s="227" t="s">
        <v>78</v>
      </c>
      <c r="AY229" s="226" t="s">
        <v>475</v>
      </c>
      <c r="BK229" s="228">
        <f>SUM(BK230:BK232)</f>
        <v>0</v>
      </c>
    </row>
    <row r="230" s="2" customFormat="1" ht="16.5" customHeight="1">
      <c r="A230" s="41"/>
      <c r="B230" s="42"/>
      <c r="C230" s="231" t="s">
        <v>703</v>
      </c>
      <c r="D230" s="231" t="s">
        <v>477</v>
      </c>
      <c r="E230" s="232" t="s">
        <v>9667</v>
      </c>
      <c r="F230" s="233" t="s">
        <v>9668</v>
      </c>
      <c r="G230" s="234" t="s">
        <v>3898</v>
      </c>
      <c r="H230" s="235">
        <v>1</v>
      </c>
      <c r="I230" s="236"/>
      <c r="J230" s="237">
        <f>ROUND(I230*H230,2)</f>
        <v>0</v>
      </c>
      <c r="K230" s="233" t="s">
        <v>906</v>
      </c>
      <c r="L230" s="47"/>
      <c r="M230" s="238" t="s">
        <v>28</v>
      </c>
      <c r="N230" s="239" t="s">
        <v>45</v>
      </c>
      <c r="O230" s="87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42" t="s">
        <v>5350</v>
      </c>
      <c r="AT230" s="242" t="s">
        <v>477</v>
      </c>
      <c r="AU230" s="242" t="s">
        <v>82</v>
      </c>
      <c r="AY230" s="20" t="s">
        <v>475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20" t="s">
        <v>78</v>
      </c>
      <c r="BK230" s="243">
        <f>ROUND(I230*H230,2)</f>
        <v>0</v>
      </c>
      <c r="BL230" s="20" t="s">
        <v>5350</v>
      </c>
      <c r="BM230" s="242" t="s">
        <v>9669</v>
      </c>
    </row>
    <row r="231" s="2" customFormat="1">
      <c r="A231" s="41"/>
      <c r="B231" s="42"/>
      <c r="C231" s="43"/>
      <c r="D231" s="244" t="s">
        <v>484</v>
      </c>
      <c r="E231" s="43"/>
      <c r="F231" s="245" t="s">
        <v>9668</v>
      </c>
      <c r="G231" s="43"/>
      <c r="H231" s="43"/>
      <c r="I231" s="151"/>
      <c r="J231" s="43"/>
      <c r="K231" s="43"/>
      <c r="L231" s="47"/>
      <c r="M231" s="246"/>
      <c r="N231" s="24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484</v>
      </c>
      <c r="AU231" s="20" t="s">
        <v>82</v>
      </c>
    </row>
    <row r="232" s="2" customFormat="1">
      <c r="A232" s="41"/>
      <c r="B232" s="42"/>
      <c r="C232" s="43"/>
      <c r="D232" s="244" t="s">
        <v>485</v>
      </c>
      <c r="E232" s="43"/>
      <c r="F232" s="248" t="s">
        <v>9670</v>
      </c>
      <c r="G232" s="43"/>
      <c r="H232" s="43"/>
      <c r="I232" s="151"/>
      <c r="J232" s="43"/>
      <c r="K232" s="43"/>
      <c r="L232" s="47"/>
      <c r="M232" s="295"/>
      <c r="N232" s="296"/>
      <c r="O232" s="297"/>
      <c r="P232" s="297"/>
      <c r="Q232" s="297"/>
      <c r="R232" s="297"/>
      <c r="S232" s="297"/>
      <c r="T232" s="29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485</v>
      </c>
      <c r="AU232" s="20" t="s">
        <v>82</v>
      </c>
    </row>
    <row r="233" s="2" customFormat="1" ht="6.96" customHeight="1">
      <c r="A233" s="41"/>
      <c r="B233" s="62"/>
      <c r="C233" s="63"/>
      <c r="D233" s="63"/>
      <c r="E233" s="63"/>
      <c r="F233" s="63"/>
      <c r="G233" s="63"/>
      <c r="H233" s="63"/>
      <c r="I233" s="179"/>
      <c r="J233" s="63"/>
      <c r="K233" s="63"/>
      <c r="L233" s="47"/>
      <c r="M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</row>
  </sheetData>
  <sheetProtection sheet="1" autoFilter="0" formatColumns="0" formatRows="0" objects="1" scenarios="1" spinCount="100000" saltValue="TtoeYmjhPBVwJFeWC1mCqfSWB0YZZ2QgBjgCieFHLFWdM3959lLXMe8uwPI7ce4kdWaLodSHE1P3tTa3oG2sWQ==" hashValue="3ncHWfssebRR56HkLO1nJuJmAGWeDoTzn4msrS6PYarR//IVp2KIZIGOCs3SPWJ432iKoC2go1pkQ4hXd+VxmA==" algorithmName="SHA-512" password="C429"/>
  <autoFilter ref="C103:K23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0:H90"/>
    <mergeCell ref="E94:H94"/>
    <mergeCell ref="E92:H92"/>
    <mergeCell ref="E96:H9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409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9532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9671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407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9534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9535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ROUND(J104,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ROUND((SUM(BE104:BE223)),  2)</f>
        <v>0</v>
      </c>
      <c r="G37" s="41"/>
      <c r="H37" s="41"/>
      <c r="I37" s="168">
        <v>0.20999999999999999</v>
      </c>
      <c r="J37" s="167">
        <f>ROUND(((SUM(BE104:BE223))*I37),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ROUND((SUM(BF104:BF223)),  2)</f>
        <v>0</v>
      </c>
      <c r="G38" s="41"/>
      <c r="H38" s="41"/>
      <c r="I38" s="168">
        <v>0.14999999999999999</v>
      </c>
      <c r="J38" s="167">
        <f>ROUND(((SUM(BF104:BF223))*I38),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ROUND((SUM(BG104:BG223)),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ROUND((SUM(BH104:BH223)),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ROUND((SUM(BI104:BI223)),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9532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02 - Geodetické body a pilíře pro směrová měření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VODNÍ DÍLA - TBD a.s.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>Ing. David Richtr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J104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J105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1445</v>
      </c>
      <c r="E69" s="199"/>
      <c r="F69" s="199"/>
      <c r="G69" s="199"/>
      <c r="H69" s="199"/>
      <c r="I69" s="200"/>
      <c r="J69" s="201">
        <f>J106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924</v>
      </c>
      <c r="E70" s="199"/>
      <c r="F70" s="199"/>
      <c r="G70" s="199"/>
      <c r="H70" s="199"/>
      <c r="I70" s="200"/>
      <c r="J70" s="201">
        <f>J129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448</v>
      </c>
      <c r="E71" s="199"/>
      <c r="F71" s="199"/>
      <c r="G71" s="199"/>
      <c r="H71" s="199"/>
      <c r="I71" s="200"/>
      <c r="J71" s="201">
        <f>J166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1909</v>
      </c>
      <c r="E72" s="199"/>
      <c r="F72" s="199"/>
      <c r="G72" s="199"/>
      <c r="H72" s="199"/>
      <c r="I72" s="200"/>
      <c r="J72" s="201">
        <f>J170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97"/>
      <c r="C73" s="127"/>
      <c r="D73" s="198" t="s">
        <v>451</v>
      </c>
      <c r="E73" s="199"/>
      <c r="F73" s="199"/>
      <c r="G73" s="199"/>
      <c r="H73" s="199"/>
      <c r="I73" s="200"/>
      <c r="J73" s="201">
        <f>J174</f>
        <v>0</v>
      </c>
      <c r="K73" s="127"/>
      <c r="L73" s="202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9" customFormat="1" ht="24.96" customHeight="1">
      <c r="A74" s="9"/>
      <c r="B74" s="190"/>
      <c r="C74" s="191"/>
      <c r="D74" s="192" t="s">
        <v>452</v>
      </c>
      <c r="E74" s="193"/>
      <c r="F74" s="193"/>
      <c r="G74" s="193"/>
      <c r="H74" s="193"/>
      <c r="I74" s="194"/>
      <c r="J74" s="195">
        <f>J178</f>
        <v>0</v>
      </c>
      <c r="K74" s="191"/>
      <c r="L74" s="196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0" customFormat="1" ht="19.92" customHeight="1">
      <c r="A75" s="10"/>
      <c r="B75" s="197"/>
      <c r="C75" s="127"/>
      <c r="D75" s="198" t="s">
        <v>9672</v>
      </c>
      <c r="E75" s="199"/>
      <c r="F75" s="199"/>
      <c r="G75" s="199"/>
      <c r="H75" s="199"/>
      <c r="I75" s="200"/>
      <c r="J75" s="201">
        <f>J179</f>
        <v>0</v>
      </c>
      <c r="K75" s="127"/>
      <c r="L75" s="202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97"/>
      <c r="C76" s="127"/>
      <c r="D76" s="198" t="s">
        <v>457</v>
      </c>
      <c r="E76" s="199"/>
      <c r="F76" s="199"/>
      <c r="G76" s="199"/>
      <c r="H76" s="199"/>
      <c r="I76" s="200"/>
      <c r="J76" s="201">
        <f>J185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90"/>
      <c r="C77" s="191"/>
      <c r="D77" s="192" t="s">
        <v>9536</v>
      </c>
      <c r="E77" s="193"/>
      <c r="F77" s="193"/>
      <c r="G77" s="193"/>
      <c r="H77" s="193"/>
      <c r="I77" s="194"/>
      <c r="J77" s="195">
        <f>J200</f>
        <v>0</v>
      </c>
      <c r="K77" s="191"/>
      <c r="L77" s="196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97"/>
      <c r="C78" s="127"/>
      <c r="D78" s="198" t="s">
        <v>9673</v>
      </c>
      <c r="E78" s="199"/>
      <c r="F78" s="199"/>
      <c r="G78" s="199"/>
      <c r="H78" s="199"/>
      <c r="I78" s="200"/>
      <c r="J78" s="201">
        <f>J201</f>
        <v>0</v>
      </c>
      <c r="K78" s="127"/>
      <c r="L78" s="202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90"/>
      <c r="C79" s="191"/>
      <c r="D79" s="192" t="s">
        <v>5057</v>
      </c>
      <c r="E79" s="193"/>
      <c r="F79" s="193"/>
      <c r="G79" s="193"/>
      <c r="H79" s="193"/>
      <c r="I79" s="194"/>
      <c r="J79" s="195">
        <f>J216</f>
        <v>0</v>
      </c>
      <c r="K79" s="191"/>
      <c r="L79" s="196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10" customFormat="1" ht="19.92" customHeight="1">
      <c r="A80" s="10"/>
      <c r="B80" s="197"/>
      <c r="C80" s="127"/>
      <c r="D80" s="198" t="s">
        <v>9538</v>
      </c>
      <c r="E80" s="199"/>
      <c r="F80" s="199"/>
      <c r="G80" s="199"/>
      <c r="H80" s="199"/>
      <c r="I80" s="200"/>
      <c r="J80" s="201">
        <f>J217</f>
        <v>0</v>
      </c>
      <c r="K80" s="127"/>
      <c r="L80" s="202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2" customFormat="1" ht="21.84" customHeight="1">
      <c r="A81" s="41"/>
      <c r="B81" s="42"/>
      <c r="C81" s="43"/>
      <c r="D81" s="43"/>
      <c r="E81" s="43"/>
      <c r="F81" s="43"/>
      <c r="G81" s="43"/>
      <c r="H81" s="43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62"/>
      <c r="C82" s="63"/>
      <c r="D82" s="63"/>
      <c r="E82" s="63"/>
      <c r="F82" s="63"/>
      <c r="G82" s="63"/>
      <c r="H82" s="63"/>
      <c r="I82" s="179"/>
      <c r="J82" s="63"/>
      <c r="K82" s="63"/>
      <c r="L82" s="152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6" s="2" customFormat="1" ht="6.96" customHeight="1">
      <c r="A86" s="41"/>
      <c r="B86" s="64"/>
      <c r="C86" s="65"/>
      <c r="D86" s="65"/>
      <c r="E86" s="65"/>
      <c r="F86" s="65"/>
      <c r="G86" s="65"/>
      <c r="H86" s="65"/>
      <c r="I86" s="182"/>
      <c r="J86" s="65"/>
      <c r="K86" s="65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24.96" customHeight="1">
      <c r="A87" s="41"/>
      <c r="B87" s="42"/>
      <c r="C87" s="26" t="s">
        <v>460</v>
      </c>
      <c r="D87" s="43"/>
      <c r="E87" s="43"/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16</v>
      </c>
      <c r="D89" s="43"/>
      <c r="E89" s="43"/>
      <c r="F89" s="43"/>
      <c r="G89" s="43"/>
      <c r="H89" s="43"/>
      <c r="I89" s="151"/>
      <c r="J89" s="43"/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183" t="str">
        <f>E7</f>
        <v>Krounka Kutřín, výstavba poldru</v>
      </c>
      <c r="F90" s="35"/>
      <c r="G90" s="35"/>
      <c r="H90" s="35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" customFormat="1" ht="12" customHeight="1">
      <c r="B91" s="24"/>
      <c r="C91" s="35" t="s">
        <v>435</v>
      </c>
      <c r="D91" s="25"/>
      <c r="E91" s="25"/>
      <c r="F91" s="25"/>
      <c r="G91" s="25"/>
      <c r="H91" s="25"/>
      <c r="I91" s="142"/>
      <c r="J91" s="25"/>
      <c r="K91" s="25"/>
      <c r="L91" s="23"/>
    </row>
    <row r="92" s="1" customFormat="1" ht="16.5" customHeight="1">
      <c r="B92" s="24"/>
      <c r="C92" s="25"/>
      <c r="D92" s="25"/>
      <c r="E92" s="183" t="s">
        <v>8531</v>
      </c>
      <c r="F92" s="25"/>
      <c r="G92" s="25"/>
      <c r="H92" s="25"/>
      <c r="I92" s="142"/>
      <c r="J92" s="25"/>
      <c r="K92" s="25"/>
      <c r="L92" s="23"/>
    </row>
    <row r="93" s="1" customFormat="1" ht="12" customHeight="1">
      <c r="B93" s="24"/>
      <c r="C93" s="35" t="s">
        <v>437</v>
      </c>
      <c r="D93" s="25"/>
      <c r="E93" s="25"/>
      <c r="F93" s="25"/>
      <c r="G93" s="25"/>
      <c r="H93" s="25"/>
      <c r="I93" s="142"/>
      <c r="J93" s="25"/>
      <c r="K93" s="25"/>
      <c r="L93" s="23"/>
    </row>
    <row r="94" s="2" customFormat="1" ht="16.5" customHeight="1">
      <c r="A94" s="41"/>
      <c r="B94" s="42"/>
      <c r="C94" s="43"/>
      <c r="D94" s="43"/>
      <c r="E94" s="184" t="s">
        <v>9532</v>
      </c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439</v>
      </c>
      <c r="D95" s="43"/>
      <c r="E95" s="43"/>
      <c r="F95" s="43"/>
      <c r="G95" s="43"/>
      <c r="H95" s="43"/>
      <c r="I95" s="151"/>
      <c r="J95" s="43"/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6.5" customHeight="1">
      <c r="A96" s="41"/>
      <c r="B96" s="42"/>
      <c r="C96" s="43"/>
      <c r="D96" s="43"/>
      <c r="E96" s="72" t="str">
        <f>E13</f>
        <v>02 - Geodetické body a pilíře pro směrová měření</v>
      </c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151"/>
      <c r="J97" s="43"/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2" customHeight="1">
      <c r="A98" s="41"/>
      <c r="B98" s="42"/>
      <c r="C98" s="35" t="s">
        <v>22</v>
      </c>
      <c r="D98" s="43"/>
      <c r="E98" s="43"/>
      <c r="F98" s="30" t="str">
        <f>F16</f>
        <v>k.ú. Perálec,Hněvětice,Miřetín,Č.Rybná</v>
      </c>
      <c r="G98" s="43"/>
      <c r="H98" s="43"/>
      <c r="I98" s="154" t="s">
        <v>24</v>
      </c>
      <c r="J98" s="75" t="str">
        <f>IF(J16="","",J16)</f>
        <v>27.8.2019</v>
      </c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6.96" customHeight="1">
      <c r="A99" s="41"/>
      <c r="B99" s="42"/>
      <c r="C99" s="43"/>
      <c r="D99" s="43"/>
      <c r="E99" s="43"/>
      <c r="F99" s="43"/>
      <c r="G99" s="43"/>
      <c r="H99" s="43"/>
      <c r="I99" s="151"/>
      <c r="J99" s="43"/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25.65" customHeight="1">
      <c r="A100" s="41"/>
      <c r="B100" s="42"/>
      <c r="C100" s="35" t="s">
        <v>26</v>
      </c>
      <c r="D100" s="43"/>
      <c r="E100" s="43"/>
      <c r="F100" s="30" t="str">
        <f>E19</f>
        <v>Povodí Labe,státní podnik,Víta Nejedlého 951, HK3</v>
      </c>
      <c r="G100" s="43"/>
      <c r="H100" s="43"/>
      <c r="I100" s="154" t="s">
        <v>33</v>
      </c>
      <c r="J100" s="39" t="str">
        <f>E25</f>
        <v>VODNÍ DÍLA - TBD a.s.</v>
      </c>
      <c r="K100" s="43"/>
      <c r="L100" s="152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2" customFormat="1" ht="15.15" customHeight="1">
      <c r="A101" s="41"/>
      <c r="B101" s="42"/>
      <c r="C101" s="35" t="s">
        <v>31</v>
      </c>
      <c r="D101" s="43"/>
      <c r="E101" s="43"/>
      <c r="F101" s="30" t="str">
        <f>IF(E22="","",E22)</f>
        <v>Vyplň údaj</v>
      </c>
      <c r="G101" s="43"/>
      <c r="H101" s="43"/>
      <c r="I101" s="154" t="s">
        <v>36</v>
      </c>
      <c r="J101" s="39" t="str">
        <f>E28</f>
        <v>Ing. David Richtr</v>
      </c>
      <c r="K101" s="43"/>
      <c r="L101" s="152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</row>
    <row r="102" s="2" customFormat="1" ht="10.32" customHeight="1">
      <c r="A102" s="41"/>
      <c r="B102" s="42"/>
      <c r="C102" s="43"/>
      <c r="D102" s="43"/>
      <c r="E102" s="43"/>
      <c r="F102" s="43"/>
      <c r="G102" s="43"/>
      <c r="H102" s="43"/>
      <c r="I102" s="151"/>
      <c r="J102" s="43"/>
      <c r="K102" s="43"/>
      <c r="L102" s="152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  <row r="103" s="11" customFormat="1" ht="29.28" customHeight="1">
      <c r="A103" s="203"/>
      <c r="B103" s="204"/>
      <c r="C103" s="205" t="s">
        <v>461</v>
      </c>
      <c r="D103" s="206" t="s">
        <v>59</v>
      </c>
      <c r="E103" s="206" t="s">
        <v>55</v>
      </c>
      <c r="F103" s="206" t="s">
        <v>56</v>
      </c>
      <c r="G103" s="206" t="s">
        <v>462</v>
      </c>
      <c r="H103" s="206" t="s">
        <v>463</v>
      </c>
      <c r="I103" s="207" t="s">
        <v>464</v>
      </c>
      <c r="J103" s="206" t="s">
        <v>444</v>
      </c>
      <c r="K103" s="208" t="s">
        <v>465</v>
      </c>
      <c r="L103" s="209"/>
      <c r="M103" s="95" t="s">
        <v>28</v>
      </c>
      <c r="N103" s="96" t="s">
        <v>44</v>
      </c>
      <c r="O103" s="96" t="s">
        <v>466</v>
      </c>
      <c r="P103" s="96" t="s">
        <v>467</v>
      </c>
      <c r="Q103" s="96" t="s">
        <v>468</v>
      </c>
      <c r="R103" s="96" t="s">
        <v>469</v>
      </c>
      <c r="S103" s="96" t="s">
        <v>470</v>
      </c>
      <c r="T103" s="97" t="s">
        <v>471</v>
      </c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</row>
    <row r="104" s="2" customFormat="1" ht="22.8" customHeight="1">
      <c r="A104" s="41"/>
      <c r="B104" s="42"/>
      <c r="C104" s="102" t="s">
        <v>472</v>
      </c>
      <c r="D104" s="43"/>
      <c r="E104" s="43"/>
      <c r="F104" s="43"/>
      <c r="G104" s="43"/>
      <c r="H104" s="43"/>
      <c r="I104" s="151"/>
      <c r="J104" s="210">
        <f>BK104</f>
        <v>0</v>
      </c>
      <c r="K104" s="43"/>
      <c r="L104" s="47"/>
      <c r="M104" s="98"/>
      <c r="N104" s="211"/>
      <c r="O104" s="99"/>
      <c r="P104" s="212">
        <f>P105+P178+P200+P216</f>
        <v>0</v>
      </c>
      <c r="Q104" s="99"/>
      <c r="R104" s="212">
        <f>R105+R178+R200+R216</f>
        <v>39.635687448420001</v>
      </c>
      <c r="S104" s="99"/>
      <c r="T104" s="213">
        <f>T105+T178+T200+T216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73</v>
      </c>
      <c r="AU104" s="20" t="s">
        <v>445</v>
      </c>
      <c r="BK104" s="214">
        <f>BK105+BK178+BK200+BK216</f>
        <v>0</v>
      </c>
    </row>
    <row r="105" s="12" customFormat="1" ht="25.92" customHeight="1">
      <c r="A105" s="12"/>
      <c r="B105" s="215"/>
      <c r="C105" s="216"/>
      <c r="D105" s="217" t="s">
        <v>73</v>
      </c>
      <c r="E105" s="218" t="s">
        <v>473</v>
      </c>
      <c r="F105" s="218" t="s">
        <v>474</v>
      </c>
      <c r="G105" s="216"/>
      <c r="H105" s="216"/>
      <c r="I105" s="219"/>
      <c r="J105" s="220">
        <f>BK105</f>
        <v>0</v>
      </c>
      <c r="K105" s="216"/>
      <c r="L105" s="221"/>
      <c r="M105" s="222"/>
      <c r="N105" s="223"/>
      <c r="O105" s="223"/>
      <c r="P105" s="224">
        <f>P106+P129+P166+P170+P174</f>
        <v>0</v>
      </c>
      <c r="Q105" s="223"/>
      <c r="R105" s="224">
        <f>R106+R129+R166+R170+R174</f>
        <v>39.118487448419998</v>
      </c>
      <c r="S105" s="223"/>
      <c r="T105" s="225">
        <f>T106+T129+T166+T170+T174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26" t="s">
        <v>78</v>
      </c>
      <c r="AT105" s="227" t="s">
        <v>73</v>
      </c>
      <c r="AU105" s="227" t="s">
        <v>74</v>
      </c>
      <c r="AY105" s="226" t="s">
        <v>475</v>
      </c>
      <c r="BK105" s="228">
        <f>BK106+BK129+BK166+BK170+BK174</f>
        <v>0</v>
      </c>
    </row>
    <row r="106" s="12" customFormat="1" ht="22.8" customHeight="1">
      <c r="A106" s="12"/>
      <c r="B106" s="215"/>
      <c r="C106" s="216"/>
      <c r="D106" s="217" t="s">
        <v>73</v>
      </c>
      <c r="E106" s="229" t="s">
        <v>78</v>
      </c>
      <c r="F106" s="229" t="s">
        <v>393</v>
      </c>
      <c r="G106" s="216"/>
      <c r="H106" s="216"/>
      <c r="I106" s="219"/>
      <c r="J106" s="230">
        <f>BK106</f>
        <v>0</v>
      </c>
      <c r="K106" s="216"/>
      <c r="L106" s="221"/>
      <c r="M106" s="222"/>
      <c r="N106" s="223"/>
      <c r="O106" s="223"/>
      <c r="P106" s="224">
        <f>SUM(P107:P128)</f>
        <v>0</v>
      </c>
      <c r="Q106" s="223"/>
      <c r="R106" s="224">
        <f>SUM(R107:R128)</f>
        <v>0.0023900000000000002</v>
      </c>
      <c r="S106" s="223"/>
      <c r="T106" s="225">
        <f>SUM(T107:T128)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26" t="s">
        <v>78</v>
      </c>
      <c r="AT106" s="227" t="s">
        <v>73</v>
      </c>
      <c r="AU106" s="227" t="s">
        <v>78</v>
      </c>
      <c r="AY106" s="226" t="s">
        <v>475</v>
      </c>
      <c r="BK106" s="228">
        <f>SUM(BK107:BK128)</f>
        <v>0</v>
      </c>
    </row>
    <row r="107" s="2" customFormat="1" ht="44.25" customHeight="1">
      <c r="A107" s="41"/>
      <c r="B107" s="42"/>
      <c r="C107" s="231" t="s">
        <v>78</v>
      </c>
      <c r="D107" s="231" t="s">
        <v>477</v>
      </c>
      <c r="E107" s="232" t="s">
        <v>1454</v>
      </c>
      <c r="F107" s="233" t="s">
        <v>1455</v>
      </c>
      <c r="G107" s="234" t="s">
        <v>480</v>
      </c>
      <c r="H107" s="235">
        <v>20.760000000000002</v>
      </c>
      <c r="I107" s="236"/>
      <c r="J107" s="237">
        <f>ROUND(I107*H107,2)</f>
        <v>0</v>
      </c>
      <c r="K107" s="233" t="s">
        <v>481</v>
      </c>
      <c r="L107" s="47"/>
      <c r="M107" s="238" t="s">
        <v>28</v>
      </c>
      <c r="N107" s="239" t="s">
        <v>45</v>
      </c>
      <c r="O107" s="87"/>
      <c r="P107" s="240">
        <f>O107*H107</f>
        <v>0</v>
      </c>
      <c r="Q107" s="240">
        <v>0</v>
      </c>
      <c r="R107" s="240">
        <f>Q107*H107</f>
        <v>0</v>
      </c>
      <c r="S107" s="240">
        <v>0</v>
      </c>
      <c r="T107" s="241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42" t="s">
        <v>482</v>
      </c>
      <c r="AT107" s="242" t="s">
        <v>477</v>
      </c>
      <c r="AU107" s="242" t="s">
        <v>82</v>
      </c>
      <c r="AY107" s="20" t="s">
        <v>475</v>
      </c>
      <c r="BE107" s="243">
        <f>IF(N107="základní",J107,0)</f>
        <v>0</v>
      </c>
      <c r="BF107" s="243">
        <f>IF(N107="snížená",J107,0)</f>
        <v>0</v>
      </c>
      <c r="BG107" s="243">
        <f>IF(N107="zákl. přenesená",J107,0)</f>
        <v>0</v>
      </c>
      <c r="BH107" s="243">
        <f>IF(N107="sníž. přenesená",J107,0)</f>
        <v>0</v>
      </c>
      <c r="BI107" s="243">
        <f>IF(N107="nulová",J107,0)</f>
        <v>0</v>
      </c>
      <c r="BJ107" s="20" t="s">
        <v>78</v>
      </c>
      <c r="BK107" s="243">
        <f>ROUND(I107*H107,2)</f>
        <v>0</v>
      </c>
      <c r="BL107" s="20" t="s">
        <v>482</v>
      </c>
      <c r="BM107" s="242" t="s">
        <v>9674</v>
      </c>
    </row>
    <row r="108" s="2" customFormat="1">
      <c r="A108" s="41"/>
      <c r="B108" s="42"/>
      <c r="C108" s="43"/>
      <c r="D108" s="244" t="s">
        <v>484</v>
      </c>
      <c r="E108" s="43"/>
      <c r="F108" s="245" t="s">
        <v>1457</v>
      </c>
      <c r="G108" s="43"/>
      <c r="H108" s="43"/>
      <c r="I108" s="151"/>
      <c r="J108" s="43"/>
      <c r="K108" s="43"/>
      <c r="L108" s="47"/>
      <c r="M108" s="246"/>
      <c r="N108" s="24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484</v>
      </c>
      <c r="AU108" s="20" t="s">
        <v>82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9675</v>
      </c>
      <c r="G109" s="250"/>
      <c r="H109" s="253">
        <v>20.760000000000002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78</v>
      </c>
      <c r="AY109" s="259" t="s">
        <v>475</v>
      </c>
    </row>
    <row r="110" s="2" customFormat="1" ht="33" customHeight="1">
      <c r="A110" s="41"/>
      <c r="B110" s="42"/>
      <c r="C110" s="231" t="s">
        <v>82</v>
      </c>
      <c r="D110" s="231" t="s">
        <v>477</v>
      </c>
      <c r="E110" s="232" t="s">
        <v>9542</v>
      </c>
      <c r="F110" s="233" t="s">
        <v>9543</v>
      </c>
      <c r="G110" s="234" t="s">
        <v>480</v>
      </c>
      <c r="H110" s="235">
        <v>75.150000000000006</v>
      </c>
      <c r="I110" s="236"/>
      <c r="J110" s="237">
        <f>ROUND(I110*H110,2)</f>
        <v>0</v>
      </c>
      <c r="K110" s="233" t="s">
        <v>481</v>
      </c>
      <c r="L110" s="47"/>
      <c r="M110" s="238" t="s">
        <v>28</v>
      </c>
      <c r="N110" s="239" t="s">
        <v>45</v>
      </c>
      <c r="O110" s="87"/>
      <c r="P110" s="240">
        <f>O110*H110</f>
        <v>0</v>
      </c>
      <c r="Q110" s="240">
        <v>0</v>
      </c>
      <c r="R110" s="240">
        <f>Q110*H110</f>
        <v>0</v>
      </c>
      <c r="S110" s="240">
        <v>0</v>
      </c>
      <c r="T110" s="241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42" t="s">
        <v>482</v>
      </c>
      <c r="AT110" s="242" t="s">
        <v>477</v>
      </c>
      <c r="AU110" s="242" t="s">
        <v>82</v>
      </c>
      <c r="AY110" s="20" t="s">
        <v>475</v>
      </c>
      <c r="BE110" s="243">
        <f>IF(N110="základní",J110,0)</f>
        <v>0</v>
      </c>
      <c r="BF110" s="243">
        <f>IF(N110="snížená",J110,0)</f>
        <v>0</v>
      </c>
      <c r="BG110" s="243">
        <f>IF(N110="zákl. přenesená",J110,0)</f>
        <v>0</v>
      </c>
      <c r="BH110" s="243">
        <f>IF(N110="sníž. přenesená",J110,0)</f>
        <v>0</v>
      </c>
      <c r="BI110" s="243">
        <f>IF(N110="nulová",J110,0)</f>
        <v>0</v>
      </c>
      <c r="BJ110" s="20" t="s">
        <v>78</v>
      </c>
      <c r="BK110" s="243">
        <f>ROUND(I110*H110,2)</f>
        <v>0</v>
      </c>
      <c r="BL110" s="20" t="s">
        <v>482</v>
      </c>
      <c r="BM110" s="242" t="s">
        <v>9676</v>
      </c>
    </row>
    <row r="111" s="2" customFormat="1">
      <c r="A111" s="41"/>
      <c r="B111" s="42"/>
      <c r="C111" s="43"/>
      <c r="D111" s="244" t="s">
        <v>484</v>
      </c>
      <c r="E111" s="43"/>
      <c r="F111" s="245" t="s">
        <v>9543</v>
      </c>
      <c r="G111" s="43"/>
      <c r="H111" s="43"/>
      <c r="I111" s="151"/>
      <c r="J111" s="43"/>
      <c r="K111" s="43"/>
      <c r="L111" s="47"/>
      <c r="M111" s="246"/>
      <c r="N111" s="24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484</v>
      </c>
      <c r="AU111" s="20" t="s">
        <v>82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9677</v>
      </c>
      <c r="G112" s="250"/>
      <c r="H112" s="253">
        <v>75.150000000000006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78</v>
      </c>
      <c r="AY112" s="259" t="s">
        <v>475</v>
      </c>
    </row>
    <row r="113" s="2" customFormat="1" ht="44.25" customHeight="1">
      <c r="A113" s="41"/>
      <c r="B113" s="42"/>
      <c r="C113" s="231" t="s">
        <v>90</v>
      </c>
      <c r="D113" s="231" t="s">
        <v>477</v>
      </c>
      <c r="E113" s="232" t="s">
        <v>1505</v>
      </c>
      <c r="F113" s="233" t="s">
        <v>1506</v>
      </c>
      <c r="G113" s="234" t="s">
        <v>480</v>
      </c>
      <c r="H113" s="235">
        <v>75.150000000000006</v>
      </c>
      <c r="I113" s="236"/>
      <c r="J113" s="237">
        <f>ROUND(I113*H113,2)</f>
        <v>0</v>
      </c>
      <c r="K113" s="233" t="s">
        <v>481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482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482</v>
      </c>
      <c r="BM113" s="242" t="s">
        <v>9678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1508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2" customFormat="1" ht="33" customHeight="1">
      <c r="A115" s="41"/>
      <c r="B115" s="42"/>
      <c r="C115" s="231" t="s">
        <v>482</v>
      </c>
      <c r="D115" s="231" t="s">
        <v>477</v>
      </c>
      <c r="E115" s="232" t="s">
        <v>5424</v>
      </c>
      <c r="F115" s="233" t="s">
        <v>5425</v>
      </c>
      <c r="G115" s="234" t="s">
        <v>480</v>
      </c>
      <c r="H115" s="235">
        <v>46.380000000000003</v>
      </c>
      <c r="I115" s="236"/>
      <c r="J115" s="237">
        <f>ROUND(I115*H115,2)</f>
        <v>0</v>
      </c>
      <c r="K115" s="233" t="s">
        <v>481</v>
      </c>
      <c r="L115" s="47"/>
      <c r="M115" s="238" t="s">
        <v>28</v>
      </c>
      <c r="N115" s="239" t="s">
        <v>45</v>
      </c>
      <c r="O115" s="87"/>
      <c r="P115" s="240">
        <f>O115*H115</f>
        <v>0</v>
      </c>
      <c r="Q115" s="240">
        <v>0</v>
      </c>
      <c r="R115" s="240">
        <f>Q115*H115</f>
        <v>0</v>
      </c>
      <c r="S115" s="240">
        <v>0</v>
      </c>
      <c r="T115" s="241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42" t="s">
        <v>482</v>
      </c>
      <c r="AT115" s="242" t="s">
        <v>477</v>
      </c>
      <c r="AU115" s="242" t="s">
        <v>82</v>
      </c>
      <c r="AY115" s="20" t="s">
        <v>475</v>
      </c>
      <c r="BE115" s="243">
        <f>IF(N115="základní",J115,0)</f>
        <v>0</v>
      </c>
      <c r="BF115" s="243">
        <f>IF(N115="snížená",J115,0)</f>
        <v>0</v>
      </c>
      <c r="BG115" s="243">
        <f>IF(N115="zákl. přenesená",J115,0)</f>
        <v>0</v>
      </c>
      <c r="BH115" s="243">
        <f>IF(N115="sníž. přenesená",J115,0)</f>
        <v>0</v>
      </c>
      <c r="BI115" s="243">
        <f>IF(N115="nulová",J115,0)</f>
        <v>0</v>
      </c>
      <c r="BJ115" s="20" t="s">
        <v>78</v>
      </c>
      <c r="BK115" s="243">
        <f>ROUND(I115*H115,2)</f>
        <v>0</v>
      </c>
      <c r="BL115" s="20" t="s">
        <v>482</v>
      </c>
      <c r="BM115" s="242" t="s">
        <v>9679</v>
      </c>
    </row>
    <row r="116" s="2" customFormat="1">
      <c r="A116" s="41"/>
      <c r="B116" s="42"/>
      <c r="C116" s="43"/>
      <c r="D116" s="244" t="s">
        <v>484</v>
      </c>
      <c r="E116" s="43"/>
      <c r="F116" s="245" t="s">
        <v>5427</v>
      </c>
      <c r="G116" s="43"/>
      <c r="H116" s="43"/>
      <c r="I116" s="151"/>
      <c r="J116" s="43"/>
      <c r="K116" s="43"/>
      <c r="L116" s="47"/>
      <c r="M116" s="246"/>
      <c r="N116" s="24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484</v>
      </c>
      <c r="AU116" s="20" t="s">
        <v>82</v>
      </c>
    </row>
    <row r="117" s="16" customFormat="1">
      <c r="A117" s="16"/>
      <c r="B117" s="299"/>
      <c r="C117" s="300"/>
      <c r="D117" s="244" t="s">
        <v>487</v>
      </c>
      <c r="E117" s="301" t="s">
        <v>28</v>
      </c>
      <c r="F117" s="302" t="s">
        <v>9548</v>
      </c>
      <c r="G117" s="300"/>
      <c r="H117" s="301" t="s">
        <v>28</v>
      </c>
      <c r="I117" s="303"/>
      <c r="J117" s="300"/>
      <c r="K117" s="300"/>
      <c r="L117" s="304"/>
      <c r="M117" s="305"/>
      <c r="N117" s="306"/>
      <c r="O117" s="306"/>
      <c r="P117" s="306"/>
      <c r="Q117" s="306"/>
      <c r="R117" s="306"/>
      <c r="S117" s="306"/>
      <c r="T117" s="307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T117" s="308" t="s">
        <v>487</v>
      </c>
      <c r="AU117" s="308" t="s">
        <v>82</v>
      </c>
      <c r="AV117" s="16" t="s">
        <v>78</v>
      </c>
      <c r="AW117" s="16" t="s">
        <v>35</v>
      </c>
      <c r="AX117" s="16" t="s">
        <v>74</v>
      </c>
      <c r="AY117" s="308" t="s">
        <v>475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9680</v>
      </c>
      <c r="G118" s="250"/>
      <c r="H118" s="253">
        <v>46.380000000000003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78</v>
      </c>
      <c r="AY118" s="259" t="s">
        <v>475</v>
      </c>
    </row>
    <row r="119" s="2" customFormat="1" ht="16.5" customHeight="1">
      <c r="A119" s="41"/>
      <c r="B119" s="42"/>
      <c r="C119" s="231" t="s">
        <v>186</v>
      </c>
      <c r="D119" s="231" t="s">
        <v>477</v>
      </c>
      <c r="E119" s="232" t="s">
        <v>9551</v>
      </c>
      <c r="F119" s="233" t="s">
        <v>9552</v>
      </c>
      <c r="G119" s="234" t="s">
        <v>480</v>
      </c>
      <c r="H119" s="235">
        <v>46.380000000000003</v>
      </c>
      <c r="I119" s="236"/>
      <c r="J119" s="237">
        <f>ROUND(I119*H119,2)</f>
        <v>0</v>
      </c>
      <c r="K119" s="233" t="s">
        <v>28</v>
      </c>
      <c r="L119" s="47"/>
      <c r="M119" s="238" t="s">
        <v>28</v>
      </c>
      <c r="N119" s="239" t="s">
        <v>45</v>
      </c>
      <c r="O119" s="87"/>
      <c r="P119" s="240">
        <f>O119*H119</f>
        <v>0</v>
      </c>
      <c r="Q119" s="240">
        <v>0</v>
      </c>
      <c r="R119" s="240">
        <f>Q119*H119</f>
        <v>0</v>
      </c>
      <c r="S119" s="240">
        <v>0</v>
      </c>
      <c r="T119" s="241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42" t="s">
        <v>482</v>
      </c>
      <c r="AT119" s="242" t="s">
        <v>477</v>
      </c>
      <c r="AU119" s="242" t="s">
        <v>82</v>
      </c>
      <c r="AY119" s="20" t="s">
        <v>475</v>
      </c>
      <c r="BE119" s="243">
        <f>IF(N119="základní",J119,0)</f>
        <v>0</v>
      </c>
      <c r="BF119" s="243">
        <f>IF(N119="snížená",J119,0)</f>
        <v>0</v>
      </c>
      <c r="BG119" s="243">
        <f>IF(N119="zákl. přenesená",J119,0)</f>
        <v>0</v>
      </c>
      <c r="BH119" s="243">
        <f>IF(N119="sníž. přenesená",J119,0)</f>
        <v>0</v>
      </c>
      <c r="BI119" s="243">
        <f>IF(N119="nulová",J119,0)</f>
        <v>0</v>
      </c>
      <c r="BJ119" s="20" t="s">
        <v>78</v>
      </c>
      <c r="BK119" s="243">
        <f>ROUND(I119*H119,2)</f>
        <v>0</v>
      </c>
      <c r="BL119" s="20" t="s">
        <v>482</v>
      </c>
      <c r="BM119" s="242" t="s">
        <v>9681</v>
      </c>
    </row>
    <row r="120" s="2" customFormat="1">
      <c r="A120" s="41"/>
      <c r="B120" s="42"/>
      <c r="C120" s="43"/>
      <c r="D120" s="244" t="s">
        <v>484</v>
      </c>
      <c r="E120" s="43"/>
      <c r="F120" s="245" t="s">
        <v>9552</v>
      </c>
      <c r="G120" s="43"/>
      <c r="H120" s="43"/>
      <c r="I120" s="151"/>
      <c r="J120" s="43"/>
      <c r="K120" s="43"/>
      <c r="L120" s="47"/>
      <c r="M120" s="246"/>
      <c r="N120" s="24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484</v>
      </c>
      <c r="AU120" s="20" t="s">
        <v>82</v>
      </c>
    </row>
    <row r="121" s="2" customFormat="1" ht="21.75" customHeight="1">
      <c r="A121" s="41"/>
      <c r="B121" s="42"/>
      <c r="C121" s="231" t="s">
        <v>204</v>
      </c>
      <c r="D121" s="231" t="s">
        <v>477</v>
      </c>
      <c r="E121" s="232" t="s">
        <v>5437</v>
      </c>
      <c r="F121" s="233" t="s">
        <v>5438</v>
      </c>
      <c r="G121" s="234" t="s">
        <v>496</v>
      </c>
      <c r="H121" s="235">
        <v>79.650000000000006</v>
      </c>
      <c r="I121" s="236"/>
      <c r="J121" s="237">
        <f>ROUND(I121*H121,2)</f>
        <v>0</v>
      </c>
      <c r="K121" s="233" t="s">
        <v>481</v>
      </c>
      <c r="L121" s="47"/>
      <c r="M121" s="238" t="s">
        <v>28</v>
      </c>
      <c r="N121" s="239" t="s">
        <v>45</v>
      </c>
      <c r="O121" s="87"/>
      <c r="P121" s="240">
        <f>O121*H121</f>
        <v>0</v>
      </c>
      <c r="Q121" s="240">
        <v>0</v>
      </c>
      <c r="R121" s="240">
        <f>Q121*H121</f>
        <v>0</v>
      </c>
      <c r="S121" s="240">
        <v>0</v>
      </c>
      <c r="T121" s="241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42" t="s">
        <v>482</v>
      </c>
      <c r="AT121" s="242" t="s">
        <v>477</v>
      </c>
      <c r="AU121" s="242" t="s">
        <v>82</v>
      </c>
      <c r="AY121" s="20" t="s">
        <v>475</v>
      </c>
      <c r="BE121" s="243">
        <f>IF(N121="základní",J121,0)</f>
        <v>0</v>
      </c>
      <c r="BF121" s="243">
        <f>IF(N121="snížená",J121,0)</f>
        <v>0</v>
      </c>
      <c r="BG121" s="243">
        <f>IF(N121="zákl. přenesená",J121,0)</f>
        <v>0</v>
      </c>
      <c r="BH121" s="243">
        <f>IF(N121="sníž. přenesená",J121,0)</f>
        <v>0</v>
      </c>
      <c r="BI121" s="243">
        <f>IF(N121="nulová",J121,0)</f>
        <v>0</v>
      </c>
      <c r="BJ121" s="20" t="s">
        <v>78</v>
      </c>
      <c r="BK121" s="243">
        <f>ROUND(I121*H121,2)</f>
        <v>0</v>
      </c>
      <c r="BL121" s="20" t="s">
        <v>482</v>
      </c>
      <c r="BM121" s="242" t="s">
        <v>9682</v>
      </c>
    </row>
    <row r="122" s="2" customFormat="1">
      <c r="A122" s="41"/>
      <c r="B122" s="42"/>
      <c r="C122" s="43"/>
      <c r="D122" s="244" t="s">
        <v>484</v>
      </c>
      <c r="E122" s="43"/>
      <c r="F122" s="245" t="s">
        <v>5438</v>
      </c>
      <c r="G122" s="43"/>
      <c r="H122" s="43"/>
      <c r="I122" s="151"/>
      <c r="J122" s="43"/>
      <c r="K122" s="43"/>
      <c r="L122" s="47"/>
      <c r="M122" s="246"/>
      <c r="N122" s="24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484</v>
      </c>
      <c r="AU122" s="20" t="s">
        <v>82</v>
      </c>
    </row>
    <row r="123" s="13" customFormat="1">
      <c r="A123" s="13"/>
      <c r="B123" s="249"/>
      <c r="C123" s="250"/>
      <c r="D123" s="244" t="s">
        <v>487</v>
      </c>
      <c r="E123" s="251" t="s">
        <v>28</v>
      </c>
      <c r="F123" s="252" t="s">
        <v>9683</v>
      </c>
      <c r="G123" s="250"/>
      <c r="H123" s="253">
        <v>79.650000000000006</v>
      </c>
      <c r="I123" s="254"/>
      <c r="J123" s="250"/>
      <c r="K123" s="250"/>
      <c r="L123" s="255"/>
      <c r="M123" s="256"/>
      <c r="N123" s="257"/>
      <c r="O123" s="257"/>
      <c r="P123" s="257"/>
      <c r="Q123" s="257"/>
      <c r="R123" s="257"/>
      <c r="S123" s="257"/>
      <c r="T123" s="258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59" t="s">
        <v>487</v>
      </c>
      <c r="AU123" s="259" t="s">
        <v>82</v>
      </c>
      <c r="AV123" s="13" t="s">
        <v>82</v>
      </c>
      <c r="AW123" s="13" t="s">
        <v>35</v>
      </c>
      <c r="AX123" s="13" t="s">
        <v>78</v>
      </c>
      <c r="AY123" s="259" t="s">
        <v>475</v>
      </c>
    </row>
    <row r="124" s="2" customFormat="1" ht="33" customHeight="1">
      <c r="A124" s="41"/>
      <c r="B124" s="42"/>
      <c r="C124" s="231" t="s">
        <v>522</v>
      </c>
      <c r="D124" s="231" t="s">
        <v>477</v>
      </c>
      <c r="E124" s="232" t="s">
        <v>6910</v>
      </c>
      <c r="F124" s="233" t="s">
        <v>6911</v>
      </c>
      <c r="G124" s="234" t="s">
        <v>496</v>
      </c>
      <c r="H124" s="235">
        <v>79.650000000000006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9684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6911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2" customFormat="1" ht="21.75" customHeight="1">
      <c r="A126" s="41"/>
      <c r="B126" s="42"/>
      <c r="C126" s="282" t="s">
        <v>519</v>
      </c>
      <c r="D126" s="282" t="s">
        <v>516</v>
      </c>
      <c r="E126" s="283" t="s">
        <v>9557</v>
      </c>
      <c r="F126" s="284" t="s">
        <v>9558</v>
      </c>
      <c r="G126" s="285" t="s">
        <v>720</v>
      </c>
      <c r="H126" s="286">
        <v>2.3900000000000001</v>
      </c>
      <c r="I126" s="287"/>
      <c r="J126" s="288">
        <f>ROUND(I126*H126,2)</f>
        <v>0</v>
      </c>
      <c r="K126" s="284" t="s">
        <v>9559</v>
      </c>
      <c r="L126" s="289"/>
      <c r="M126" s="290" t="s">
        <v>28</v>
      </c>
      <c r="N126" s="291" t="s">
        <v>45</v>
      </c>
      <c r="O126" s="87"/>
      <c r="P126" s="240">
        <f>O126*H126</f>
        <v>0</v>
      </c>
      <c r="Q126" s="240">
        <v>0.001</v>
      </c>
      <c r="R126" s="240">
        <f>Q126*H126</f>
        <v>0.0023900000000000002</v>
      </c>
      <c r="S126" s="240">
        <v>0</v>
      </c>
      <c r="T126" s="241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42" t="s">
        <v>519</v>
      </c>
      <c r="AT126" s="242" t="s">
        <v>516</v>
      </c>
      <c r="AU126" s="242" t="s">
        <v>82</v>
      </c>
      <c r="AY126" s="20" t="s">
        <v>475</v>
      </c>
      <c r="BE126" s="243">
        <f>IF(N126="základní",J126,0)</f>
        <v>0</v>
      </c>
      <c r="BF126" s="243">
        <f>IF(N126="snížená",J126,0)</f>
        <v>0</v>
      </c>
      <c r="BG126" s="243">
        <f>IF(N126="zákl. přenesená",J126,0)</f>
        <v>0</v>
      </c>
      <c r="BH126" s="243">
        <f>IF(N126="sníž. přenesená",J126,0)</f>
        <v>0</v>
      </c>
      <c r="BI126" s="243">
        <f>IF(N126="nulová",J126,0)</f>
        <v>0</v>
      </c>
      <c r="BJ126" s="20" t="s">
        <v>78</v>
      </c>
      <c r="BK126" s="243">
        <f>ROUND(I126*H126,2)</f>
        <v>0</v>
      </c>
      <c r="BL126" s="20" t="s">
        <v>482</v>
      </c>
      <c r="BM126" s="242" t="s">
        <v>9685</v>
      </c>
    </row>
    <row r="127" s="2" customFormat="1">
      <c r="A127" s="41"/>
      <c r="B127" s="42"/>
      <c r="C127" s="43"/>
      <c r="D127" s="244" t="s">
        <v>484</v>
      </c>
      <c r="E127" s="43"/>
      <c r="F127" s="245" t="s">
        <v>9558</v>
      </c>
      <c r="G127" s="43"/>
      <c r="H127" s="43"/>
      <c r="I127" s="151"/>
      <c r="J127" s="43"/>
      <c r="K127" s="43"/>
      <c r="L127" s="47"/>
      <c r="M127" s="246"/>
      <c r="N127" s="24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484</v>
      </c>
      <c r="AU127" s="20" t="s">
        <v>82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9686</v>
      </c>
      <c r="G128" s="250"/>
      <c r="H128" s="253">
        <v>2.3900000000000001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78</v>
      </c>
      <c r="AY128" s="259" t="s">
        <v>475</v>
      </c>
    </row>
    <row r="129" s="12" customFormat="1" ht="22.8" customHeight="1">
      <c r="A129" s="12"/>
      <c r="B129" s="215"/>
      <c r="C129" s="216"/>
      <c r="D129" s="217" t="s">
        <v>73</v>
      </c>
      <c r="E129" s="229" t="s">
        <v>82</v>
      </c>
      <c r="F129" s="229" t="s">
        <v>925</v>
      </c>
      <c r="G129" s="216"/>
      <c r="H129" s="216"/>
      <c r="I129" s="219"/>
      <c r="J129" s="230">
        <f>BK129</f>
        <v>0</v>
      </c>
      <c r="K129" s="216"/>
      <c r="L129" s="221"/>
      <c r="M129" s="222"/>
      <c r="N129" s="223"/>
      <c r="O129" s="223"/>
      <c r="P129" s="224">
        <f>SUM(P130:P165)</f>
        <v>0</v>
      </c>
      <c r="Q129" s="223"/>
      <c r="R129" s="224">
        <f>SUM(R130:R165)</f>
        <v>33.084297448420003</v>
      </c>
      <c r="S129" s="223"/>
      <c r="T129" s="225">
        <f>SUM(T130:T165)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6" t="s">
        <v>78</v>
      </c>
      <c r="AT129" s="227" t="s">
        <v>73</v>
      </c>
      <c r="AU129" s="227" t="s">
        <v>78</v>
      </c>
      <c r="AY129" s="226" t="s">
        <v>475</v>
      </c>
      <c r="BK129" s="228">
        <f>SUM(BK130:BK165)</f>
        <v>0</v>
      </c>
    </row>
    <row r="130" s="2" customFormat="1" ht="33" customHeight="1">
      <c r="A130" s="41"/>
      <c r="B130" s="42"/>
      <c r="C130" s="231" t="s">
        <v>292</v>
      </c>
      <c r="D130" s="231" t="s">
        <v>477</v>
      </c>
      <c r="E130" s="232" t="s">
        <v>3122</v>
      </c>
      <c r="F130" s="233" t="s">
        <v>3123</v>
      </c>
      <c r="G130" s="234" t="s">
        <v>639</v>
      </c>
      <c r="H130" s="235">
        <v>72</v>
      </c>
      <c r="I130" s="236"/>
      <c r="J130" s="237">
        <f>ROUND(I130*H130,2)</f>
        <v>0</v>
      </c>
      <c r="K130" s="233" t="s">
        <v>481</v>
      </c>
      <c r="L130" s="47"/>
      <c r="M130" s="238" t="s">
        <v>28</v>
      </c>
      <c r="N130" s="239" t="s">
        <v>45</v>
      </c>
      <c r="O130" s="87"/>
      <c r="P130" s="240">
        <f>O130*H130</f>
        <v>0</v>
      </c>
      <c r="Q130" s="240">
        <v>0.00057877000000000004</v>
      </c>
      <c r="R130" s="240">
        <f>Q130*H130</f>
        <v>0.041671440000000004</v>
      </c>
      <c r="S130" s="240">
        <v>0</v>
      </c>
      <c r="T130" s="241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42" t="s">
        <v>482</v>
      </c>
      <c r="AT130" s="242" t="s">
        <v>477</v>
      </c>
      <c r="AU130" s="242" t="s">
        <v>82</v>
      </c>
      <c r="AY130" s="20" t="s">
        <v>475</v>
      </c>
      <c r="BE130" s="243">
        <f>IF(N130="základní",J130,0)</f>
        <v>0</v>
      </c>
      <c r="BF130" s="243">
        <f>IF(N130="snížená",J130,0)</f>
        <v>0</v>
      </c>
      <c r="BG130" s="243">
        <f>IF(N130="zákl. přenesená",J130,0)</f>
        <v>0</v>
      </c>
      <c r="BH130" s="243">
        <f>IF(N130="sníž. přenesená",J130,0)</f>
        <v>0</v>
      </c>
      <c r="BI130" s="243">
        <f>IF(N130="nulová",J130,0)</f>
        <v>0</v>
      </c>
      <c r="BJ130" s="20" t="s">
        <v>78</v>
      </c>
      <c r="BK130" s="243">
        <f>ROUND(I130*H130,2)</f>
        <v>0</v>
      </c>
      <c r="BL130" s="20" t="s">
        <v>482</v>
      </c>
      <c r="BM130" s="242" t="s">
        <v>9687</v>
      </c>
    </row>
    <row r="131" s="2" customFormat="1">
      <c r="A131" s="41"/>
      <c r="B131" s="42"/>
      <c r="C131" s="43"/>
      <c r="D131" s="244" t="s">
        <v>484</v>
      </c>
      <c r="E131" s="43"/>
      <c r="F131" s="245" t="s">
        <v>3123</v>
      </c>
      <c r="G131" s="43"/>
      <c r="H131" s="43"/>
      <c r="I131" s="151"/>
      <c r="J131" s="43"/>
      <c r="K131" s="43"/>
      <c r="L131" s="47"/>
      <c r="M131" s="246"/>
      <c r="N131" s="24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484</v>
      </c>
      <c r="AU131" s="20" t="s">
        <v>82</v>
      </c>
    </row>
    <row r="132" s="2" customFormat="1">
      <c r="A132" s="41"/>
      <c r="B132" s="42"/>
      <c r="C132" s="43"/>
      <c r="D132" s="244" t="s">
        <v>485</v>
      </c>
      <c r="E132" s="43"/>
      <c r="F132" s="248" t="s">
        <v>9688</v>
      </c>
      <c r="G132" s="43"/>
      <c r="H132" s="43"/>
      <c r="I132" s="151"/>
      <c r="J132" s="43"/>
      <c r="K132" s="43"/>
      <c r="L132" s="47"/>
      <c r="M132" s="246"/>
      <c r="N132" s="24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485</v>
      </c>
      <c r="AU132" s="20" t="s">
        <v>82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9689</v>
      </c>
      <c r="G133" s="250"/>
      <c r="H133" s="253">
        <v>72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78</v>
      </c>
      <c r="AY133" s="259" t="s">
        <v>475</v>
      </c>
    </row>
    <row r="134" s="2" customFormat="1" ht="16.5" customHeight="1">
      <c r="A134" s="41"/>
      <c r="B134" s="42"/>
      <c r="C134" s="231" t="s">
        <v>332</v>
      </c>
      <c r="D134" s="231" t="s">
        <v>477</v>
      </c>
      <c r="E134" s="232" t="s">
        <v>931</v>
      </c>
      <c r="F134" s="233" t="s">
        <v>932</v>
      </c>
      <c r="G134" s="234" t="s">
        <v>496</v>
      </c>
      <c r="H134" s="235">
        <v>34.619999999999997</v>
      </c>
      <c r="I134" s="236"/>
      <c r="J134" s="237">
        <f>ROUND(I134*H134,2)</f>
        <v>0</v>
      </c>
      <c r="K134" s="233" t="s">
        <v>481</v>
      </c>
      <c r="L134" s="47"/>
      <c r="M134" s="238" t="s">
        <v>28</v>
      </c>
      <c r="N134" s="239" t="s">
        <v>45</v>
      </c>
      <c r="O134" s="87"/>
      <c r="P134" s="240">
        <f>O134*H134</f>
        <v>0</v>
      </c>
      <c r="Q134" s="240">
        <v>0.00247</v>
      </c>
      <c r="R134" s="240">
        <f>Q134*H134</f>
        <v>0.085511399999999987</v>
      </c>
      <c r="S134" s="240">
        <v>0</v>
      </c>
      <c r="T134" s="241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42" t="s">
        <v>482</v>
      </c>
      <c r="AT134" s="242" t="s">
        <v>477</v>
      </c>
      <c r="AU134" s="242" t="s">
        <v>82</v>
      </c>
      <c r="AY134" s="20" t="s">
        <v>475</v>
      </c>
      <c r="BE134" s="243">
        <f>IF(N134="základní",J134,0)</f>
        <v>0</v>
      </c>
      <c r="BF134" s="243">
        <f>IF(N134="snížená",J134,0)</f>
        <v>0</v>
      </c>
      <c r="BG134" s="243">
        <f>IF(N134="zákl. přenesená",J134,0)</f>
        <v>0</v>
      </c>
      <c r="BH134" s="243">
        <f>IF(N134="sníž. přenesená",J134,0)</f>
        <v>0</v>
      </c>
      <c r="BI134" s="243">
        <f>IF(N134="nulová",J134,0)</f>
        <v>0</v>
      </c>
      <c r="BJ134" s="20" t="s">
        <v>78</v>
      </c>
      <c r="BK134" s="243">
        <f>ROUND(I134*H134,2)</f>
        <v>0</v>
      </c>
      <c r="BL134" s="20" t="s">
        <v>482</v>
      </c>
      <c r="BM134" s="242" t="s">
        <v>9690</v>
      </c>
    </row>
    <row r="135" s="2" customFormat="1">
      <c r="A135" s="41"/>
      <c r="B135" s="42"/>
      <c r="C135" s="43"/>
      <c r="D135" s="244" t="s">
        <v>484</v>
      </c>
      <c r="E135" s="43"/>
      <c r="F135" s="245" t="s">
        <v>932</v>
      </c>
      <c r="G135" s="43"/>
      <c r="H135" s="43"/>
      <c r="I135" s="151"/>
      <c r="J135" s="43"/>
      <c r="K135" s="43"/>
      <c r="L135" s="47"/>
      <c r="M135" s="246"/>
      <c r="N135" s="24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484</v>
      </c>
      <c r="AU135" s="20" t="s">
        <v>82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9691</v>
      </c>
      <c r="G136" s="250"/>
      <c r="H136" s="253">
        <v>3.6000000000000001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74</v>
      </c>
      <c r="AY136" s="259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9692</v>
      </c>
      <c r="G137" s="250"/>
      <c r="H137" s="253">
        <v>24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9693</v>
      </c>
      <c r="G138" s="250"/>
      <c r="H138" s="253">
        <v>7.0199999999999996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5" customFormat="1">
      <c r="A139" s="15"/>
      <c r="B139" s="271"/>
      <c r="C139" s="272"/>
      <c r="D139" s="244" t="s">
        <v>487</v>
      </c>
      <c r="E139" s="273" t="s">
        <v>28</v>
      </c>
      <c r="F139" s="274" t="s">
        <v>493</v>
      </c>
      <c r="G139" s="272"/>
      <c r="H139" s="275">
        <v>34.620000000000005</v>
      </c>
      <c r="I139" s="276"/>
      <c r="J139" s="272"/>
      <c r="K139" s="272"/>
      <c r="L139" s="277"/>
      <c r="M139" s="278"/>
      <c r="N139" s="279"/>
      <c r="O139" s="279"/>
      <c r="P139" s="279"/>
      <c r="Q139" s="279"/>
      <c r="R139" s="279"/>
      <c r="S139" s="279"/>
      <c r="T139" s="280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81" t="s">
        <v>487</v>
      </c>
      <c r="AU139" s="281" t="s">
        <v>82</v>
      </c>
      <c r="AV139" s="15" t="s">
        <v>482</v>
      </c>
      <c r="AW139" s="15" t="s">
        <v>35</v>
      </c>
      <c r="AX139" s="15" t="s">
        <v>78</v>
      </c>
      <c r="AY139" s="281" t="s">
        <v>475</v>
      </c>
    </row>
    <row r="140" s="2" customFormat="1" ht="16.5" customHeight="1">
      <c r="A140" s="41"/>
      <c r="B140" s="42"/>
      <c r="C140" s="231" t="s">
        <v>341</v>
      </c>
      <c r="D140" s="231" t="s">
        <v>477</v>
      </c>
      <c r="E140" s="232" t="s">
        <v>936</v>
      </c>
      <c r="F140" s="233" t="s">
        <v>937</v>
      </c>
      <c r="G140" s="234" t="s">
        <v>496</v>
      </c>
      <c r="H140" s="235">
        <v>34.619999999999997</v>
      </c>
      <c r="I140" s="236"/>
      <c r="J140" s="237">
        <f>ROUND(I140*H140,2)</f>
        <v>0</v>
      </c>
      <c r="K140" s="233" t="s">
        <v>481</v>
      </c>
      <c r="L140" s="47"/>
      <c r="M140" s="238" t="s">
        <v>28</v>
      </c>
      <c r="N140" s="239" t="s">
        <v>45</v>
      </c>
      <c r="O140" s="87"/>
      <c r="P140" s="240">
        <f>O140*H140</f>
        <v>0</v>
      </c>
      <c r="Q140" s="240">
        <v>0</v>
      </c>
      <c r="R140" s="240">
        <f>Q140*H140</f>
        <v>0</v>
      </c>
      <c r="S140" s="240">
        <v>0</v>
      </c>
      <c r="T140" s="241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42" t="s">
        <v>482</v>
      </c>
      <c r="AT140" s="242" t="s">
        <v>477</v>
      </c>
      <c r="AU140" s="242" t="s">
        <v>82</v>
      </c>
      <c r="AY140" s="20" t="s">
        <v>475</v>
      </c>
      <c r="BE140" s="243">
        <f>IF(N140="základní",J140,0)</f>
        <v>0</v>
      </c>
      <c r="BF140" s="243">
        <f>IF(N140="snížená",J140,0)</f>
        <v>0</v>
      </c>
      <c r="BG140" s="243">
        <f>IF(N140="zákl. přenesená",J140,0)</f>
        <v>0</v>
      </c>
      <c r="BH140" s="243">
        <f>IF(N140="sníž. přenesená",J140,0)</f>
        <v>0</v>
      </c>
      <c r="BI140" s="243">
        <f>IF(N140="nulová",J140,0)</f>
        <v>0</v>
      </c>
      <c r="BJ140" s="20" t="s">
        <v>78</v>
      </c>
      <c r="BK140" s="243">
        <f>ROUND(I140*H140,2)</f>
        <v>0</v>
      </c>
      <c r="BL140" s="20" t="s">
        <v>482</v>
      </c>
      <c r="BM140" s="242" t="s">
        <v>9694</v>
      </c>
    </row>
    <row r="141" s="2" customFormat="1">
      <c r="A141" s="41"/>
      <c r="B141" s="42"/>
      <c r="C141" s="43"/>
      <c r="D141" s="244" t="s">
        <v>484</v>
      </c>
      <c r="E141" s="43"/>
      <c r="F141" s="245" t="s">
        <v>937</v>
      </c>
      <c r="G141" s="43"/>
      <c r="H141" s="43"/>
      <c r="I141" s="151"/>
      <c r="J141" s="43"/>
      <c r="K141" s="43"/>
      <c r="L141" s="47"/>
      <c r="M141" s="246"/>
      <c r="N141" s="24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484</v>
      </c>
      <c r="AU141" s="20" t="s">
        <v>82</v>
      </c>
    </row>
    <row r="142" s="2" customFormat="1" ht="21.75" customHeight="1">
      <c r="A142" s="41"/>
      <c r="B142" s="42"/>
      <c r="C142" s="231" t="s">
        <v>350</v>
      </c>
      <c r="D142" s="231" t="s">
        <v>477</v>
      </c>
      <c r="E142" s="232" t="s">
        <v>9695</v>
      </c>
      <c r="F142" s="233" t="s">
        <v>9696</v>
      </c>
      <c r="G142" s="234" t="s">
        <v>480</v>
      </c>
      <c r="H142" s="235">
        <v>12.779999999999999</v>
      </c>
      <c r="I142" s="236"/>
      <c r="J142" s="237">
        <f>ROUND(I142*H142,2)</f>
        <v>0</v>
      </c>
      <c r="K142" s="233" t="s">
        <v>481</v>
      </c>
      <c r="L142" s="47"/>
      <c r="M142" s="238" t="s">
        <v>28</v>
      </c>
      <c r="N142" s="239" t="s">
        <v>45</v>
      </c>
      <c r="O142" s="87"/>
      <c r="P142" s="240">
        <f>O142*H142</f>
        <v>0</v>
      </c>
      <c r="Q142" s="240">
        <v>2.4532922039999998</v>
      </c>
      <c r="R142" s="240">
        <f>Q142*H142</f>
        <v>31.353074367119994</v>
      </c>
      <c r="S142" s="240">
        <v>0</v>
      </c>
      <c r="T142" s="241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42" t="s">
        <v>482</v>
      </c>
      <c r="AT142" s="242" t="s">
        <v>477</v>
      </c>
      <c r="AU142" s="242" t="s">
        <v>82</v>
      </c>
      <c r="AY142" s="20" t="s">
        <v>475</v>
      </c>
      <c r="BE142" s="243">
        <f>IF(N142="základní",J142,0)</f>
        <v>0</v>
      </c>
      <c r="BF142" s="243">
        <f>IF(N142="snížená",J142,0)</f>
        <v>0</v>
      </c>
      <c r="BG142" s="243">
        <f>IF(N142="zákl. přenesená",J142,0)</f>
        <v>0</v>
      </c>
      <c r="BH142" s="243">
        <f>IF(N142="sníž. přenesená",J142,0)</f>
        <v>0</v>
      </c>
      <c r="BI142" s="243">
        <f>IF(N142="nulová",J142,0)</f>
        <v>0</v>
      </c>
      <c r="BJ142" s="20" t="s">
        <v>78</v>
      </c>
      <c r="BK142" s="243">
        <f>ROUND(I142*H142,2)</f>
        <v>0</v>
      </c>
      <c r="BL142" s="20" t="s">
        <v>482</v>
      </c>
      <c r="BM142" s="242" t="s">
        <v>9697</v>
      </c>
    </row>
    <row r="143" s="2" customFormat="1">
      <c r="A143" s="41"/>
      <c r="B143" s="42"/>
      <c r="C143" s="43"/>
      <c r="D143" s="244" t="s">
        <v>484</v>
      </c>
      <c r="E143" s="43"/>
      <c r="F143" s="245" t="s">
        <v>9696</v>
      </c>
      <c r="G143" s="43"/>
      <c r="H143" s="43"/>
      <c r="I143" s="151"/>
      <c r="J143" s="43"/>
      <c r="K143" s="43"/>
      <c r="L143" s="47"/>
      <c r="M143" s="246"/>
      <c r="N143" s="24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484</v>
      </c>
      <c r="AU143" s="20" t="s">
        <v>82</v>
      </c>
    </row>
    <row r="144" s="2" customFormat="1">
      <c r="A144" s="41"/>
      <c r="B144" s="42"/>
      <c r="C144" s="43"/>
      <c r="D144" s="244" t="s">
        <v>485</v>
      </c>
      <c r="E144" s="43"/>
      <c r="F144" s="248" t="s">
        <v>9698</v>
      </c>
      <c r="G144" s="43"/>
      <c r="H144" s="43"/>
      <c r="I144" s="151"/>
      <c r="J144" s="43"/>
      <c r="K144" s="43"/>
      <c r="L144" s="47"/>
      <c r="M144" s="246"/>
      <c r="N144" s="24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485</v>
      </c>
      <c r="AU144" s="20" t="s">
        <v>82</v>
      </c>
    </row>
    <row r="145" s="13" customFormat="1">
      <c r="A145" s="13"/>
      <c r="B145" s="249"/>
      <c r="C145" s="250"/>
      <c r="D145" s="244" t="s">
        <v>487</v>
      </c>
      <c r="E145" s="251" t="s">
        <v>28</v>
      </c>
      <c r="F145" s="252" t="s">
        <v>9699</v>
      </c>
      <c r="G145" s="250"/>
      <c r="H145" s="253">
        <v>12</v>
      </c>
      <c r="I145" s="254"/>
      <c r="J145" s="250"/>
      <c r="K145" s="250"/>
      <c r="L145" s="255"/>
      <c r="M145" s="256"/>
      <c r="N145" s="257"/>
      <c r="O145" s="257"/>
      <c r="P145" s="257"/>
      <c r="Q145" s="257"/>
      <c r="R145" s="257"/>
      <c r="S145" s="257"/>
      <c r="T145" s="258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9" t="s">
        <v>487</v>
      </c>
      <c r="AU145" s="259" t="s">
        <v>82</v>
      </c>
      <c r="AV145" s="13" t="s">
        <v>82</v>
      </c>
      <c r="AW145" s="13" t="s">
        <v>35</v>
      </c>
      <c r="AX145" s="13" t="s">
        <v>74</v>
      </c>
      <c r="AY145" s="259" t="s">
        <v>475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9700</v>
      </c>
      <c r="G146" s="250"/>
      <c r="H146" s="253">
        <v>0.78000000000000003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5" customFormat="1">
      <c r="A147" s="15"/>
      <c r="B147" s="271"/>
      <c r="C147" s="272"/>
      <c r="D147" s="244" t="s">
        <v>487</v>
      </c>
      <c r="E147" s="273" t="s">
        <v>28</v>
      </c>
      <c r="F147" s="274" t="s">
        <v>493</v>
      </c>
      <c r="G147" s="272"/>
      <c r="H147" s="275">
        <v>12.779999999999999</v>
      </c>
      <c r="I147" s="276"/>
      <c r="J147" s="272"/>
      <c r="K147" s="272"/>
      <c r="L147" s="277"/>
      <c r="M147" s="278"/>
      <c r="N147" s="279"/>
      <c r="O147" s="279"/>
      <c r="P147" s="279"/>
      <c r="Q147" s="279"/>
      <c r="R147" s="279"/>
      <c r="S147" s="279"/>
      <c r="T147" s="280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81" t="s">
        <v>487</v>
      </c>
      <c r="AU147" s="281" t="s">
        <v>82</v>
      </c>
      <c r="AV147" s="15" t="s">
        <v>482</v>
      </c>
      <c r="AW147" s="15" t="s">
        <v>35</v>
      </c>
      <c r="AX147" s="15" t="s">
        <v>78</v>
      </c>
      <c r="AY147" s="281" t="s">
        <v>475</v>
      </c>
    </row>
    <row r="148" s="2" customFormat="1" ht="21.75" customHeight="1">
      <c r="A148" s="41"/>
      <c r="B148" s="42"/>
      <c r="C148" s="231" t="s">
        <v>359</v>
      </c>
      <c r="D148" s="231" t="s">
        <v>477</v>
      </c>
      <c r="E148" s="232" t="s">
        <v>9701</v>
      </c>
      <c r="F148" s="233" t="s">
        <v>9702</v>
      </c>
      <c r="G148" s="234" t="s">
        <v>508</v>
      </c>
      <c r="H148" s="235">
        <v>1.5049999999999999</v>
      </c>
      <c r="I148" s="236"/>
      <c r="J148" s="237">
        <f>ROUND(I148*H148,2)</f>
        <v>0</v>
      </c>
      <c r="K148" s="233" t="s">
        <v>481</v>
      </c>
      <c r="L148" s="47"/>
      <c r="M148" s="238" t="s">
        <v>28</v>
      </c>
      <c r="N148" s="239" t="s">
        <v>45</v>
      </c>
      <c r="O148" s="87"/>
      <c r="P148" s="240">
        <f>O148*H148</f>
        <v>0</v>
      </c>
      <c r="Q148" s="240">
        <v>1.06017026</v>
      </c>
      <c r="R148" s="240">
        <f>Q148*H148</f>
        <v>1.5955562413</v>
      </c>
      <c r="S148" s="240">
        <v>0</v>
      </c>
      <c r="T148" s="241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42" t="s">
        <v>482</v>
      </c>
      <c r="AT148" s="242" t="s">
        <v>477</v>
      </c>
      <c r="AU148" s="242" t="s">
        <v>82</v>
      </c>
      <c r="AY148" s="20" t="s">
        <v>475</v>
      </c>
      <c r="BE148" s="243">
        <f>IF(N148="základní",J148,0)</f>
        <v>0</v>
      </c>
      <c r="BF148" s="243">
        <f>IF(N148="snížená",J148,0)</f>
        <v>0</v>
      </c>
      <c r="BG148" s="243">
        <f>IF(N148="zákl. přenesená",J148,0)</f>
        <v>0</v>
      </c>
      <c r="BH148" s="243">
        <f>IF(N148="sníž. přenesená",J148,0)</f>
        <v>0</v>
      </c>
      <c r="BI148" s="243">
        <f>IF(N148="nulová",J148,0)</f>
        <v>0</v>
      </c>
      <c r="BJ148" s="20" t="s">
        <v>78</v>
      </c>
      <c r="BK148" s="243">
        <f>ROUND(I148*H148,2)</f>
        <v>0</v>
      </c>
      <c r="BL148" s="20" t="s">
        <v>482</v>
      </c>
      <c r="BM148" s="242" t="s">
        <v>9703</v>
      </c>
    </row>
    <row r="149" s="2" customFormat="1">
      <c r="A149" s="41"/>
      <c r="B149" s="42"/>
      <c r="C149" s="43"/>
      <c r="D149" s="244" t="s">
        <v>484</v>
      </c>
      <c r="E149" s="43"/>
      <c r="F149" s="245" t="s">
        <v>9702</v>
      </c>
      <c r="G149" s="43"/>
      <c r="H149" s="43"/>
      <c r="I149" s="151"/>
      <c r="J149" s="43"/>
      <c r="K149" s="43"/>
      <c r="L149" s="47"/>
      <c r="M149" s="246"/>
      <c r="N149" s="24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484</v>
      </c>
      <c r="AU149" s="20" t="s">
        <v>82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9704</v>
      </c>
      <c r="G150" s="250"/>
      <c r="H150" s="253">
        <v>1.5049999999999999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78</v>
      </c>
      <c r="AY150" s="259" t="s">
        <v>475</v>
      </c>
    </row>
    <row r="151" s="2" customFormat="1" ht="21.75" customHeight="1">
      <c r="A151" s="41"/>
      <c r="B151" s="42"/>
      <c r="C151" s="231" t="s">
        <v>557</v>
      </c>
      <c r="D151" s="231" t="s">
        <v>477</v>
      </c>
      <c r="E151" s="232" t="s">
        <v>9705</v>
      </c>
      <c r="F151" s="233" t="s">
        <v>9706</v>
      </c>
      <c r="G151" s="234" t="s">
        <v>639</v>
      </c>
      <c r="H151" s="235">
        <v>72</v>
      </c>
      <c r="I151" s="236"/>
      <c r="J151" s="237">
        <f>ROUND(I151*H151,2)</f>
        <v>0</v>
      </c>
      <c r="K151" s="233" t="s">
        <v>28</v>
      </c>
      <c r="L151" s="47"/>
      <c r="M151" s="238" t="s">
        <v>28</v>
      </c>
      <c r="N151" s="239" t="s">
        <v>45</v>
      </c>
      <c r="O151" s="87"/>
      <c r="P151" s="240">
        <f>O151*H151</f>
        <v>0</v>
      </c>
      <c r="Q151" s="240">
        <v>0</v>
      </c>
      <c r="R151" s="240">
        <f>Q151*H151</f>
        <v>0</v>
      </c>
      <c r="S151" s="240">
        <v>0</v>
      </c>
      <c r="T151" s="241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42" t="s">
        <v>482</v>
      </c>
      <c r="AT151" s="242" t="s">
        <v>477</v>
      </c>
      <c r="AU151" s="242" t="s">
        <v>82</v>
      </c>
      <c r="AY151" s="20" t="s">
        <v>475</v>
      </c>
      <c r="BE151" s="243">
        <f>IF(N151="základní",J151,0)</f>
        <v>0</v>
      </c>
      <c r="BF151" s="243">
        <f>IF(N151="snížená",J151,0)</f>
        <v>0</v>
      </c>
      <c r="BG151" s="243">
        <f>IF(N151="zákl. přenesená",J151,0)</f>
        <v>0</v>
      </c>
      <c r="BH151" s="243">
        <f>IF(N151="sníž. přenesená",J151,0)</f>
        <v>0</v>
      </c>
      <c r="BI151" s="243">
        <f>IF(N151="nulová",J151,0)</f>
        <v>0</v>
      </c>
      <c r="BJ151" s="20" t="s">
        <v>78</v>
      </c>
      <c r="BK151" s="243">
        <f>ROUND(I151*H151,2)</f>
        <v>0</v>
      </c>
      <c r="BL151" s="20" t="s">
        <v>482</v>
      </c>
      <c r="BM151" s="242" t="s">
        <v>9707</v>
      </c>
    </row>
    <row r="152" s="2" customFormat="1">
      <c r="A152" s="41"/>
      <c r="B152" s="42"/>
      <c r="C152" s="43"/>
      <c r="D152" s="244" t="s">
        <v>484</v>
      </c>
      <c r="E152" s="43"/>
      <c r="F152" s="245" t="s">
        <v>9706</v>
      </c>
      <c r="G152" s="43"/>
      <c r="H152" s="43"/>
      <c r="I152" s="151"/>
      <c r="J152" s="43"/>
      <c r="K152" s="43"/>
      <c r="L152" s="47"/>
      <c r="M152" s="246"/>
      <c r="N152" s="24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484</v>
      </c>
      <c r="AU152" s="20" t="s">
        <v>82</v>
      </c>
    </row>
    <row r="153" s="2" customFormat="1">
      <c r="A153" s="41"/>
      <c r="B153" s="42"/>
      <c r="C153" s="43"/>
      <c r="D153" s="244" t="s">
        <v>485</v>
      </c>
      <c r="E153" s="43"/>
      <c r="F153" s="248" t="s">
        <v>9708</v>
      </c>
      <c r="G153" s="43"/>
      <c r="H153" s="43"/>
      <c r="I153" s="151"/>
      <c r="J153" s="43"/>
      <c r="K153" s="43"/>
      <c r="L153" s="47"/>
      <c r="M153" s="246"/>
      <c r="N153" s="24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485</v>
      </c>
      <c r="AU153" s="20" t="s">
        <v>82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9709</v>
      </c>
      <c r="G154" s="250"/>
      <c r="H154" s="253">
        <v>72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78</v>
      </c>
      <c r="AY154" s="259" t="s">
        <v>475</v>
      </c>
    </row>
    <row r="155" s="2" customFormat="1" ht="21.75" customHeight="1">
      <c r="A155" s="41"/>
      <c r="B155" s="42"/>
      <c r="C155" s="231" t="s">
        <v>8</v>
      </c>
      <c r="D155" s="231" t="s">
        <v>477</v>
      </c>
      <c r="E155" s="232" t="s">
        <v>9710</v>
      </c>
      <c r="F155" s="233" t="s">
        <v>9711</v>
      </c>
      <c r="G155" s="234" t="s">
        <v>639</v>
      </c>
      <c r="H155" s="235">
        <v>6</v>
      </c>
      <c r="I155" s="236"/>
      <c r="J155" s="237">
        <f>ROUND(I155*H155,2)</f>
        <v>0</v>
      </c>
      <c r="K155" s="233" t="s">
        <v>28</v>
      </c>
      <c r="L155" s="47"/>
      <c r="M155" s="238" t="s">
        <v>28</v>
      </c>
      <c r="N155" s="239" t="s">
        <v>45</v>
      </c>
      <c r="O155" s="87"/>
      <c r="P155" s="240">
        <f>O155*H155</f>
        <v>0</v>
      </c>
      <c r="Q155" s="240">
        <v>0</v>
      </c>
      <c r="R155" s="240">
        <f>Q155*H155</f>
        <v>0</v>
      </c>
      <c r="S155" s="240">
        <v>0</v>
      </c>
      <c r="T155" s="241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42" t="s">
        <v>482</v>
      </c>
      <c r="AT155" s="242" t="s">
        <v>477</v>
      </c>
      <c r="AU155" s="242" t="s">
        <v>82</v>
      </c>
      <c r="AY155" s="20" t="s">
        <v>475</v>
      </c>
      <c r="BE155" s="243">
        <f>IF(N155="základní",J155,0)</f>
        <v>0</v>
      </c>
      <c r="BF155" s="243">
        <f>IF(N155="snížená",J155,0)</f>
        <v>0</v>
      </c>
      <c r="BG155" s="243">
        <f>IF(N155="zákl. přenesená",J155,0)</f>
        <v>0</v>
      </c>
      <c r="BH155" s="243">
        <f>IF(N155="sníž. přenesená",J155,0)</f>
        <v>0</v>
      </c>
      <c r="BI155" s="243">
        <f>IF(N155="nulová",J155,0)</f>
        <v>0</v>
      </c>
      <c r="BJ155" s="20" t="s">
        <v>78</v>
      </c>
      <c r="BK155" s="243">
        <f>ROUND(I155*H155,2)</f>
        <v>0</v>
      </c>
      <c r="BL155" s="20" t="s">
        <v>482</v>
      </c>
      <c r="BM155" s="242" t="s">
        <v>9712</v>
      </c>
    </row>
    <row r="156" s="2" customFormat="1">
      <c r="A156" s="41"/>
      <c r="B156" s="42"/>
      <c r="C156" s="43"/>
      <c r="D156" s="244" t="s">
        <v>484</v>
      </c>
      <c r="E156" s="43"/>
      <c r="F156" s="245" t="s">
        <v>9713</v>
      </c>
      <c r="G156" s="43"/>
      <c r="H156" s="43"/>
      <c r="I156" s="151"/>
      <c r="J156" s="43"/>
      <c r="K156" s="43"/>
      <c r="L156" s="47"/>
      <c r="M156" s="246"/>
      <c r="N156" s="24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484</v>
      </c>
      <c r="AU156" s="20" t="s">
        <v>82</v>
      </c>
    </row>
    <row r="157" s="2" customFormat="1">
      <c r="A157" s="41"/>
      <c r="B157" s="42"/>
      <c r="C157" s="43"/>
      <c r="D157" s="244" t="s">
        <v>485</v>
      </c>
      <c r="E157" s="43"/>
      <c r="F157" s="248" t="s">
        <v>9714</v>
      </c>
      <c r="G157" s="43"/>
      <c r="H157" s="43"/>
      <c r="I157" s="151"/>
      <c r="J157" s="43"/>
      <c r="K157" s="43"/>
      <c r="L157" s="47"/>
      <c r="M157" s="246"/>
      <c r="N157" s="24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485</v>
      </c>
      <c r="AU157" s="20" t="s">
        <v>82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9715</v>
      </c>
      <c r="G158" s="250"/>
      <c r="H158" s="253">
        <v>6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78</v>
      </c>
      <c r="AY158" s="259" t="s">
        <v>475</v>
      </c>
    </row>
    <row r="159" s="2" customFormat="1" ht="21.75" customHeight="1">
      <c r="A159" s="41"/>
      <c r="B159" s="42"/>
      <c r="C159" s="231" t="s">
        <v>567</v>
      </c>
      <c r="D159" s="231" t="s">
        <v>477</v>
      </c>
      <c r="E159" s="232" t="s">
        <v>3168</v>
      </c>
      <c r="F159" s="233" t="s">
        <v>3169</v>
      </c>
      <c r="G159" s="234" t="s">
        <v>3935</v>
      </c>
      <c r="H159" s="235">
        <v>12</v>
      </c>
      <c r="I159" s="236"/>
      <c r="J159" s="237">
        <f>ROUND(I159*H159,2)</f>
        <v>0</v>
      </c>
      <c r="K159" s="233" t="s">
        <v>9716</v>
      </c>
      <c r="L159" s="47"/>
      <c r="M159" s="238" t="s">
        <v>28</v>
      </c>
      <c r="N159" s="239" t="s">
        <v>45</v>
      </c>
      <c r="O159" s="87"/>
      <c r="P159" s="240">
        <f>O159*H159</f>
        <v>0</v>
      </c>
      <c r="Q159" s="240">
        <v>0.00070699999999999995</v>
      </c>
      <c r="R159" s="240">
        <f>Q159*H159</f>
        <v>0.0084839999999999985</v>
      </c>
      <c r="S159" s="240">
        <v>0</v>
      </c>
      <c r="T159" s="241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42" t="s">
        <v>482</v>
      </c>
      <c r="AT159" s="242" t="s">
        <v>477</v>
      </c>
      <c r="AU159" s="242" t="s">
        <v>82</v>
      </c>
      <c r="AY159" s="20" t="s">
        <v>475</v>
      </c>
      <c r="BE159" s="243">
        <f>IF(N159="základní",J159,0)</f>
        <v>0</v>
      </c>
      <c r="BF159" s="243">
        <f>IF(N159="snížená",J159,0)</f>
        <v>0</v>
      </c>
      <c r="BG159" s="243">
        <f>IF(N159="zákl. přenesená",J159,0)</f>
        <v>0</v>
      </c>
      <c r="BH159" s="243">
        <f>IF(N159="sníž. přenesená",J159,0)</f>
        <v>0</v>
      </c>
      <c r="BI159" s="243">
        <f>IF(N159="nulová",J159,0)</f>
        <v>0</v>
      </c>
      <c r="BJ159" s="20" t="s">
        <v>78</v>
      </c>
      <c r="BK159" s="243">
        <f>ROUND(I159*H159,2)</f>
        <v>0</v>
      </c>
      <c r="BL159" s="20" t="s">
        <v>482</v>
      </c>
      <c r="BM159" s="242" t="s">
        <v>9717</v>
      </c>
    </row>
    <row r="160" s="2" customFormat="1">
      <c r="A160" s="41"/>
      <c r="B160" s="42"/>
      <c r="C160" s="43"/>
      <c r="D160" s="244" t="s">
        <v>484</v>
      </c>
      <c r="E160" s="43"/>
      <c r="F160" s="245" t="s">
        <v>3171</v>
      </c>
      <c r="G160" s="43"/>
      <c r="H160" s="43"/>
      <c r="I160" s="151"/>
      <c r="J160" s="43"/>
      <c r="K160" s="43"/>
      <c r="L160" s="47"/>
      <c r="M160" s="246"/>
      <c r="N160" s="24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484</v>
      </c>
      <c r="AU160" s="20" t="s">
        <v>82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9718</v>
      </c>
      <c r="G161" s="250"/>
      <c r="H161" s="253">
        <v>12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78</v>
      </c>
      <c r="AY161" s="259" t="s">
        <v>475</v>
      </c>
    </row>
    <row r="162" s="2" customFormat="1" ht="16.5" customHeight="1">
      <c r="A162" s="41"/>
      <c r="B162" s="42"/>
      <c r="C162" s="282" t="s">
        <v>571</v>
      </c>
      <c r="D162" s="282" t="s">
        <v>516</v>
      </c>
      <c r="E162" s="283" t="s">
        <v>9719</v>
      </c>
      <c r="F162" s="284" t="s">
        <v>9720</v>
      </c>
      <c r="G162" s="285" t="s">
        <v>508</v>
      </c>
      <c r="H162" s="286">
        <v>0.33900000000000002</v>
      </c>
      <c r="I162" s="287"/>
      <c r="J162" s="288">
        <f>ROUND(I162*H162,2)</f>
        <v>0</v>
      </c>
      <c r="K162" s="284" t="s">
        <v>28</v>
      </c>
      <c r="L162" s="289"/>
      <c r="M162" s="290" t="s">
        <v>28</v>
      </c>
      <c r="N162" s="291" t="s">
        <v>45</v>
      </c>
      <c r="O162" s="87"/>
      <c r="P162" s="240">
        <f>O162*H162</f>
        <v>0</v>
      </c>
      <c r="Q162" s="240">
        <v>0</v>
      </c>
      <c r="R162" s="240">
        <f>Q162*H162</f>
        <v>0</v>
      </c>
      <c r="S162" s="240">
        <v>0</v>
      </c>
      <c r="T162" s="241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42" t="s">
        <v>519</v>
      </c>
      <c r="AT162" s="242" t="s">
        <v>516</v>
      </c>
      <c r="AU162" s="242" t="s">
        <v>82</v>
      </c>
      <c r="AY162" s="20" t="s">
        <v>475</v>
      </c>
      <c r="BE162" s="243">
        <f>IF(N162="základní",J162,0)</f>
        <v>0</v>
      </c>
      <c r="BF162" s="243">
        <f>IF(N162="snížená",J162,0)</f>
        <v>0</v>
      </c>
      <c r="BG162" s="243">
        <f>IF(N162="zákl. přenesená",J162,0)</f>
        <v>0</v>
      </c>
      <c r="BH162" s="243">
        <f>IF(N162="sníž. přenesená",J162,0)</f>
        <v>0</v>
      </c>
      <c r="BI162" s="243">
        <f>IF(N162="nulová",J162,0)</f>
        <v>0</v>
      </c>
      <c r="BJ162" s="20" t="s">
        <v>78</v>
      </c>
      <c r="BK162" s="243">
        <f>ROUND(I162*H162,2)</f>
        <v>0</v>
      </c>
      <c r="BL162" s="20" t="s">
        <v>482</v>
      </c>
      <c r="BM162" s="242" t="s">
        <v>9721</v>
      </c>
    </row>
    <row r="163" s="2" customFormat="1">
      <c r="A163" s="41"/>
      <c r="B163" s="42"/>
      <c r="C163" s="43"/>
      <c r="D163" s="244" t="s">
        <v>484</v>
      </c>
      <c r="E163" s="43"/>
      <c r="F163" s="245" t="s">
        <v>9720</v>
      </c>
      <c r="G163" s="43"/>
      <c r="H163" s="43"/>
      <c r="I163" s="151"/>
      <c r="J163" s="43"/>
      <c r="K163" s="43"/>
      <c r="L163" s="47"/>
      <c r="M163" s="246"/>
      <c r="N163" s="24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484</v>
      </c>
      <c r="AU163" s="20" t="s">
        <v>82</v>
      </c>
    </row>
    <row r="164" s="2" customFormat="1">
      <c r="A164" s="41"/>
      <c r="B164" s="42"/>
      <c r="C164" s="43"/>
      <c r="D164" s="244" t="s">
        <v>485</v>
      </c>
      <c r="E164" s="43"/>
      <c r="F164" s="248" t="s">
        <v>9722</v>
      </c>
      <c r="G164" s="43"/>
      <c r="H164" s="43"/>
      <c r="I164" s="151"/>
      <c r="J164" s="43"/>
      <c r="K164" s="43"/>
      <c r="L164" s="47"/>
      <c r="M164" s="246"/>
      <c r="N164" s="24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485</v>
      </c>
      <c r="AU164" s="20" t="s">
        <v>82</v>
      </c>
    </row>
    <row r="165" s="13" customFormat="1">
      <c r="A165" s="13"/>
      <c r="B165" s="249"/>
      <c r="C165" s="250"/>
      <c r="D165" s="244" t="s">
        <v>487</v>
      </c>
      <c r="E165" s="251" t="s">
        <v>28</v>
      </c>
      <c r="F165" s="252" t="s">
        <v>9723</v>
      </c>
      <c r="G165" s="250"/>
      <c r="H165" s="253">
        <v>0.33900000000000002</v>
      </c>
      <c r="I165" s="254"/>
      <c r="J165" s="250"/>
      <c r="K165" s="250"/>
      <c r="L165" s="255"/>
      <c r="M165" s="256"/>
      <c r="N165" s="257"/>
      <c r="O165" s="257"/>
      <c r="P165" s="257"/>
      <c r="Q165" s="257"/>
      <c r="R165" s="257"/>
      <c r="S165" s="257"/>
      <c r="T165" s="258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9" t="s">
        <v>487</v>
      </c>
      <c r="AU165" s="259" t="s">
        <v>82</v>
      </c>
      <c r="AV165" s="13" t="s">
        <v>82</v>
      </c>
      <c r="AW165" s="13" t="s">
        <v>35</v>
      </c>
      <c r="AX165" s="13" t="s">
        <v>78</v>
      </c>
      <c r="AY165" s="259" t="s">
        <v>475</v>
      </c>
    </row>
    <row r="166" s="12" customFormat="1" ht="22.8" customHeight="1">
      <c r="A166" s="12"/>
      <c r="B166" s="215"/>
      <c r="C166" s="216"/>
      <c r="D166" s="217" t="s">
        <v>73</v>
      </c>
      <c r="E166" s="229" t="s">
        <v>482</v>
      </c>
      <c r="F166" s="229" t="s">
        <v>547</v>
      </c>
      <c r="G166" s="216"/>
      <c r="H166" s="216"/>
      <c r="I166" s="219"/>
      <c r="J166" s="230">
        <f>BK166</f>
        <v>0</v>
      </c>
      <c r="K166" s="216"/>
      <c r="L166" s="221"/>
      <c r="M166" s="222"/>
      <c r="N166" s="223"/>
      <c r="O166" s="223"/>
      <c r="P166" s="224">
        <f>SUM(P167:P169)</f>
        <v>0</v>
      </c>
      <c r="Q166" s="223"/>
      <c r="R166" s="224">
        <f>SUM(R167:R169)</f>
        <v>6.0318000000000005</v>
      </c>
      <c r="S166" s="223"/>
      <c r="T166" s="225">
        <f>SUM(T167:T169)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6" t="s">
        <v>78</v>
      </c>
      <c r="AT166" s="227" t="s">
        <v>73</v>
      </c>
      <c r="AU166" s="227" t="s">
        <v>78</v>
      </c>
      <c r="AY166" s="226" t="s">
        <v>475</v>
      </c>
      <c r="BK166" s="228">
        <f>SUM(BK167:BK169)</f>
        <v>0</v>
      </c>
    </row>
    <row r="167" s="2" customFormat="1" ht="33" customHeight="1">
      <c r="A167" s="41"/>
      <c r="B167" s="42"/>
      <c r="C167" s="231" t="s">
        <v>575</v>
      </c>
      <c r="D167" s="231" t="s">
        <v>477</v>
      </c>
      <c r="E167" s="232" t="s">
        <v>8099</v>
      </c>
      <c r="F167" s="233" t="s">
        <v>8100</v>
      </c>
      <c r="G167" s="234" t="s">
        <v>480</v>
      </c>
      <c r="H167" s="235">
        <v>2.7000000000000002</v>
      </c>
      <c r="I167" s="236"/>
      <c r="J167" s="237">
        <f>ROUND(I167*H167,2)</f>
        <v>0</v>
      </c>
      <c r="K167" s="233" t="s">
        <v>481</v>
      </c>
      <c r="L167" s="47"/>
      <c r="M167" s="238" t="s">
        <v>28</v>
      </c>
      <c r="N167" s="239" t="s">
        <v>45</v>
      </c>
      <c r="O167" s="87"/>
      <c r="P167" s="240">
        <f>O167*H167</f>
        <v>0</v>
      </c>
      <c r="Q167" s="240">
        <v>2.234</v>
      </c>
      <c r="R167" s="240">
        <f>Q167*H167</f>
        <v>6.0318000000000005</v>
      </c>
      <c r="S167" s="240">
        <v>0</v>
      </c>
      <c r="T167" s="241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42" t="s">
        <v>482</v>
      </c>
      <c r="AT167" s="242" t="s">
        <v>477</v>
      </c>
      <c r="AU167" s="242" t="s">
        <v>82</v>
      </c>
      <c r="AY167" s="20" t="s">
        <v>475</v>
      </c>
      <c r="BE167" s="243">
        <f>IF(N167="základní",J167,0)</f>
        <v>0</v>
      </c>
      <c r="BF167" s="243">
        <f>IF(N167="snížená",J167,0)</f>
        <v>0</v>
      </c>
      <c r="BG167" s="243">
        <f>IF(N167="zákl. přenesená",J167,0)</f>
        <v>0</v>
      </c>
      <c r="BH167" s="243">
        <f>IF(N167="sníž. přenesená",J167,0)</f>
        <v>0</v>
      </c>
      <c r="BI167" s="243">
        <f>IF(N167="nulová",J167,0)</f>
        <v>0</v>
      </c>
      <c r="BJ167" s="20" t="s">
        <v>78</v>
      </c>
      <c r="BK167" s="243">
        <f>ROUND(I167*H167,2)</f>
        <v>0</v>
      </c>
      <c r="BL167" s="20" t="s">
        <v>482</v>
      </c>
      <c r="BM167" s="242" t="s">
        <v>9724</v>
      </c>
    </row>
    <row r="168" s="2" customFormat="1">
      <c r="A168" s="41"/>
      <c r="B168" s="42"/>
      <c r="C168" s="43"/>
      <c r="D168" s="244" t="s">
        <v>484</v>
      </c>
      <c r="E168" s="43"/>
      <c r="F168" s="245" t="s">
        <v>8100</v>
      </c>
      <c r="G168" s="43"/>
      <c r="H168" s="43"/>
      <c r="I168" s="151"/>
      <c r="J168" s="43"/>
      <c r="K168" s="43"/>
      <c r="L168" s="47"/>
      <c r="M168" s="246"/>
      <c r="N168" s="24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484</v>
      </c>
      <c r="AU168" s="20" t="s">
        <v>82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9725</v>
      </c>
      <c r="G169" s="250"/>
      <c r="H169" s="253">
        <v>2.7000000000000002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78</v>
      </c>
      <c r="AY169" s="259" t="s">
        <v>475</v>
      </c>
    </row>
    <row r="170" s="12" customFormat="1" ht="22.8" customHeight="1">
      <c r="A170" s="12"/>
      <c r="B170" s="215"/>
      <c r="C170" s="216"/>
      <c r="D170" s="217" t="s">
        <v>73</v>
      </c>
      <c r="E170" s="229" t="s">
        <v>2236</v>
      </c>
      <c r="F170" s="229" t="s">
        <v>2237</v>
      </c>
      <c r="G170" s="216"/>
      <c r="H170" s="216"/>
      <c r="I170" s="219"/>
      <c r="J170" s="230">
        <f>BK170</f>
        <v>0</v>
      </c>
      <c r="K170" s="216"/>
      <c r="L170" s="221"/>
      <c r="M170" s="222"/>
      <c r="N170" s="223"/>
      <c r="O170" s="223"/>
      <c r="P170" s="224">
        <f>SUM(P171:P173)</f>
        <v>0</v>
      </c>
      <c r="Q170" s="223"/>
      <c r="R170" s="224">
        <f>SUM(R171:R173)</f>
        <v>0</v>
      </c>
      <c r="S170" s="223"/>
      <c r="T170" s="225">
        <f>SUM(T171:T173)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6" t="s">
        <v>78</v>
      </c>
      <c r="AT170" s="227" t="s">
        <v>73</v>
      </c>
      <c r="AU170" s="227" t="s">
        <v>78</v>
      </c>
      <c r="AY170" s="226" t="s">
        <v>475</v>
      </c>
      <c r="BK170" s="228">
        <f>SUM(BK171:BK173)</f>
        <v>0</v>
      </c>
    </row>
    <row r="171" s="2" customFormat="1" ht="21.75" customHeight="1">
      <c r="A171" s="41"/>
      <c r="B171" s="42"/>
      <c r="C171" s="231" t="s">
        <v>579</v>
      </c>
      <c r="D171" s="231" t="s">
        <v>477</v>
      </c>
      <c r="E171" s="232" t="s">
        <v>9572</v>
      </c>
      <c r="F171" s="233" t="s">
        <v>9573</v>
      </c>
      <c r="G171" s="234" t="s">
        <v>508</v>
      </c>
      <c r="H171" s="235">
        <v>9.8000000000000007</v>
      </c>
      <c r="I171" s="236"/>
      <c r="J171" s="237">
        <f>ROUND(I171*H171,2)</f>
        <v>0</v>
      </c>
      <c r="K171" s="233" t="s">
        <v>28</v>
      </c>
      <c r="L171" s="47"/>
      <c r="M171" s="238" t="s">
        <v>28</v>
      </c>
      <c r="N171" s="239" t="s">
        <v>45</v>
      </c>
      <c r="O171" s="87"/>
      <c r="P171" s="240">
        <f>O171*H171</f>
        <v>0</v>
      </c>
      <c r="Q171" s="240">
        <v>0</v>
      </c>
      <c r="R171" s="240">
        <f>Q171*H171</f>
        <v>0</v>
      </c>
      <c r="S171" s="240">
        <v>0</v>
      </c>
      <c r="T171" s="241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42" t="s">
        <v>482</v>
      </c>
      <c r="AT171" s="242" t="s">
        <v>477</v>
      </c>
      <c r="AU171" s="242" t="s">
        <v>82</v>
      </c>
      <c r="AY171" s="20" t="s">
        <v>475</v>
      </c>
      <c r="BE171" s="243">
        <f>IF(N171="základní",J171,0)</f>
        <v>0</v>
      </c>
      <c r="BF171" s="243">
        <f>IF(N171="snížená",J171,0)</f>
        <v>0</v>
      </c>
      <c r="BG171" s="243">
        <f>IF(N171="zákl. přenesená",J171,0)</f>
        <v>0</v>
      </c>
      <c r="BH171" s="243">
        <f>IF(N171="sníž. přenesená",J171,0)</f>
        <v>0</v>
      </c>
      <c r="BI171" s="243">
        <f>IF(N171="nulová",J171,0)</f>
        <v>0</v>
      </c>
      <c r="BJ171" s="20" t="s">
        <v>78</v>
      </c>
      <c r="BK171" s="243">
        <f>ROUND(I171*H171,2)</f>
        <v>0</v>
      </c>
      <c r="BL171" s="20" t="s">
        <v>482</v>
      </c>
      <c r="BM171" s="242" t="s">
        <v>9726</v>
      </c>
    </row>
    <row r="172" s="2" customFormat="1">
      <c r="A172" s="41"/>
      <c r="B172" s="42"/>
      <c r="C172" s="43"/>
      <c r="D172" s="244" t="s">
        <v>484</v>
      </c>
      <c r="E172" s="43"/>
      <c r="F172" s="245" t="s">
        <v>9573</v>
      </c>
      <c r="G172" s="43"/>
      <c r="H172" s="43"/>
      <c r="I172" s="151"/>
      <c r="J172" s="43"/>
      <c r="K172" s="43"/>
      <c r="L172" s="47"/>
      <c r="M172" s="246"/>
      <c r="N172" s="24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484</v>
      </c>
      <c r="AU172" s="20" t="s">
        <v>82</v>
      </c>
    </row>
    <row r="173" s="2" customFormat="1">
      <c r="A173" s="41"/>
      <c r="B173" s="42"/>
      <c r="C173" s="43"/>
      <c r="D173" s="244" t="s">
        <v>485</v>
      </c>
      <c r="E173" s="43"/>
      <c r="F173" s="248" t="s">
        <v>9575</v>
      </c>
      <c r="G173" s="43"/>
      <c r="H173" s="43"/>
      <c r="I173" s="151"/>
      <c r="J173" s="43"/>
      <c r="K173" s="43"/>
      <c r="L173" s="47"/>
      <c r="M173" s="246"/>
      <c r="N173" s="24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485</v>
      </c>
      <c r="AU173" s="20" t="s">
        <v>82</v>
      </c>
    </row>
    <row r="174" s="12" customFormat="1" ht="22.8" customHeight="1">
      <c r="A174" s="12"/>
      <c r="B174" s="215"/>
      <c r="C174" s="216"/>
      <c r="D174" s="217" t="s">
        <v>73</v>
      </c>
      <c r="E174" s="229" t="s">
        <v>701</v>
      </c>
      <c r="F174" s="229" t="s">
        <v>702</v>
      </c>
      <c r="G174" s="216"/>
      <c r="H174" s="216"/>
      <c r="I174" s="219"/>
      <c r="J174" s="230">
        <f>BK174</f>
        <v>0</v>
      </c>
      <c r="K174" s="216"/>
      <c r="L174" s="221"/>
      <c r="M174" s="222"/>
      <c r="N174" s="223"/>
      <c r="O174" s="223"/>
      <c r="P174" s="224">
        <f>SUM(P175:P177)</f>
        <v>0</v>
      </c>
      <c r="Q174" s="223"/>
      <c r="R174" s="224">
        <f>SUM(R175:R177)</f>
        <v>0</v>
      </c>
      <c r="S174" s="223"/>
      <c r="T174" s="225">
        <f>SUM(T175:T177)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6" t="s">
        <v>78</v>
      </c>
      <c r="AT174" s="227" t="s">
        <v>73</v>
      </c>
      <c r="AU174" s="227" t="s">
        <v>78</v>
      </c>
      <c r="AY174" s="226" t="s">
        <v>475</v>
      </c>
      <c r="BK174" s="228">
        <f>SUM(BK175:BK177)</f>
        <v>0</v>
      </c>
    </row>
    <row r="175" s="2" customFormat="1" ht="33" customHeight="1">
      <c r="A175" s="41"/>
      <c r="B175" s="42"/>
      <c r="C175" s="231" t="s">
        <v>583</v>
      </c>
      <c r="D175" s="231" t="s">
        <v>477</v>
      </c>
      <c r="E175" s="232" t="s">
        <v>1904</v>
      </c>
      <c r="F175" s="233" t="s">
        <v>1905</v>
      </c>
      <c r="G175" s="234" t="s">
        <v>508</v>
      </c>
      <c r="H175" s="235">
        <v>57.539999999999999</v>
      </c>
      <c r="I175" s="236"/>
      <c r="J175" s="237">
        <f>ROUND(I175*H175,2)</f>
        <v>0</v>
      </c>
      <c r="K175" s="233" t="s">
        <v>481</v>
      </c>
      <c r="L175" s="47"/>
      <c r="M175" s="238" t="s">
        <v>28</v>
      </c>
      <c r="N175" s="239" t="s">
        <v>45</v>
      </c>
      <c r="O175" s="87"/>
      <c r="P175" s="240">
        <f>O175*H175</f>
        <v>0</v>
      </c>
      <c r="Q175" s="240">
        <v>0</v>
      </c>
      <c r="R175" s="240">
        <f>Q175*H175</f>
        <v>0</v>
      </c>
      <c r="S175" s="240">
        <v>0</v>
      </c>
      <c r="T175" s="241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42" t="s">
        <v>482</v>
      </c>
      <c r="AT175" s="242" t="s">
        <v>477</v>
      </c>
      <c r="AU175" s="242" t="s">
        <v>82</v>
      </c>
      <c r="AY175" s="20" t="s">
        <v>475</v>
      </c>
      <c r="BE175" s="243">
        <f>IF(N175="základní",J175,0)</f>
        <v>0</v>
      </c>
      <c r="BF175" s="243">
        <f>IF(N175="snížená",J175,0)</f>
        <v>0</v>
      </c>
      <c r="BG175" s="243">
        <f>IF(N175="zákl. přenesená",J175,0)</f>
        <v>0</v>
      </c>
      <c r="BH175" s="243">
        <f>IF(N175="sníž. přenesená",J175,0)</f>
        <v>0</v>
      </c>
      <c r="BI175" s="243">
        <f>IF(N175="nulová",J175,0)</f>
        <v>0</v>
      </c>
      <c r="BJ175" s="20" t="s">
        <v>78</v>
      </c>
      <c r="BK175" s="243">
        <f>ROUND(I175*H175,2)</f>
        <v>0</v>
      </c>
      <c r="BL175" s="20" t="s">
        <v>482</v>
      </c>
      <c r="BM175" s="242" t="s">
        <v>9727</v>
      </c>
    </row>
    <row r="176" s="2" customFormat="1">
      <c r="A176" s="41"/>
      <c r="B176" s="42"/>
      <c r="C176" s="43"/>
      <c r="D176" s="244" t="s">
        <v>484</v>
      </c>
      <c r="E176" s="43"/>
      <c r="F176" s="245" t="s">
        <v>1907</v>
      </c>
      <c r="G176" s="43"/>
      <c r="H176" s="43"/>
      <c r="I176" s="151"/>
      <c r="J176" s="43"/>
      <c r="K176" s="43"/>
      <c r="L176" s="47"/>
      <c r="M176" s="246"/>
      <c r="N176" s="24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484</v>
      </c>
      <c r="AU176" s="20" t="s">
        <v>82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9576</v>
      </c>
      <c r="G177" s="250"/>
      <c r="H177" s="253">
        <v>57.539999999999999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78</v>
      </c>
      <c r="AY177" s="259" t="s">
        <v>475</v>
      </c>
    </row>
    <row r="178" s="12" customFormat="1" ht="25.92" customHeight="1">
      <c r="A178" s="12"/>
      <c r="B178" s="215"/>
      <c r="C178" s="216"/>
      <c r="D178" s="217" t="s">
        <v>73</v>
      </c>
      <c r="E178" s="218" t="s">
        <v>708</v>
      </c>
      <c r="F178" s="218" t="s">
        <v>709</v>
      </c>
      <c r="G178" s="216"/>
      <c r="H178" s="216"/>
      <c r="I178" s="219"/>
      <c r="J178" s="220">
        <f>BK178</f>
        <v>0</v>
      </c>
      <c r="K178" s="216"/>
      <c r="L178" s="221"/>
      <c r="M178" s="222"/>
      <c r="N178" s="223"/>
      <c r="O178" s="223"/>
      <c r="P178" s="224">
        <f>P179+P185</f>
        <v>0</v>
      </c>
      <c r="Q178" s="223"/>
      <c r="R178" s="224">
        <f>R179+R185</f>
        <v>0.51719999999999999</v>
      </c>
      <c r="S178" s="223"/>
      <c r="T178" s="225">
        <f>T179+T185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6" t="s">
        <v>82</v>
      </c>
      <c r="AT178" s="227" t="s">
        <v>73</v>
      </c>
      <c r="AU178" s="227" t="s">
        <v>74</v>
      </c>
      <c r="AY178" s="226" t="s">
        <v>475</v>
      </c>
      <c r="BK178" s="228">
        <f>BK179+BK185</f>
        <v>0</v>
      </c>
    </row>
    <row r="179" s="12" customFormat="1" ht="22.8" customHeight="1">
      <c r="A179" s="12"/>
      <c r="B179" s="215"/>
      <c r="C179" s="216"/>
      <c r="D179" s="217" t="s">
        <v>73</v>
      </c>
      <c r="E179" s="229" t="s">
        <v>9728</v>
      </c>
      <c r="F179" s="229" t="s">
        <v>9729</v>
      </c>
      <c r="G179" s="216"/>
      <c r="H179" s="216"/>
      <c r="I179" s="219"/>
      <c r="J179" s="230">
        <f>BK179</f>
        <v>0</v>
      </c>
      <c r="K179" s="216"/>
      <c r="L179" s="221"/>
      <c r="M179" s="222"/>
      <c r="N179" s="223"/>
      <c r="O179" s="223"/>
      <c r="P179" s="224">
        <f>SUM(P180:P184)</f>
        <v>0</v>
      </c>
      <c r="Q179" s="223"/>
      <c r="R179" s="224">
        <f>SUM(R180:R184)</f>
        <v>0</v>
      </c>
      <c r="S179" s="223"/>
      <c r="T179" s="225">
        <f>SUM(T180:T184)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6" t="s">
        <v>82</v>
      </c>
      <c r="AT179" s="227" t="s">
        <v>73</v>
      </c>
      <c r="AU179" s="227" t="s">
        <v>78</v>
      </c>
      <c r="AY179" s="226" t="s">
        <v>475</v>
      </c>
      <c r="BK179" s="228">
        <f>SUM(BK180:BK184)</f>
        <v>0</v>
      </c>
    </row>
    <row r="180" s="2" customFormat="1" ht="16.5" customHeight="1">
      <c r="A180" s="41"/>
      <c r="B180" s="42"/>
      <c r="C180" s="231" t="s">
        <v>7</v>
      </c>
      <c r="D180" s="231" t="s">
        <v>477</v>
      </c>
      <c r="E180" s="232" t="s">
        <v>9730</v>
      </c>
      <c r="F180" s="233" t="s">
        <v>9731</v>
      </c>
      <c r="G180" s="234" t="s">
        <v>496</v>
      </c>
      <c r="H180" s="235">
        <v>2.8599999999999999</v>
      </c>
      <c r="I180" s="236"/>
      <c r="J180" s="237">
        <f>ROUND(I180*H180,2)</f>
        <v>0</v>
      </c>
      <c r="K180" s="233" t="s">
        <v>28</v>
      </c>
      <c r="L180" s="47"/>
      <c r="M180" s="238" t="s">
        <v>28</v>
      </c>
      <c r="N180" s="239" t="s">
        <v>45</v>
      </c>
      <c r="O180" s="87"/>
      <c r="P180" s="240">
        <f>O180*H180</f>
        <v>0</v>
      </c>
      <c r="Q180" s="240">
        <v>0</v>
      </c>
      <c r="R180" s="240">
        <f>Q180*H180</f>
        <v>0</v>
      </c>
      <c r="S180" s="240">
        <v>0</v>
      </c>
      <c r="T180" s="241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42" t="s">
        <v>567</v>
      </c>
      <c r="AT180" s="242" t="s">
        <v>477</v>
      </c>
      <c r="AU180" s="242" t="s">
        <v>82</v>
      </c>
      <c r="AY180" s="20" t="s">
        <v>475</v>
      </c>
      <c r="BE180" s="243">
        <f>IF(N180="základní",J180,0)</f>
        <v>0</v>
      </c>
      <c r="BF180" s="243">
        <f>IF(N180="snížená",J180,0)</f>
        <v>0</v>
      </c>
      <c r="BG180" s="243">
        <f>IF(N180="zákl. přenesená",J180,0)</f>
        <v>0</v>
      </c>
      <c r="BH180" s="243">
        <f>IF(N180="sníž. přenesená",J180,0)</f>
        <v>0</v>
      </c>
      <c r="BI180" s="243">
        <f>IF(N180="nulová",J180,0)</f>
        <v>0</v>
      </c>
      <c r="BJ180" s="20" t="s">
        <v>78</v>
      </c>
      <c r="BK180" s="243">
        <f>ROUND(I180*H180,2)</f>
        <v>0</v>
      </c>
      <c r="BL180" s="20" t="s">
        <v>567</v>
      </c>
      <c r="BM180" s="242" t="s">
        <v>9732</v>
      </c>
    </row>
    <row r="181" s="2" customFormat="1">
      <c r="A181" s="41"/>
      <c r="B181" s="42"/>
      <c r="C181" s="43"/>
      <c r="D181" s="244" t="s">
        <v>484</v>
      </c>
      <c r="E181" s="43"/>
      <c r="F181" s="245" t="s">
        <v>9731</v>
      </c>
      <c r="G181" s="43"/>
      <c r="H181" s="43"/>
      <c r="I181" s="151"/>
      <c r="J181" s="43"/>
      <c r="K181" s="43"/>
      <c r="L181" s="47"/>
      <c r="M181" s="246"/>
      <c r="N181" s="24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484</v>
      </c>
      <c r="AU181" s="20" t="s">
        <v>82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9733</v>
      </c>
      <c r="G182" s="250"/>
      <c r="H182" s="253">
        <v>2.8599999999999999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78</v>
      </c>
      <c r="AY182" s="259" t="s">
        <v>475</v>
      </c>
    </row>
    <row r="183" s="2" customFormat="1" ht="16.5" customHeight="1">
      <c r="A183" s="41"/>
      <c r="B183" s="42"/>
      <c r="C183" s="282" t="s">
        <v>594</v>
      </c>
      <c r="D183" s="282" t="s">
        <v>516</v>
      </c>
      <c r="E183" s="283" t="s">
        <v>9734</v>
      </c>
      <c r="F183" s="284" t="s">
        <v>9735</v>
      </c>
      <c r="G183" s="285" t="s">
        <v>720</v>
      </c>
      <c r="H183" s="286">
        <v>15</v>
      </c>
      <c r="I183" s="287"/>
      <c r="J183" s="288">
        <f>ROUND(I183*H183,2)</f>
        <v>0</v>
      </c>
      <c r="K183" s="284" t="s">
        <v>28</v>
      </c>
      <c r="L183" s="289"/>
      <c r="M183" s="290" t="s">
        <v>28</v>
      </c>
      <c r="N183" s="291" t="s">
        <v>45</v>
      </c>
      <c r="O183" s="87"/>
      <c r="P183" s="240">
        <f>O183*H183</f>
        <v>0</v>
      </c>
      <c r="Q183" s="240">
        <v>0</v>
      </c>
      <c r="R183" s="240">
        <f>Q183*H183</f>
        <v>0</v>
      </c>
      <c r="S183" s="240">
        <v>0</v>
      </c>
      <c r="T183" s="241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42" t="s">
        <v>649</v>
      </c>
      <c r="AT183" s="242" t="s">
        <v>516</v>
      </c>
      <c r="AU183" s="242" t="s">
        <v>82</v>
      </c>
      <c r="AY183" s="20" t="s">
        <v>475</v>
      </c>
      <c r="BE183" s="243">
        <f>IF(N183="základní",J183,0)</f>
        <v>0</v>
      </c>
      <c r="BF183" s="243">
        <f>IF(N183="snížená",J183,0)</f>
        <v>0</v>
      </c>
      <c r="BG183" s="243">
        <f>IF(N183="zákl. přenesená",J183,0)</f>
        <v>0</v>
      </c>
      <c r="BH183" s="243">
        <f>IF(N183="sníž. přenesená",J183,0)</f>
        <v>0</v>
      </c>
      <c r="BI183" s="243">
        <f>IF(N183="nulová",J183,0)</f>
        <v>0</v>
      </c>
      <c r="BJ183" s="20" t="s">
        <v>78</v>
      </c>
      <c r="BK183" s="243">
        <f>ROUND(I183*H183,2)</f>
        <v>0</v>
      </c>
      <c r="BL183" s="20" t="s">
        <v>567</v>
      </c>
      <c r="BM183" s="242" t="s">
        <v>9736</v>
      </c>
    </row>
    <row r="184" s="2" customFormat="1">
      <c r="A184" s="41"/>
      <c r="B184" s="42"/>
      <c r="C184" s="43"/>
      <c r="D184" s="244" t="s">
        <v>484</v>
      </c>
      <c r="E184" s="43"/>
      <c r="F184" s="245" t="s">
        <v>9735</v>
      </c>
      <c r="G184" s="43"/>
      <c r="H184" s="43"/>
      <c r="I184" s="151"/>
      <c r="J184" s="43"/>
      <c r="K184" s="43"/>
      <c r="L184" s="47"/>
      <c r="M184" s="246"/>
      <c r="N184" s="24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484</v>
      </c>
      <c r="AU184" s="20" t="s">
        <v>82</v>
      </c>
    </row>
    <row r="185" s="12" customFormat="1" ht="22.8" customHeight="1">
      <c r="A185" s="12"/>
      <c r="B185" s="215"/>
      <c r="C185" s="216"/>
      <c r="D185" s="217" t="s">
        <v>73</v>
      </c>
      <c r="E185" s="229" t="s">
        <v>831</v>
      </c>
      <c r="F185" s="229" t="s">
        <v>832</v>
      </c>
      <c r="G185" s="216"/>
      <c r="H185" s="216"/>
      <c r="I185" s="219"/>
      <c r="J185" s="230">
        <f>BK185</f>
        <v>0</v>
      </c>
      <c r="K185" s="216"/>
      <c r="L185" s="221"/>
      <c r="M185" s="222"/>
      <c r="N185" s="223"/>
      <c r="O185" s="223"/>
      <c r="P185" s="224">
        <f>SUM(P186:P199)</f>
        <v>0</v>
      </c>
      <c r="Q185" s="223"/>
      <c r="R185" s="224">
        <f>SUM(R186:R199)</f>
        <v>0.51719999999999999</v>
      </c>
      <c r="S185" s="223"/>
      <c r="T185" s="225">
        <f>SUM(T186:T199)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6" t="s">
        <v>82</v>
      </c>
      <c r="AT185" s="227" t="s">
        <v>73</v>
      </c>
      <c r="AU185" s="227" t="s">
        <v>78</v>
      </c>
      <c r="AY185" s="226" t="s">
        <v>475</v>
      </c>
      <c r="BK185" s="228">
        <f>SUM(BK186:BK199)</f>
        <v>0</v>
      </c>
    </row>
    <row r="186" s="2" customFormat="1" ht="16.5" customHeight="1">
      <c r="A186" s="41"/>
      <c r="B186" s="42"/>
      <c r="C186" s="231" t="s">
        <v>599</v>
      </c>
      <c r="D186" s="231" t="s">
        <v>477</v>
      </c>
      <c r="E186" s="232" t="s">
        <v>9588</v>
      </c>
      <c r="F186" s="233" t="s">
        <v>9589</v>
      </c>
      <c r="G186" s="234" t="s">
        <v>3935</v>
      </c>
      <c r="H186" s="235">
        <v>3</v>
      </c>
      <c r="I186" s="236"/>
      <c r="J186" s="237">
        <f>ROUND(I186*H186,2)</f>
        <v>0</v>
      </c>
      <c r="K186" s="233" t="s">
        <v>28</v>
      </c>
      <c r="L186" s="47"/>
      <c r="M186" s="238" t="s">
        <v>28</v>
      </c>
      <c r="N186" s="239" t="s">
        <v>45</v>
      </c>
      <c r="O186" s="87"/>
      <c r="P186" s="240">
        <f>O186*H186</f>
        <v>0</v>
      </c>
      <c r="Q186" s="240">
        <v>0.083699999999999997</v>
      </c>
      <c r="R186" s="240">
        <f>Q186*H186</f>
        <v>0.25109999999999999</v>
      </c>
      <c r="S186" s="240">
        <v>0</v>
      </c>
      <c r="T186" s="241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42" t="s">
        <v>567</v>
      </c>
      <c r="AT186" s="242" t="s">
        <v>477</v>
      </c>
      <c r="AU186" s="242" t="s">
        <v>82</v>
      </c>
      <c r="AY186" s="20" t="s">
        <v>475</v>
      </c>
      <c r="BE186" s="243">
        <f>IF(N186="základní",J186,0)</f>
        <v>0</v>
      </c>
      <c r="BF186" s="243">
        <f>IF(N186="snížená",J186,0)</f>
        <v>0</v>
      </c>
      <c r="BG186" s="243">
        <f>IF(N186="zákl. přenesená",J186,0)</f>
        <v>0</v>
      </c>
      <c r="BH186" s="243">
        <f>IF(N186="sníž. přenesená",J186,0)</f>
        <v>0</v>
      </c>
      <c r="BI186" s="243">
        <f>IF(N186="nulová",J186,0)</f>
        <v>0</v>
      </c>
      <c r="BJ186" s="20" t="s">
        <v>78</v>
      </c>
      <c r="BK186" s="243">
        <f>ROUND(I186*H186,2)</f>
        <v>0</v>
      </c>
      <c r="BL186" s="20" t="s">
        <v>567</v>
      </c>
      <c r="BM186" s="242" t="s">
        <v>9737</v>
      </c>
    </row>
    <row r="187" s="2" customFormat="1">
      <c r="A187" s="41"/>
      <c r="B187" s="42"/>
      <c r="C187" s="43"/>
      <c r="D187" s="244" t="s">
        <v>484</v>
      </c>
      <c r="E187" s="43"/>
      <c r="F187" s="245" t="s">
        <v>9591</v>
      </c>
      <c r="G187" s="43"/>
      <c r="H187" s="43"/>
      <c r="I187" s="151"/>
      <c r="J187" s="43"/>
      <c r="K187" s="43"/>
      <c r="L187" s="47"/>
      <c r="M187" s="246"/>
      <c r="N187" s="24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484</v>
      </c>
      <c r="AU187" s="20" t="s">
        <v>82</v>
      </c>
    </row>
    <row r="188" s="2" customFormat="1" ht="16.5" customHeight="1">
      <c r="A188" s="41"/>
      <c r="B188" s="42"/>
      <c r="C188" s="231" t="s">
        <v>603</v>
      </c>
      <c r="D188" s="231" t="s">
        <v>477</v>
      </c>
      <c r="E188" s="232" t="s">
        <v>9593</v>
      </c>
      <c r="F188" s="233" t="s">
        <v>9594</v>
      </c>
      <c r="G188" s="234" t="s">
        <v>3935</v>
      </c>
      <c r="H188" s="235">
        <v>3</v>
      </c>
      <c r="I188" s="236"/>
      <c r="J188" s="237">
        <f>ROUND(I188*H188,2)</f>
        <v>0</v>
      </c>
      <c r="K188" s="233" t="s">
        <v>28</v>
      </c>
      <c r="L188" s="47"/>
      <c r="M188" s="238" t="s">
        <v>28</v>
      </c>
      <c r="N188" s="239" t="s">
        <v>45</v>
      </c>
      <c r="O188" s="87"/>
      <c r="P188" s="240">
        <f>O188*H188</f>
        <v>0</v>
      </c>
      <c r="Q188" s="240">
        <v>0</v>
      </c>
      <c r="R188" s="240">
        <f>Q188*H188</f>
        <v>0</v>
      </c>
      <c r="S188" s="240">
        <v>0</v>
      </c>
      <c r="T188" s="241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42" t="s">
        <v>567</v>
      </c>
      <c r="AT188" s="242" t="s">
        <v>477</v>
      </c>
      <c r="AU188" s="242" t="s">
        <v>82</v>
      </c>
      <c r="AY188" s="20" t="s">
        <v>475</v>
      </c>
      <c r="BE188" s="243">
        <f>IF(N188="základní",J188,0)</f>
        <v>0</v>
      </c>
      <c r="BF188" s="243">
        <f>IF(N188="snížená",J188,0)</f>
        <v>0</v>
      </c>
      <c r="BG188" s="243">
        <f>IF(N188="zákl. přenesená",J188,0)</f>
        <v>0</v>
      </c>
      <c r="BH188" s="243">
        <f>IF(N188="sníž. přenesená",J188,0)</f>
        <v>0</v>
      </c>
      <c r="BI188" s="243">
        <f>IF(N188="nulová",J188,0)</f>
        <v>0</v>
      </c>
      <c r="BJ188" s="20" t="s">
        <v>78</v>
      </c>
      <c r="BK188" s="243">
        <f>ROUND(I188*H188,2)</f>
        <v>0</v>
      </c>
      <c r="BL188" s="20" t="s">
        <v>567</v>
      </c>
      <c r="BM188" s="242" t="s">
        <v>9738</v>
      </c>
    </row>
    <row r="189" s="2" customFormat="1">
      <c r="A189" s="41"/>
      <c r="B189" s="42"/>
      <c r="C189" s="43"/>
      <c r="D189" s="244" t="s">
        <v>484</v>
      </c>
      <c r="E189" s="43"/>
      <c r="F189" s="245" t="s">
        <v>9594</v>
      </c>
      <c r="G189" s="43"/>
      <c r="H189" s="43"/>
      <c r="I189" s="151"/>
      <c r="J189" s="43"/>
      <c r="K189" s="43"/>
      <c r="L189" s="47"/>
      <c r="M189" s="246"/>
      <c r="N189" s="24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484</v>
      </c>
      <c r="AU189" s="20" t="s">
        <v>82</v>
      </c>
    </row>
    <row r="190" s="2" customFormat="1" ht="16.5" customHeight="1">
      <c r="A190" s="41"/>
      <c r="B190" s="42"/>
      <c r="C190" s="282" t="s">
        <v>607</v>
      </c>
      <c r="D190" s="282" t="s">
        <v>516</v>
      </c>
      <c r="E190" s="283" t="s">
        <v>9596</v>
      </c>
      <c r="F190" s="284" t="s">
        <v>9597</v>
      </c>
      <c r="G190" s="285" t="s">
        <v>720</v>
      </c>
      <c r="H190" s="286">
        <v>10</v>
      </c>
      <c r="I190" s="287"/>
      <c r="J190" s="288">
        <f>ROUND(I190*H190,2)</f>
        <v>0</v>
      </c>
      <c r="K190" s="284" t="s">
        <v>28</v>
      </c>
      <c r="L190" s="289"/>
      <c r="M190" s="290" t="s">
        <v>28</v>
      </c>
      <c r="N190" s="291" t="s">
        <v>45</v>
      </c>
      <c r="O190" s="87"/>
      <c r="P190" s="240">
        <f>O190*H190</f>
        <v>0</v>
      </c>
      <c r="Q190" s="240">
        <v>0</v>
      </c>
      <c r="R190" s="240">
        <f>Q190*H190</f>
        <v>0</v>
      </c>
      <c r="S190" s="240">
        <v>0</v>
      </c>
      <c r="T190" s="241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42" t="s">
        <v>649</v>
      </c>
      <c r="AT190" s="242" t="s">
        <v>516</v>
      </c>
      <c r="AU190" s="242" t="s">
        <v>82</v>
      </c>
      <c r="AY190" s="20" t="s">
        <v>475</v>
      </c>
      <c r="BE190" s="243">
        <f>IF(N190="základní",J190,0)</f>
        <v>0</v>
      </c>
      <c r="BF190" s="243">
        <f>IF(N190="snížená",J190,0)</f>
        <v>0</v>
      </c>
      <c r="BG190" s="243">
        <f>IF(N190="zákl. přenesená",J190,0)</f>
        <v>0</v>
      </c>
      <c r="BH190" s="243">
        <f>IF(N190="sníž. přenesená",J190,0)</f>
        <v>0</v>
      </c>
      <c r="BI190" s="243">
        <f>IF(N190="nulová",J190,0)</f>
        <v>0</v>
      </c>
      <c r="BJ190" s="20" t="s">
        <v>78</v>
      </c>
      <c r="BK190" s="243">
        <f>ROUND(I190*H190,2)</f>
        <v>0</v>
      </c>
      <c r="BL190" s="20" t="s">
        <v>567</v>
      </c>
      <c r="BM190" s="242" t="s">
        <v>9739</v>
      </c>
    </row>
    <row r="191" s="2" customFormat="1">
      <c r="A191" s="41"/>
      <c r="B191" s="42"/>
      <c r="C191" s="43"/>
      <c r="D191" s="244" t="s">
        <v>484</v>
      </c>
      <c r="E191" s="43"/>
      <c r="F191" s="245" t="s">
        <v>9597</v>
      </c>
      <c r="G191" s="43"/>
      <c r="H191" s="43"/>
      <c r="I191" s="151"/>
      <c r="J191" s="43"/>
      <c r="K191" s="43"/>
      <c r="L191" s="47"/>
      <c r="M191" s="246"/>
      <c r="N191" s="24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484</v>
      </c>
      <c r="AU191" s="20" t="s">
        <v>82</v>
      </c>
    </row>
    <row r="192" s="2" customFormat="1" ht="16.5" customHeight="1">
      <c r="A192" s="41"/>
      <c r="B192" s="42"/>
      <c r="C192" s="231" t="s">
        <v>614</v>
      </c>
      <c r="D192" s="231" t="s">
        <v>477</v>
      </c>
      <c r="E192" s="232" t="s">
        <v>9740</v>
      </c>
      <c r="F192" s="233" t="s">
        <v>9741</v>
      </c>
      <c r="G192" s="234" t="s">
        <v>3935</v>
      </c>
      <c r="H192" s="235">
        <v>3</v>
      </c>
      <c r="I192" s="236"/>
      <c r="J192" s="237">
        <f>ROUND(I192*H192,2)</f>
        <v>0</v>
      </c>
      <c r="K192" s="233" t="s">
        <v>28</v>
      </c>
      <c r="L192" s="47"/>
      <c r="M192" s="238" t="s">
        <v>28</v>
      </c>
      <c r="N192" s="239" t="s">
        <v>45</v>
      </c>
      <c r="O192" s="87"/>
      <c r="P192" s="240">
        <f>O192*H192</f>
        <v>0</v>
      </c>
      <c r="Q192" s="240">
        <v>0.083699999999999997</v>
      </c>
      <c r="R192" s="240">
        <f>Q192*H192</f>
        <v>0.25109999999999999</v>
      </c>
      <c r="S192" s="240">
        <v>0</v>
      </c>
      <c r="T192" s="241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42" t="s">
        <v>567</v>
      </c>
      <c r="AT192" s="242" t="s">
        <v>477</v>
      </c>
      <c r="AU192" s="242" t="s">
        <v>82</v>
      </c>
      <c r="AY192" s="20" t="s">
        <v>475</v>
      </c>
      <c r="BE192" s="243">
        <f>IF(N192="základní",J192,0)</f>
        <v>0</v>
      </c>
      <c r="BF192" s="243">
        <f>IF(N192="snížená",J192,0)</f>
        <v>0</v>
      </c>
      <c r="BG192" s="243">
        <f>IF(N192="zákl. přenesená",J192,0)</f>
        <v>0</v>
      </c>
      <c r="BH192" s="243">
        <f>IF(N192="sníž. přenesená",J192,0)</f>
        <v>0</v>
      </c>
      <c r="BI192" s="243">
        <f>IF(N192="nulová",J192,0)</f>
        <v>0</v>
      </c>
      <c r="BJ192" s="20" t="s">
        <v>78</v>
      </c>
      <c r="BK192" s="243">
        <f>ROUND(I192*H192,2)</f>
        <v>0</v>
      </c>
      <c r="BL192" s="20" t="s">
        <v>567</v>
      </c>
      <c r="BM192" s="242" t="s">
        <v>9742</v>
      </c>
    </row>
    <row r="193" s="2" customFormat="1">
      <c r="A193" s="41"/>
      <c r="B193" s="42"/>
      <c r="C193" s="43"/>
      <c r="D193" s="244" t="s">
        <v>484</v>
      </c>
      <c r="E193" s="43"/>
      <c r="F193" s="245" t="s">
        <v>9743</v>
      </c>
      <c r="G193" s="43"/>
      <c r="H193" s="43"/>
      <c r="I193" s="151"/>
      <c r="J193" s="43"/>
      <c r="K193" s="43"/>
      <c r="L193" s="47"/>
      <c r="M193" s="246"/>
      <c r="N193" s="24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484</v>
      </c>
      <c r="AU193" s="20" t="s">
        <v>82</v>
      </c>
    </row>
    <row r="194" s="2" customFormat="1" ht="16.5" customHeight="1">
      <c r="A194" s="41"/>
      <c r="B194" s="42"/>
      <c r="C194" s="231" t="s">
        <v>620</v>
      </c>
      <c r="D194" s="231" t="s">
        <v>477</v>
      </c>
      <c r="E194" s="232" t="s">
        <v>9744</v>
      </c>
      <c r="F194" s="233" t="s">
        <v>9745</v>
      </c>
      <c r="G194" s="234" t="s">
        <v>3935</v>
      </c>
      <c r="H194" s="235">
        <v>3</v>
      </c>
      <c r="I194" s="236"/>
      <c r="J194" s="237">
        <f>ROUND(I194*H194,2)</f>
        <v>0</v>
      </c>
      <c r="K194" s="233" t="s">
        <v>28</v>
      </c>
      <c r="L194" s="47"/>
      <c r="M194" s="238" t="s">
        <v>28</v>
      </c>
      <c r="N194" s="239" t="s">
        <v>45</v>
      </c>
      <c r="O194" s="87"/>
      <c r="P194" s="240">
        <f>O194*H194</f>
        <v>0</v>
      </c>
      <c r="Q194" s="240">
        <v>0</v>
      </c>
      <c r="R194" s="240">
        <f>Q194*H194</f>
        <v>0</v>
      </c>
      <c r="S194" s="240">
        <v>0</v>
      </c>
      <c r="T194" s="241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42" t="s">
        <v>567</v>
      </c>
      <c r="AT194" s="242" t="s">
        <v>477</v>
      </c>
      <c r="AU194" s="242" t="s">
        <v>82</v>
      </c>
      <c r="AY194" s="20" t="s">
        <v>475</v>
      </c>
      <c r="BE194" s="243">
        <f>IF(N194="základní",J194,0)</f>
        <v>0</v>
      </c>
      <c r="BF194" s="243">
        <f>IF(N194="snížená",J194,0)</f>
        <v>0</v>
      </c>
      <c r="BG194" s="243">
        <f>IF(N194="zákl. přenesená",J194,0)</f>
        <v>0</v>
      </c>
      <c r="BH194" s="243">
        <f>IF(N194="sníž. přenesená",J194,0)</f>
        <v>0</v>
      </c>
      <c r="BI194" s="243">
        <f>IF(N194="nulová",J194,0)</f>
        <v>0</v>
      </c>
      <c r="BJ194" s="20" t="s">
        <v>78</v>
      </c>
      <c r="BK194" s="243">
        <f>ROUND(I194*H194,2)</f>
        <v>0</v>
      </c>
      <c r="BL194" s="20" t="s">
        <v>567</v>
      </c>
      <c r="BM194" s="242" t="s">
        <v>9746</v>
      </c>
    </row>
    <row r="195" s="2" customFormat="1">
      <c r="A195" s="41"/>
      <c r="B195" s="42"/>
      <c r="C195" s="43"/>
      <c r="D195" s="244" t="s">
        <v>484</v>
      </c>
      <c r="E195" s="43"/>
      <c r="F195" s="245" t="s">
        <v>9745</v>
      </c>
      <c r="G195" s="43"/>
      <c r="H195" s="43"/>
      <c r="I195" s="151"/>
      <c r="J195" s="43"/>
      <c r="K195" s="43"/>
      <c r="L195" s="47"/>
      <c r="M195" s="246"/>
      <c r="N195" s="24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484</v>
      </c>
      <c r="AU195" s="20" t="s">
        <v>82</v>
      </c>
    </row>
    <row r="196" s="2" customFormat="1" ht="16.5" customHeight="1">
      <c r="A196" s="41"/>
      <c r="B196" s="42"/>
      <c r="C196" s="282" t="s">
        <v>625</v>
      </c>
      <c r="D196" s="282" t="s">
        <v>516</v>
      </c>
      <c r="E196" s="283" t="s">
        <v>9747</v>
      </c>
      <c r="F196" s="284" t="s">
        <v>9748</v>
      </c>
      <c r="G196" s="285" t="s">
        <v>720</v>
      </c>
      <c r="H196" s="286">
        <v>9</v>
      </c>
      <c r="I196" s="287"/>
      <c r="J196" s="288">
        <f>ROUND(I196*H196,2)</f>
        <v>0</v>
      </c>
      <c r="K196" s="284" t="s">
        <v>28</v>
      </c>
      <c r="L196" s="289"/>
      <c r="M196" s="290" t="s">
        <v>28</v>
      </c>
      <c r="N196" s="291" t="s">
        <v>45</v>
      </c>
      <c r="O196" s="87"/>
      <c r="P196" s="240">
        <f>O196*H196</f>
        <v>0</v>
      </c>
      <c r="Q196" s="240">
        <v>0</v>
      </c>
      <c r="R196" s="240">
        <f>Q196*H196</f>
        <v>0</v>
      </c>
      <c r="S196" s="240">
        <v>0</v>
      </c>
      <c r="T196" s="241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42" t="s">
        <v>649</v>
      </c>
      <c r="AT196" s="242" t="s">
        <v>516</v>
      </c>
      <c r="AU196" s="242" t="s">
        <v>82</v>
      </c>
      <c r="AY196" s="20" t="s">
        <v>475</v>
      </c>
      <c r="BE196" s="243">
        <f>IF(N196="základní",J196,0)</f>
        <v>0</v>
      </c>
      <c r="BF196" s="243">
        <f>IF(N196="snížená",J196,0)</f>
        <v>0</v>
      </c>
      <c r="BG196" s="243">
        <f>IF(N196="zákl. přenesená",J196,0)</f>
        <v>0</v>
      </c>
      <c r="BH196" s="243">
        <f>IF(N196="sníž. přenesená",J196,0)</f>
        <v>0</v>
      </c>
      <c r="BI196" s="243">
        <f>IF(N196="nulová",J196,0)</f>
        <v>0</v>
      </c>
      <c r="BJ196" s="20" t="s">
        <v>78</v>
      </c>
      <c r="BK196" s="243">
        <f>ROUND(I196*H196,2)</f>
        <v>0</v>
      </c>
      <c r="BL196" s="20" t="s">
        <v>567</v>
      </c>
      <c r="BM196" s="242" t="s">
        <v>9749</v>
      </c>
    </row>
    <row r="197" s="2" customFormat="1">
      <c r="A197" s="41"/>
      <c r="B197" s="42"/>
      <c r="C197" s="43"/>
      <c r="D197" s="244" t="s">
        <v>484</v>
      </c>
      <c r="E197" s="43"/>
      <c r="F197" s="245" t="s">
        <v>9748</v>
      </c>
      <c r="G197" s="43"/>
      <c r="H197" s="43"/>
      <c r="I197" s="151"/>
      <c r="J197" s="43"/>
      <c r="K197" s="43"/>
      <c r="L197" s="47"/>
      <c r="M197" s="246"/>
      <c r="N197" s="24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484</v>
      </c>
      <c r="AU197" s="20" t="s">
        <v>82</v>
      </c>
    </row>
    <row r="198" s="2" customFormat="1" ht="21.75" customHeight="1">
      <c r="A198" s="41"/>
      <c r="B198" s="42"/>
      <c r="C198" s="282" t="s">
        <v>630</v>
      </c>
      <c r="D198" s="282" t="s">
        <v>516</v>
      </c>
      <c r="E198" s="283" t="s">
        <v>9750</v>
      </c>
      <c r="F198" s="284" t="s">
        <v>9751</v>
      </c>
      <c r="G198" s="285" t="s">
        <v>720</v>
      </c>
      <c r="H198" s="286">
        <v>15</v>
      </c>
      <c r="I198" s="287"/>
      <c r="J198" s="288">
        <f>ROUND(I198*H198,2)</f>
        <v>0</v>
      </c>
      <c r="K198" s="284" t="s">
        <v>906</v>
      </c>
      <c r="L198" s="289"/>
      <c r="M198" s="290" t="s">
        <v>28</v>
      </c>
      <c r="N198" s="291" t="s">
        <v>45</v>
      </c>
      <c r="O198" s="87"/>
      <c r="P198" s="240">
        <f>O198*H198</f>
        <v>0</v>
      </c>
      <c r="Q198" s="240">
        <v>0.001</v>
      </c>
      <c r="R198" s="240">
        <f>Q198*H198</f>
        <v>0.014999999999999999</v>
      </c>
      <c r="S198" s="240">
        <v>0</v>
      </c>
      <c r="T198" s="241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42" t="s">
        <v>649</v>
      </c>
      <c r="AT198" s="242" t="s">
        <v>516</v>
      </c>
      <c r="AU198" s="242" t="s">
        <v>82</v>
      </c>
      <c r="AY198" s="20" t="s">
        <v>475</v>
      </c>
      <c r="BE198" s="243">
        <f>IF(N198="základní",J198,0)</f>
        <v>0</v>
      </c>
      <c r="BF198" s="243">
        <f>IF(N198="snížená",J198,0)</f>
        <v>0</v>
      </c>
      <c r="BG198" s="243">
        <f>IF(N198="zákl. přenesená",J198,0)</f>
        <v>0</v>
      </c>
      <c r="BH198" s="243">
        <f>IF(N198="sníž. přenesená",J198,0)</f>
        <v>0</v>
      </c>
      <c r="BI198" s="243">
        <f>IF(N198="nulová",J198,0)</f>
        <v>0</v>
      </c>
      <c r="BJ198" s="20" t="s">
        <v>78</v>
      </c>
      <c r="BK198" s="243">
        <f>ROUND(I198*H198,2)</f>
        <v>0</v>
      </c>
      <c r="BL198" s="20" t="s">
        <v>567</v>
      </c>
      <c r="BM198" s="242" t="s">
        <v>9752</v>
      </c>
    </row>
    <row r="199" s="2" customFormat="1">
      <c r="A199" s="41"/>
      <c r="B199" s="42"/>
      <c r="C199" s="43"/>
      <c r="D199" s="244" t="s">
        <v>484</v>
      </c>
      <c r="E199" s="43"/>
      <c r="F199" s="245" t="s">
        <v>9751</v>
      </c>
      <c r="G199" s="43"/>
      <c r="H199" s="43"/>
      <c r="I199" s="151"/>
      <c r="J199" s="43"/>
      <c r="K199" s="43"/>
      <c r="L199" s="47"/>
      <c r="M199" s="246"/>
      <c r="N199" s="24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484</v>
      </c>
      <c r="AU199" s="20" t="s">
        <v>82</v>
      </c>
    </row>
    <row r="200" s="12" customFormat="1" ht="25.92" customHeight="1">
      <c r="A200" s="12"/>
      <c r="B200" s="215"/>
      <c r="C200" s="216"/>
      <c r="D200" s="217" t="s">
        <v>73</v>
      </c>
      <c r="E200" s="218" t="s">
        <v>5337</v>
      </c>
      <c r="F200" s="218" t="s">
        <v>402</v>
      </c>
      <c r="G200" s="216"/>
      <c r="H200" s="216"/>
      <c r="I200" s="219"/>
      <c r="J200" s="220">
        <f>BK200</f>
        <v>0</v>
      </c>
      <c r="K200" s="216"/>
      <c r="L200" s="221"/>
      <c r="M200" s="222"/>
      <c r="N200" s="223"/>
      <c r="O200" s="223"/>
      <c r="P200" s="224">
        <f>P201</f>
        <v>0</v>
      </c>
      <c r="Q200" s="223"/>
      <c r="R200" s="224">
        <f>R201</f>
        <v>0</v>
      </c>
      <c r="S200" s="223"/>
      <c r="T200" s="225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6" t="s">
        <v>482</v>
      </c>
      <c r="AT200" s="227" t="s">
        <v>73</v>
      </c>
      <c r="AU200" s="227" t="s">
        <v>74</v>
      </c>
      <c r="AY200" s="226" t="s">
        <v>475</v>
      </c>
      <c r="BK200" s="228">
        <f>BK201</f>
        <v>0</v>
      </c>
    </row>
    <row r="201" s="12" customFormat="1" ht="22.8" customHeight="1">
      <c r="A201" s="12"/>
      <c r="B201" s="215"/>
      <c r="C201" s="216"/>
      <c r="D201" s="217" t="s">
        <v>73</v>
      </c>
      <c r="E201" s="229" t="s">
        <v>163</v>
      </c>
      <c r="F201" s="229" t="s">
        <v>9753</v>
      </c>
      <c r="G201" s="216"/>
      <c r="H201" s="216"/>
      <c r="I201" s="219"/>
      <c r="J201" s="230">
        <f>BK201</f>
        <v>0</v>
      </c>
      <c r="K201" s="216"/>
      <c r="L201" s="221"/>
      <c r="M201" s="222"/>
      <c r="N201" s="223"/>
      <c r="O201" s="223"/>
      <c r="P201" s="224">
        <f>SUM(P202:P215)</f>
        <v>0</v>
      </c>
      <c r="Q201" s="223"/>
      <c r="R201" s="224">
        <f>SUM(R202:R215)</f>
        <v>0</v>
      </c>
      <c r="S201" s="223"/>
      <c r="T201" s="225">
        <f>SUM(T202:T215)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26" t="s">
        <v>482</v>
      </c>
      <c r="AT201" s="227" t="s">
        <v>73</v>
      </c>
      <c r="AU201" s="227" t="s">
        <v>78</v>
      </c>
      <c r="AY201" s="226" t="s">
        <v>475</v>
      </c>
      <c r="BK201" s="228">
        <f>SUM(BK202:BK215)</f>
        <v>0</v>
      </c>
    </row>
    <row r="202" s="2" customFormat="1" ht="21.75" customHeight="1">
      <c r="A202" s="41"/>
      <c r="B202" s="42"/>
      <c r="C202" s="231" t="s">
        <v>636</v>
      </c>
      <c r="D202" s="231" t="s">
        <v>477</v>
      </c>
      <c r="E202" s="232" t="s">
        <v>9754</v>
      </c>
      <c r="F202" s="233" t="s">
        <v>9755</v>
      </c>
      <c r="G202" s="234" t="s">
        <v>3898</v>
      </c>
      <c r="H202" s="235">
        <v>1</v>
      </c>
      <c r="I202" s="236"/>
      <c r="J202" s="237">
        <f>ROUND(I202*H202,2)</f>
        <v>0</v>
      </c>
      <c r="K202" s="233" t="s">
        <v>28</v>
      </c>
      <c r="L202" s="47"/>
      <c r="M202" s="238" t="s">
        <v>28</v>
      </c>
      <c r="N202" s="239" t="s">
        <v>45</v>
      </c>
      <c r="O202" s="87"/>
      <c r="P202" s="240">
        <f>O202*H202</f>
        <v>0</v>
      </c>
      <c r="Q202" s="240">
        <v>0</v>
      </c>
      <c r="R202" s="240">
        <f>Q202*H202</f>
        <v>0</v>
      </c>
      <c r="S202" s="240">
        <v>0</v>
      </c>
      <c r="T202" s="241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42" t="s">
        <v>9611</v>
      </c>
      <c r="AT202" s="242" t="s">
        <v>477</v>
      </c>
      <c r="AU202" s="242" t="s">
        <v>82</v>
      </c>
      <c r="AY202" s="20" t="s">
        <v>475</v>
      </c>
      <c r="BE202" s="243">
        <f>IF(N202="základní",J202,0)</f>
        <v>0</v>
      </c>
      <c r="BF202" s="243">
        <f>IF(N202="snížená",J202,0)</f>
        <v>0</v>
      </c>
      <c r="BG202" s="243">
        <f>IF(N202="zákl. přenesená",J202,0)</f>
        <v>0</v>
      </c>
      <c r="BH202" s="243">
        <f>IF(N202="sníž. přenesená",J202,0)</f>
        <v>0</v>
      </c>
      <c r="BI202" s="243">
        <f>IF(N202="nulová",J202,0)</f>
        <v>0</v>
      </c>
      <c r="BJ202" s="20" t="s">
        <v>78</v>
      </c>
      <c r="BK202" s="243">
        <f>ROUND(I202*H202,2)</f>
        <v>0</v>
      </c>
      <c r="BL202" s="20" t="s">
        <v>9611</v>
      </c>
      <c r="BM202" s="242" t="s">
        <v>9756</v>
      </c>
    </row>
    <row r="203" s="2" customFormat="1">
      <c r="A203" s="41"/>
      <c r="B203" s="42"/>
      <c r="C203" s="43"/>
      <c r="D203" s="244" t="s">
        <v>484</v>
      </c>
      <c r="E203" s="43"/>
      <c r="F203" s="245" t="s">
        <v>9755</v>
      </c>
      <c r="G203" s="43"/>
      <c r="H203" s="43"/>
      <c r="I203" s="151"/>
      <c r="J203" s="43"/>
      <c r="K203" s="43"/>
      <c r="L203" s="47"/>
      <c r="M203" s="246"/>
      <c r="N203" s="24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484</v>
      </c>
      <c r="AU203" s="20" t="s">
        <v>82</v>
      </c>
    </row>
    <row r="204" s="2" customFormat="1" ht="16.5" customHeight="1">
      <c r="A204" s="41"/>
      <c r="B204" s="42"/>
      <c r="C204" s="282" t="s">
        <v>644</v>
      </c>
      <c r="D204" s="282" t="s">
        <v>516</v>
      </c>
      <c r="E204" s="283" t="s">
        <v>9757</v>
      </c>
      <c r="F204" s="284" t="s">
        <v>9758</v>
      </c>
      <c r="G204" s="285" t="s">
        <v>3935</v>
      </c>
      <c r="H204" s="286">
        <v>8</v>
      </c>
      <c r="I204" s="287"/>
      <c r="J204" s="288">
        <f>ROUND(I204*H204,2)</f>
        <v>0</v>
      </c>
      <c r="K204" s="284" t="s">
        <v>28</v>
      </c>
      <c r="L204" s="289"/>
      <c r="M204" s="290" t="s">
        <v>28</v>
      </c>
      <c r="N204" s="291" t="s">
        <v>45</v>
      </c>
      <c r="O204" s="87"/>
      <c r="P204" s="240">
        <f>O204*H204</f>
        <v>0</v>
      </c>
      <c r="Q204" s="240">
        <v>0</v>
      </c>
      <c r="R204" s="240">
        <f>Q204*H204</f>
        <v>0</v>
      </c>
      <c r="S204" s="240">
        <v>0</v>
      </c>
      <c r="T204" s="241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42" t="s">
        <v>9611</v>
      </c>
      <c r="AT204" s="242" t="s">
        <v>516</v>
      </c>
      <c r="AU204" s="242" t="s">
        <v>82</v>
      </c>
      <c r="AY204" s="20" t="s">
        <v>475</v>
      </c>
      <c r="BE204" s="243">
        <f>IF(N204="základní",J204,0)</f>
        <v>0</v>
      </c>
      <c r="BF204" s="243">
        <f>IF(N204="snížená",J204,0)</f>
        <v>0</v>
      </c>
      <c r="BG204" s="243">
        <f>IF(N204="zákl. přenesená",J204,0)</f>
        <v>0</v>
      </c>
      <c r="BH204" s="243">
        <f>IF(N204="sníž. přenesená",J204,0)</f>
        <v>0</v>
      </c>
      <c r="BI204" s="243">
        <f>IF(N204="nulová",J204,0)</f>
        <v>0</v>
      </c>
      <c r="BJ204" s="20" t="s">
        <v>78</v>
      </c>
      <c r="BK204" s="243">
        <f>ROUND(I204*H204,2)</f>
        <v>0</v>
      </c>
      <c r="BL204" s="20" t="s">
        <v>9611</v>
      </c>
      <c r="BM204" s="242" t="s">
        <v>9759</v>
      </c>
    </row>
    <row r="205" s="2" customFormat="1">
      <c r="A205" s="41"/>
      <c r="B205" s="42"/>
      <c r="C205" s="43"/>
      <c r="D205" s="244" t="s">
        <v>484</v>
      </c>
      <c r="E205" s="43"/>
      <c r="F205" s="245" t="s">
        <v>9758</v>
      </c>
      <c r="G205" s="43"/>
      <c r="H205" s="43"/>
      <c r="I205" s="151"/>
      <c r="J205" s="43"/>
      <c r="K205" s="43"/>
      <c r="L205" s="47"/>
      <c r="M205" s="246"/>
      <c r="N205" s="24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484</v>
      </c>
      <c r="AU205" s="20" t="s">
        <v>82</v>
      </c>
    </row>
    <row r="206" s="2" customFormat="1" ht="16.5" customHeight="1">
      <c r="A206" s="41"/>
      <c r="B206" s="42"/>
      <c r="C206" s="231" t="s">
        <v>649</v>
      </c>
      <c r="D206" s="231" t="s">
        <v>477</v>
      </c>
      <c r="E206" s="232" t="s">
        <v>9760</v>
      </c>
      <c r="F206" s="233" t="s">
        <v>9761</v>
      </c>
      <c r="G206" s="234" t="s">
        <v>3898</v>
      </c>
      <c r="H206" s="235">
        <v>1</v>
      </c>
      <c r="I206" s="236"/>
      <c r="J206" s="237">
        <f>ROUND(I206*H206,2)</f>
        <v>0</v>
      </c>
      <c r="K206" s="233" t="s">
        <v>28</v>
      </c>
      <c r="L206" s="47"/>
      <c r="M206" s="238" t="s">
        <v>28</v>
      </c>
      <c r="N206" s="239" t="s">
        <v>45</v>
      </c>
      <c r="O206" s="87"/>
      <c r="P206" s="240">
        <f>O206*H206</f>
        <v>0</v>
      </c>
      <c r="Q206" s="240">
        <v>0</v>
      </c>
      <c r="R206" s="240">
        <f>Q206*H206</f>
        <v>0</v>
      </c>
      <c r="S206" s="240">
        <v>0</v>
      </c>
      <c r="T206" s="241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42" t="s">
        <v>9611</v>
      </c>
      <c r="AT206" s="242" t="s">
        <v>477</v>
      </c>
      <c r="AU206" s="242" t="s">
        <v>82</v>
      </c>
      <c r="AY206" s="20" t="s">
        <v>475</v>
      </c>
      <c r="BE206" s="243">
        <f>IF(N206="základní",J206,0)</f>
        <v>0</v>
      </c>
      <c r="BF206" s="243">
        <f>IF(N206="snížená",J206,0)</f>
        <v>0</v>
      </c>
      <c r="BG206" s="243">
        <f>IF(N206="zákl. přenesená",J206,0)</f>
        <v>0</v>
      </c>
      <c r="BH206" s="243">
        <f>IF(N206="sníž. přenesená",J206,0)</f>
        <v>0</v>
      </c>
      <c r="BI206" s="243">
        <f>IF(N206="nulová",J206,0)</f>
        <v>0</v>
      </c>
      <c r="BJ206" s="20" t="s">
        <v>78</v>
      </c>
      <c r="BK206" s="243">
        <f>ROUND(I206*H206,2)</f>
        <v>0</v>
      </c>
      <c r="BL206" s="20" t="s">
        <v>9611</v>
      </c>
      <c r="BM206" s="242" t="s">
        <v>9762</v>
      </c>
    </row>
    <row r="207" s="2" customFormat="1">
      <c r="A207" s="41"/>
      <c r="B207" s="42"/>
      <c r="C207" s="43"/>
      <c r="D207" s="244" t="s">
        <v>484</v>
      </c>
      <c r="E207" s="43"/>
      <c r="F207" s="245" t="s">
        <v>9761</v>
      </c>
      <c r="G207" s="43"/>
      <c r="H207" s="43"/>
      <c r="I207" s="151"/>
      <c r="J207" s="43"/>
      <c r="K207" s="43"/>
      <c r="L207" s="47"/>
      <c r="M207" s="246"/>
      <c r="N207" s="24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484</v>
      </c>
      <c r="AU207" s="20" t="s">
        <v>82</v>
      </c>
    </row>
    <row r="208" s="2" customFormat="1" ht="16.5" customHeight="1">
      <c r="A208" s="41"/>
      <c r="B208" s="42"/>
      <c r="C208" s="282" t="s">
        <v>655</v>
      </c>
      <c r="D208" s="282" t="s">
        <v>516</v>
      </c>
      <c r="E208" s="283" t="s">
        <v>9763</v>
      </c>
      <c r="F208" s="284" t="s">
        <v>9764</v>
      </c>
      <c r="G208" s="285" t="s">
        <v>3935</v>
      </c>
      <c r="H208" s="286">
        <v>3</v>
      </c>
      <c r="I208" s="287"/>
      <c r="J208" s="288">
        <f>ROUND(I208*H208,2)</f>
        <v>0</v>
      </c>
      <c r="K208" s="284" t="s">
        <v>28</v>
      </c>
      <c r="L208" s="289"/>
      <c r="M208" s="290" t="s">
        <v>28</v>
      </c>
      <c r="N208" s="291" t="s">
        <v>45</v>
      </c>
      <c r="O208" s="87"/>
      <c r="P208" s="240">
        <f>O208*H208</f>
        <v>0</v>
      </c>
      <c r="Q208" s="240">
        <v>0</v>
      </c>
      <c r="R208" s="240">
        <f>Q208*H208</f>
        <v>0</v>
      </c>
      <c r="S208" s="240">
        <v>0</v>
      </c>
      <c r="T208" s="241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42" t="s">
        <v>9611</v>
      </c>
      <c r="AT208" s="242" t="s">
        <v>516</v>
      </c>
      <c r="AU208" s="242" t="s">
        <v>82</v>
      </c>
      <c r="AY208" s="20" t="s">
        <v>475</v>
      </c>
      <c r="BE208" s="243">
        <f>IF(N208="základní",J208,0)</f>
        <v>0</v>
      </c>
      <c r="BF208" s="243">
        <f>IF(N208="snížená",J208,0)</f>
        <v>0</v>
      </c>
      <c r="BG208" s="243">
        <f>IF(N208="zákl. přenesená",J208,0)</f>
        <v>0</v>
      </c>
      <c r="BH208" s="243">
        <f>IF(N208="sníž. přenesená",J208,0)</f>
        <v>0</v>
      </c>
      <c r="BI208" s="243">
        <f>IF(N208="nulová",J208,0)</f>
        <v>0</v>
      </c>
      <c r="BJ208" s="20" t="s">
        <v>78</v>
      </c>
      <c r="BK208" s="243">
        <f>ROUND(I208*H208,2)</f>
        <v>0</v>
      </c>
      <c r="BL208" s="20" t="s">
        <v>9611</v>
      </c>
      <c r="BM208" s="242" t="s">
        <v>9765</v>
      </c>
    </row>
    <row r="209" s="2" customFormat="1">
      <c r="A209" s="41"/>
      <c r="B209" s="42"/>
      <c r="C209" s="43"/>
      <c r="D209" s="244" t="s">
        <v>484</v>
      </c>
      <c r="E209" s="43"/>
      <c r="F209" s="245" t="s">
        <v>9764</v>
      </c>
      <c r="G209" s="43"/>
      <c r="H209" s="43"/>
      <c r="I209" s="151"/>
      <c r="J209" s="43"/>
      <c r="K209" s="43"/>
      <c r="L209" s="47"/>
      <c r="M209" s="246"/>
      <c r="N209" s="24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484</v>
      </c>
      <c r="AU209" s="20" t="s">
        <v>82</v>
      </c>
    </row>
    <row r="210" s="2" customFormat="1" ht="16.5" customHeight="1">
      <c r="A210" s="41"/>
      <c r="B210" s="42"/>
      <c r="C210" s="282" t="s">
        <v>662</v>
      </c>
      <c r="D210" s="282" t="s">
        <v>516</v>
      </c>
      <c r="E210" s="283" t="s">
        <v>9766</v>
      </c>
      <c r="F210" s="284" t="s">
        <v>9659</v>
      </c>
      <c r="G210" s="285" t="s">
        <v>3898</v>
      </c>
      <c r="H210" s="286">
        <v>1</v>
      </c>
      <c r="I210" s="287"/>
      <c r="J210" s="288">
        <f>ROUND(I210*H210,2)</f>
        <v>0</v>
      </c>
      <c r="K210" s="284" t="s">
        <v>28</v>
      </c>
      <c r="L210" s="289"/>
      <c r="M210" s="290" t="s">
        <v>28</v>
      </c>
      <c r="N210" s="291" t="s">
        <v>45</v>
      </c>
      <c r="O210" s="87"/>
      <c r="P210" s="240">
        <f>O210*H210</f>
        <v>0</v>
      </c>
      <c r="Q210" s="240">
        <v>0</v>
      </c>
      <c r="R210" s="240">
        <f>Q210*H210</f>
        <v>0</v>
      </c>
      <c r="S210" s="240">
        <v>0</v>
      </c>
      <c r="T210" s="241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42" t="s">
        <v>9611</v>
      </c>
      <c r="AT210" s="242" t="s">
        <v>516</v>
      </c>
      <c r="AU210" s="242" t="s">
        <v>82</v>
      </c>
      <c r="AY210" s="20" t="s">
        <v>475</v>
      </c>
      <c r="BE210" s="243">
        <f>IF(N210="základní",J210,0)</f>
        <v>0</v>
      </c>
      <c r="BF210" s="243">
        <f>IF(N210="snížená",J210,0)</f>
        <v>0</v>
      </c>
      <c r="BG210" s="243">
        <f>IF(N210="zákl. přenesená",J210,0)</f>
        <v>0</v>
      </c>
      <c r="BH210" s="243">
        <f>IF(N210="sníž. přenesená",J210,0)</f>
        <v>0</v>
      </c>
      <c r="BI210" s="243">
        <f>IF(N210="nulová",J210,0)</f>
        <v>0</v>
      </c>
      <c r="BJ210" s="20" t="s">
        <v>78</v>
      </c>
      <c r="BK210" s="243">
        <f>ROUND(I210*H210,2)</f>
        <v>0</v>
      </c>
      <c r="BL210" s="20" t="s">
        <v>9611</v>
      </c>
      <c r="BM210" s="242" t="s">
        <v>9767</v>
      </c>
    </row>
    <row r="211" s="2" customFormat="1">
      <c r="A211" s="41"/>
      <c r="B211" s="42"/>
      <c r="C211" s="43"/>
      <c r="D211" s="244" t="s">
        <v>484</v>
      </c>
      <c r="E211" s="43"/>
      <c r="F211" s="245" t="s">
        <v>9659</v>
      </c>
      <c r="G211" s="43"/>
      <c r="H211" s="43"/>
      <c r="I211" s="151"/>
      <c r="J211" s="43"/>
      <c r="K211" s="43"/>
      <c r="L211" s="47"/>
      <c r="M211" s="246"/>
      <c r="N211" s="24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484</v>
      </c>
      <c r="AU211" s="20" t="s">
        <v>82</v>
      </c>
    </row>
    <row r="212" s="2" customFormat="1" ht="16.5" customHeight="1">
      <c r="A212" s="41"/>
      <c r="B212" s="42"/>
      <c r="C212" s="231" t="s">
        <v>668</v>
      </c>
      <c r="D212" s="231" t="s">
        <v>477</v>
      </c>
      <c r="E212" s="232" t="s">
        <v>9768</v>
      </c>
      <c r="F212" s="233" t="s">
        <v>9769</v>
      </c>
      <c r="G212" s="234" t="s">
        <v>3898</v>
      </c>
      <c r="H212" s="235">
        <v>1</v>
      </c>
      <c r="I212" s="236"/>
      <c r="J212" s="237">
        <f>ROUND(I212*H212,2)</f>
        <v>0</v>
      </c>
      <c r="K212" s="233" t="s">
        <v>28</v>
      </c>
      <c r="L212" s="47"/>
      <c r="M212" s="238" t="s">
        <v>28</v>
      </c>
      <c r="N212" s="239" t="s">
        <v>45</v>
      </c>
      <c r="O212" s="87"/>
      <c r="P212" s="240">
        <f>O212*H212</f>
        <v>0</v>
      </c>
      <c r="Q212" s="240">
        <v>0</v>
      </c>
      <c r="R212" s="240">
        <f>Q212*H212</f>
        <v>0</v>
      </c>
      <c r="S212" s="240">
        <v>0</v>
      </c>
      <c r="T212" s="241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42" t="s">
        <v>9611</v>
      </c>
      <c r="AT212" s="242" t="s">
        <v>477</v>
      </c>
      <c r="AU212" s="242" t="s">
        <v>82</v>
      </c>
      <c r="AY212" s="20" t="s">
        <v>475</v>
      </c>
      <c r="BE212" s="243">
        <f>IF(N212="základní",J212,0)</f>
        <v>0</v>
      </c>
      <c r="BF212" s="243">
        <f>IF(N212="snížená",J212,0)</f>
        <v>0</v>
      </c>
      <c r="BG212" s="243">
        <f>IF(N212="zákl. přenesená",J212,0)</f>
        <v>0</v>
      </c>
      <c r="BH212" s="243">
        <f>IF(N212="sníž. přenesená",J212,0)</f>
        <v>0</v>
      </c>
      <c r="BI212" s="243">
        <f>IF(N212="nulová",J212,0)</f>
        <v>0</v>
      </c>
      <c r="BJ212" s="20" t="s">
        <v>78</v>
      </c>
      <c r="BK212" s="243">
        <f>ROUND(I212*H212,2)</f>
        <v>0</v>
      </c>
      <c r="BL212" s="20" t="s">
        <v>9611</v>
      </c>
      <c r="BM212" s="242" t="s">
        <v>9770</v>
      </c>
    </row>
    <row r="213" s="2" customFormat="1">
      <c r="A213" s="41"/>
      <c r="B213" s="42"/>
      <c r="C213" s="43"/>
      <c r="D213" s="244" t="s">
        <v>484</v>
      </c>
      <c r="E213" s="43"/>
      <c r="F213" s="245" t="s">
        <v>9769</v>
      </c>
      <c r="G213" s="43"/>
      <c r="H213" s="43"/>
      <c r="I213" s="151"/>
      <c r="J213" s="43"/>
      <c r="K213" s="43"/>
      <c r="L213" s="47"/>
      <c r="M213" s="246"/>
      <c r="N213" s="24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484</v>
      </c>
      <c r="AU213" s="20" t="s">
        <v>82</v>
      </c>
    </row>
    <row r="214" s="2" customFormat="1" ht="16.5" customHeight="1">
      <c r="A214" s="41"/>
      <c r="B214" s="42"/>
      <c r="C214" s="282" t="s">
        <v>672</v>
      </c>
      <c r="D214" s="282" t="s">
        <v>516</v>
      </c>
      <c r="E214" s="283" t="s">
        <v>9771</v>
      </c>
      <c r="F214" s="284" t="s">
        <v>9772</v>
      </c>
      <c r="G214" s="285" t="s">
        <v>3935</v>
      </c>
      <c r="H214" s="286">
        <v>9</v>
      </c>
      <c r="I214" s="287"/>
      <c r="J214" s="288">
        <f>ROUND(I214*H214,2)</f>
        <v>0</v>
      </c>
      <c r="K214" s="284" t="s">
        <v>28</v>
      </c>
      <c r="L214" s="289"/>
      <c r="M214" s="290" t="s">
        <v>28</v>
      </c>
      <c r="N214" s="291" t="s">
        <v>45</v>
      </c>
      <c r="O214" s="87"/>
      <c r="P214" s="240">
        <f>O214*H214</f>
        <v>0</v>
      </c>
      <c r="Q214" s="240">
        <v>0</v>
      </c>
      <c r="R214" s="240">
        <f>Q214*H214</f>
        <v>0</v>
      </c>
      <c r="S214" s="240">
        <v>0</v>
      </c>
      <c r="T214" s="241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42" t="s">
        <v>9611</v>
      </c>
      <c r="AT214" s="242" t="s">
        <v>516</v>
      </c>
      <c r="AU214" s="242" t="s">
        <v>82</v>
      </c>
      <c r="AY214" s="20" t="s">
        <v>475</v>
      </c>
      <c r="BE214" s="243">
        <f>IF(N214="základní",J214,0)</f>
        <v>0</v>
      </c>
      <c r="BF214" s="243">
        <f>IF(N214="snížená",J214,0)</f>
        <v>0</v>
      </c>
      <c r="BG214" s="243">
        <f>IF(N214="zákl. přenesená",J214,0)</f>
        <v>0</v>
      </c>
      <c r="BH214" s="243">
        <f>IF(N214="sníž. přenesená",J214,0)</f>
        <v>0</v>
      </c>
      <c r="BI214" s="243">
        <f>IF(N214="nulová",J214,0)</f>
        <v>0</v>
      </c>
      <c r="BJ214" s="20" t="s">
        <v>78</v>
      </c>
      <c r="BK214" s="243">
        <f>ROUND(I214*H214,2)</f>
        <v>0</v>
      </c>
      <c r="BL214" s="20" t="s">
        <v>9611</v>
      </c>
      <c r="BM214" s="242" t="s">
        <v>9773</v>
      </c>
    </row>
    <row r="215" s="2" customFormat="1">
      <c r="A215" s="41"/>
      <c r="B215" s="42"/>
      <c r="C215" s="43"/>
      <c r="D215" s="244" t="s">
        <v>484</v>
      </c>
      <c r="E215" s="43"/>
      <c r="F215" s="245" t="s">
        <v>9772</v>
      </c>
      <c r="G215" s="43"/>
      <c r="H215" s="43"/>
      <c r="I215" s="151"/>
      <c r="J215" s="43"/>
      <c r="K215" s="43"/>
      <c r="L215" s="47"/>
      <c r="M215" s="246"/>
      <c r="N215" s="24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484</v>
      </c>
      <c r="AU215" s="20" t="s">
        <v>82</v>
      </c>
    </row>
    <row r="216" s="12" customFormat="1" ht="25.92" customHeight="1">
      <c r="A216" s="12"/>
      <c r="B216" s="215"/>
      <c r="C216" s="216"/>
      <c r="D216" s="217" t="s">
        <v>73</v>
      </c>
      <c r="E216" s="218" t="s">
        <v>5346</v>
      </c>
      <c r="F216" s="218" t="s">
        <v>5347</v>
      </c>
      <c r="G216" s="216"/>
      <c r="H216" s="216"/>
      <c r="I216" s="219"/>
      <c r="J216" s="220">
        <f>BK216</f>
        <v>0</v>
      </c>
      <c r="K216" s="216"/>
      <c r="L216" s="221"/>
      <c r="M216" s="222"/>
      <c r="N216" s="223"/>
      <c r="O216" s="223"/>
      <c r="P216" s="224">
        <f>P217</f>
        <v>0</v>
      </c>
      <c r="Q216" s="223"/>
      <c r="R216" s="224">
        <f>R217</f>
        <v>0</v>
      </c>
      <c r="S216" s="223"/>
      <c r="T216" s="225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6" t="s">
        <v>186</v>
      </c>
      <c r="AT216" s="227" t="s">
        <v>73</v>
      </c>
      <c r="AU216" s="227" t="s">
        <v>74</v>
      </c>
      <c r="AY216" s="226" t="s">
        <v>475</v>
      </c>
      <c r="BK216" s="228">
        <f>BK217</f>
        <v>0</v>
      </c>
    </row>
    <row r="217" s="12" customFormat="1" ht="22.8" customHeight="1">
      <c r="A217" s="12"/>
      <c r="B217" s="215"/>
      <c r="C217" s="216"/>
      <c r="D217" s="217" t="s">
        <v>73</v>
      </c>
      <c r="E217" s="229" t="s">
        <v>9665</v>
      </c>
      <c r="F217" s="229" t="s">
        <v>9666</v>
      </c>
      <c r="G217" s="216"/>
      <c r="H217" s="216"/>
      <c r="I217" s="219"/>
      <c r="J217" s="230">
        <f>BK217</f>
        <v>0</v>
      </c>
      <c r="K217" s="216"/>
      <c r="L217" s="221"/>
      <c r="M217" s="222"/>
      <c r="N217" s="223"/>
      <c r="O217" s="223"/>
      <c r="P217" s="224">
        <f>SUM(P218:P223)</f>
        <v>0</v>
      </c>
      <c r="Q217" s="223"/>
      <c r="R217" s="224">
        <f>SUM(R218:R223)</f>
        <v>0</v>
      </c>
      <c r="S217" s="223"/>
      <c r="T217" s="225">
        <f>SUM(T218:T223)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26" t="s">
        <v>186</v>
      </c>
      <c r="AT217" s="227" t="s">
        <v>73</v>
      </c>
      <c r="AU217" s="227" t="s">
        <v>78</v>
      </c>
      <c r="AY217" s="226" t="s">
        <v>475</v>
      </c>
      <c r="BK217" s="228">
        <f>SUM(BK218:BK223)</f>
        <v>0</v>
      </c>
    </row>
    <row r="218" s="2" customFormat="1" ht="16.5" customHeight="1">
      <c r="A218" s="41"/>
      <c r="B218" s="42"/>
      <c r="C218" s="231" t="s">
        <v>677</v>
      </c>
      <c r="D218" s="231" t="s">
        <v>477</v>
      </c>
      <c r="E218" s="232" t="s">
        <v>9667</v>
      </c>
      <c r="F218" s="233" t="s">
        <v>9668</v>
      </c>
      <c r="G218" s="234" t="s">
        <v>3898</v>
      </c>
      <c r="H218" s="235">
        <v>1</v>
      </c>
      <c r="I218" s="236"/>
      <c r="J218" s="237">
        <f>ROUND(I218*H218,2)</f>
        <v>0</v>
      </c>
      <c r="K218" s="233" t="s">
        <v>906</v>
      </c>
      <c r="L218" s="47"/>
      <c r="M218" s="238" t="s">
        <v>28</v>
      </c>
      <c r="N218" s="239" t="s">
        <v>45</v>
      </c>
      <c r="O218" s="87"/>
      <c r="P218" s="240">
        <f>O218*H218</f>
        <v>0</v>
      </c>
      <c r="Q218" s="240">
        <v>0</v>
      </c>
      <c r="R218" s="240">
        <f>Q218*H218</f>
        <v>0</v>
      </c>
      <c r="S218" s="240">
        <v>0</v>
      </c>
      <c r="T218" s="241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42" t="s">
        <v>5350</v>
      </c>
      <c r="AT218" s="242" t="s">
        <v>477</v>
      </c>
      <c r="AU218" s="242" t="s">
        <v>82</v>
      </c>
      <c r="AY218" s="20" t="s">
        <v>475</v>
      </c>
      <c r="BE218" s="243">
        <f>IF(N218="základní",J218,0)</f>
        <v>0</v>
      </c>
      <c r="BF218" s="243">
        <f>IF(N218="snížená",J218,0)</f>
        <v>0</v>
      </c>
      <c r="BG218" s="243">
        <f>IF(N218="zákl. přenesená",J218,0)</f>
        <v>0</v>
      </c>
      <c r="BH218" s="243">
        <f>IF(N218="sníž. přenesená",J218,0)</f>
        <v>0</v>
      </c>
      <c r="BI218" s="243">
        <f>IF(N218="nulová",J218,0)</f>
        <v>0</v>
      </c>
      <c r="BJ218" s="20" t="s">
        <v>78</v>
      </c>
      <c r="BK218" s="243">
        <f>ROUND(I218*H218,2)</f>
        <v>0</v>
      </c>
      <c r="BL218" s="20" t="s">
        <v>5350</v>
      </c>
      <c r="BM218" s="242" t="s">
        <v>9774</v>
      </c>
    </row>
    <row r="219" s="2" customFormat="1">
      <c r="A219" s="41"/>
      <c r="B219" s="42"/>
      <c r="C219" s="43"/>
      <c r="D219" s="244" t="s">
        <v>484</v>
      </c>
      <c r="E219" s="43"/>
      <c r="F219" s="245" t="s">
        <v>9668</v>
      </c>
      <c r="G219" s="43"/>
      <c r="H219" s="43"/>
      <c r="I219" s="151"/>
      <c r="J219" s="43"/>
      <c r="K219" s="43"/>
      <c r="L219" s="47"/>
      <c r="M219" s="246"/>
      <c r="N219" s="24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484</v>
      </c>
      <c r="AU219" s="20" t="s">
        <v>82</v>
      </c>
    </row>
    <row r="220" s="2" customFormat="1">
      <c r="A220" s="41"/>
      <c r="B220" s="42"/>
      <c r="C220" s="43"/>
      <c r="D220" s="244" t="s">
        <v>485</v>
      </c>
      <c r="E220" s="43"/>
      <c r="F220" s="248" t="s">
        <v>9775</v>
      </c>
      <c r="G220" s="43"/>
      <c r="H220" s="43"/>
      <c r="I220" s="151"/>
      <c r="J220" s="43"/>
      <c r="K220" s="43"/>
      <c r="L220" s="47"/>
      <c r="M220" s="246"/>
      <c r="N220" s="24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485</v>
      </c>
      <c r="AU220" s="20" t="s">
        <v>82</v>
      </c>
    </row>
    <row r="221" s="2" customFormat="1" ht="16.5" customHeight="1">
      <c r="A221" s="41"/>
      <c r="B221" s="42"/>
      <c r="C221" s="231" t="s">
        <v>683</v>
      </c>
      <c r="D221" s="231" t="s">
        <v>477</v>
      </c>
      <c r="E221" s="232" t="s">
        <v>9776</v>
      </c>
      <c r="F221" s="233" t="s">
        <v>9777</v>
      </c>
      <c r="G221" s="234" t="s">
        <v>3898</v>
      </c>
      <c r="H221" s="235">
        <v>1</v>
      </c>
      <c r="I221" s="236"/>
      <c r="J221" s="237">
        <f>ROUND(I221*H221,2)</f>
        <v>0</v>
      </c>
      <c r="K221" s="233" t="s">
        <v>906</v>
      </c>
      <c r="L221" s="47"/>
      <c r="M221" s="238" t="s">
        <v>28</v>
      </c>
      <c r="N221" s="239" t="s">
        <v>45</v>
      </c>
      <c r="O221" s="87"/>
      <c r="P221" s="240">
        <f>O221*H221</f>
        <v>0</v>
      </c>
      <c r="Q221" s="240">
        <v>0</v>
      </c>
      <c r="R221" s="240">
        <f>Q221*H221</f>
        <v>0</v>
      </c>
      <c r="S221" s="240">
        <v>0</v>
      </c>
      <c r="T221" s="241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42" t="s">
        <v>5350</v>
      </c>
      <c r="AT221" s="242" t="s">
        <v>477</v>
      </c>
      <c r="AU221" s="242" t="s">
        <v>82</v>
      </c>
      <c r="AY221" s="20" t="s">
        <v>475</v>
      </c>
      <c r="BE221" s="243">
        <f>IF(N221="základní",J221,0)</f>
        <v>0</v>
      </c>
      <c r="BF221" s="243">
        <f>IF(N221="snížená",J221,0)</f>
        <v>0</v>
      </c>
      <c r="BG221" s="243">
        <f>IF(N221="zákl. přenesená",J221,0)</f>
        <v>0</v>
      </c>
      <c r="BH221" s="243">
        <f>IF(N221="sníž. přenesená",J221,0)</f>
        <v>0</v>
      </c>
      <c r="BI221" s="243">
        <f>IF(N221="nulová",J221,0)</f>
        <v>0</v>
      </c>
      <c r="BJ221" s="20" t="s">
        <v>78</v>
      </c>
      <c r="BK221" s="243">
        <f>ROUND(I221*H221,2)</f>
        <v>0</v>
      </c>
      <c r="BL221" s="20" t="s">
        <v>5350</v>
      </c>
      <c r="BM221" s="242" t="s">
        <v>9778</v>
      </c>
    </row>
    <row r="222" s="2" customFormat="1">
      <c r="A222" s="41"/>
      <c r="B222" s="42"/>
      <c r="C222" s="43"/>
      <c r="D222" s="244" t="s">
        <v>484</v>
      </c>
      <c r="E222" s="43"/>
      <c r="F222" s="245" t="s">
        <v>9777</v>
      </c>
      <c r="G222" s="43"/>
      <c r="H222" s="43"/>
      <c r="I222" s="151"/>
      <c r="J222" s="43"/>
      <c r="K222" s="43"/>
      <c r="L222" s="47"/>
      <c r="M222" s="246"/>
      <c r="N222" s="24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484</v>
      </c>
      <c r="AU222" s="20" t="s">
        <v>82</v>
      </c>
    </row>
    <row r="223" s="2" customFormat="1">
      <c r="A223" s="41"/>
      <c r="B223" s="42"/>
      <c r="C223" s="43"/>
      <c r="D223" s="244" t="s">
        <v>485</v>
      </c>
      <c r="E223" s="43"/>
      <c r="F223" s="248" t="s">
        <v>9779</v>
      </c>
      <c r="G223" s="43"/>
      <c r="H223" s="43"/>
      <c r="I223" s="151"/>
      <c r="J223" s="43"/>
      <c r="K223" s="43"/>
      <c r="L223" s="47"/>
      <c r="M223" s="295"/>
      <c r="N223" s="296"/>
      <c r="O223" s="297"/>
      <c r="P223" s="297"/>
      <c r="Q223" s="297"/>
      <c r="R223" s="297"/>
      <c r="S223" s="297"/>
      <c r="T223" s="29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485</v>
      </c>
      <c r="AU223" s="20" t="s">
        <v>82</v>
      </c>
    </row>
    <row r="224" s="2" customFormat="1" ht="6.96" customHeight="1">
      <c r="A224" s="41"/>
      <c r="B224" s="62"/>
      <c r="C224" s="63"/>
      <c r="D224" s="63"/>
      <c r="E224" s="63"/>
      <c r="F224" s="63"/>
      <c r="G224" s="63"/>
      <c r="H224" s="63"/>
      <c r="I224" s="179"/>
      <c r="J224" s="63"/>
      <c r="K224" s="63"/>
      <c r="L224" s="47"/>
      <c r="M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</row>
  </sheetData>
  <sheetProtection sheet="1" autoFilter="0" formatColumns="0" formatRows="0" objects="1" scenarios="1" spinCount="100000" saltValue="wh2JgHDNtmMGaAj1YwgEncfr4TuLMqbzBo4+sMY/QJg8N9h+J8ofsAGtLjd23dv5CJYICi/XMzw9pvOvcZ7MhQ==" hashValue="ryQJHTpLh2ruMUYfbK2+SR1PXGir5FF4Wi3SV9KtmptN79CDo+jjm0Ha0d/bVlrocCxPU0bwFlzg5o4fvoXFmQ==" algorithmName="SHA-512" password="C429"/>
  <autoFilter ref="C103:K22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0:H90"/>
    <mergeCell ref="E94:H94"/>
    <mergeCell ref="E92:H92"/>
    <mergeCell ref="E96:H96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412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9532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9780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407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9534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9535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ROUND(J95,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ROUND((SUM(BE95:BE118)),  2)</f>
        <v>0</v>
      </c>
      <c r="G37" s="41"/>
      <c r="H37" s="41"/>
      <c r="I37" s="168">
        <v>0.20999999999999999</v>
      </c>
      <c r="J37" s="167">
        <f>ROUND(((SUM(BE95:BE118))*I37),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ROUND((SUM(BF95:BF118)),  2)</f>
        <v>0</v>
      </c>
      <c r="G38" s="41"/>
      <c r="H38" s="41"/>
      <c r="I38" s="168">
        <v>0.14999999999999999</v>
      </c>
      <c r="J38" s="167">
        <f>ROUND(((SUM(BF95:BF118))*I38),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ROUND((SUM(BG95:BG118)),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ROUND((SUM(BH95:BH118)),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ROUND((SUM(BI95:BI118)),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9532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03 - Hrázová kyvadla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VODNÍ DÍLA - TBD a.s.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>Ing. David Richtr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J95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9536</v>
      </c>
      <c r="E68" s="193"/>
      <c r="F68" s="193"/>
      <c r="G68" s="193"/>
      <c r="H68" s="193"/>
      <c r="I68" s="194"/>
      <c r="J68" s="195">
        <f>J96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9781</v>
      </c>
      <c r="E69" s="199"/>
      <c r="F69" s="199"/>
      <c r="G69" s="199"/>
      <c r="H69" s="199"/>
      <c r="I69" s="200"/>
      <c r="J69" s="201">
        <f>J97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90"/>
      <c r="C70" s="191"/>
      <c r="D70" s="192" t="s">
        <v>5057</v>
      </c>
      <c r="E70" s="193"/>
      <c r="F70" s="193"/>
      <c r="G70" s="193"/>
      <c r="H70" s="193"/>
      <c r="I70" s="194"/>
      <c r="J70" s="195">
        <f>J111</f>
        <v>0</v>
      </c>
      <c r="K70" s="191"/>
      <c r="L70" s="196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97"/>
      <c r="C71" s="127"/>
      <c r="D71" s="198" t="s">
        <v>9538</v>
      </c>
      <c r="E71" s="199"/>
      <c r="F71" s="199"/>
      <c r="G71" s="199"/>
      <c r="H71" s="199"/>
      <c r="I71" s="200"/>
      <c r="J71" s="201">
        <f>J112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179"/>
      <c r="J73" s="63"/>
      <c r="K73" s="6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182"/>
      <c r="J77" s="65"/>
      <c r="K77" s="65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460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83" t="str">
        <f>E7</f>
        <v>Krounka Kutřín, výstavba poldru</v>
      </c>
      <c r="F81" s="35"/>
      <c r="G81" s="35"/>
      <c r="H81" s="35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435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1" customFormat="1" ht="16.5" customHeight="1">
      <c r="B83" s="24"/>
      <c r="C83" s="25"/>
      <c r="D83" s="25"/>
      <c r="E83" s="183" t="s">
        <v>8531</v>
      </c>
      <c r="F83" s="25"/>
      <c r="G83" s="25"/>
      <c r="H83" s="25"/>
      <c r="I83" s="142"/>
      <c r="J83" s="25"/>
      <c r="K83" s="25"/>
      <c r="L83" s="23"/>
    </row>
    <row r="84" s="1" customFormat="1" ht="12" customHeight="1">
      <c r="B84" s="24"/>
      <c r="C84" s="35" t="s">
        <v>437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84" t="s">
        <v>9532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439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03 - Hrázová kyvadla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F16</f>
        <v>k.ú. Perálec,Hněvětice,Miřetín,Č.Rybná</v>
      </c>
      <c r="G89" s="43"/>
      <c r="H89" s="43"/>
      <c r="I89" s="154" t="s">
        <v>24</v>
      </c>
      <c r="J89" s="75" t="str">
        <f>IF(J16="","",J16)</f>
        <v>27.8.2019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26</v>
      </c>
      <c r="D91" s="43"/>
      <c r="E91" s="43"/>
      <c r="F91" s="30" t="str">
        <f>E19</f>
        <v>Povodí Labe,státní podnik,Víta Nejedlého 951, HK3</v>
      </c>
      <c r="G91" s="43"/>
      <c r="H91" s="43"/>
      <c r="I91" s="154" t="s">
        <v>33</v>
      </c>
      <c r="J91" s="39" t="str">
        <f>E25</f>
        <v>VODNÍ DÍLA - TBD a.s.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154" t="s">
        <v>36</v>
      </c>
      <c r="J92" s="39" t="str">
        <f>E28</f>
        <v>Ing. David Richtr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203"/>
      <c r="B94" s="204"/>
      <c r="C94" s="205" t="s">
        <v>461</v>
      </c>
      <c r="D94" s="206" t="s">
        <v>59</v>
      </c>
      <c r="E94" s="206" t="s">
        <v>55</v>
      </c>
      <c r="F94" s="206" t="s">
        <v>56</v>
      </c>
      <c r="G94" s="206" t="s">
        <v>462</v>
      </c>
      <c r="H94" s="206" t="s">
        <v>463</v>
      </c>
      <c r="I94" s="207" t="s">
        <v>464</v>
      </c>
      <c r="J94" s="206" t="s">
        <v>444</v>
      </c>
      <c r="K94" s="208" t="s">
        <v>465</v>
      </c>
      <c r="L94" s="209"/>
      <c r="M94" s="95" t="s">
        <v>28</v>
      </c>
      <c r="N94" s="96" t="s">
        <v>44</v>
      </c>
      <c r="O94" s="96" t="s">
        <v>466</v>
      </c>
      <c r="P94" s="96" t="s">
        <v>467</v>
      </c>
      <c r="Q94" s="96" t="s">
        <v>468</v>
      </c>
      <c r="R94" s="96" t="s">
        <v>469</v>
      </c>
      <c r="S94" s="96" t="s">
        <v>470</v>
      </c>
      <c r="T94" s="97" t="s">
        <v>471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</row>
    <row r="95" s="2" customFormat="1" ht="22.8" customHeight="1">
      <c r="A95" s="41"/>
      <c r="B95" s="42"/>
      <c r="C95" s="102" t="s">
        <v>472</v>
      </c>
      <c r="D95" s="43"/>
      <c r="E95" s="43"/>
      <c r="F95" s="43"/>
      <c r="G95" s="43"/>
      <c r="H95" s="43"/>
      <c r="I95" s="151"/>
      <c r="J95" s="210">
        <f>BK95</f>
        <v>0</v>
      </c>
      <c r="K95" s="43"/>
      <c r="L95" s="47"/>
      <c r="M95" s="98"/>
      <c r="N95" s="211"/>
      <c r="O95" s="99"/>
      <c r="P95" s="212">
        <f>P96+P111</f>
        <v>0</v>
      </c>
      <c r="Q95" s="99"/>
      <c r="R95" s="212">
        <f>R96+R111</f>
        <v>0</v>
      </c>
      <c r="S95" s="99"/>
      <c r="T95" s="213">
        <f>T96+T111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445</v>
      </c>
      <c r="BK95" s="214">
        <f>BK96+BK111</f>
        <v>0</v>
      </c>
    </row>
    <row r="96" s="12" customFormat="1" ht="25.92" customHeight="1">
      <c r="A96" s="12"/>
      <c r="B96" s="215"/>
      <c r="C96" s="216"/>
      <c r="D96" s="217" t="s">
        <v>73</v>
      </c>
      <c r="E96" s="218" t="s">
        <v>5337</v>
      </c>
      <c r="F96" s="218" t="s">
        <v>402</v>
      </c>
      <c r="G96" s="216"/>
      <c r="H96" s="216"/>
      <c r="I96" s="219"/>
      <c r="J96" s="220">
        <f>BK96</f>
        <v>0</v>
      </c>
      <c r="K96" s="216"/>
      <c r="L96" s="221"/>
      <c r="M96" s="222"/>
      <c r="N96" s="223"/>
      <c r="O96" s="223"/>
      <c r="P96" s="224">
        <f>P97</f>
        <v>0</v>
      </c>
      <c r="Q96" s="223"/>
      <c r="R96" s="224">
        <f>R97</f>
        <v>0</v>
      </c>
      <c r="S96" s="223"/>
      <c r="T96" s="225">
        <f>T97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482</v>
      </c>
      <c r="AT96" s="227" t="s">
        <v>73</v>
      </c>
      <c r="AU96" s="227" t="s">
        <v>74</v>
      </c>
      <c r="AY96" s="226" t="s">
        <v>475</v>
      </c>
      <c r="BK96" s="228">
        <f>BK97</f>
        <v>0</v>
      </c>
    </row>
    <row r="97" s="12" customFormat="1" ht="22.8" customHeight="1">
      <c r="A97" s="12"/>
      <c r="B97" s="215"/>
      <c r="C97" s="216"/>
      <c r="D97" s="217" t="s">
        <v>73</v>
      </c>
      <c r="E97" s="229" t="s">
        <v>410</v>
      </c>
      <c r="F97" s="229" t="s">
        <v>411</v>
      </c>
      <c r="G97" s="216"/>
      <c r="H97" s="216"/>
      <c r="I97" s="219"/>
      <c r="J97" s="230">
        <f>BK97</f>
        <v>0</v>
      </c>
      <c r="K97" s="216"/>
      <c r="L97" s="221"/>
      <c r="M97" s="222"/>
      <c r="N97" s="223"/>
      <c r="O97" s="223"/>
      <c r="P97" s="224">
        <f>SUM(P98:P110)</f>
        <v>0</v>
      </c>
      <c r="Q97" s="223"/>
      <c r="R97" s="224">
        <f>SUM(R98:R110)</f>
        <v>0</v>
      </c>
      <c r="S97" s="223"/>
      <c r="T97" s="225">
        <f>SUM(T98:T110)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482</v>
      </c>
      <c r="AT97" s="227" t="s">
        <v>73</v>
      </c>
      <c r="AU97" s="227" t="s">
        <v>78</v>
      </c>
      <c r="AY97" s="226" t="s">
        <v>475</v>
      </c>
      <c r="BK97" s="228">
        <f>SUM(BK98:BK110)</f>
        <v>0</v>
      </c>
    </row>
    <row r="98" s="2" customFormat="1" ht="16.5" customHeight="1">
      <c r="A98" s="41"/>
      <c r="B98" s="42"/>
      <c r="C98" s="231" t="s">
        <v>78</v>
      </c>
      <c r="D98" s="231" t="s">
        <v>477</v>
      </c>
      <c r="E98" s="232" t="s">
        <v>9782</v>
      </c>
      <c r="F98" s="233" t="s">
        <v>9783</v>
      </c>
      <c r="G98" s="234" t="s">
        <v>3898</v>
      </c>
      <c r="H98" s="235">
        <v>2</v>
      </c>
      <c r="I98" s="236"/>
      <c r="J98" s="237">
        <f>ROUND(I98*H98,2)</f>
        <v>0</v>
      </c>
      <c r="K98" s="233" t="s">
        <v>28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9611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9611</v>
      </c>
      <c r="BM98" s="242" t="s">
        <v>9784</v>
      </c>
    </row>
    <row r="99" s="2" customFormat="1">
      <c r="A99" s="41"/>
      <c r="B99" s="42"/>
      <c r="C99" s="43"/>
      <c r="D99" s="244" t="s">
        <v>484</v>
      </c>
      <c r="E99" s="43"/>
      <c r="F99" s="245" t="s">
        <v>9783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2" customFormat="1" ht="21.75" customHeight="1">
      <c r="A100" s="41"/>
      <c r="B100" s="42"/>
      <c r="C100" s="282" t="s">
        <v>82</v>
      </c>
      <c r="D100" s="282" t="s">
        <v>516</v>
      </c>
      <c r="E100" s="283" t="s">
        <v>9785</v>
      </c>
      <c r="F100" s="284" t="s">
        <v>9786</v>
      </c>
      <c r="G100" s="285" t="s">
        <v>3935</v>
      </c>
      <c r="H100" s="286">
        <v>2</v>
      </c>
      <c r="I100" s="287"/>
      <c r="J100" s="288">
        <f>ROUND(I100*H100,2)</f>
        <v>0</v>
      </c>
      <c r="K100" s="284" t="s">
        <v>28</v>
      </c>
      <c r="L100" s="289"/>
      <c r="M100" s="290" t="s">
        <v>28</v>
      </c>
      <c r="N100" s="291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9611</v>
      </c>
      <c r="AT100" s="242" t="s">
        <v>516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9611</v>
      </c>
      <c r="BM100" s="242" t="s">
        <v>9787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9786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2" customFormat="1" ht="16.5" customHeight="1">
      <c r="A102" s="41"/>
      <c r="B102" s="42"/>
      <c r="C102" s="282" t="s">
        <v>90</v>
      </c>
      <c r="D102" s="282" t="s">
        <v>516</v>
      </c>
      <c r="E102" s="283" t="s">
        <v>9788</v>
      </c>
      <c r="F102" s="284" t="s">
        <v>9789</v>
      </c>
      <c r="G102" s="285" t="s">
        <v>3935</v>
      </c>
      <c r="H102" s="286">
        <v>2</v>
      </c>
      <c r="I102" s="287"/>
      <c r="J102" s="288">
        <f>ROUND(I102*H102,2)</f>
        <v>0</v>
      </c>
      <c r="K102" s="284" t="s">
        <v>28</v>
      </c>
      <c r="L102" s="289"/>
      <c r="M102" s="290" t="s">
        <v>28</v>
      </c>
      <c r="N102" s="291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9611</v>
      </c>
      <c r="AT102" s="242" t="s">
        <v>516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9611</v>
      </c>
      <c r="BM102" s="242" t="s">
        <v>9790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9789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16.5" customHeight="1">
      <c r="A104" s="41"/>
      <c r="B104" s="42"/>
      <c r="C104" s="282" t="s">
        <v>482</v>
      </c>
      <c r="D104" s="282" t="s">
        <v>516</v>
      </c>
      <c r="E104" s="283" t="s">
        <v>9791</v>
      </c>
      <c r="F104" s="284" t="s">
        <v>9792</v>
      </c>
      <c r="G104" s="285" t="s">
        <v>3935</v>
      </c>
      <c r="H104" s="286">
        <v>1</v>
      </c>
      <c r="I104" s="287"/>
      <c r="J104" s="288">
        <f>ROUND(I104*H104,2)</f>
        <v>0</v>
      </c>
      <c r="K104" s="284" t="s">
        <v>28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9611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9611</v>
      </c>
      <c r="BM104" s="242" t="s">
        <v>9793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9792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16.5" customHeight="1">
      <c r="A106" s="41"/>
      <c r="B106" s="42"/>
      <c r="C106" s="282" t="s">
        <v>186</v>
      </c>
      <c r="D106" s="282" t="s">
        <v>516</v>
      </c>
      <c r="E106" s="283" t="s">
        <v>9794</v>
      </c>
      <c r="F106" s="284" t="s">
        <v>9795</v>
      </c>
      <c r="G106" s="285" t="s">
        <v>3935</v>
      </c>
      <c r="H106" s="286">
        <v>1</v>
      </c>
      <c r="I106" s="287"/>
      <c r="J106" s="288">
        <f>ROUND(I106*H106,2)</f>
        <v>0</v>
      </c>
      <c r="K106" s="284" t="s">
        <v>28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9611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9611</v>
      </c>
      <c r="BM106" s="242" t="s">
        <v>9796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9795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16.5" customHeight="1">
      <c r="A108" s="41"/>
      <c r="B108" s="42"/>
      <c r="C108" s="282" t="s">
        <v>204</v>
      </c>
      <c r="D108" s="282" t="s">
        <v>516</v>
      </c>
      <c r="E108" s="283" t="s">
        <v>9797</v>
      </c>
      <c r="F108" s="284" t="s">
        <v>9795</v>
      </c>
      <c r="G108" s="285" t="s">
        <v>3898</v>
      </c>
      <c r="H108" s="286">
        <v>2</v>
      </c>
      <c r="I108" s="287"/>
      <c r="J108" s="288">
        <f>ROUND(I108*H108,2)</f>
        <v>0</v>
      </c>
      <c r="K108" s="284" t="s">
        <v>28</v>
      </c>
      <c r="L108" s="289"/>
      <c r="M108" s="290" t="s">
        <v>28</v>
      </c>
      <c r="N108" s="291" t="s">
        <v>45</v>
      </c>
      <c r="O108" s="87"/>
      <c r="P108" s="240">
        <f>O108*H108</f>
        <v>0</v>
      </c>
      <c r="Q108" s="240">
        <v>0</v>
      </c>
      <c r="R108" s="240">
        <f>Q108*H108</f>
        <v>0</v>
      </c>
      <c r="S108" s="240">
        <v>0</v>
      </c>
      <c r="T108" s="241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42" t="s">
        <v>9611</v>
      </c>
      <c r="AT108" s="242" t="s">
        <v>516</v>
      </c>
      <c r="AU108" s="242" t="s">
        <v>82</v>
      </c>
      <c r="AY108" s="20" t="s">
        <v>475</v>
      </c>
      <c r="BE108" s="243">
        <f>IF(N108="základní",J108,0)</f>
        <v>0</v>
      </c>
      <c r="BF108" s="243">
        <f>IF(N108="snížená",J108,0)</f>
        <v>0</v>
      </c>
      <c r="BG108" s="243">
        <f>IF(N108="zákl. přenesená",J108,0)</f>
        <v>0</v>
      </c>
      <c r="BH108" s="243">
        <f>IF(N108="sníž. přenesená",J108,0)</f>
        <v>0</v>
      </c>
      <c r="BI108" s="243">
        <f>IF(N108="nulová",J108,0)</f>
        <v>0</v>
      </c>
      <c r="BJ108" s="20" t="s">
        <v>78</v>
      </c>
      <c r="BK108" s="243">
        <f>ROUND(I108*H108,2)</f>
        <v>0</v>
      </c>
      <c r="BL108" s="20" t="s">
        <v>9611</v>
      </c>
      <c r="BM108" s="242" t="s">
        <v>9798</v>
      </c>
    </row>
    <row r="109" s="2" customFormat="1">
      <c r="A109" s="41"/>
      <c r="B109" s="42"/>
      <c r="C109" s="43"/>
      <c r="D109" s="244" t="s">
        <v>484</v>
      </c>
      <c r="E109" s="43"/>
      <c r="F109" s="245" t="s">
        <v>9795</v>
      </c>
      <c r="G109" s="43"/>
      <c r="H109" s="43"/>
      <c r="I109" s="151"/>
      <c r="J109" s="43"/>
      <c r="K109" s="43"/>
      <c r="L109" s="47"/>
      <c r="M109" s="246"/>
      <c r="N109" s="24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484</v>
      </c>
      <c r="AU109" s="20" t="s">
        <v>82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9799</v>
      </c>
      <c r="G110" s="250"/>
      <c r="H110" s="253">
        <v>2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78</v>
      </c>
      <c r="AY110" s="259" t="s">
        <v>475</v>
      </c>
    </row>
    <row r="111" s="12" customFormat="1" ht="25.92" customHeight="1">
      <c r="A111" s="12"/>
      <c r="B111" s="215"/>
      <c r="C111" s="216"/>
      <c r="D111" s="217" t="s">
        <v>73</v>
      </c>
      <c r="E111" s="218" t="s">
        <v>5346</v>
      </c>
      <c r="F111" s="218" t="s">
        <v>5347</v>
      </c>
      <c r="G111" s="216"/>
      <c r="H111" s="216"/>
      <c r="I111" s="219"/>
      <c r="J111" s="220">
        <f>BK111</f>
        <v>0</v>
      </c>
      <c r="K111" s="216"/>
      <c r="L111" s="221"/>
      <c r="M111" s="222"/>
      <c r="N111" s="223"/>
      <c r="O111" s="223"/>
      <c r="P111" s="224">
        <f>P112</f>
        <v>0</v>
      </c>
      <c r="Q111" s="223"/>
      <c r="R111" s="224">
        <f>R112</f>
        <v>0</v>
      </c>
      <c r="S111" s="223"/>
      <c r="T111" s="225">
        <f>T112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26" t="s">
        <v>186</v>
      </c>
      <c r="AT111" s="227" t="s">
        <v>73</v>
      </c>
      <c r="AU111" s="227" t="s">
        <v>74</v>
      </c>
      <c r="AY111" s="226" t="s">
        <v>475</v>
      </c>
      <c r="BK111" s="228">
        <f>BK112</f>
        <v>0</v>
      </c>
    </row>
    <row r="112" s="12" customFormat="1" ht="22.8" customHeight="1">
      <c r="A112" s="12"/>
      <c r="B112" s="215"/>
      <c r="C112" s="216"/>
      <c r="D112" s="217" t="s">
        <v>73</v>
      </c>
      <c r="E112" s="229" t="s">
        <v>9665</v>
      </c>
      <c r="F112" s="229" t="s">
        <v>9666</v>
      </c>
      <c r="G112" s="216"/>
      <c r="H112" s="216"/>
      <c r="I112" s="219"/>
      <c r="J112" s="230">
        <f>BK112</f>
        <v>0</v>
      </c>
      <c r="K112" s="216"/>
      <c r="L112" s="221"/>
      <c r="M112" s="222"/>
      <c r="N112" s="223"/>
      <c r="O112" s="223"/>
      <c r="P112" s="224">
        <f>SUM(P113:P118)</f>
        <v>0</v>
      </c>
      <c r="Q112" s="223"/>
      <c r="R112" s="224">
        <f>SUM(R113:R118)</f>
        <v>0</v>
      </c>
      <c r="S112" s="223"/>
      <c r="T112" s="225">
        <f>SUM(T113:T118)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26" t="s">
        <v>186</v>
      </c>
      <c r="AT112" s="227" t="s">
        <v>73</v>
      </c>
      <c r="AU112" s="227" t="s">
        <v>78</v>
      </c>
      <c r="AY112" s="226" t="s">
        <v>475</v>
      </c>
      <c r="BK112" s="228">
        <f>SUM(BK113:BK118)</f>
        <v>0</v>
      </c>
    </row>
    <row r="113" s="2" customFormat="1" ht="16.5" customHeight="1">
      <c r="A113" s="41"/>
      <c r="B113" s="42"/>
      <c r="C113" s="231" t="s">
        <v>522</v>
      </c>
      <c r="D113" s="231" t="s">
        <v>477</v>
      </c>
      <c r="E113" s="232" t="s">
        <v>9667</v>
      </c>
      <c r="F113" s="233" t="s">
        <v>9668</v>
      </c>
      <c r="G113" s="234" t="s">
        <v>3898</v>
      </c>
      <c r="H113" s="235">
        <v>1</v>
      </c>
      <c r="I113" s="236"/>
      <c r="J113" s="237">
        <f>ROUND(I113*H113,2)</f>
        <v>0</v>
      </c>
      <c r="K113" s="233" t="s">
        <v>906</v>
      </c>
      <c r="L113" s="47"/>
      <c r="M113" s="238" t="s">
        <v>28</v>
      </c>
      <c r="N113" s="239" t="s">
        <v>45</v>
      </c>
      <c r="O113" s="87"/>
      <c r="P113" s="240">
        <f>O113*H113</f>
        <v>0</v>
      </c>
      <c r="Q113" s="240">
        <v>0</v>
      </c>
      <c r="R113" s="240">
        <f>Q113*H113</f>
        <v>0</v>
      </c>
      <c r="S113" s="240">
        <v>0</v>
      </c>
      <c r="T113" s="241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42" t="s">
        <v>5350</v>
      </c>
      <c r="AT113" s="242" t="s">
        <v>477</v>
      </c>
      <c r="AU113" s="242" t="s">
        <v>82</v>
      </c>
      <c r="AY113" s="20" t="s">
        <v>475</v>
      </c>
      <c r="BE113" s="243">
        <f>IF(N113="základní",J113,0)</f>
        <v>0</v>
      </c>
      <c r="BF113" s="243">
        <f>IF(N113="snížená",J113,0)</f>
        <v>0</v>
      </c>
      <c r="BG113" s="243">
        <f>IF(N113="zákl. přenesená",J113,0)</f>
        <v>0</v>
      </c>
      <c r="BH113" s="243">
        <f>IF(N113="sníž. přenesená",J113,0)</f>
        <v>0</v>
      </c>
      <c r="BI113" s="243">
        <f>IF(N113="nulová",J113,0)</f>
        <v>0</v>
      </c>
      <c r="BJ113" s="20" t="s">
        <v>78</v>
      </c>
      <c r="BK113" s="243">
        <f>ROUND(I113*H113,2)</f>
        <v>0</v>
      </c>
      <c r="BL113" s="20" t="s">
        <v>5350</v>
      </c>
      <c r="BM113" s="242" t="s">
        <v>9800</v>
      </c>
    </row>
    <row r="114" s="2" customFormat="1">
      <c r="A114" s="41"/>
      <c r="B114" s="42"/>
      <c r="C114" s="43"/>
      <c r="D114" s="244" t="s">
        <v>484</v>
      </c>
      <c r="E114" s="43"/>
      <c r="F114" s="245" t="s">
        <v>9668</v>
      </c>
      <c r="G114" s="43"/>
      <c r="H114" s="43"/>
      <c r="I114" s="151"/>
      <c r="J114" s="43"/>
      <c r="K114" s="43"/>
      <c r="L114" s="47"/>
      <c r="M114" s="246"/>
      <c r="N114" s="24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484</v>
      </c>
      <c r="AU114" s="20" t="s">
        <v>82</v>
      </c>
    </row>
    <row r="115" s="2" customFormat="1">
      <c r="A115" s="41"/>
      <c r="B115" s="42"/>
      <c r="C115" s="43"/>
      <c r="D115" s="244" t="s">
        <v>485</v>
      </c>
      <c r="E115" s="43"/>
      <c r="F115" s="248" t="s">
        <v>9801</v>
      </c>
      <c r="G115" s="43"/>
      <c r="H115" s="43"/>
      <c r="I115" s="151"/>
      <c r="J115" s="43"/>
      <c r="K115" s="43"/>
      <c r="L115" s="47"/>
      <c r="M115" s="246"/>
      <c r="N115" s="24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485</v>
      </c>
      <c r="AU115" s="20" t="s">
        <v>82</v>
      </c>
    </row>
    <row r="116" s="2" customFormat="1" ht="16.5" customHeight="1">
      <c r="A116" s="41"/>
      <c r="B116" s="42"/>
      <c r="C116" s="231" t="s">
        <v>519</v>
      </c>
      <c r="D116" s="231" t="s">
        <v>477</v>
      </c>
      <c r="E116" s="232" t="s">
        <v>9776</v>
      </c>
      <c r="F116" s="233" t="s">
        <v>9777</v>
      </c>
      <c r="G116" s="234" t="s">
        <v>3898</v>
      </c>
      <c r="H116" s="235">
        <v>1</v>
      </c>
      <c r="I116" s="236"/>
      <c r="J116" s="237">
        <f>ROUND(I116*H116,2)</f>
        <v>0</v>
      </c>
      <c r="K116" s="233" t="s">
        <v>906</v>
      </c>
      <c r="L116" s="47"/>
      <c r="M116" s="238" t="s">
        <v>28</v>
      </c>
      <c r="N116" s="239" t="s">
        <v>45</v>
      </c>
      <c r="O116" s="87"/>
      <c r="P116" s="240">
        <f>O116*H116</f>
        <v>0</v>
      </c>
      <c r="Q116" s="240">
        <v>0</v>
      </c>
      <c r="R116" s="240">
        <f>Q116*H116</f>
        <v>0</v>
      </c>
      <c r="S116" s="240">
        <v>0</v>
      </c>
      <c r="T116" s="241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42" t="s">
        <v>5350</v>
      </c>
      <c r="AT116" s="242" t="s">
        <v>477</v>
      </c>
      <c r="AU116" s="242" t="s">
        <v>82</v>
      </c>
      <c r="AY116" s="20" t="s">
        <v>475</v>
      </c>
      <c r="BE116" s="243">
        <f>IF(N116="základní",J116,0)</f>
        <v>0</v>
      </c>
      <c r="BF116" s="243">
        <f>IF(N116="snížená",J116,0)</f>
        <v>0</v>
      </c>
      <c r="BG116" s="243">
        <f>IF(N116="zákl. přenesená",J116,0)</f>
        <v>0</v>
      </c>
      <c r="BH116" s="243">
        <f>IF(N116="sníž. přenesená",J116,0)</f>
        <v>0</v>
      </c>
      <c r="BI116" s="243">
        <f>IF(N116="nulová",J116,0)</f>
        <v>0</v>
      </c>
      <c r="BJ116" s="20" t="s">
        <v>78</v>
      </c>
      <c r="BK116" s="243">
        <f>ROUND(I116*H116,2)</f>
        <v>0</v>
      </c>
      <c r="BL116" s="20" t="s">
        <v>5350</v>
      </c>
      <c r="BM116" s="242" t="s">
        <v>9802</v>
      </c>
    </row>
    <row r="117" s="2" customFormat="1">
      <c r="A117" s="41"/>
      <c r="B117" s="42"/>
      <c r="C117" s="43"/>
      <c r="D117" s="244" t="s">
        <v>484</v>
      </c>
      <c r="E117" s="43"/>
      <c r="F117" s="245" t="s">
        <v>9777</v>
      </c>
      <c r="G117" s="43"/>
      <c r="H117" s="43"/>
      <c r="I117" s="151"/>
      <c r="J117" s="43"/>
      <c r="K117" s="43"/>
      <c r="L117" s="47"/>
      <c r="M117" s="246"/>
      <c r="N117" s="24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484</v>
      </c>
      <c r="AU117" s="20" t="s">
        <v>82</v>
      </c>
    </row>
    <row r="118" s="2" customFormat="1">
      <c r="A118" s="41"/>
      <c r="B118" s="42"/>
      <c r="C118" s="43"/>
      <c r="D118" s="244" t="s">
        <v>485</v>
      </c>
      <c r="E118" s="43"/>
      <c r="F118" s="248" t="s">
        <v>9803</v>
      </c>
      <c r="G118" s="43"/>
      <c r="H118" s="43"/>
      <c r="I118" s="151"/>
      <c r="J118" s="43"/>
      <c r="K118" s="43"/>
      <c r="L118" s="47"/>
      <c r="M118" s="295"/>
      <c r="N118" s="296"/>
      <c r="O118" s="297"/>
      <c r="P118" s="297"/>
      <c r="Q118" s="297"/>
      <c r="R118" s="297"/>
      <c r="S118" s="297"/>
      <c r="T118" s="29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485</v>
      </c>
      <c r="AU118" s="20" t="s">
        <v>82</v>
      </c>
    </row>
    <row r="119" s="2" customFormat="1" ht="6.96" customHeight="1">
      <c r="A119" s="41"/>
      <c r="B119" s="62"/>
      <c r="C119" s="63"/>
      <c r="D119" s="63"/>
      <c r="E119" s="63"/>
      <c r="F119" s="63"/>
      <c r="G119" s="63"/>
      <c r="H119" s="63"/>
      <c r="I119" s="179"/>
      <c r="J119" s="63"/>
      <c r="K119" s="63"/>
      <c r="L119" s="47"/>
      <c r="M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</row>
  </sheetData>
  <sheetProtection sheet="1" autoFilter="0" formatColumns="0" formatRows="0" objects="1" scenarios="1" spinCount="100000" saltValue="lUZTL4BBl3G4HxW0Ac7uJlkJOfRLjF+Igq0qyrKgvHJjPWwE6S8WYTnjTGK7n3v1xYJxGOF43DnPmqBNaX8huw==" hashValue="q0HZVdkdWB0MIVrJvkbxZzhT4SK//wjApcXNJwTcUY4QldA2bq7OXPBSNtRDC2D+ePwO+NyFWi1s13UcV7CgWw==" algorithmName="SHA-512" password="C429"/>
  <autoFilter ref="C94:K11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415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9532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9804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407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9534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9535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ROUND(J93,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ROUND((SUM(BE93:BE107)),  2)</f>
        <v>0</v>
      </c>
      <c r="G37" s="41"/>
      <c r="H37" s="41"/>
      <c r="I37" s="168">
        <v>0.20999999999999999</v>
      </c>
      <c r="J37" s="167">
        <f>ROUND(((SUM(BE93:BE107))*I37),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ROUND((SUM(BF93:BF107)),  2)</f>
        <v>0</v>
      </c>
      <c r="G38" s="41"/>
      <c r="H38" s="41"/>
      <c r="I38" s="168">
        <v>0.14999999999999999</v>
      </c>
      <c r="J38" s="167">
        <f>ROUND(((SUM(BF93:BF107))*I38),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ROUND((SUM(BG93:BG107)),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ROUND((SUM(BH93:BH107)),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ROUND((SUM(BI93:BI107)),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9532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04 - Roztahoměry a deformetry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VODNÍ DÍLA - TBD a.s.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>Ing. David Richtr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J93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9536</v>
      </c>
      <c r="E68" s="193"/>
      <c r="F68" s="193"/>
      <c r="G68" s="193"/>
      <c r="H68" s="193"/>
      <c r="I68" s="194"/>
      <c r="J68" s="195">
        <f>J94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9805</v>
      </c>
      <c r="E69" s="199"/>
      <c r="F69" s="199"/>
      <c r="G69" s="199"/>
      <c r="H69" s="199"/>
      <c r="I69" s="200"/>
      <c r="J69" s="201">
        <f>J95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151"/>
      <c r="J70" s="43"/>
      <c r="K70" s="43"/>
      <c r="L70" s="152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179"/>
      <c r="J71" s="63"/>
      <c r="K71" s="63"/>
      <c r="L71" s="152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182"/>
      <c r="J75" s="65"/>
      <c r="K75" s="65"/>
      <c r="L75" s="152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460</v>
      </c>
      <c r="D76" s="43"/>
      <c r="E76" s="43"/>
      <c r="F76" s="43"/>
      <c r="G76" s="43"/>
      <c r="H76" s="43"/>
      <c r="I76" s="151"/>
      <c r="J76" s="43"/>
      <c r="K76" s="43"/>
      <c r="L76" s="152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151"/>
      <c r="J77" s="43"/>
      <c r="K77" s="43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83" t="str">
        <f>E7</f>
        <v>Krounka Kutřín, výstavba poldru</v>
      </c>
      <c r="F79" s="35"/>
      <c r="G79" s="35"/>
      <c r="H79" s="35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435</v>
      </c>
      <c r="D80" s="25"/>
      <c r="E80" s="25"/>
      <c r="F80" s="25"/>
      <c r="G80" s="25"/>
      <c r="H80" s="25"/>
      <c r="I80" s="142"/>
      <c r="J80" s="25"/>
      <c r="K80" s="25"/>
      <c r="L80" s="23"/>
    </row>
    <row r="81" s="1" customFormat="1" ht="16.5" customHeight="1">
      <c r="B81" s="24"/>
      <c r="C81" s="25"/>
      <c r="D81" s="25"/>
      <c r="E81" s="183" t="s">
        <v>8531</v>
      </c>
      <c r="F81" s="25"/>
      <c r="G81" s="25"/>
      <c r="H81" s="25"/>
      <c r="I81" s="142"/>
      <c r="J81" s="25"/>
      <c r="K81" s="25"/>
      <c r="L81" s="23"/>
    </row>
    <row r="82" s="1" customFormat="1" ht="12" customHeight="1">
      <c r="B82" s="24"/>
      <c r="C82" s="35" t="s">
        <v>437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84" t="s">
        <v>9532</v>
      </c>
      <c r="F83" s="43"/>
      <c r="G83" s="43"/>
      <c r="H83" s="43"/>
      <c r="I83" s="151"/>
      <c r="J83" s="43"/>
      <c r="K83" s="43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439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04 - Roztahoměry a deformetry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22</v>
      </c>
      <c r="D87" s="43"/>
      <c r="E87" s="43"/>
      <c r="F87" s="30" t="str">
        <f>F16</f>
        <v>k.ú. Perálec,Hněvětice,Miřetín,Č.Rybná</v>
      </c>
      <c r="G87" s="43"/>
      <c r="H87" s="43"/>
      <c r="I87" s="154" t="s">
        <v>24</v>
      </c>
      <c r="J87" s="75" t="str">
        <f>IF(J16="","",J16)</f>
        <v>27.8.2019</v>
      </c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26</v>
      </c>
      <c r="D89" s="43"/>
      <c r="E89" s="43"/>
      <c r="F89" s="30" t="str">
        <f>E19</f>
        <v>Povodí Labe,státní podnik,Víta Nejedlého 951, HK3</v>
      </c>
      <c r="G89" s="43"/>
      <c r="H89" s="43"/>
      <c r="I89" s="154" t="s">
        <v>33</v>
      </c>
      <c r="J89" s="39" t="str">
        <f>E25</f>
        <v>VODNÍ DÍLA - TBD a.s.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154" t="s">
        <v>36</v>
      </c>
      <c r="J90" s="39" t="str">
        <f>E28</f>
        <v>Ing. David Richtr</v>
      </c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203"/>
      <c r="B92" s="204"/>
      <c r="C92" s="205" t="s">
        <v>461</v>
      </c>
      <c r="D92" s="206" t="s">
        <v>59</v>
      </c>
      <c r="E92" s="206" t="s">
        <v>55</v>
      </c>
      <c r="F92" s="206" t="s">
        <v>56</v>
      </c>
      <c r="G92" s="206" t="s">
        <v>462</v>
      </c>
      <c r="H92" s="206" t="s">
        <v>463</v>
      </c>
      <c r="I92" s="207" t="s">
        <v>464</v>
      </c>
      <c r="J92" s="206" t="s">
        <v>444</v>
      </c>
      <c r="K92" s="208" t="s">
        <v>465</v>
      </c>
      <c r="L92" s="209"/>
      <c r="M92" s="95" t="s">
        <v>28</v>
      </c>
      <c r="N92" s="96" t="s">
        <v>44</v>
      </c>
      <c r="O92" s="96" t="s">
        <v>466</v>
      </c>
      <c r="P92" s="96" t="s">
        <v>467</v>
      </c>
      <c r="Q92" s="96" t="s">
        <v>468</v>
      </c>
      <c r="R92" s="96" t="s">
        <v>469</v>
      </c>
      <c r="S92" s="96" t="s">
        <v>470</v>
      </c>
      <c r="T92" s="97" t="s">
        <v>471</v>
      </c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</row>
    <row r="93" s="2" customFormat="1" ht="22.8" customHeight="1">
      <c r="A93" s="41"/>
      <c r="B93" s="42"/>
      <c r="C93" s="102" t="s">
        <v>472</v>
      </c>
      <c r="D93" s="43"/>
      <c r="E93" s="43"/>
      <c r="F93" s="43"/>
      <c r="G93" s="43"/>
      <c r="H93" s="43"/>
      <c r="I93" s="151"/>
      <c r="J93" s="210">
        <f>BK93</f>
        <v>0</v>
      </c>
      <c r="K93" s="43"/>
      <c r="L93" s="47"/>
      <c r="M93" s="98"/>
      <c r="N93" s="211"/>
      <c r="O93" s="99"/>
      <c r="P93" s="212">
        <f>P94</f>
        <v>0</v>
      </c>
      <c r="Q93" s="99"/>
      <c r="R93" s="212">
        <f>R94</f>
        <v>0</v>
      </c>
      <c r="S93" s="99"/>
      <c r="T93" s="213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73</v>
      </c>
      <c r="AU93" s="20" t="s">
        <v>445</v>
      </c>
      <c r="BK93" s="214">
        <f>BK94</f>
        <v>0</v>
      </c>
    </row>
    <row r="94" s="12" customFormat="1" ht="25.92" customHeight="1">
      <c r="A94" s="12"/>
      <c r="B94" s="215"/>
      <c r="C94" s="216"/>
      <c r="D94" s="217" t="s">
        <v>73</v>
      </c>
      <c r="E94" s="218" t="s">
        <v>5337</v>
      </c>
      <c r="F94" s="218" t="s">
        <v>402</v>
      </c>
      <c r="G94" s="216"/>
      <c r="H94" s="216"/>
      <c r="I94" s="219"/>
      <c r="J94" s="220">
        <f>BK94</f>
        <v>0</v>
      </c>
      <c r="K94" s="216"/>
      <c r="L94" s="221"/>
      <c r="M94" s="222"/>
      <c r="N94" s="223"/>
      <c r="O94" s="223"/>
      <c r="P94" s="224">
        <f>P95</f>
        <v>0</v>
      </c>
      <c r="Q94" s="223"/>
      <c r="R94" s="224">
        <f>R95</f>
        <v>0</v>
      </c>
      <c r="S94" s="223"/>
      <c r="T94" s="225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26" t="s">
        <v>482</v>
      </c>
      <c r="AT94" s="227" t="s">
        <v>73</v>
      </c>
      <c r="AU94" s="227" t="s">
        <v>74</v>
      </c>
      <c r="AY94" s="226" t="s">
        <v>475</v>
      </c>
      <c r="BK94" s="228">
        <f>BK95</f>
        <v>0</v>
      </c>
    </row>
    <row r="95" s="12" customFormat="1" ht="22.8" customHeight="1">
      <c r="A95" s="12"/>
      <c r="B95" s="215"/>
      <c r="C95" s="216"/>
      <c r="D95" s="217" t="s">
        <v>73</v>
      </c>
      <c r="E95" s="229" t="s">
        <v>413</v>
      </c>
      <c r="F95" s="229" t="s">
        <v>414</v>
      </c>
      <c r="G95" s="216"/>
      <c r="H95" s="216"/>
      <c r="I95" s="219"/>
      <c r="J95" s="230">
        <f>BK95</f>
        <v>0</v>
      </c>
      <c r="K95" s="216"/>
      <c r="L95" s="221"/>
      <c r="M95" s="222"/>
      <c r="N95" s="223"/>
      <c r="O95" s="223"/>
      <c r="P95" s="224">
        <f>SUM(P96:P107)</f>
        <v>0</v>
      </c>
      <c r="Q95" s="223"/>
      <c r="R95" s="224">
        <f>SUM(R96:R107)</f>
        <v>0</v>
      </c>
      <c r="S95" s="223"/>
      <c r="T95" s="225">
        <f>SUM(T96:T107)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26" t="s">
        <v>482</v>
      </c>
      <c r="AT95" s="227" t="s">
        <v>73</v>
      </c>
      <c r="AU95" s="227" t="s">
        <v>78</v>
      </c>
      <c r="AY95" s="226" t="s">
        <v>475</v>
      </c>
      <c r="BK95" s="228">
        <f>SUM(BK96:BK107)</f>
        <v>0</v>
      </c>
    </row>
    <row r="96" s="2" customFormat="1" ht="16.5" customHeight="1">
      <c r="A96" s="41"/>
      <c r="B96" s="42"/>
      <c r="C96" s="231" t="s">
        <v>78</v>
      </c>
      <c r="D96" s="231" t="s">
        <v>477</v>
      </c>
      <c r="E96" s="232" t="s">
        <v>9806</v>
      </c>
      <c r="F96" s="233" t="s">
        <v>9807</v>
      </c>
      <c r="G96" s="234" t="s">
        <v>3898</v>
      </c>
      <c r="H96" s="235">
        <v>1</v>
      </c>
      <c r="I96" s="236"/>
      <c r="J96" s="237">
        <f>ROUND(I96*H96,2)</f>
        <v>0</v>
      </c>
      <c r="K96" s="233" t="s">
        <v>28</v>
      </c>
      <c r="L96" s="47"/>
      <c r="M96" s="238" t="s">
        <v>28</v>
      </c>
      <c r="N96" s="239" t="s">
        <v>45</v>
      </c>
      <c r="O96" s="87"/>
      <c r="P96" s="240">
        <f>O96*H96</f>
        <v>0</v>
      </c>
      <c r="Q96" s="240">
        <v>0</v>
      </c>
      <c r="R96" s="240">
        <f>Q96*H96</f>
        <v>0</v>
      </c>
      <c r="S96" s="240">
        <v>0</v>
      </c>
      <c r="T96" s="241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42" t="s">
        <v>9611</v>
      </c>
      <c r="AT96" s="242" t="s">
        <v>477</v>
      </c>
      <c r="AU96" s="242" t="s">
        <v>82</v>
      </c>
      <c r="AY96" s="20" t="s">
        <v>475</v>
      </c>
      <c r="BE96" s="243">
        <f>IF(N96="základní",J96,0)</f>
        <v>0</v>
      </c>
      <c r="BF96" s="243">
        <f>IF(N96="snížená",J96,0)</f>
        <v>0</v>
      </c>
      <c r="BG96" s="243">
        <f>IF(N96="zákl. přenesená",J96,0)</f>
        <v>0</v>
      </c>
      <c r="BH96" s="243">
        <f>IF(N96="sníž. přenesená",J96,0)</f>
        <v>0</v>
      </c>
      <c r="BI96" s="243">
        <f>IF(N96="nulová",J96,0)</f>
        <v>0</v>
      </c>
      <c r="BJ96" s="20" t="s">
        <v>78</v>
      </c>
      <c r="BK96" s="243">
        <f>ROUND(I96*H96,2)</f>
        <v>0</v>
      </c>
      <c r="BL96" s="20" t="s">
        <v>9611</v>
      </c>
      <c r="BM96" s="242" t="s">
        <v>9808</v>
      </c>
    </row>
    <row r="97" s="2" customFormat="1">
      <c r="A97" s="41"/>
      <c r="B97" s="42"/>
      <c r="C97" s="43"/>
      <c r="D97" s="244" t="s">
        <v>484</v>
      </c>
      <c r="E97" s="43"/>
      <c r="F97" s="245" t="s">
        <v>9807</v>
      </c>
      <c r="G97" s="43"/>
      <c r="H97" s="43"/>
      <c r="I97" s="151"/>
      <c r="J97" s="43"/>
      <c r="K97" s="43"/>
      <c r="L97" s="47"/>
      <c r="M97" s="246"/>
      <c r="N97" s="24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484</v>
      </c>
      <c r="AU97" s="20" t="s">
        <v>82</v>
      </c>
    </row>
    <row r="98" s="2" customFormat="1" ht="21.75" customHeight="1">
      <c r="A98" s="41"/>
      <c r="B98" s="42"/>
      <c r="C98" s="282" t="s">
        <v>82</v>
      </c>
      <c r="D98" s="282" t="s">
        <v>516</v>
      </c>
      <c r="E98" s="283" t="s">
        <v>9809</v>
      </c>
      <c r="F98" s="284" t="s">
        <v>9810</v>
      </c>
      <c r="G98" s="285" t="s">
        <v>3935</v>
      </c>
      <c r="H98" s="286">
        <v>9</v>
      </c>
      <c r="I98" s="287"/>
      <c r="J98" s="288">
        <f>ROUND(I98*H98,2)</f>
        <v>0</v>
      </c>
      <c r="K98" s="284" t="s">
        <v>28</v>
      </c>
      <c r="L98" s="289"/>
      <c r="M98" s="290" t="s">
        <v>28</v>
      </c>
      <c r="N98" s="291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9611</v>
      </c>
      <c r="AT98" s="242" t="s">
        <v>516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9611</v>
      </c>
      <c r="BM98" s="242" t="s">
        <v>9811</v>
      </c>
    </row>
    <row r="99" s="2" customFormat="1">
      <c r="A99" s="41"/>
      <c r="B99" s="42"/>
      <c r="C99" s="43"/>
      <c r="D99" s="244" t="s">
        <v>484</v>
      </c>
      <c r="E99" s="43"/>
      <c r="F99" s="245" t="s">
        <v>9810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2" customFormat="1" ht="16.5" customHeight="1">
      <c r="A100" s="41"/>
      <c r="B100" s="42"/>
      <c r="C100" s="231" t="s">
        <v>90</v>
      </c>
      <c r="D100" s="231" t="s">
        <v>477</v>
      </c>
      <c r="E100" s="232" t="s">
        <v>9812</v>
      </c>
      <c r="F100" s="233" t="s">
        <v>9813</v>
      </c>
      <c r="G100" s="234" t="s">
        <v>3898</v>
      </c>
      <c r="H100" s="235">
        <v>1</v>
      </c>
      <c r="I100" s="236"/>
      <c r="J100" s="237">
        <f>ROUND(I100*H100,2)</f>
        <v>0</v>
      </c>
      <c r="K100" s="233" t="s">
        <v>28</v>
      </c>
      <c r="L100" s="47"/>
      <c r="M100" s="238" t="s">
        <v>28</v>
      </c>
      <c r="N100" s="239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9611</v>
      </c>
      <c r="AT100" s="242" t="s">
        <v>477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9611</v>
      </c>
      <c r="BM100" s="242" t="s">
        <v>9814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9813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2" customFormat="1" ht="21.75" customHeight="1">
      <c r="A102" s="41"/>
      <c r="B102" s="42"/>
      <c r="C102" s="282" t="s">
        <v>482</v>
      </c>
      <c r="D102" s="282" t="s">
        <v>516</v>
      </c>
      <c r="E102" s="283" t="s">
        <v>9815</v>
      </c>
      <c r="F102" s="284" t="s">
        <v>9816</v>
      </c>
      <c r="G102" s="285" t="s">
        <v>3935</v>
      </c>
      <c r="H102" s="286">
        <v>9</v>
      </c>
      <c r="I102" s="287"/>
      <c r="J102" s="288">
        <f>ROUND(I102*H102,2)</f>
        <v>0</v>
      </c>
      <c r="K102" s="284" t="s">
        <v>28</v>
      </c>
      <c r="L102" s="289"/>
      <c r="M102" s="290" t="s">
        <v>28</v>
      </c>
      <c r="N102" s="291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9611</v>
      </c>
      <c r="AT102" s="242" t="s">
        <v>516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9611</v>
      </c>
      <c r="BM102" s="242" t="s">
        <v>9817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9816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2" customFormat="1" ht="16.5" customHeight="1">
      <c r="A104" s="41"/>
      <c r="B104" s="42"/>
      <c r="C104" s="282" t="s">
        <v>186</v>
      </c>
      <c r="D104" s="282" t="s">
        <v>516</v>
      </c>
      <c r="E104" s="283" t="s">
        <v>9818</v>
      </c>
      <c r="F104" s="284" t="s">
        <v>9659</v>
      </c>
      <c r="G104" s="285" t="s">
        <v>3898</v>
      </c>
      <c r="H104" s="286">
        <v>11</v>
      </c>
      <c r="I104" s="287"/>
      <c r="J104" s="288">
        <f>ROUND(I104*H104,2)</f>
        <v>0</v>
      </c>
      <c r="K104" s="284" t="s">
        <v>28</v>
      </c>
      <c r="L104" s="289"/>
      <c r="M104" s="290" t="s">
        <v>28</v>
      </c>
      <c r="N104" s="291" t="s">
        <v>45</v>
      </c>
      <c r="O104" s="87"/>
      <c r="P104" s="240">
        <f>O104*H104</f>
        <v>0</v>
      </c>
      <c r="Q104" s="240">
        <v>0</v>
      </c>
      <c r="R104" s="240">
        <f>Q104*H104</f>
        <v>0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9611</v>
      </c>
      <c r="AT104" s="242" t="s">
        <v>516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9611</v>
      </c>
      <c r="BM104" s="242" t="s">
        <v>9819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9659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2" customFormat="1" ht="16.5" customHeight="1">
      <c r="A106" s="41"/>
      <c r="B106" s="42"/>
      <c r="C106" s="282" t="s">
        <v>204</v>
      </c>
      <c r="D106" s="282" t="s">
        <v>516</v>
      </c>
      <c r="E106" s="283" t="s">
        <v>9820</v>
      </c>
      <c r="F106" s="284" t="s">
        <v>9821</v>
      </c>
      <c r="G106" s="285" t="s">
        <v>3935</v>
      </c>
      <c r="H106" s="286">
        <v>1</v>
      </c>
      <c r="I106" s="287"/>
      <c r="J106" s="288">
        <f>ROUND(I106*H106,2)</f>
        <v>0</v>
      </c>
      <c r="K106" s="284" t="s">
        <v>28</v>
      </c>
      <c r="L106" s="289"/>
      <c r="M106" s="290" t="s">
        <v>28</v>
      </c>
      <c r="N106" s="291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9611</v>
      </c>
      <c r="AT106" s="242" t="s">
        <v>516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9611</v>
      </c>
      <c r="BM106" s="242" t="s">
        <v>9822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9821</v>
      </c>
      <c r="G107" s="43"/>
      <c r="H107" s="43"/>
      <c r="I107" s="151"/>
      <c r="J107" s="43"/>
      <c r="K107" s="43"/>
      <c r="L107" s="47"/>
      <c r="M107" s="295"/>
      <c r="N107" s="296"/>
      <c r="O107" s="297"/>
      <c r="P107" s="297"/>
      <c r="Q107" s="297"/>
      <c r="R107" s="297"/>
      <c r="S107" s="297"/>
      <c r="T107" s="29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 ht="6.96" customHeight="1">
      <c r="A108" s="41"/>
      <c r="B108" s="62"/>
      <c r="C108" s="63"/>
      <c r="D108" s="63"/>
      <c r="E108" s="63"/>
      <c r="F108" s="63"/>
      <c r="G108" s="63"/>
      <c r="H108" s="63"/>
      <c r="I108" s="179"/>
      <c r="J108" s="63"/>
      <c r="K108" s="63"/>
      <c r="L108" s="47"/>
      <c r="M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</sheetData>
  <sheetProtection sheet="1" autoFilter="0" formatColumns="0" formatRows="0" objects="1" scenarios="1" spinCount="100000" saltValue="fzOAv3kxaozhQXln59S9V9v0biGC6CYb4pbTm3pPIHSaWrDt86p6AdIU+DhmESGCvxgeYQcmyyr7M9BukTg5Jg==" hashValue="RhzbnjS9WyKvgGioR4gYpnm860CEfn44xrmWeswmYaKhGmBZv0VeOEh9/yPzQv8bjWSbJvoN2tYi5JCqc1kwiw==" algorithmName="SHA-512" password="C429"/>
  <autoFilter ref="C92:K10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418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9532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9823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407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9534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9535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ROUND(J95,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ROUND((SUM(BE95:BE108)),  2)</f>
        <v>0</v>
      </c>
      <c r="G37" s="41"/>
      <c r="H37" s="41"/>
      <c r="I37" s="168">
        <v>0.20999999999999999</v>
      </c>
      <c r="J37" s="167">
        <f>ROUND(((SUM(BE95:BE108))*I37),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ROUND((SUM(BF95:BF108)),  2)</f>
        <v>0</v>
      </c>
      <c r="G38" s="41"/>
      <c r="H38" s="41"/>
      <c r="I38" s="168">
        <v>0.14999999999999999</v>
      </c>
      <c r="J38" s="167">
        <f>ROUND(((SUM(BF95:BF108))*I38),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ROUND((SUM(BG95:BG108)),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ROUND((SUM(BH95:BH108)),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ROUND((SUM(BI95:BI108)),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9532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05 - Průsaky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VODNÍ DÍLA - TBD a.s.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>Ing. David Richtr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J95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9536</v>
      </c>
      <c r="E68" s="193"/>
      <c r="F68" s="193"/>
      <c r="G68" s="193"/>
      <c r="H68" s="193"/>
      <c r="I68" s="194"/>
      <c r="J68" s="195">
        <f>J96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9824</v>
      </c>
      <c r="E69" s="199"/>
      <c r="F69" s="199"/>
      <c r="G69" s="199"/>
      <c r="H69" s="199"/>
      <c r="I69" s="200"/>
      <c r="J69" s="201">
        <f>J97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90"/>
      <c r="C70" s="191"/>
      <c r="D70" s="192" t="s">
        <v>5057</v>
      </c>
      <c r="E70" s="193"/>
      <c r="F70" s="193"/>
      <c r="G70" s="193"/>
      <c r="H70" s="193"/>
      <c r="I70" s="194"/>
      <c r="J70" s="195">
        <f>J104</f>
        <v>0</v>
      </c>
      <c r="K70" s="191"/>
      <c r="L70" s="196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97"/>
      <c r="C71" s="127"/>
      <c r="D71" s="198" t="s">
        <v>9538</v>
      </c>
      <c r="E71" s="199"/>
      <c r="F71" s="199"/>
      <c r="G71" s="199"/>
      <c r="H71" s="199"/>
      <c r="I71" s="200"/>
      <c r="J71" s="201">
        <f>J105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151"/>
      <c r="J72" s="43"/>
      <c r="K72" s="43"/>
      <c r="L72" s="152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179"/>
      <c r="J73" s="63"/>
      <c r="K73" s="63"/>
      <c r="L73" s="152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182"/>
      <c r="J77" s="65"/>
      <c r="K77" s="65"/>
      <c r="L77" s="152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460</v>
      </c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151"/>
      <c r="J79" s="43"/>
      <c r="K79" s="4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151"/>
      <c r="J80" s="43"/>
      <c r="K80" s="43"/>
      <c r="L80" s="152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83" t="str">
        <f>E7</f>
        <v>Krounka Kutřín, výstavba poldru</v>
      </c>
      <c r="F81" s="35"/>
      <c r="G81" s="35"/>
      <c r="H81" s="35"/>
      <c r="I81" s="151"/>
      <c r="J81" s="43"/>
      <c r="K81" s="43"/>
      <c r="L81" s="152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435</v>
      </c>
      <c r="D82" s="25"/>
      <c r="E82" s="25"/>
      <c r="F82" s="25"/>
      <c r="G82" s="25"/>
      <c r="H82" s="25"/>
      <c r="I82" s="142"/>
      <c r="J82" s="25"/>
      <c r="K82" s="25"/>
      <c r="L82" s="23"/>
    </row>
    <row r="83" s="1" customFormat="1" ht="16.5" customHeight="1">
      <c r="B83" s="24"/>
      <c r="C83" s="25"/>
      <c r="D83" s="25"/>
      <c r="E83" s="183" t="s">
        <v>8531</v>
      </c>
      <c r="F83" s="25"/>
      <c r="G83" s="25"/>
      <c r="H83" s="25"/>
      <c r="I83" s="142"/>
      <c r="J83" s="25"/>
      <c r="K83" s="25"/>
      <c r="L83" s="23"/>
    </row>
    <row r="84" s="1" customFormat="1" ht="12" customHeight="1">
      <c r="B84" s="24"/>
      <c r="C84" s="35" t="s">
        <v>437</v>
      </c>
      <c r="D84" s="25"/>
      <c r="E84" s="25"/>
      <c r="F84" s="25"/>
      <c r="G84" s="25"/>
      <c r="H84" s="25"/>
      <c r="I84" s="142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84" t="s">
        <v>9532</v>
      </c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439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05 - Průsaky</v>
      </c>
      <c r="F87" s="43"/>
      <c r="G87" s="43"/>
      <c r="H87" s="43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151"/>
      <c r="J88" s="43"/>
      <c r="K88" s="43"/>
      <c r="L88" s="152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22</v>
      </c>
      <c r="D89" s="43"/>
      <c r="E89" s="43"/>
      <c r="F89" s="30" t="str">
        <f>F16</f>
        <v>k.ú. Perálec,Hněvětice,Miřetín,Č.Rybná</v>
      </c>
      <c r="G89" s="43"/>
      <c r="H89" s="43"/>
      <c r="I89" s="154" t="s">
        <v>24</v>
      </c>
      <c r="J89" s="75" t="str">
        <f>IF(J16="","",J16)</f>
        <v>27.8.2019</v>
      </c>
      <c r="K89" s="43"/>
      <c r="L89" s="152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151"/>
      <c r="J90" s="43"/>
      <c r="K90" s="43"/>
      <c r="L90" s="152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26</v>
      </c>
      <c r="D91" s="43"/>
      <c r="E91" s="43"/>
      <c r="F91" s="30" t="str">
        <f>E19</f>
        <v>Povodí Labe,státní podnik,Víta Nejedlého 951, HK3</v>
      </c>
      <c r="G91" s="43"/>
      <c r="H91" s="43"/>
      <c r="I91" s="154" t="s">
        <v>33</v>
      </c>
      <c r="J91" s="39" t="str">
        <f>E25</f>
        <v>VODNÍ DÍLA - TBD a.s.</v>
      </c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154" t="s">
        <v>36</v>
      </c>
      <c r="J92" s="39" t="str">
        <f>E28</f>
        <v>Ing. David Richtr</v>
      </c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203"/>
      <c r="B94" s="204"/>
      <c r="C94" s="205" t="s">
        <v>461</v>
      </c>
      <c r="D94" s="206" t="s">
        <v>59</v>
      </c>
      <c r="E94" s="206" t="s">
        <v>55</v>
      </c>
      <c r="F94" s="206" t="s">
        <v>56</v>
      </c>
      <c r="G94" s="206" t="s">
        <v>462</v>
      </c>
      <c r="H94" s="206" t="s">
        <v>463</v>
      </c>
      <c r="I94" s="207" t="s">
        <v>464</v>
      </c>
      <c r="J94" s="206" t="s">
        <v>444</v>
      </c>
      <c r="K94" s="208" t="s">
        <v>465</v>
      </c>
      <c r="L94" s="209"/>
      <c r="M94" s="95" t="s">
        <v>28</v>
      </c>
      <c r="N94" s="96" t="s">
        <v>44</v>
      </c>
      <c r="O94" s="96" t="s">
        <v>466</v>
      </c>
      <c r="P94" s="96" t="s">
        <v>467</v>
      </c>
      <c r="Q94" s="96" t="s">
        <v>468</v>
      </c>
      <c r="R94" s="96" t="s">
        <v>469</v>
      </c>
      <c r="S94" s="96" t="s">
        <v>470</v>
      </c>
      <c r="T94" s="97" t="s">
        <v>471</v>
      </c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</row>
    <row r="95" s="2" customFormat="1" ht="22.8" customHeight="1">
      <c r="A95" s="41"/>
      <c r="B95" s="42"/>
      <c r="C95" s="102" t="s">
        <v>472</v>
      </c>
      <c r="D95" s="43"/>
      <c r="E95" s="43"/>
      <c r="F95" s="43"/>
      <c r="G95" s="43"/>
      <c r="H95" s="43"/>
      <c r="I95" s="151"/>
      <c r="J95" s="210">
        <f>BK95</f>
        <v>0</v>
      </c>
      <c r="K95" s="43"/>
      <c r="L95" s="47"/>
      <c r="M95" s="98"/>
      <c r="N95" s="211"/>
      <c r="O95" s="99"/>
      <c r="P95" s="212">
        <f>P96+P104</f>
        <v>0</v>
      </c>
      <c r="Q95" s="99"/>
      <c r="R95" s="212">
        <f>R96+R104</f>
        <v>0</v>
      </c>
      <c r="S95" s="99"/>
      <c r="T95" s="213">
        <f>T96+T104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73</v>
      </c>
      <c r="AU95" s="20" t="s">
        <v>445</v>
      </c>
      <c r="BK95" s="214">
        <f>BK96+BK104</f>
        <v>0</v>
      </c>
    </row>
    <row r="96" s="12" customFormat="1" ht="25.92" customHeight="1">
      <c r="A96" s="12"/>
      <c r="B96" s="215"/>
      <c r="C96" s="216"/>
      <c r="D96" s="217" t="s">
        <v>73</v>
      </c>
      <c r="E96" s="218" t="s">
        <v>5337</v>
      </c>
      <c r="F96" s="218" t="s">
        <v>402</v>
      </c>
      <c r="G96" s="216"/>
      <c r="H96" s="216"/>
      <c r="I96" s="219"/>
      <c r="J96" s="220">
        <f>BK96</f>
        <v>0</v>
      </c>
      <c r="K96" s="216"/>
      <c r="L96" s="221"/>
      <c r="M96" s="222"/>
      <c r="N96" s="223"/>
      <c r="O96" s="223"/>
      <c r="P96" s="224">
        <f>P97</f>
        <v>0</v>
      </c>
      <c r="Q96" s="223"/>
      <c r="R96" s="224">
        <f>R97</f>
        <v>0</v>
      </c>
      <c r="S96" s="223"/>
      <c r="T96" s="225">
        <f>T97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26" t="s">
        <v>482</v>
      </c>
      <c r="AT96" s="227" t="s">
        <v>73</v>
      </c>
      <c r="AU96" s="227" t="s">
        <v>74</v>
      </c>
      <c r="AY96" s="226" t="s">
        <v>475</v>
      </c>
      <c r="BK96" s="228">
        <f>BK97</f>
        <v>0</v>
      </c>
    </row>
    <row r="97" s="12" customFormat="1" ht="22.8" customHeight="1">
      <c r="A97" s="12"/>
      <c r="B97" s="215"/>
      <c r="C97" s="216"/>
      <c r="D97" s="217" t="s">
        <v>73</v>
      </c>
      <c r="E97" s="229" t="s">
        <v>416</v>
      </c>
      <c r="F97" s="229" t="s">
        <v>417</v>
      </c>
      <c r="G97" s="216"/>
      <c r="H97" s="216"/>
      <c r="I97" s="219"/>
      <c r="J97" s="230">
        <f>BK97</f>
        <v>0</v>
      </c>
      <c r="K97" s="216"/>
      <c r="L97" s="221"/>
      <c r="M97" s="222"/>
      <c r="N97" s="223"/>
      <c r="O97" s="223"/>
      <c r="P97" s="224">
        <f>SUM(P98:P103)</f>
        <v>0</v>
      </c>
      <c r="Q97" s="223"/>
      <c r="R97" s="224">
        <f>SUM(R98:R103)</f>
        <v>0</v>
      </c>
      <c r="S97" s="223"/>
      <c r="T97" s="225">
        <f>SUM(T98:T103)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26" t="s">
        <v>482</v>
      </c>
      <c r="AT97" s="227" t="s">
        <v>73</v>
      </c>
      <c r="AU97" s="227" t="s">
        <v>78</v>
      </c>
      <c r="AY97" s="226" t="s">
        <v>475</v>
      </c>
      <c r="BK97" s="228">
        <f>SUM(BK98:BK103)</f>
        <v>0</v>
      </c>
    </row>
    <row r="98" s="2" customFormat="1" ht="21.75" customHeight="1">
      <c r="A98" s="41"/>
      <c r="B98" s="42"/>
      <c r="C98" s="231" t="s">
        <v>78</v>
      </c>
      <c r="D98" s="231" t="s">
        <v>477</v>
      </c>
      <c r="E98" s="232" t="s">
        <v>9825</v>
      </c>
      <c r="F98" s="233" t="s">
        <v>9826</v>
      </c>
      <c r="G98" s="234" t="s">
        <v>3898</v>
      </c>
      <c r="H98" s="235">
        <v>2</v>
      </c>
      <c r="I98" s="236"/>
      <c r="J98" s="237">
        <f>ROUND(I98*H98,2)</f>
        <v>0</v>
      </c>
      <c r="K98" s="233" t="s">
        <v>28</v>
      </c>
      <c r="L98" s="47"/>
      <c r="M98" s="238" t="s">
        <v>28</v>
      </c>
      <c r="N98" s="239" t="s">
        <v>45</v>
      </c>
      <c r="O98" s="87"/>
      <c r="P98" s="240">
        <f>O98*H98</f>
        <v>0</v>
      </c>
      <c r="Q98" s="240">
        <v>0</v>
      </c>
      <c r="R98" s="240">
        <f>Q98*H98</f>
        <v>0</v>
      </c>
      <c r="S98" s="240">
        <v>0</v>
      </c>
      <c r="T98" s="241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42" t="s">
        <v>9611</v>
      </c>
      <c r="AT98" s="242" t="s">
        <v>477</v>
      </c>
      <c r="AU98" s="242" t="s">
        <v>82</v>
      </c>
      <c r="AY98" s="20" t="s">
        <v>475</v>
      </c>
      <c r="BE98" s="243">
        <f>IF(N98="základní",J98,0)</f>
        <v>0</v>
      </c>
      <c r="BF98" s="243">
        <f>IF(N98="snížená",J98,0)</f>
        <v>0</v>
      </c>
      <c r="BG98" s="243">
        <f>IF(N98="zákl. přenesená",J98,0)</f>
        <v>0</v>
      </c>
      <c r="BH98" s="243">
        <f>IF(N98="sníž. přenesená",J98,0)</f>
        <v>0</v>
      </c>
      <c r="BI98" s="243">
        <f>IF(N98="nulová",J98,0)</f>
        <v>0</v>
      </c>
      <c r="BJ98" s="20" t="s">
        <v>78</v>
      </c>
      <c r="BK98" s="243">
        <f>ROUND(I98*H98,2)</f>
        <v>0</v>
      </c>
      <c r="BL98" s="20" t="s">
        <v>9611</v>
      </c>
      <c r="BM98" s="242" t="s">
        <v>9827</v>
      </c>
    </row>
    <row r="99" s="2" customFormat="1">
      <c r="A99" s="41"/>
      <c r="B99" s="42"/>
      <c r="C99" s="43"/>
      <c r="D99" s="244" t="s">
        <v>484</v>
      </c>
      <c r="E99" s="43"/>
      <c r="F99" s="245" t="s">
        <v>9826</v>
      </c>
      <c r="G99" s="43"/>
      <c r="H99" s="43"/>
      <c r="I99" s="151"/>
      <c r="J99" s="43"/>
      <c r="K99" s="43"/>
      <c r="L99" s="47"/>
      <c r="M99" s="246"/>
      <c r="N99" s="24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484</v>
      </c>
      <c r="AU99" s="20" t="s">
        <v>82</v>
      </c>
    </row>
    <row r="100" s="2" customFormat="1" ht="16.5" customHeight="1">
      <c r="A100" s="41"/>
      <c r="B100" s="42"/>
      <c r="C100" s="282" t="s">
        <v>82</v>
      </c>
      <c r="D100" s="282" t="s">
        <v>516</v>
      </c>
      <c r="E100" s="283" t="s">
        <v>9828</v>
      </c>
      <c r="F100" s="284" t="s">
        <v>9829</v>
      </c>
      <c r="G100" s="285" t="s">
        <v>3935</v>
      </c>
      <c r="H100" s="286">
        <v>2</v>
      </c>
      <c r="I100" s="287"/>
      <c r="J100" s="288">
        <f>ROUND(I100*H100,2)</f>
        <v>0</v>
      </c>
      <c r="K100" s="284" t="s">
        <v>28</v>
      </c>
      <c r="L100" s="289"/>
      <c r="M100" s="290" t="s">
        <v>28</v>
      </c>
      <c r="N100" s="291" t="s">
        <v>45</v>
      </c>
      <c r="O100" s="87"/>
      <c r="P100" s="240">
        <f>O100*H100</f>
        <v>0</v>
      </c>
      <c r="Q100" s="240">
        <v>0</v>
      </c>
      <c r="R100" s="240">
        <f>Q100*H100</f>
        <v>0</v>
      </c>
      <c r="S100" s="240">
        <v>0</v>
      </c>
      <c r="T100" s="241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42" t="s">
        <v>9611</v>
      </c>
      <c r="AT100" s="242" t="s">
        <v>516</v>
      </c>
      <c r="AU100" s="242" t="s">
        <v>82</v>
      </c>
      <c r="AY100" s="20" t="s">
        <v>475</v>
      </c>
      <c r="BE100" s="243">
        <f>IF(N100="základní",J100,0)</f>
        <v>0</v>
      </c>
      <c r="BF100" s="243">
        <f>IF(N100="snížená",J100,0)</f>
        <v>0</v>
      </c>
      <c r="BG100" s="243">
        <f>IF(N100="zákl. přenesená",J100,0)</f>
        <v>0</v>
      </c>
      <c r="BH100" s="243">
        <f>IF(N100="sníž. přenesená",J100,0)</f>
        <v>0</v>
      </c>
      <c r="BI100" s="243">
        <f>IF(N100="nulová",J100,0)</f>
        <v>0</v>
      </c>
      <c r="BJ100" s="20" t="s">
        <v>78</v>
      </c>
      <c r="BK100" s="243">
        <f>ROUND(I100*H100,2)</f>
        <v>0</v>
      </c>
      <c r="BL100" s="20" t="s">
        <v>9611</v>
      </c>
      <c r="BM100" s="242" t="s">
        <v>9830</v>
      </c>
    </row>
    <row r="101" s="2" customFormat="1">
      <c r="A101" s="41"/>
      <c r="B101" s="42"/>
      <c r="C101" s="43"/>
      <c r="D101" s="244" t="s">
        <v>484</v>
      </c>
      <c r="E101" s="43"/>
      <c r="F101" s="245" t="s">
        <v>9829</v>
      </c>
      <c r="G101" s="43"/>
      <c r="H101" s="43"/>
      <c r="I101" s="151"/>
      <c r="J101" s="43"/>
      <c r="K101" s="43"/>
      <c r="L101" s="47"/>
      <c r="M101" s="246"/>
      <c r="N101" s="24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484</v>
      </c>
      <c r="AU101" s="20" t="s">
        <v>82</v>
      </c>
    </row>
    <row r="102" s="2" customFormat="1" ht="16.5" customHeight="1">
      <c r="A102" s="41"/>
      <c r="B102" s="42"/>
      <c r="C102" s="282" t="s">
        <v>90</v>
      </c>
      <c r="D102" s="282" t="s">
        <v>516</v>
      </c>
      <c r="E102" s="283" t="s">
        <v>9831</v>
      </c>
      <c r="F102" s="284" t="s">
        <v>9832</v>
      </c>
      <c r="G102" s="285" t="s">
        <v>3898</v>
      </c>
      <c r="H102" s="286">
        <v>1</v>
      </c>
      <c r="I102" s="287"/>
      <c r="J102" s="288">
        <f>ROUND(I102*H102,2)</f>
        <v>0</v>
      </c>
      <c r="K102" s="284" t="s">
        <v>28</v>
      </c>
      <c r="L102" s="289"/>
      <c r="M102" s="290" t="s">
        <v>28</v>
      </c>
      <c r="N102" s="291" t="s">
        <v>45</v>
      </c>
      <c r="O102" s="87"/>
      <c r="P102" s="240">
        <f>O102*H102</f>
        <v>0</v>
      </c>
      <c r="Q102" s="240">
        <v>0</v>
      </c>
      <c r="R102" s="240">
        <f>Q102*H102</f>
        <v>0</v>
      </c>
      <c r="S102" s="240">
        <v>0</v>
      </c>
      <c r="T102" s="241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42" t="s">
        <v>9611</v>
      </c>
      <c r="AT102" s="242" t="s">
        <v>516</v>
      </c>
      <c r="AU102" s="242" t="s">
        <v>82</v>
      </c>
      <c r="AY102" s="20" t="s">
        <v>475</v>
      </c>
      <c r="BE102" s="243">
        <f>IF(N102="základní",J102,0)</f>
        <v>0</v>
      </c>
      <c r="BF102" s="243">
        <f>IF(N102="snížená",J102,0)</f>
        <v>0</v>
      </c>
      <c r="BG102" s="243">
        <f>IF(N102="zákl. přenesená",J102,0)</f>
        <v>0</v>
      </c>
      <c r="BH102" s="243">
        <f>IF(N102="sníž. přenesená",J102,0)</f>
        <v>0</v>
      </c>
      <c r="BI102" s="243">
        <f>IF(N102="nulová",J102,0)</f>
        <v>0</v>
      </c>
      <c r="BJ102" s="20" t="s">
        <v>78</v>
      </c>
      <c r="BK102" s="243">
        <f>ROUND(I102*H102,2)</f>
        <v>0</v>
      </c>
      <c r="BL102" s="20" t="s">
        <v>9611</v>
      </c>
      <c r="BM102" s="242" t="s">
        <v>9833</v>
      </c>
    </row>
    <row r="103" s="2" customFormat="1">
      <c r="A103" s="41"/>
      <c r="B103" s="42"/>
      <c r="C103" s="43"/>
      <c r="D103" s="244" t="s">
        <v>484</v>
      </c>
      <c r="E103" s="43"/>
      <c r="F103" s="245" t="s">
        <v>9832</v>
      </c>
      <c r="G103" s="43"/>
      <c r="H103" s="43"/>
      <c r="I103" s="151"/>
      <c r="J103" s="43"/>
      <c r="K103" s="43"/>
      <c r="L103" s="47"/>
      <c r="M103" s="246"/>
      <c r="N103" s="24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484</v>
      </c>
      <c r="AU103" s="20" t="s">
        <v>82</v>
      </c>
    </row>
    <row r="104" s="12" customFormat="1" ht="25.92" customHeight="1">
      <c r="A104" s="12"/>
      <c r="B104" s="215"/>
      <c r="C104" s="216"/>
      <c r="D104" s="217" t="s">
        <v>73</v>
      </c>
      <c r="E104" s="218" t="s">
        <v>5346</v>
      </c>
      <c r="F104" s="218" t="s">
        <v>5347</v>
      </c>
      <c r="G104" s="216"/>
      <c r="H104" s="216"/>
      <c r="I104" s="219"/>
      <c r="J104" s="220">
        <f>BK104</f>
        <v>0</v>
      </c>
      <c r="K104" s="216"/>
      <c r="L104" s="221"/>
      <c r="M104" s="222"/>
      <c r="N104" s="223"/>
      <c r="O104" s="223"/>
      <c r="P104" s="224">
        <f>P105</f>
        <v>0</v>
      </c>
      <c r="Q104" s="223"/>
      <c r="R104" s="224">
        <f>R105</f>
        <v>0</v>
      </c>
      <c r="S104" s="223"/>
      <c r="T104" s="225">
        <f>T105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26" t="s">
        <v>186</v>
      </c>
      <c r="AT104" s="227" t="s">
        <v>73</v>
      </c>
      <c r="AU104" s="227" t="s">
        <v>74</v>
      </c>
      <c r="AY104" s="226" t="s">
        <v>475</v>
      </c>
      <c r="BK104" s="228">
        <f>BK105</f>
        <v>0</v>
      </c>
    </row>
    <row r="105" s="12" customFormat="1" ht="22.8" customHeight="1">
      <c r="A105" s="12"/>
      <c r="B105" s="215"/>
      <c r="C105" s="216"/>
      <c r="D105" s="217" t="s">
        <v>73</v>
      </c>
      <c r="E105" s="229" t="s">
        <v>9665</v>
      </c>
      <c r="F105" s="229" t="s">
        <v>9666</v>
      </c>
      <c r="G105" s="216"/>
      <c r="H105" s="216"/>
      <c r="I105" s="219"/>
      <c r="J105" s="230">
        <f>BK105</f>
        <v>0</v>
      </c>
      <c r="K105" s="216"/>
      <c r="L105" s="221"/>
      <c r="M105" s="222"/>
      <c r="N105" s="223"/>
      <c r="O105" s="223"/>
      <c r="P105" s="224">
        <f>SUM(P106:P108)</f>
        <v>0</v>
      </c>
      <c r="Q105" s="223"/>
      <c r="R105" s="224">
        <f>SUM(R106:R108)</f>
        <v>0</v>
      </c>
      <c r="S105" s="223"/>
      <c r="T105" s="225">
        <f>SUM(T106:T108)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26" t="s">
        <v>186</v>
      </c>
      <c r="AT105" s="227" t="s">
        <v>73</v>
      </c>
      <c r="AU105" s="227" t="s">
        <v>78</v>
      </c>
      <c r="AY105" s="226" t="s">
        <v>475</v>
      </c>
      <c r="BK105" s="228">
        <f>SUM(BK106:BK108)</f>
        <v>0</v>
      </c>
    </row>
    <row r="106" s="2" customFormat="1" ht="16.5" customHeight="1">
      <c r="A106" s="41"/>
      <c r="B106" s="42"/>
      <c r="C106" s="231" t="s">
        <v>482</v>
      </c>
      <c r="D106" s="231" t="s">
        <v>477</v>
      </c>
      <c r="E106" s="232" t="s">
        <v>9776</v>
      </c>
      <c r="F106" s="233" t="s">
        <v>9777</v>
      </c>
      <c r="G106" s="234" t="s">
        <v>3898</v>
      </c>
      <c r="H106" s="235">
        <v>1</v>
      </c>
      <c r="I106" s="236"/>
      <c r="J106" s="237">
        <f>ROUND(I106*H106,2)</f>
        <v>0</v>
      </c>
      <c r="K106" s="233" t="s">
        <v>906</v>
      </c>
      <c r="L106" s="47"/>
      <c r="M106" s="238" t="s">
        <v>28</v>
      </c>
      <c r="N106" s="239" t="s">
        <v>45</v>
      </c>
      <c r="O106" s="87"/>
      <c r="P106" s="240">
        <f>O106*H106</f>
        <v>0</v>
      </c>
      <c r="Q106" s="240">
        <v>0</v>
      </c>
      <c r="R106" s="240">
        <f>Q106*H106</f>
        <v>0</v>
      </c>
      <c r="S106" s="240">
        <v>0</v>
      </c>
      <c r="T106" s="241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42" t="s">
        <v>5350</v>
      </c>
      <c r="AT106" s="242" t="s">
        <v>477</v>
      </c>
      <c r="AU106" s="242" t="s">
        <v>82</v>
      </c>
      <c r="AY106" s="20" t="s">
        <v>475</v>
      </c>
      <c r="BE106" s="243">
        <f>IF(N106="základní",J106,0)</f>
        <v>0</v>
      </c>
      <c r="BF106" s="243">
        <f>IF(N106="snížená",J106,0)</f>
        <v>0</v>
      </c>
      <c r="BG106" s="243">
        <f>IF(N106="zákl. přenesená",J106,0)</f>
        <v>0</v>
      </c>
      <c r="BH106" s="243">
        <f>IF(N106="sníž. přenesená",J106,0)</f>
        <v>0</v>
      </c>
      <c r="BI106" s="243">
        <f>IF(N106="nulová",J106,0)</f>
        <v>0</v>
      </c>
      <c r="BJ106" s="20" t="s">
        <v>78</v>
      </c>
      <c r="BK106" s="243">
        <f>ROUND(I106*H106,2)</f>
        <v>0</v>
      </c>
      <c r="BL106" s="20" t="s">
        <v>5350</v>
      </c>
      <c r="BM106" s="242" t="s">
        <v>9834</v>
      </c>
    </row>
    <row r="107" s="2" customFormat="1">
      <c r="A107" s="41"/>
      <c r="B107" s="42"/>
      <c r="C107" s="43"/>
      <c r="D107" s="244" t="s">
        <v>484</v>
      </c>
      <c r="E107" s="43"/>
      <c r="F107" s="245" t="s">
        <v>9777</v>
      </c>
      <c r="G107" s="43"/>
      <c r="H107" s="43"/>
      <c r="I107" s="151"/>
      <c r="J107" s="43"/>
      <c r="K107" s="43"/>
      <c r="L107" s="47"/>
      <c r="M107" s="246"/>
      <c r="N107" s="24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484</v>
      </c>
      <c r="AU107" s="20" t="s">
        <v>82</v>
      </c>
    </row>
    <row r="108" s="2" customFormat="1">
      <c r="A108" s="41"/>
      <c r="B108" s="42"/>
      <c r="C108" s="43"/>
      <c r="D108" s="244" t="s">
        <v>485</v>
      </c>
      <c r="E108" s="43"/>
      <c r="F108" s="248" t="s">
        <v>9835</v>
      </c>
      <c r="G108" s="43"/>
      <c r="H108" s="43"/>
      <c r="I108" s="151"/>
      <c r="J108" s="43"/>
      <c r="K108" s="43"/>
      <c r="L108" s="47"/>
      <c r="M108" s="295"/>
      <c r="N108" s="296"/>
      <c r="O108" s="297"/>
      <c r="P108" s="297"/>
      <c r="Q108" s="297"/>
      <c r="R108" s="297"/>
      <c r="S108" s="297"/>
      <c r="T108" s="29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485</v>
      </c>
      <c r="AU108" s="20" t="s">
        <v>82</v>
      </c>
    </row>
    <row r="109" s="2" customFormat="1" ht="6.96" customHeight="1">
      <c r="A109" s="41"/>
      <c r="B109" s="62"/>
      <c r="C109" s="63"/>
      <c r="D109" s="63"/>
      <c r="E109" s="63"/>
      <c r="F109" s="63"/>
      <c r="G109" s="63"/>
      <c r="H109" s="63"/>
      <c r="I109" s="179"/>
      <c r="J109" s="63"/>
      <c r="K109" s="63"/>
      <c r="L109" s="47"/>
      <c r="M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</sheetData>
  <sheetProtection sheet="1" autoFilter="0" formatColumns="0" formatRows="0" objects="1" scenarios="1" spinCount="100000" saltValue="dDtkqHb1rMhPxKXYBFMi461xHaYiVMDVjSWOUa8Ci0vs5ziDQH07bb3h/6lJKcVnNEyS8xSRZmRP9//rm6VoOg==" hashValue="ZDswB6DXa71+b1htPw4F6aO7h63oHXwpVkJYhwYKKnjQPYu0JJROz3Smb9Td2/0bm42tUqjobHD1sge/wzNY5w==" algorithmName="SHA-512" password="C429"/>
  <autoFilter ref="C94:K10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" style="1" customWidth="1"/>
    <col min="8" max="8" width="11.5" style="1" customWidth="1"/>
    <col min="9" max="9" width="20.16016" style="142" customWidth="1"/>
    <col min="10" max="10" width="20.16016" style="1" customWidth="1"/>
    <col min="11" max="11" width="20.16016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I2" s="14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421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5"/>
      <c r="J3" s="144"/>
      <c r="K3" s="144"/>
      <c r="L3" s="23"/>
      <c r="AT3" s="20" t="s">
        <v>82</v>
      </c>
    </row>
    <row r="4" s="1" customFormat="1" ht="24.96" customHeight="1">
      <c r="B4" s="23"/>
      <c r="D4" s="146" t="s">
        <v>434</v>
      </c>
      <c r="I4" s="142"/>
      <c r="L4" s="23"/>
      <c r="M4" s="147" t="s">
        <v>10</v>
      </c>
      <c r="AT4" s="20" t="s">
        <v>4</v>
      </c>
    </row>
    <row r="5" s="1" customFormat="1" ht="6.96" customHeight="1">
      <c r="B5" s="23"/>
      <c r="I5" s="142"/>
      <c r="L5" s="23"/>
    </row>
    <row r="6" s="1" customFormat="1" ht="12" customHeight="1">
      <c r="B6" s="23"/>
      <c r="D6" s="148" t="s">
        <v>16</v>
      </c>
      <c r="I6" s="142"/>
      <c r="L6" s="23"/>
    </row>
    <row r="7" s="1" customFormat="1" ht="16.5" customHeight="1">
      <c r="B7" s="23"/>
      <c r="E7" s="149" t="str">
        <f>'Rekapitulace stavby'!K6</f>
        <v>Krounka Kutřín, výstavba poldru</v>
      </c>
      <c r="F7" s="148"/>
      <c r="G7" s="148"/>
      <c r="H7" s="148"/>
      <c r="I7" s="142"/>
      <c r="L7" s="23"/>
    </row>
    <row r="8">
      <c r="B8" s="23"/>
      <c r="D8" s="148" t="s">
        <v>435</v>
      </c>
      <c r="L8" s="23"/>
    </row>
    <row r="9" s="1" customFormat="1" ht="16.5" customHeight="1">
      <c r="B9" s="23"/>
      <c r="E9" s="149" t="s">
        <v>8531</v>
      </c>
      <c r="F9" s="1"/>
      <c r="G9" s="1"/>
      <c r="H9" s="1"/>
      <c r="I9" s="142"/>
      <c r="L9" s="23"/>
    </row>
    <row r="10" s="1" customFormat="1" ht="12" customHeight="1">
      <c r="B10" s="23"/>
      <c r="D10" s="148" t="s">
        <v>437</v>
      </c>
      <c r="I10" s="142"/>
      <c r="L10" s="23"/>
    </row>
    <row r="11" s="2" customFormat="1" ht="16.5" customHeight="1">
      <c r="A11" s="41"/>
      <c r="B11" s="47"/>
      <c r="C11" s="41"/>
      <c r="D11" s="41"/>
      <c r="E11" s="150" t="s">
        <v>9532</v>
      </c>
      <c r="F11" s="41"/>
      <c r="G11" s="41"/>
      <c r="H11" s="41"/>
      <c r="I11" s="151"/>
      <c r="J11" s="41"/>
      <c r="K11" s="41"/>
      <c r="L11" s="152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8" t="s">
        <v>439</v>
      </c>
      <c r="E12" s="41"/>
      <c r="F12" s="41"/>
      <c r="G12" s="41"/>
      <c r="H12" s="41"/>
      <c r="I12" s="151"/>
      <c r="J12" s="41"/>
      <c r="K12" s="41"/>
      <c r="L12" s="152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3" t="s">
        <v>9836</v>
      </c>
      <c r="F13" s="41"/>
      <c r="G13" s="41"/>
      <c r="H13" s="41"/>
      <c r="I13" s="151"/>
      <c r="J13" s="41"/>
      <c r="K13" s="41"/>
      <c r="L13" s="152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151"/>
      <c r="J14" s="41"/>
      <c r="K14" s="41"/>
      <c r="L14" s="152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8" t="s">
        <v>18</v>
      </c>
      <c r="E15" s="41"/>
      <c r="F15" s="136" t="s">
        <v>407</v>
      </c>
      <c r="G15" s="41"/>
      <c r="H15" s="41"/>
      <c r="I15" s="154" t="s">
        <v>20</v>
      </c>
      <c r="J15" s="136" t="s">
        <v>28</v>
      </c>
      <c r="K15" s="41"/>
      <c r="L15" s="152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8" t="s">
        <v>22</v>
      </c>
      <c r="E16" s="41"/>
      <c r="F16" s="136" t="s">
        <v>23</v>
      </c>
      <c r="G16" s="41"/>
      <c r="H16" s="41"/>
      <c r="I16" s="154" t="s">
        <v>24</v>
      </c>
      <c r="J16" s="155" t="str">
        <f>'Rekapitulace stavby'!AN8</f>
        <v>27.8.2019</v>
      </c>
      <c r="K16" s="41"/>
      <c r="L16" s="152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151"/>
      <c r="J17" s="41"/>
      <c r="K17" s="41"/>
      <c r="L17" s="152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8" t="s">
        <v>26</v>
      </c>
      <c r="E18" s="41"/>
      <c r="F18" s="41"/>
      <c r="G18" s="41"/>
      <c r="H18" s="41"/>
      <c r="I18" s="154" t="s">
        <v>27</v>
      </c>
      <c r="J18" s="136" t="s">
        <v>28</v>
      </c>
      <c r="K18" s="41"/>
      <c r="L18" s="152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29</v>
      </c>
      <c r="F19" s="41"/>
      <c r="G19" s="41"/>
      <c r="H19" s="41"/>
      <c r="I19" s="154" t="s">
        <v>30</v>
      </c>
      <c r="J19" s="136" t="s">
        <v>28</v>
      </c>
      <c r="K19" s="41"/>
      <c r="L19" s="152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151"/>
      <c r="J20" s="41"/>
      <c r="K20" s="41"/>
      <c r="L20" s="152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8" t="s">
        <v>31</v>
      </c>
      <c r="E21" s="41"/>
      <c r="F21" s="41"/>
      <c r="G21" s="41"/>
      <c r="H21" s="41"/>
      <c r="I21" s="154" t="s">
        <v>27</v>
      </c>
      <c r="J21" s="36" t="str">
        <f>'Rekapitulace stavby'!AN13</f>
        <v>Vyplň údaj</v>
      </c>
      <c r="K21" s="41"/>
      <c r="L21" s="152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54" t="s">
        <v>30</v>
      </c>
      <c r="J22" s="36" t="str">
        <f>'Rekapitulace stavby'!AN14</f>
        <v>Vyplň údaj</v>
      </c>
      <c r="K22" s="41"/>
      <c r="L22" s="152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151"/>
      <c r="J23" s="41"/>
      <c r="K23" s="41"/>
      <c r="L23" s="152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8" t="s">
        <v>33</v>
      </c>
      <c r="E24" s="41"/>
      <c r="F24" s="41"/>
      <c r="G24" s="41"/>
      <c r="H24" s="41"/>
      <c r="I24" s="154" t="s">
        <v>27</v>
      </c>
      <c r="J24" s="136" t="s">
        <v>28</v>
      </c>
      <c r="K24" s="41"/>
      <c r="L24" s="152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9534</v>
      </c>
      <c r="F25" s="41"/>
      <c r="G25" s="41"/>
      <c r="H25" s="41"/>
      <c r="I25" s="154" t="s">
        <v>30</v>
      </c>
      <c r="J25" s="136" t="s">
        <v>28</v>
      </c>
      <c r="K25" s="41"/>
      <c r="L25" s="152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151"/>
      <c r="J26" s="41"/>
      <c r="K26" s="41"/>
      <c r="L26" s="152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8" t="s">
        <v>36</v>
      </c>
      <c r="E27" s="41"/>
      <c r="F27" s="41"/>
      <c r="G27" s="41"/>
      <c r="H27" s="41"/>
      <c r="I27" s="154" t="s">
        <v>27</v>
      </c>
      <c r="J27" s="136" t="s">
        <v>28</v>
      </c>
      <c r="K27" s="41"/>
      <c r="L27" s="152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9535</v>
      </c>
      <c r="F28" s="41"/>
      <c r="G28" s="41"/>
      <c r="H28" s="41"/>
      <c r="I28" s="154" t="s">
        <v>30</v>
      </c>
      <c r="J28" s="136" t="s">
        <v>28</v>
      </c>
      <c r="K28" s="41"/>
      <c r="L28" s="152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151"/>
      <c r="J29" s="41"/>
      <c r="K29" s="41"/>
      <c r="L29" s="152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8" t="s">
        <v>38</v>
      </c>
      <c r="E30" s="41"/>
      <c r="F30" s="41"/>
      <c r="G30" s="41"/>
      <c r="H30" s="41"/>
      <c r="I30" s="151"/>
      <c r="J30" s="41"/>
      <c r="K30" s="41"/>
      <c r="L30" s="152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83.25" customHeight="1">
      <c r="A31" s="156"/>
      <c r="B31" s="157"/>
      <c r="C31" s="156"/>
      <c r="D31" s="156"/>
      <c r="E31" s="158" t="s">
        <v>39</v>
      </c>
      <c r="F31" s="158"/>
      <c r="G31" s="158"/>
      <c r="H31" s="158"/>
      <c r="I31" s="159"/>
      <c r="J31" s="156"/>
      <c r="K31" s="156"/>
      <c r="L31" s="160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151"/>
      <c r="J32" s="41"/>
      <c r="K32" s="41"/>
      <c r="L32" s="152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61"/>
      <c r="E33" s="161"/>
      <c r="F33" s="161"/>
      <c r="G33" s="161"/>
      <c r="H33" s="161"/>
      <c r="I33" s="162"/>
      <c r="J33" s="161"/>
      <c r="K33" s="161"/>
      <c r="L33" s="152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63" t="s">
        <v>40</v>
      </c>
      <c r="E34" s="41"/>
      <c r="F34" s="41"/>
      <c r="G34" s="41"/>
      <c r="H34" s="41"/>
      <c r="I34" s="151"/>
      <c r="J34" s="164">
        <f>ROUND(J101, 2)</f>
        <v>0</v>
      </c>
      <c r="K34" s="41"/>
      <c r="L34" s="152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61"/>
      <c r="E35" s="161"/>
      <c r="F35" s="161"/>
      <c r="G35" s="161"/>
      <c r="H35" s="161"/>
      <c r="I35" s="162"/>
      <c r="J35" s="161"/>
      <c r="K35" s="161"/>
      <c r="L35" s="152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65" t="s">
        <v>42</v>
      </c>
      <c r="G36" s="41"/>
      <c r="H36" s="41"/>
      <c r="I36" s="166" t="s">
        <v>41</v>
      </c>
      <c r="J36" s="165" t="s">
        <v>43</v>
      </c>
      <c r="K36" s="41"/>
      <c r="L36" s="152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0" t="s">
        <v>44</v>
      </c>
      <c r="E37" s="148" t="s">
        <v>45</v>
      </c>
      <c r="F37" s="167">
        <f>ROUND((SUM(BE101:BE320)),  2)</f>
        <v>0</v>
      </c>
      <c r="G37" s="41"/>
      <c r="H37" s="41"/>
      <c r="I37" s="168">
        <v>0.20999999999999999</v>
      </c>
      <c r="J37" s="167">
        <f>ROUND(((SUM(BE101:BE320))*I37),  2)</f>
        <v>0</v>
      </c>
      <c r="K37" s="41"/>
      <c r="L37" s="152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8" t="s">
        <v>46</v>
      </c>
      <c r="F38" s="167">
        <f>ROUND((SUM(BF101:BF320)),  2)</f>
        <v>0</v>
      </c>
      <c r="G38" s="41"/>
      <c r="H38" s="41"/>
      <c r="I38" s="168">
        <v>0.14999999999999999</v>
      </c>
      <c r="J38" s="167">
        <f>ROUND(((SUM(BF101:BF320))*I38),  2)</f>
        <v>0</v>
      </c>
      <c r="K38" s="41"/>
      <c r="L38" s="152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8" t="s">
        <v>47</v>
      </c>
      <c r="F39" s="167">
        <f>ROUND((SUM(BG101:BG320)),  2)</f>
        <v>0</v>
      </c>
      <c r="G39" s="41"/>
      <c r="H39" s="41"/>
      <c r="I39" s="168">
        <v>0.20999999999999999</v>
      </c>
      <c r="J39" s="167">
        <f>0</f>
        <v>0</v>
      </c>
      <c r="K39" s="41"/>
      <c r="L39" s="152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8" t="s">
        <v>48</v>
      </c>
      <c r="F40" s="167">
        <f>ROUND((SUM(BH101:BH320)),  2)</f>
        <v>0</v>
      </c>
      <c r="G40" s="41"/>
      <c r="H40" s="41"/>
      <c r="I40" s="168">
        <v>0.14999999999999999</v>
      </c>
      <c r="J40" s="167">
        <f>0</f>
        <v>0</v>
      </c>
      <c r="K40" s="41"/>
      <c r="L40" s="152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8" t="s">
        <v>49</v>
      </c>
      <c r="F41" s="167">
        <f>ROUND((SUM(BI101:BI320)),  2)</f>
        <v>0</v>
      </c>
      <c r="G41" s="41"/>
      <c r="H41" s="41"/>
      <c r="I41" s="168">
        <v>0</v>
      </c>
      <c r="J41" s="167">
        <f>0</f>
        <v>0</v>
      </c>
      <c r="K41" s="41"/>
      <c r="L41" s="152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151"/>
      <c r="J42" s="41"/>
      <c r="K42" s="41"/>
      <c r="L42" s="152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9"/>
      <c r="D43" s="170" t="s">
        <v>50</v>
      </c>
      <c r="E43" s="171"/>
      <c r="F43" s="171"/>
      <c r="G43" s="172" t="s">
        <v>51</v>
      </c>
      <c r="H43" s="173" t="s">
        <v>52</v>
      </c>
      <c r="I43" s="174"/>
      <c r="J43" s="175">
        <f>SUM(J34:J41)</f>
        <v>0</v>
      </c>
      <c r="K43" s="176"/>
      <c r="L43" s="152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7"/>
      <c r="C44" s="178"/>
      <c r="D44" s="178"/>
      <c r="E44" s="178"/>
      <c r="F44" s="178"/>
      <c r="G44" s="178"/>
      <c r="H44" s="178"/>
      <c r="I44" s="179"/>
      <c r="J44" s="178"/>
      <c r="K44" s="178"/>
      <c r="L44" s="152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80"/>
      <c r="C48" s="181"/>
      <c r="D48" s="181"/>
      <c r="E48" s="181"/>
      <c r="F48" s="181"/>
      <c r="G48" s="181"/>
      <c r="H48" s="181"/>
      <c r="I48" s="182"/>
      <c r="J48" s="181"/>
      <c r="K48" s="181"/>
      <c r="L48" s="152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442</v>
      </c>
      <c r="D49" s="43"/>
      <c r="E49" s="43"/>
      <c r="F49" s="43"/>
      <c r="G49" s="43"/>
      <c r="H49" s="43"/>
      <c r="I49" s="151"/>
      <c r="J49" s="43"/>
      <c r="K49" s="43"/>
      <c r="L49" s="152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151"/>
      <c r="J50" s="43"/>
      <c r="K50" s="43"/>
      <c r="L50" s="152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151"/>
      <c r="J51" s="43"/>
      <c r="K51" s="43"/>
      <c r="L51" s="152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83" t="str">
        <f>E7</f>
        <v>Krounka Kutřín, výstavba poldru</v>
      </c>
      <c r="F52" s="35"/>
      <c r="G52" s="35"/>
      <c r="H52" s="35"/>
      <c r="I52" s="151"/>
      <c r="J52" s="43"/>
      <c r="K52" s="43"/>
      <c r="L52" s="152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435</v>
      </c>
      <c r="D53" s="25"/>
      <c r="E53" s="25"/>
      <c r="F53" s="25"/>
      <c r="G53" s="25"/>
      <c r="H53" s="25"/>
      <c r="I53" s="142"/>
      <c r="J53" s="25"/>
      <c r="K53" s="25"/>
      <c r="L53" s="23"/>
    </row>
    <row r="54" s="1" customFormat="1" ht="16.5" customHeight="1">
      <c r="B54" s="24"/>
      <c r="C54" s="25"/>
      <c r="D54" s="25"/>
      <c r="E54" s="183" t="s">
        <v>8531</v>
      </c>
      <c r="F54" s="25"/>
      <c r="G54" s="25"/>
      <c r="H54" s="25"/>
      <c r="I54" s="142"/>
      <c r="J54" s="25"/>
      <c r="K54" s="25"/>
      <c r="L54" s="23"/>
    </row>
    <row r="55" s="1" customFormat="1" ht="12" customHeight="1">
      <c r="B55" s="24"/>
      <c r="C55" s="35" t="s">
        <v>437</v>
      </c>
      <c r="D55" s="25"/>
      <c r="E55" s="25"/>
      <c r="F55" s="25"/>
      <c r="G55" s="25"/>
      <c r="H55" s="25"/>
      <c r="I55" s="142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184" t="s">
        <v>9532</v>
      </c>
      <c r="F56" s="43"/>
      <c r="G56" s="43"/>
      <c r="H56" s="43"/>
      <c r="I56" s="151"/>
      <c r="J56" s="43"/>
      <c r="K56" s="43"/>
      <c r="L56" s="152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439</v>
      </c>
      <c r="D57" s="43"/>
      <c r="E57" s="43"/>
      <c r="F57" s="43"/>
      <c r="G57" s="43"/>
      <c r="H57" s="43"/>
      <c r="I57" s="151"/>
      <c r="J57" s="43"/>
      <c r="K57" s="43"/>
      <c r="L57" s="152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06 - Vztlakoměrné vrty</v>
      </c>
      <c r="F58" s="43"/>
      <c r="G58" s="43"/>
      <c r="H58" s="43"/>
      <c r="I58" s="151"/>
      <c r="J58" s="43"/>
      <c r="K58" s="43"/>
      <c r="L58" s="152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151"/>
      <c r="J59" s="43"/>
      <c r="K59" s="43"/>
      <c r="L59" s="152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22</v>
      </c>
      <c r="D60" s="43"/>
      <c r="E60" s="43"/>
      <c r="F60" s="30" t="str">
        <f>F16</f>
        <v>k.ú. Perálec,Hněvětice,Miřetín,Č.Rybná</v>
      </c>
      <c r="G60" s="43"/>
      <c r="H60" s="43"/>
      <c r="I60" s="154" t="s">
        <v>24</v>
      </c>
      <c r="J60" s="75" t="str">
        <f>IF(J16="","",J16)</f>
        <v>27.8.2019</v>
      </c>
      <c r="K60" s="43"/>
      <c r="L60" s="152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151"/>
      <c r="J61" s="43"/>
      <c r="K61" s="43"/>
      <c r="L61" s="152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26</v>
      </c>
      <c r="D62" s="43"/>
      <c r="E62" s="43"/>
      <c r="F62" s="30" t="str">
        <f>E19</f>
        <v>Povodí Labe,státní podnik,Víta Nejedlého 951, HK3</v>
      </c>
      <c r="G62" s="43"/>
      <c r="H62" s="43"/>
      <c r="I62" s="154" t="s">
        <v>33</v>
      </c>
      <c r="J62" s="39" t="str">
        <f>E25</f>
        <v>VODNÍ DÍLA - TBD a.s.</v>
      </c>
      <c r="K62" s="43"/>
      <c r="L62" s="152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154" t="s">
        <v>36</v>
      </c>
      <c r="J63" s="39" t="str">
        <f>E28</f>
        <v>Ing. David Richtr</v>
      </c>
      <c r="K63" s="43"/>
      <c r="L63" s="152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151"/>
      <c r="J64" s="43"/>
      <c r="K64" s="43"/>
      <c r="L64" s="152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85" t="s">
        <v>443</v>
      </c>
      <c r="D65" s="186"/>
      <c r="E65" s="186"/>
      <c r="F65" s="186"/>
      <c r="G65" s="186"/>
      <c r="H65" s="186"/>
      <c r="I65" s="187"/>
      <c r="J65" s="188" t="s">
        <v>444</v>
      </c>
      <c r="K65" s="186"/>
      <c r="L65" s="152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151"/>
      <c r="J66" s="43"/>
      <c r="K66" s="43"/>
      <c r="L66" s="152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89" t="s">
        <v>72</v>
      </c>
      <c r="D67" s="43"/>
      <c r="E67" s="43"/>
      <c r="F67" s="43"/>
      <c r="G67" s="43"/>
      <c r="H67" s="43"/>
      <c r="I67" s="151"/>
      <c r="J67" s="105">
        <f>J101</f>
        <v>0</v>
      </c>
      <c r="K67" s="43"/>
      <c r="L67" s="152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445</v>
      </c>
    </row>
    <row r="68" s="9" customFormat="1" ht="24.96" customHeight="1">
      <c r="A68" s="9"/>
      <c r="B68" s="190"/>
      <c r="C68" s="191"/>
      <c r="D68" s="192" t="s">
        <v>446</v>
      </c>
      <c r="E68" s="193"/>
      <c r="F68" s="193"/>
      <c r="G68" s="193"/>
      <c r="H68" s="193"/>
      <c r="I68" s="194"/>
      <c r="J68" s="195">
        <f>J102</f>
        <v>0</v>
      </c>
      <c r="K68" s="191"/>
      <c r="L68" s="196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97"/>
      <c r="C69" s="127"/>
      <c r="D69" s="198" t="s">
        <v>924</v>
      </c>
      <c r="E69" s="199"/>
      <c r="F69" s="199"/>
      <c r="G69" s="199"/>
      <c r="H69" s="199"/>
      <c r="I69" s="200"/>
      <c r="J69" s="201">
        <f>J103</f>
        <v>0</v>
      </c>
      <c r="K69" s="127"/>
      <c r="L69" s="202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97"/>
      <c r="C70" s="127"/>
      <c r="D70" s="198" t="s">
        <v>450</v>
      </c>
      <c r="E70" s="199"/>
      <c r="F70" s="199"/>
      <c r="G70" s="199"/>
      <c r="H70" s="199"/>
      <c r="I70" s="200"/>
      <c r="J70" s="201">
        <f>J235</f>
        <v>0</v>
      </c>
      <c r="K70" s="127"/>
      <c r="L70" s="202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97"/>
      <c r="C71" s="127"/>
      <c r="D71" s="198" t="s">
        <v>1909</v>
      </c>
      <c r="E71" s="199"/>
      <c r="F71" s="199"/>
      <c r="G71" s="199"/>
      <c r="H71" s="199"/>
      <c r="I71" s="200"/>
      <c r="J71" s="201">
        <f>J261</f>
        <v>0</v>
      </c>
      <c r="K71" s="127"/>
      <c r="L71" s="202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97"/>
      <c r="C72" s="127"/>
      <c r="D72" s="198" t="s">
        <v>451</v>
      </c>
      <c r="E72" s="199"/>
      <c r="F72" s="199"/>
      <c r="G72" s="199"/>
      <c r="H72" s="199"/>
      <c r="I72" s="200"/>
      <c r="J72" s="201">
        <f>J285</f>
        <v>0</v>
      </c>
      <c r="K72" s="127"/>
      <c r="L72" s="202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90"/>
      <c r="C73" s="191"/>
      <c r="D73" s="192" t="s">
        <v>452</v>
      </c>
      <c r="E73" s="193"/>
      <c r="F73" s="193"/>
      <c r="G73" s="193"/>
      <c r="H73" s="193"/>
      <c r="I73" s="194"/>
      <c r="J73" s="195">
        <f>J288</f>
        <v>0</v>
      </c>
      <c r="K73" s="191"/>
      <c r="L73" s="196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97"/>
      <c r="C74" s="127"/>
      <c r="D74" s="198" t="s">
        <v>9837</v>
      </c>
      <c r="E74" s="199"/>
      <c r="F74" s="199"/>
      <c r="G74" s="199"/>
      <c r="H74" s="199"/>
      <c r="I74" s="200"/>
      <c r="J74" s="201">
        <f>J289</f>
        <v>0</v>
      </c>
      <c r="K74" s="127"/>
      <c r="L74" s="202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90"/>
      <c r="C75" s="191"/>
      <c r="D75" s="192" t="s">
        <v>5057</v>
      </c>
      <c r="E75" s="193"/>
      <c r="F75" s="193"/>
      <c r="G75" s="193"/>
      <c r="H75" s="193"/>
      <c r="I75" s="194"/>
      <c r="J75" s="195">
        <f>J303</f>
        <v>0</v>
      </c>
      <c r="K75" s="191"/>
      <c r="L75" s="196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97"/>
      <c r="C76" s="127"/>
      <c r="D76" s="198" t="s">
        <v>9538</v>
      </c>
      <c r="E76" s="199"/>
      <c r="F76" s="199"/>
      <c r="G76" s="199"/>
      <c r="H76" s="199"/>
      <c r="I76" s="200"/>
      <c r="J76" s="201">
        <f>J304</f>
        <v>0</v>
      </c>
      <c r="K76" s="127"/>
      <c r="L76" s="202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97"/>
      <c r="C77" s="127"/>
      <c r="D77" s="198" t="s">
        <v>9838</v>
      </c>
      <c r="E77" s="199"/>
      <c r="F77" s="199"/>
      <c r="G77" s="199"/>
      <c r="H77" s="199"/>
      <c r="I77" s="200"/>
      <c r="J77" s="201">
        <f>J311</f>
        <v>0</v>
      </c>
      <c r="K77" s="127"/>
      <c r="L77" s="202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2" customFormat="1" ht="21.84" customHeight="1">
      <c r="A78" s="41"/>
      <c r="B78" s="42"/>
      <c r="C78" s="43"/>
      <c r="D78" s="43"/>
      <c r="E78" s="43"/>
      <c r="F78" s="43"/>
      <c r="G78" s="43"/>
      <c r="H78" s="43"/>
      <c r="I78" s="151"/>
      <c r="J78" s="43"/>
      <c r="K78" s="43"/>
      <c r="L78" s="152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62"/>
      <c r="C79" s="63"/>
      <c r="D79" s="63"/>
      <c r="E79" s="63"/>
      <c r="F79" s="63"/>
      <c r="G79" s="63"/>
      <c r="H79" s="63"/>
      <c r="I79" s="179"/>
      <c r="J79" s="63"/>
      <c r="K79" s="63"/>
      <c r="L79" s="152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3" s="2" customFormat="1" ht="6.96" customHeight="1">
      <c r="A83" s="41"/>
      <c r="B83" s="64"/>
      <c r="C83" s="65"/>
      <c r="D83" s="65"/>
      <c r="E83" s="65"/>
      <c r="F83" s="65"/>
      <c r="G83" s="65"/>
      <c r="H83" s="65"/>
      <c r="I83" s="182"/>
      <c r="J83" s="65"/>
      <c r="K83" s="65"/>
      <c r="L83" s="152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24.96" customHeight="1">
      <c r="A84" s="41"/>
      <c r="B84" s="42"/>
      <c r="C84" s="26" t="s">
        <v>460</v>
      </c>
      <c r="D84" s="43"/>
      <c r="E84" s="43"/>
      <c r="F84" s="43"/>
      <c r="G84" s="43"/>
      <c r="H84" s="43"/>
      <c r="I84" s="151"/>
      <c r="J84" s="43"/>
      <c r="K84" s="43"/>
      <c r="L84" s="152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151"/>
      <c r="J85" s="43"/>
      <c r="K85" s="43"/>
      <c r="L85" s="152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</v>
      </c>
      <c r="D86" s="43"/>
      <c r="E86" s="43"/>
      <c r="F86" s="43"/>
      <c r="G86" s="43"/>
      <c r="H86" s="43"/>
      <c r="I86" s="151"/>
      <c r="J86" s="43"/>
      <c r="K86" s="43"/>
      <c r="L86" s="152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183" t="str">
        <f>E7</f>
        <v>Krounka Kutřín, výstavba poldru</v>
      </c>
      <c r="F87" s="35"/>
      <c r="G87" s="35"/>
      <c r="H87" s="35"/>
      <c r="I87" s="151"/>
      <c r="J87" s="43"/>
      <c r="K87" s="43"/>
      <c r="L87" s="152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1" customFormat="1" ht="12" customHeight="1">
      <c r="B88" s="24"/>
      <c r="C88" s="35" t="s">
        <v>435</v>
      </c>
      <c r="D88" s="25"/>
      <c r="E88" s="25"/>
      <c r="F88" s="25"/>
      <c r="G88" s="25"/>
      <c r="H88" s="25"/>
      <c r="I88" s="142"/>
      <c r="J88" s="25"/>
      <c r="K88" s="25"/>
      <c r="L88" s="23"/>
    </row>
    <row r="89" s="1" customFormat="1" ht="16.5" customHeight="1">
      <c r="B89" s="24"/>
      <c r="C89" s="25"/>
      <c r="D89" s="25"/>
      <c r="E89" s="183" t="s">
        <v>8531</v>
      </c>
      <c r="F89" s="25"/>
      <c r="G89" s="25"/>
      <c r="H89" s="25"/>
      <c r="I89" s="142"/>
      <c r="J89" s="25"/>
      <c r="K89" s="25"/>
      <c r="L89" s="23"/>
    </row>
    <row r="90" s="1" customFormat="1" ht="12" customHeight="1">
      <c r="B90" s="24"/>
      <c r="C90" s="35" t="s">
        <v>437</v>
      </c>
      <c r="D90" s="25"/>
      <c r="E90" s="25"/>
      <c r="F90" s="25"/>
      <c r="G90" s="25"/>
      <c r="H90" s="25"/>
      <c r="I90" s="142"/>
      <c r="J90" s="25"/>
      <c r="K90" s="25"/>
      <c r="L90" s="23"/>
    </row>
    <row r="91" s="2" customFormat="1" ht="16.5" customHeight="1">
      <c r="A91" s="41"/>
      <c r="B91" s="42"/>
      <c r="C91" s="43"/>
      <c r="D91" s="43"/>
      <c r="E91" s="184" t="s">
        <v>9532</v>
      </c>
      <c r="F91" s="43"/>
      <c r="G91" s="43"/>
      <c r="H91" s="43"/>
      <c r="I91" s="151"/>
      <c r="J91" s="43"/>
      <c r="K91" s="43"/>
      <c r="L91" s="152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439</v>
      </c>
      <c r="D92" s="43"/>
      <c r="E92" s="43"/>
      <c r="F92" s="43"/>
      <c r="G92" s="43"/>
      <c r="H92" s="43"/>
      <c r="I92" s="151"/>
      <c r="J92" s="43"/>
      <c r="K92" s="43"/>
      <c r="L92" s="152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6.5" customHeight="1">
      <c r="A93" s="41"/>
      <c r="B93" s="42"/>
      <c r="C93" s="43"/>
      <c r="D93" s="43"/>
      <c r="E93" s="72" t="str">
        <f>E13</f>
        <v>06 - Vztlakoměrné vrty</v>
      </c>
      <c r="F93" s="43"/>
      <c r="G93" s="43"/>
      <c r="H93" s="43"/>
      <c r="I93" s="151"/>
      <c r="J93" s="43"/>
      <c r="K93" s="43"/>
      <c r="L93" s="152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151"/>
      <c r="J94" s="43"/>
      <c r="K94" s="43"/>
      <c r="L94" s="152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2" customHeight="1">
      <c r="A95" s="41"/>
      <c r="B95" s="42"/>
      <c r="C95" s="35" t="s">
        <v>22</v>
      </c>
      <c r="D95" s="43"/>
      <c r="E95" s="43"/>
      <c r="F95" s="30" t="str">
        <f>F16</f>
        <v>k.ú. Perálec,Hněvětice,Miřetín,Č.Rybná</v>
      </c>
      <c r="G95" s="43"/>
      <c r="H95" s="43"/>
      <c r="I95" s="154" t="s">
        <v>24</v>
      </c>
      <c r="J95" s="75" t="str">
        <f>IF(J16="","",J16)</f>
        <v>27.8.2019</v>
      </c>
      <c r="K95" s="43"/>
      <c r="L95" s="152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6.96" customHeight="1">
      <c r="A96" s="41"/>
      <c r="B96" s="42"/>
      <c r="C96" s="43"/>
      <c r="D96" s="43"/>
      <c r="E96" s="43"/>
      <c r="F96" s="43"/>
      <c r="G96" s="43"/>
      <c r="H96" s="43"/>
      <c r="I96" s="151"/>
      <c r="J96" s="43"/>
      <c r="K96" s="43"/>
      <c r="L96" s="152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25.65" customHeight="1">
      <c r="A97" s="41"/>
      <c r="B97" s="42"/>
      <c r="C97" s="35" t="s">
        <v>26</v>
      </c>
      <c r="D97" s="43"/>
      <c r="E97" s="43"/>
      <c r="F97" s="30" t="str">
        <f>E19</f>
        <v>Povodí Labe,státní podnik,Víta Nejedlého 951, HK3</v>
      </c>
      <c r="G97" s="43"/>
      <c r="H97" s="43"/>
      <c r="I97" s="154" t="s">
        <v>33</v>
      </c>
      <c r="J97" s="39" t="str">
        <f>E25</f>
        <v>VODNÍ DÍLA - TBD a.s.</v>
      </c>
      <c r="K97" s="43"/>
      <c r="L97" s="152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31</v>
      </c>
      <c r="D98" s="43"/>
      <c r="E98" s="43"/>
      <c r="F98" s="30" t="str">
        <f>IF(E22="","",E22)</f>
        <v>Vyplň údaj</v>
      </c>
      <c r="G98" s="43"/>
      <c r="H98" s="43"/>
      <c r="I98" s="154" t="s">
        <v>36</v>
      </c>
      <c r="J98" s="39" t="str">
        <f>E28</f>
        <v>Ing. David Richtr</v>
      </c>
      <c r="K98" s="43"/>
      <c r="L98" s="152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0.32" customHeight="1">
      <c r="A99" s="41"/>
      <c r="B99" s="42"/>
      <c r="C99" s="43"/>
      <c r="D99" s="43"/>
      <c r="E99" s="43"/>
      <c r="F99" s="43"/>
      <c r="G99" s="43"/>
      <c r="H99" s="43"/>
      <c r="I99" s="151"/>
      <c r="J99" s="43"/>
      <c r="K99" s="43"/>
      <c r="L99" s="152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11" customFormat="1" ht="29.28" customHeight="1">
      <c r="A100" s="203"/>
      <c r="B100" s="204"/>
      <c r="C100" s="205" t="s">
        <v>461</v>
      </c>
      <c r="D100" s="206" t="s">
        <v>59</v>
      </c>
      <c r="E100" s="206" t="s">
        <v>55</v>
      </c>
      <c r="F100" s="206" t="s">
        <v>56</v>
      </c>
      <c r="G100" s="206" t="s">
        <v>462</v>
      </c>
      <c r="H100" s="206" t="s">
        <v>463</v>
      </c>
      <c r="I100" s="207" t="s">
        <v>464</v>
      </c>
      <c r="J100" s="206" t="s">
        <v>444</v>
      </c>
      <c r="K100" s="208" t="s">
        <v>465</v>
      </c>
      <c r="L100" s="209"/>
      <c r="M100" s="95" t="s">
        <v>28</v>
      </c>
      <c r="N100" s="96" t="s">
        <v>44</v>
      </c>
      <c r="O100" s="96" t="s">
        <v>466</v>
      </c>
      <c r="P100" s="96" t="s">
        <v>467</v>
      </c>
      <c r="Q100" s="96" t="s">
        <v>468</v>
      </c>
      <c r="R100" s="96" t="s">
        <v>469</v>
      </c>
      <c r="S100" s="96" t="s">
        <v>470</v>
      </c>
      <c r="T100" s="97" t="s">
        <v>471</v>
      </c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</row>
    <row r="101" s="2" customFormat="1" ht="22.8" customHeight="1">
      <c r="A101" s="41"/>
      <c r="B101" s="42"/>
      <c r="C101" s="102" t="s">
        <v>472</v>
      </c>
      <c r="D101" s="43"/>
      <c r="E101" s="43"/>
      <c r="F101" s="43"/>
      <c r="G101" s="43"/>
      <c r="H101" s="43"/>
      <c r="I101" s="151"/>
      <c r="J101" s="210">
        <f>BK101</f>
        <v>0</v>
      </c>
      <c r="K101" s="43"/>
      <c r="L101" s="47"/>
      <c r="M101" s="98"/>
      <c r="N101" s="211"/>
      <c r="O101" s="99"/>
      <c r="P101" s="212">
        <f>P102+P288+P303</f>
        <v>0</v>
      </c>
      <c r="Q101" s="99"/>
      <c r="R101" s="212">
        <f>R102+R288+R303</f>
        <v>0.31312100000000004</v>
      </c>
      <c r="S101" s="99"/>
      <c r="T101" s="213">
        <f>T102+T288+T303</f>
        <v>0.78429999999999989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73</v>
      </c>
      <c r="AU101" s="20" t="s">
        <v>445</v>
      </c>
      <c r="BK101" s="214">
        <f>BK102+BK288+BK303</f>
        <v>0</v>
      </c>
    </row>
    <row r="102" s="12" customFormat="1" ht="25.92" customHeight="1">
      <c r="A102" s="12"/>
      <c r="B102" s="215"/>
      <c r="C102" s="216"/>
      <c r="D102" s="217" t="s">
        <v>73</v>
      </c>
      <c r="E102" s="218" t="s">
        <v>473</v>
      </c>
      <c r="F102" s="218" t="s">
        <v>474</v>
      </c>
      <c r="G102" s="216"/>
      <c r="H102" s="216"/>
      <c r="I102" s="219"/>
      <c r="J102" s="220">
        <f>BK102</f>
        <v>0</v>
      </c>
      <c r="K102" s="216"/>
      <c r="L102" s="221"/>
      <c r="M102" s="222"/>
      <c r="N102" s="223"/>
      <c r="O102" s="223"/>
      <c r="P102" s="224">
        <f>P103+P235+P261+P285</f>
        <v>0</v>
      </c>
      <c r="Q102" s="223"/>
      <c r="R102" s="224">
        <f>R103+R235+R261+R285</f>
        <v>0.31312100000000004</v>
      </c>
      <c r="S102" s="223"/>
      <c r="T102" s="225">
        <f>T103+T235+T261+T285</f>
        <v>0.78429999999999989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26" t="s">
        <v>78</v>
      </c>
      <c r="AT102" s="227" t="s">
        <v>73</v>
      </c>
      <c r="AU102" s="227" t="s">
        <v>74</v>
      </c>
      <c r="AY102" s="226" t="s">
        <v>475</v>
      </c>
      <c r="BK102" s="228">
        <f>BK103+BK235+BK261+BK285</f>
        <v>0</v>
      </c>
    </row>
    <row r="103" s="12" customFormat="1" ht="22.8" customHeight="1">
      <c r="A103" s="12"/>
      <c r="B103" s="215"/>
      <c r="C103" s="216"/>
      <c r="D103" s="217" t="s">
        <v>73</v>
      </c>
      <c r="E103" s="229" t="s">
        <v>82</v>
      </c>
      <c r="F103" s="229" t="s">
        <v>925</v>
      </c>
      <c r="G103" s="216"/>
      <c r="H103" s="216"/>
      <c r="I103" s="219"/>
      <c r="J103" s="230">
        <f>BK103</f>
        <v>0</v>
      </c>
      <c r="K103" s="216"/>
      <c r="L103" s="221"/>
      <c r="M103" s="222"/>
      <c r="N103" s="223"/>
      <c r="O103" s="223"/>
      <c r="P103" s="224">
        <f>SUM(P104:P234)</f>
        <v>0</v>
      </c>
      <c r="Q103" s="223"/>
      <c r="R103" s="224">
        <f>SUM(R104:R234)</f>
        <v>0.25465500000000002</v>
      </c>
      <c r="S103" s="223"/>
      <c r="T103" s="225">
        <f>SUM(T104:T234)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26" t="s">
        <v>78</v>
      </c>
      <c r="AT103" s="227" t="s">
        <v>73</v>
      </c>
      <c r="AU103" s="227" t="s">
        <v>78</v>
      </c>
      <c r="AY103" s="226" t="s">
        <v>475</v>
      </c>
      <c r="BK103" s="228">
        <f>SUM(BK104:BK234)</f>
        <v>0</v>
      </c>
    </row>
    <row r="104" s="2" customFormat="1" ht="33" customHeight="1">
      <c r="A104" s="41"/>
      <c r="B104" s="42"/>
      <c r="C104" s="231" t="s">
        <v>78</v>
      </c>
      <c r="D104" s="231" t="s">
        <v>477</v>
      </c>
      <c r="E104" s="232" t="s">
        <v>9839</v>
      </c>
      <c r="F104" s="233" t="s">
        <v>9840</v>
      </c>
      <c r="G104" s="234" t="s">
        <v>639</v>
      </c>
      <c r="H104" s="235">
        <v>42.5</v>
      </c>
      <c r="I104" s="236"/>
      <c r="J104" s="237">
        <f>ROUND(I104*H104,2)</f>
        <v>0</v>
      </c>
      <c r="K104" s="233" t="s">
        <v>481</v>
      </c>
      <c r="L104" s="47"/>
      <c r="M104" s="238" t="s">
        <v>28</v>
      </c>
      <c r="N104" s="239" t="s">
        <v>45</v>
      </c>
      <c r="O104" s="87"/>
      <c r="P104" s="240">
        <f>O104*H104</f>
        <v>0</v>
      </c>
      <c r="Q104" s="240">
        <v>0.00038999999999999999</v>
      </c>
      <c r="R104" s="240">
        <f>Q104*H104</f>
        <v>0.016574999999999999</v>
      </c>
      <c r="S104" s="240">
        <v>0</v>
      </c>
      <c r="T104" s="241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42" t="s">
        <v>482</v>
      </c>
      <c r="AT104" s="242" t="s">
        <v>477</v>
      </c>
      <c r="AU104" s="242" t="s">
        <v>82</v>
      </c>
      <c r="AY104" s="20" t="s">
        <v>475</v>
      </c>
      <c r="BE104" s="243">
        <f>IF(N104="základní",J104,0)</f>
        <v>0</v>
      </c>
      <c r="BF104" s="243">
        <f>IF(N104="snížená",J104,0)</f>
        <v>0</v>
      </c>
      <c r="BG104" s="243">
        <f>IF(N104="zákl. přenesená",J104,0)</f>
        <v>0</v>
      </c>
      <c r="BH104" s="243">
        <f>IF(N104="sníž. přenesená",J104,0)</f>
        <v>0</v>
      </c>
      <c r="BI104" s="243">
        <f>IF(N104="nulová",J104,0)</f>
        <v>0</v>
      </c>
      <c r="BJ104" s="20" t="s">
        <v>78</v>
      </c>
      <c r="BK104" s="243">
        <f>ROUND(I104*H104,2)</f>
        <v>0</v>
      </c>
      <c r="BL104" s="20" t="s">
        <v>482</v>
      </c>
      <c r="BM104" s="242" t="s">
        <v>9841</v>
      </c>
    </row>
    <row r="105" s="2" customFormat="1">
      <c r="A105" s="41"/>
      <c r="B105" s="42"/>
      <c r="C105" s="43"/>
      <c r="D105" s="244" t="s">
        <v>484</v>
      </c>
      <c r="E105" s="43"/>
      <c r="F105" s="245" t="s">
        <v>9840</v>
      </c>
      <c r="G105" s="43"/>
      <c r="H105" s="43"/>
      <c r="I105" s="151"/>
      <c r="J105" s="43"/>
      <c r="K105" s="43"/>
      <c r="L105" s="47"/>
      <c r="M105" s="246"/>
      <c r="N105" s="24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484</v>
      </c>
      <c r="AU105" s="20" t="s">
        <v>82</v>
      </c>
    </row>
    <row r="106" s="13" customFormat="1">
      <c r="A106" s="13"/>
      <c r="B106" s="249"/>
      <c r="C106" s="250"/>
      <c r="D106" s="244" t="s">
        <v>487</v>
      </c>
      <c r="E106" s="251" t="s">
        <v>28</v>
      </c>
      <c r="F106" s="252" t="s">
        <v>9842</v>
      </c>
      <c r="G106" s="250"/>
      <c r="H106" s="253">
        <v>2.5</v>
      </c>
      <c r="I106" s="254"/>
      <c r="J106" s="250"/>
      <c r="K106" s="250"/>
      <c r="L106" s="255"/>
      <c r="M106" s="256"/>
      <c r="N106" s="257"/>
      <c r="O106" s="257"/>
      <c r="P106" s="257"/>
      <c r="Q106" s="257"/>
      <c r="R106" s="257"/>
      <c r="S106" s="257"/>
      <c r="T106" s="258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59" t="s">
        <v>487</v>
      </c>
      <c r="AU106" s="259" t="s">
        <v>82</v>
      </c>
      <c r="AV106" s="13" t="s">
        <v>82</v>
      </c>
      <c r="AW106" s="13" t="s">
        <v>35</v>
      </c>
      <c r="AX106" s="13" t="s">
        <v>74</v>
      </c>
      <c r="AY106" s="259" t="s">
        <v>475</v>
      </c>
    </row>
    <row r="107" s="13" customFormat="1">
      <c r="A107" s="13"/>
      <c r="B107" s="249"/>
      <c r="C107" s="250"/>
      <c r="D107" s="244" t="s">
        <v>487</v>
      </c>
      <c r="E107" s="251" t="s">
        <v>28</v>
      </c>
      <c r="F107" s="252" t="s">
        <v>9843</v>
      </c>
      <c r="G107" s="250"/>
      <c r="H107" s="253">
        <v>2.5</v>
      </c>
      <c r="I107" s="254"/>
      <c r="J107" s="250"/>
      <c r="K107" s="250"/>
      <c r="L107" s="255"/>
      <c r="M107" s="256"/>
      <c r="N107" s="257"/>
      <c r="O107" s="257"/>
      <c r="P107" s="257"/>
      <c r="Q107" s="257"/>
      <c r="R107" s="257"/>
      <c r="S107" s="257"/>
      <c r="T107" s="258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59" t="s">
        <v>487</v>
      </c>
      <c r="AU107" s="259" t="s">
        <v>82</v>
      </c>
      <c r="AV107" s="13" t="s">
        <v>82</v>
      </c>
      <c r="AW107" s="13" t="s">
        <v>35</v>
      </c>
      <c r="AX107" s="13" t="s">
        <v>74</v>
      </c>
      <c r="AY107" s="259" t="s">
        <v>475</v>
      </c>
    </row>
    <row r="108" s="13" customFormat="1">
      <c r="A108" s="13"/>
      <c r="B108" s="249"/>
      <c r="C108" s="250"/>
      <c r="D108" s="244" t="s">
        <v>487</v>
      </c>
      <c r="E108" s="251" t="s">
        <v>28</v>
      </c>
      <c r="F108" s="252" t="s">
        <v>9844</v>
      </c>
      <c r="G108" s="250"/>
      <c r="H108" s="253">
        <v>2.5</v>
      </c>
      <c r="I108" s="254"/>
      <c r="J108" s="250"/>
      <c r="K108" s="250"/>
      <c r="L108" s="255"/>
      <c r="M108" s="256"/>
      <c r="N108" s="257"/>
      <c r="O108" s="257"/>
      <c r="P108" s="257"/>
      <c r="Q108" s="257"/>
      <c r="R108" s="257"/>
      <c r="S108" s="257"/>
      <c r="T108" s="258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59" t="s">
        <v>487</v>
      </c>
      <c r="AU108" s="259" t="s">
        <v>82</v>
      </c>
      <c r="AV108" s="13" t="s">
        <v>82</v>
      </c>
      <c r="AW108" s="13" t="s">
        <v>35</v>
      </c>
      <c r="AX108" s="13" t="s">
        <v>74</v>
      </c>
      <c r="AY108" s="259" t="s">
        <v>475</v>
      </c>
    </row>
    <row r="109" s="13" customFormat="1">
      <c r="A109" s="13"/>
      <c r="B109" s="249"/>
      <c r="C109" s="250"/>
      <c r="D109" s="244" t="s">
        <v>487</v>
      </c>
      <c r="E109" s="251" t="s">
        <v>28</v>
      </c>
      <c r="F109" s="252" t="s">
        <v>9845</v>
      </c>
      <c r="G109" s="250"/>
      <c r="H109" s="253">
        <v>2.5</v>
      </c>
      <c r="I109" s="254"/>
      <c r="J109" s="250"/>
      <c r="K109" s="250"/>
      <c r="L109" s="255"/>
      <c r="M109" s="256"/>
      <c r="N109" s="257"/>
      <c r="O109" s="257"/>
      <c r="P109" s="257"/>
      <c r="Q109" s="257"/>
      <c r="R109" s="257"/>
      <c r="S109" s="257"/>
      <c r="T109" s="258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59" t="s">
        <v>487</v>
      </c>
      <c r="AU109" s="259" t="s">
        <v>82</v>
      </c>
      <c r="AV109" s="13" t="s">
        <v>82</v>
      </c>
      <c r="AW109" s="13" t="s">
        <v>35</v>
      </c>
      <c r="AX109" s="13" t="s">
        <v>74</v>
      </c>
      <c r="AY109" s="259" t="s">
        <v>475</v>
      </c>
    </row>
    <row r="110" s="13" customFormat="1">
      <c r="A110" s="13"/>
      <c r="B110" s="249"/>
      <c r="C110" s="250"/>
      <c r="D110" s="244" t="s">
        <v>487</v>
      </c>
      <c r="E110" s="251" t="s">
        <v>28</v>
      </c>
      <c r="F110" s="252" t="s">
        <v>9846</v>
      </c>
      <c r="G110" s="250"/>
      <c r="H110" s="253">
        <v>2.5</v>
      </c>
      <c r="I110" s="254"/>
      <c r="J110" s="250"/>
      <c r="K110" s="250"/>
      <c r="L110" s="255"/>
      <c r="M110" s="256"/>
      <c r="N110" s="257"/>
      <c r="O110" s="257"/>
      <c r="P110" s="257"/>
      <c r="Q110" s="257"/>
      <c r="R110" s="257"/>
      <c r="S110" s="257"/>
      <c r="T110" s="258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59" t="s">
        <v>487</v>
      </c>
      <c r="AU110" s="259" t="s">
        <v>82</v>
      </c>
      <c r="AV110" s="13" t="s">
        <v>82</v>
      </c>
      <c r="AW110" s="13" t="s">
        <v>35</v>
      </c>
      <c r="AX110" s="13" t="s">
        <v>74</v>
      </c>
      <c r="AY110" s="259" t="s">
        <v>475</v>
      </c>
    </row>
    <row r="111" s="13" customFormat="1">
      <c r="A111" s="13"/>
      <c r="B111" s="249"/>
      <c r="C111" s="250"/>
      <c r="D111" s="244" t="s">
        <v>487</v>
      </c>
      <c r="E111" s="251" t="s">
        <v>28</v>
      </c>
      <c r="F111" s="252" t="s">
        <v>9847</v>
      </c>
      <c r="G111" s="250"/>
      <c r="H111" s="253">
        <v>2.5</v>
      </c>
      <c r="I111" s="254"/>
      <c r="J111" s="250"/>
      <c r="K111" s="250"/>
      <c r="L111" s="255"/>
      <c r="M111" s="256"/>
      <c r="N111" s="257"/>
      <c r="O111" s="257"/>
      <c r="P111" s="257"/>
      <c r="Q111" s="257"/>
      <c r="R111" s="257"/>
      <c r="S111" s="257"/>
      <c r="T111" s="258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59" t="s">
        <v>487</v>
      </c>
      <c r="AU111" s="259" t="s">
        <v>82</v>
      </c>
      <c r="AV111" s="13" t="s">
        <v>82</v>
      </c>
      <c r="AW111" s="13" t="s">
        <v>35</v>
      </c>
      <c r="AX111" s="13" t="s">
        <v>74</v>
      </c>
      <c r="AY111" s="259" t="s">
        <v>475</v>
      </c>
    </row>
    <row r="112" s="13" customFormat="1">
      <c r="A112" s="13"/>
      <c r="B112" s="249"/>
      <c r="C112" s="250"/>
      <c r="D112" s="244" t="s">
        <v>487</v>
      </c>
      <c r="E112" s="251" t="s">
        <v>28</v>
      </c>
      <c r="F112" s="252" t="s">
        <v>9848</v>
      </c>
      <c r="G112" s="250"/>
      <c r="H112" s="253">
        <v>2.5</v>
      </c>
      <c r="I112" s="254"/>
      <c r="J112" s="250"/>
      <c r="K112" s="250"/>
      <c r="L112" s="255"/>
      <c r="M112" s="256"/>
      <c r="N112" s="257"/>
      <c r="O112" s="257"/>
      <c r="P112" s="257"/>
      <c r="Q112" s="257"/>
      <c r="R112" s="257"/>
      <c r="S112" s="257"/>
      <c r="T112" s="258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59" t="s">
        <v>487</v>
      </c>
      <c r="AU112" s="259" t="s">
        <v>82</v>
      </c>
      <c r="AV112" s="13" t="s">
        <v>82</v>
      </c>
      <c r="AW112" s="13" t="s">
        <v>35</v>
      </c>
      <c r="AX112" s="13" t="s">
        <v>74</v>
      </c>
      <c r="AY112" s="259" t="s">
        <v>475</v>
      </c>
    </row>
    <row r="113" s="13" customFormat="1">
      <c r="A113" s="13"/>
      <c r="B113" s="249"/>
      <c r="C113" s="250"/>
      <c r="D113" s="244" t="s">
        <v>487</v>
      </c>
      <c r="E113" s="251" t="s">
        <v>28</v>
      </c>
      <c r="F113" s="252" t="s">
        <v>9849</v>
      </c>
      <c r="G113" s="250"/>
      <c r="H113" s="253">
        <v>2.5</v>
      </c>
      <c r="I113" s="254"/>
      <c r="J113" s="250"/>
      <c r="K113" s="250"/>
      <c r="L113" s="255"/>
      <c r="M113" s="256"/>
      <c r="N113" s="257"/>
      <c r="O113" s="257"/>
      <c r="P113" s="257"/>
      <c r="Q113" s="257"/>
      <c r="R113" s="257"/>
      <c r="S113" s="257"/>
      <c r="T113" s="258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59" t="s">
        <v>487</v>
      </c>
      <c r="AU113" s="259" t="s">
        <v>82</v>
      </c>
      <c r="AV113" s="13" t="s">
        <v>82</v>
      </c>
      <c r="AW113" s="13" t="s">
        <v>35</v>
      </c>
      <c r="AX113" s="13" t="s">
        <v>74</v>
      </c>
      <c r="AY113" s="259" t="s">
        <v>475</v>
      </c>
    </row>
    <row r="114" s="13" customFormat="1">
      <c r="A114" s="13"/>
      <c r="B114" s="249"/>
      <c r="C114" s="250"/>
      <c r="D114" s="244" t="s">
        <v>487</v>
      </c>
      <c r="E114" s="251" t="s">
        <v>28</v>
      </c>
      <c r="F114" s="252" t="s">
        <v>9850</v>
      </c>
      <c r="G114" s="250"/>
      <c r="H114" s="253">
        <v>2.5</v>
      </c>
      <c r="I114" s="254"/>
      <c r="J114" s="250"/>
      <c r="K114" s="250"/>
      <c r="L114" s="255"/>
      <c r="M114" s="256"/>
      <c r="N114" s="257"/>
      <c r="O114" s="257"/>
      <c r="P114" s="257"/>
      <c r="Q114" s="257"/>
      <c r="R114" s="257"/>
      <c r="S114" s="257"/>
      <c r="T114" s="258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59" t="s">
        <v>487</v>
      </c>
      <c r="AU114" s="259" t="s">
        <v>82</v>
      </c>
      <c r="AV114" s="13" t="s">
        <v>82</v>
      </c>
      <c r="AW114" s="13" t="s">
        <v>35</v>
      </c>
      <c r="AX114" s="13" t="s">
        <v>74</v>
      </c>
      <c r="AY114" s="259" t="s">
        <v>475</v>
      </c>
    </row>
    <row r="115" s="13" customFormat="1">
      <c r="A115" s="13"/>
      <c r="B115" s="249"/>
      <c r="C115" s="250"/>
      <c r="D115" s="244" t="s">
        <v>487</v>
      </c>
      <c r="E115" s="251" t="s">
        <v>28</v>
      </c>
      <c r="F115" s="252" t="s">
        <v>9851</v>
      </c>
      <c r="G115" s="250"/>
      <c r="H115" s="253">
        <v>2.5</v>
      </c>
      <c r="I115" s="254"/>
      <c r="J115" s="250"/>
      <c r="K115" s="250"/>
      <c r="L115" s="255"/>
      <c r="M115" s="256"/>
      <c r="N115" s="257"/>
      <c r="O115" s="257"/>
      <c r="P115" s="257"/>
      <c r="Q115" s="257"/>
      <c r="R115" s="257"/>
      <c r="S115" s="257"/>
      <c r="T115" s="258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59" t="s">
        <v>487</v>
      </c>
      <c r="AU115" s="259" t="s">
        <v>82</v>
      </c>
      <c r="AV115" s="13" t="s">
        <v>82</v>
      </c>
      <c r="AW115" s="13" t="s">
        <v>35</v>
      </c>
      <c r="AX115" s="13" t="s">
        <v>74</v>
      </c>
      <c r="AY115" s="259" t="s">
        <v>475</v>
      </c>
    </row>
    <row r="116" s="13" customFormat="1">
      <c r="A116" s="13"/>
      <c r="B116" s="249"/>
      <c r="C116" s="250"/>
      <c r="D116" s="244" t="s">
        <v>487</v>
      </c>
      <c r="E116" s="251" t="s">
        <v>28</v>
      </c>
      <c r="F116" s="252" t="s">
        <v>9852</v>
      </c>
      <c r="G116" s="250"/>
      <c r="H116" s="253">
        <v>2.5</v>
      </c>
      <c r="I116" s="254"/>
      <c r="J116" s="250"/>
      <c r="K116" s="250"/>
      <c r="L116" s="255"/>
      <c r="M116" s="256"/>
      <c r="N116" s="257"/>
      <c r="O116" s="257"/>
      <c r="P116" s="257"/>
      <c r="Q116" s="257"/>
      <c r="R116" s="257"/>
      <c r="S116" s="257"/>
      <c r="T116" s="258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59" t="s">
        <v>487</v>
      </c>
      <c r="AU116" s="259" t="s">
        <v>82</v>
      </c>
      <c r="AV116" s="13" t="s">
        <v>82</v>
      </c>
      <c r="AW116" s="13" t="s">
        <v>35</v>
      </c>
      <c r="AX116" s="13" t="s">
        <v>74</v>
      </c>
      <c r="AY116" s="259" t="s">
        <v>475</v>
      </c>
    </row>
    <row r="117" s="13" customFormat="1">
      <c r="A117" s="13"/>
      <c r="B117" s="249"/>
      <c r="C117" s="250"/>
      <c r="D117" s="244" t="s">
        <v>487</v>
      </c>
      <c r="E117" s="251" t="s">
        <v>28</v>
      </c>
      <c r="F117" s="252" t="s">
        <v>9853</v>
      </c>
      <c r="G117" s="250"/>
      <c r="H117" s="253">
        <v>2.5</v>
      </c>
      <c r="I117" s="254"/>
      <c r="J117" s="250"/>
      <c r="K117" s="250"/>
      <c r="L117" s="255"/>
      <c r="M117" s="256"/>
      <c r="N117" s="257"/>
      <c r="O117" s="257"/>
      <c r="P117" s="257"/>
      <c r="Q117" s="257"/>
      <c r="R117" s="257"/>
      <c r="S117" s="257"/>
      <c r="T117" s="258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59" t="s">
        <v>487</v>
      </c>
      <c r="AU117" s="259" t="s">
        <v>82</v>
      </c>
      <c r="AV117" s="13" t="s">
        <v>82</v>
      </c>
      <c r="AW117" s="13" t="s">
        <v>35</v>
      </c>
      <c r="AX117" s="13" t="s">
        <v>74</v>
      </c>
      <c r="AY117" s="259" t="s">
        <v>475</v>
      </c>
    </row>
    <row r="118" s="13" customFormat="1">
      <c r="A118" s="13"/>
      <c r="B118" s="249"/>
      <c r="C118" s="250"/>
      <c r="D118" s="244" t="s">
        <v>487</v>
      </c>
      <c r="E118" s="251" t="s">
        <v>28</v>
      </c>
      <c r="F118" s="252" t="s">
        <v>9854</v>
      </c>
      <c r="G118" s="250"/>
      <c r="H118" s="253">
        <v>2.5</v>
      </c>
      <c r="I118" s="254"/>
      <c r="J118" s="250"/>
      <c r="K118" s="250"/>
      <c r="L118" s="255"/>
      <c r="M118" s="256"/>
      <c r="N118" s="257"/>
      <c r="O118" s="257"/>
      <c r="P118" s="257"/>
      <c r="Q118" s="257"/>
      <c r="R118" s="257"/>
      <c r="S118" s="257"/>
      <c r="T118" s="258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59" t="s">
        <v>487</v>
      </c>
      <c r="AU118" s="259" t="s">
        <v>82</v>
      </c>
      <c r="AV118" s="13" t="s">
        <v>82</v>
      </c>
      <c r="AW118" s="13" t="s">
        <v>35</v>
      </c>
      <c r="AX118" s="13" t="s">
        <v>74</v>
      </c>
      <c r="AY118" s="259" t="s">
        <v>475</v>
      </c>
    </row>
    <row r="119" s="13" customFormat="1">
      <c r="A119" s="13"/>
      <c r="B119" s="249"/>
      <c r="C119" s="250"/>
      <c r="D119" s="244" t="s">
        <v>487</v>
      </c>
      <c r="E119" s="251" t="s">
        <v>28</v>
      </c>
      <c r="F119" s="252" t="s">
        <v>9855</v>
      </c>
      <c r="G119" s="250"/>
      <c r="H119" s="253">
        <v>2.5</v>
      </c>
      <c r="I119" s="254"/>
      <c r="J119" s="250"/>
      <c r="K119" s="250"/>
      <c r="L119" s="255"/>
      <c r="M119" s="256"/>
      <c r="N119" s="257"/>
      <c r="O119" s="257"/>
      <c r="P119" s="257"/>
      <c r="Q119" s="257"/>
      <c r="R119" s="257"/>
      <c r="S119" s="257"/>
      <c r="T119" s="258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59" t="s">
        <v>487</v>
      </c>
      <c r="AU119" s="259" t="s">
        <v>82</v>
      </c>
      <c r="AV119" s="13" t="s">
        <v>82</v>
      </c>
      <c r="AW119" s="13" t="s">
        <v>35</v>
      </c>
      <c r="AX119" s="13" t="s">
        <v>74</v>
      </c>
      <c r="AY119" s="259" t="s">
        <v>475</v>
      </c>
    </row>
    <row r="120" s="13" customFormat="1">
      <c r="A120" s="13"/>
      <c r="B120" s="249"/>
      <c r="C120" s="250"/>
      <c r="D120" s="244" t="s">
        <v>487</v>
      </c>
      <c r="E120" s="251" t="s">
        <v>28</v>
      </c>
      <c r="F120" s="252" t="s">
        <v>9856</v>
      </c>
      <c r="G120" s="250"/>
      <c r="H120" s="253">
        <v>2.5</v>
      </c>
      <c r="I120" s="254"/>
      <c r="J120" s="250"/>
      <c r="K120" s="250"/>
      <c r="L120" s="255"/>
      <c r="M120" s="256"/>
      <c r="N120" s="257"/>
      <c r="O120" s="257"/>
      <c r="P120" s="257"/>
      <c r="Q120" s="257"/>
      <c r="R120" s="257"/>
      <c r="S120" s="257"/>
      <c r="T120" s="258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59" t="s">
        <v>487</v>
      </c>
      <c r="AU120" s="259" t="s">
        <v>82</v>
      </c>
      <c r="AV120" s="13" t="s">
        <v>82</v>
      </c>
      <c r="AW120" s="13" t="s">
        <v>35</v>
      </c>
      <c r="AX120" s="13" t="s">
        <v>74</v>
      </c>
      <c r="AY120" s="259" t="s">
        <v>475</v>
      </c>
    </row>
    <row r="121" s="13" customFormat="1">
      <c r="A121" s="13"/>
      <c r="B121" s="249"/>
      <c r="C121" s="250"/>
      <c r="D121" s="244" t="s">
        <v>487</v>
      </c>
      <c r="E121" s="251" t="s">
        <v>28</v>
      </c>
      <c r="F121" s="252" t="s">
        <v>9857</v>
      </c>
      <c r="G121" s="250"/>
      <c r="H121" s="253">
        <v>2.5</v>
      </c>
      <c r="I121" s="254"/>
      <c r="J121" s="250"/>
      <c r="K121" s="250"/>
      <c r="L121" s="255"/>
      <c r="M121" s="256"/>
      <c r="N121" s="257"/>
      <c r="O121" s="257"/>
      <c r="P121" s="257"/>
      <c r="Q121" s="257"/>
      <c r="R121" s="257"/>
      <c r="S121" s="257"/>
      <c r="T121" s="258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59" t="s">
        <v>487</v>
      </c>
      <c r="AU121" s="259" t="s">
        <v>82</v>
      </c>
      <c r="AV121" s="13" t="s">
        <v>82</v>
      </c>
      <c r="AW121" s="13" t="s">
        <v>35</v>
      </c>
      <c r="AX121" s="13" t="s">
        <v>74</v>
      </c>
      <c r="AY121" s="259" t="s">
        <v>475</v>
      </c>
    </row>
    <row r="122" s="13" customFormat="1">
      <c r="A122" s="13"/>
      <c r="B122" s="249"/>
      <c r="C122" s="250"/>
      <c r="D122" s="244" t="s">
        <v>487</v>
      </c>
      <c r="E122" s="251" t="s">
        <v>28</v>
      </c>
      <c r="F122" s="252" t="s">
        <v>9858</v>
      </c>
      <c r="G122" s="250"/>
      <c r="H122" s="253">
        <v>2.5</v>
      </c>
      <c r="I122" s="254"/>
      <c r="J122" s="250"/>
      <c r="K122" s="250"/>
      <c r="L122" s="255"/>
      <c r="M122" s="256"/>
      <c r="N122" s="257"/>
      <c r="O122" s="257"/>
      <c r="P122" s="257"/>
      <c r="Q122" s="257"/>
      <c r="R122" s="257"/>
      <c r="S122" s="257"/>
      <c r="T122" s="258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59" t="s">
        <v>487</v>
      </c>
      <c r="AU122" s="259" t="s">
        <v>82</v>
      </c>
      <c r="AV122" s="13" t="s">
        <v>82</v>
      </c>
      <c r="AW122" s="13" t="s">
        <v>35</v>
      </c>
      <c r="AX122" s="13" t="s">
        <v>74</v>
      </c>
      <c r="AY122" s="259" t="s">
        <v>475</v>
      </c>
    </row>
    <row r="123" s="15" customFormat="1">
      <c r="A123" s="15"/>
      <c r="B123" s="271"/>
      <c r="C123" s="272"/>
      <c r="D123" s="244" t="s">
        <v>487</v>
      </c>
      <c r="E123" s="273" t="s">
        <v>28</v>
      </c>
      <c r="F123" s="274" t="s">
        <v>493</v>
      </c>
      <c r="G123" s="272"/>
      <c r="H123" s="275">
        <v>42.5</v>
      </c>
      <c r="I123" s="276"/>
      <c r="J123" s="272"/>
      <c r="K123" s="272"/>
      <c r="L123" s="277"/>
      <c r="M123" s="278"/>
      <c r="N123" s="279"/>
      <c r="O123" s="279"/>
      <c r="P123" s="279"/>
      <c r="Q123" s="279"/>
      <c r="R123" s="279"/>
      <c r="S123" s="279"/>
      <c r="T123" s="280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81" t="s">
        <v>487</v>
      </c>
      <c r="AU123" s="281" t="s">
        <v>82</v>
      </c>
      <c r="AV123" s="15" t="s">
        <v>482</v>
      </c>
      <c r="AW123" s="15" t="s">
        <v>35</v>
      </c>
      <c r="AX123" s="15" t="s">
        <v>78</v>
      </c>
      <c r="AY123" s="281" t="s">
        <v>475</v>
      </c>
    </row>
    <row r="124" s="2" customFormat="1" ht="21.75" customHeight="1">
      <c r="A124" s="41"/>
      <c r="B124" s="42"/>
      <c r="C124" s="231" t="s">
        <v>82</v>
      </c>
      <c r="D124" s="231" t="s">
        <v>477</v>
      </c>
      <c r="E124" s="232" t="s">
        <v>9859</v>
      </c>
      <c r="F124" s="233" t="s">
        <v>9860</v>
      </c>
      <c r="G124" s="234" t="s">
        <v>639</v>
      </c>
      <c r="H124" s="235">
        <v>114.8</v>
      </c>
      <c r="I124" s="236"/>
      <c r="J124" s="237">
        <f>ROUND(I124*H124,2)</f>
        <v>0</v>
      </c>
      <c r="K124" s="233" t="s">
        <v>481</v>
      </c>
      <c r="L124" s="47"/>
      <c r="M124" s="238" t="s">
        <v>28</v>
      </c>
      <c r="N124" s="239" t="s">
        <v>45</v>
      </c>
      <c r="O124" s="87"/>
      <c r="P124" s="240">
        <f>O124*H124</f>
        <v>0</v>
      </c>
      <c r="Q124" s="240">
        <v>0</v>
      </c>
      <c r="R124" s="240">
        <f>Q124*H124</f>
        <v>0</v>
      </c>
      <c r="S124" s="240">
        <v>0</v>
      </c>
      <c r="T124" s="241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42" t="s">
        <v>482</v>
      </c>
      <c r="AT124" s="242" t="s">
        <v>477</v>
      </c>
      <c r="AU124" s="242" t="s">
        <v>82</v>
      </c>
      <c r="AY124" s="20" t="s">
        <v>475</v>
      </c>
      <c r="BE124" s="243">
        <f>IF(N124="základní",J124,0)</f>
        <v>0</v>
      </c>
      <c r="BF124" s="243">
        <f>IF(N124="snížená",J124,0)</f>
        <v>0</v>
      </c>
      <c r="BG124" s="243">
        <f>IF(N124="zákl. přenesená",J124,0)</f>
        <v>0</v>
      </c>
      <c r="BH124" s="243">
        <f>IF(N124="sníž. přenesená",J124,0)</f>
        <v>0</v>
      </c>
      <c r="BI124" s="243">
        <f>IF(N124="nulová",J124,0)</f>
        <v>0</v>
      </c>
      <c r="BJ124" s="20" t="s">
        <v>78</v>
      </c>
      <c r="BK124" s="243">
        <f>ROUND(I124*H124,2)</f>
        <v>0</v>
      </c>
      <c r="BL124" s="20" t="s">
        <v>482</v>
      </c>
      <c r="BM124" s="242" t="s">
        <v>9861</v>
      </c>
    </row>
    <row r="125" s="2" customFormat="1">
      <c r="A125" s="41"/>
      <c r="B125" s="42"/>
      <c r="C125" s="43"/>
      <c r="D125" s="244" t="s">
        <v>484</v>
      </c>
      <c r="E125" s="43"/>
      <c r="F125" s="245" t="s">
        <v>9862</v>
      </c>
      <c r="G125" s="43"/>
      <c r="H125" s="43"/>
      <c r="I125" s="151"/>
      <c r="J125" s="43"/>
      <c r="K125" s="43"/>
      <c r="L125" s="47"/>
      <c r="M125" s="246"/>
      <c r="N125" s="24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484</v>
      </c>
      <c r="AU125" s="20" t="s">
        <v>82</v>
      </c>
    </row>
    <row r="126" s="13" customFormat="1">
      <c r="A126" s="13"/>
      <c r="B126" s="249"/>
      <c r="C126" s="250"/>
      <c r="D126" s="244" t="s">
        <v>487</v>
      </c>
      <c r="E126" s="251" t="s">
        <v>28</v>
      </c>
      <c r="F126" s="252" t="s">
        <v>9863</v>
      </c>
      <c r="G126" s="250"/>
      <c r="H126" s="253">
        <v>5.7999999999999998</v>
      </c>
      <c r="I126" s="254"/>
      <c r="J126" s="250"/>
      <c r="K126" s="250"/>
      <c r="L126" s="255"/>
      <c r="M126" s="256"/>
      <c r="N126" s="257"/>
      <c r="O126" s="257"/>
      <c r="P126" s="257"/>
      <c r="Q126" s="257"/>
      <c r="R126" s="257"/>
      <c r="S126" s="257"/>
      <c r="T126" s="258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59" t="s">
        <v>487</v>
      </c>
      <c r="AU126" s="259" t="s">
        <v>82</v>
      </c>
      <c r="AV126" s="13" t="s">
        <v>82</v>
      </c>
      <c r="AW126" s="13" t="s">
        <v>35</v>
      </c>
      <c r="AX126" s="13" t="s">
        <v>74</v>
      </c>
      <c r="AY126" s="259" t="s">
        <v>475</v>
      </c>
    </row>
    <row r="127" s="13" customFormat="1">
      <c r="A127" s="13"/>
      <c r="B127" s="249"/>
      <c r="C127" s="250"/>
      <c r="D127" s="244" t="s">
        <v>487</v>
      </c>
      <c r="E127" s="251" t="s">
        <v>28</v>
      </c>
      <c r="F127" s="252" t="s">
        <v>9864</v>
      </c>
      <c r="G127" s="250"/>
      <c r="H127" s="253">
        <v>5.7999999999999998</v>
      </c>
      <c r="I127" s="254"/>
      <c r="J127" s="250"/>
      <c r="K127" s="250"/>
      <c r="L127" s="255"/>
      <c r="M127" s="256"/>
      <c r="N127" s="257"/>
      <c r="O127" s="257"/>
      <c r="P127" s="257"/>
      <c r="Q127" s="257"/>
      <c r="R127" s="257"/>
      <c r="S127" s="257"/>
      <c r="T127" s="258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59" t="s">
        <v>487</v>
      </c>
      <c r="AU127" s="259" t="s">
        <v>82</v>
      </c>
      <c r="AV127" s="13" t="s">
        <v>82</v>
      </c>
      <c r="AW127" s="13" t="s">
        <v>35</v>
      </c>
      <c r="AX127" s="13" t="s">
        <v>74</v>
      </c>
      <c r="AY127" s="259" t="s">
        <v>475</v>
      </c>
    </row>
    <row r="128" s="13" customFormat="1">
      <c r="A128" s="13"/>
      <c r="B128" s="249"/>
      <c r="C128" s="250"/>
      <c r="D128" s="244" t="s">
        <v>487</v>
      </c>
      <c r="E128" s="251" t="s">
        <v>28</v>
      </c>
      <c r="F128" s="252" t="s">
        <v>9865</v>
      </c>
      <c r="G128" s="250"/>
      <c r="H128" s="253">
        <v>5.7999999999999998</v>
      </c>
      <c r="I128" s="254"/>
      <c r="J128" s="250"/>
      <c r="K128" s="250"/>
      <c r="L128" s="255"/>
      <c r="M128" s="256"/>
      <c r="N128" s="257"/>
      <c r="O128" s="257"/>
      <c r="P128" s="257"/>
      <c r="Q128" s="257"/>
      <c r="R128" s="257"/>
      <c r="S128" s="257"/>
      <c r="T128" s="258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59" t="s">
        <v>487</v>
      </c>
      <c r="AU128" s="259" t="s">
        <v>82</v>
      </c>
      <c r="AV128" s="13" t="s">
        <v>82</v>
      </c>
      <c r="AW128" s="13" t="s">
        <v>35</v>
      </c>
      <c r="AX128" s="13" t="s">
        <v>74</v>
      </c>
      <c r="AY128" s="259" t="s">
        <v>475</v>
      </c>
    </row>
    <row r="129" s="13" customFormat="1">
      <c r="A129" s="13"/>
      <c r="B129" s="249"/>
      <c r="C129" s="250"/>
      <c r="D129" s="244" t="s">
        <v>487</v>
      </c>
      <c r="E129" s="251" t="s">
        <v>28</v>
      </c>
      <c r="F129" s="252" t="s">
        <v>9866</v>
      </c>
      <c r="G129" s="250"/>
      <c r="H129" s="253">
        <v>5.7999999999999998</v>
      </c>
      <c r="I129" s="254"/>
      <c r="J129" s="250"/>
      <c r="K129" s="250"/>
      <c r="L129" s="255"/>
      <c r="M129" s="256"/>
      <c r="N129" s="257"/>
      <c r="O129" s="257"/>
      <c r="P129" s="257"/>
      <c r="Q129" s="257"/>
      <c r="R129" s="257"/>
      <c r="S129" s="257"/>
      <c r="T129" s="258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59" t="s">
        <v>487</v>
      </c>
      <c r="AU129" s="259" t="s">
        <v>82</v>
      </c>
      <c r="AV129" s="13" t="s">
        <v>82</v>
      </c>
      <c r="AW129" s="13" t="s">
        <v>35</v>
      </c>
      <c r="AX129" s="13" t="s">
        <v>74</v>
      </c>
      <c r="AY129" s="259" t="s">
        <v>475</v>
      </c>
    </row>
    <row r="130" s="13" customFormat="1">
      <c r="A130" s="13"/>
      <c r="B130" s="249"/>
      <c r="C130" s="250"/>
      <c r="D130" s="244" t="s">
        <v>487</v>
      </c>
      <c r="E130" s="251" t="s">
        <v>28</v>
      </c>
      <c r="F130" s="252" t="s">
        <v>9867</v>
      </c>
      <c r="G130" s="250"/>
      <c r="H130" s="253">
        <v>5.7999999999999998</v>
      </c>
      <c r="I130" s="254"/>
      <c r="J130" s="250"/>
      <c r="K130" s="250"/>
      <c r="L130" s="255"/>
      <c r="M130" s="256"/>
      <c r="N130" s="257"/>
      <c r="O130" s="257"/>
      <c r="P130" s="257"/>
      <c r="Q130" s="257"/>
      <c r="R130" s="257"/>
      <c r="S130" s="257"/>
      <c r="T130" s="258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9" t="s">
        <v>487</v>
      </c>
      <c r="AU130" s="259" t="s">
        <v>82</v>
      </c>
      <c r="AV130" s="13" t="s">
        <v>82</v>
      </c>
      <c r="AW130" s="13" t="s">
        <v>35</v>
      </c>
      <c r="AX130" s="13" t="s">
        <v>74</v>
      </c>
      <c r="AY130" s="259" t="s">
        <v>475</v>
      </c>
    </row>
    <row r="131" s="13" customFormat="1">
      <c r="A131" s="13"/>
      <c r="B131" s="249"/>
      <c r="C131" s="250"/>
      <c r="D131" s="244" t="s">
        <v>487</v>
      </c>
      <c r="E131" s="251" t="s">
        <v>28</v>
      </c>
      <c r="F131" s="252" t="s">
        <v>9868</v>
      </c>
      <c r="G131" s="250"/>
      <c r="H131" s="253">
        <v>5.7999999999999998</v>
      </c>
      <c r="I131" s="254"/>
      <c r="J131" s="250"/>
      <c r="K131" s="250"/>
      <c r="L131" s="255"/>
      <c r="M131" s="256"/>
      <c r="N131" s="257"/>
      <c r="O131" s="257"/>
      <c r="P131" s="257"/>
      <c r="Q131" s="257"/>
      <c r="R131" s="257"/>
      <c r="S131" s="257"/>
      <c r="T131" s="258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9" t="s">
        <v>487</v>
      </c>
      <c r="AU131" s="259" t="s">
        <v>82</v>
      </c>
      <c r="AV131" s="13" t="s">
        <v>82</v>
      </c>
      <c r="AW131" s="13" t="s">
        <v>35</v>
      </c>
      <c r="AX131" s="13" t="s">
        <v>74</v>
      </c>
      <c r="AY131" s="259" t="s">
        <v>475</v>
      </c>
    </row>
    <row r="132" s="13" customFormat="1">
      <c r="A132" s="13"/>
      <c r="B132" s="249"/>
      <c r="C132" s="250"/>
      <c r="D132" s="244" t="s">
        <v>487</v>
      </c>
      <c r="E132" s="251" t="s">
        <v>28</v>
      </c>
      <c r="F132" s="252" t="s">
        <v>9869</v>
      </c>
      <c r="G132" s="250"/>
      <c r="H132" s="253">
        <v>5.7999999999999998</v>
      </c>
      <c r="I132" s="254"/>
      <c r="J132" s="250"/>
      <c r="K132" s="250"/>
      <c r="L132" s="255"/>
      <c r="M132" s="256"/>
      <c r="N132" s="257"/>
      <c r="O132" s="257"/>
      <c r="P132" s="257"/>
      <c r="Q132" s="257"/>
      <c r="R132" s="257"/>
      <c r="S132" s="257"/>
      <c r="T132" s="258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9" t="s">
        <v>487</v>
      </c>
      <c r="AU132" s="259" t="s">
        <v>82</v>
      </c>
      <c r="AV132" s="13" t="s">
        <v>82</v>
      </c>
      <c r="AW132" s="13" t="s">
        <v>35</v>
      </c>
      <c r="AX132" s="13" t="s">
        <v>74</v>
      </c>
      <c r="AY132" s="259" t="s">
        <v>475</v>
      </c>
    </row>
    <row r="133" s="13" customFormat="1">
      <c r="A133" s="13"/>
      <c r="B133" s="249"/>
      <c r="C133" s="250"/>
      <c r="D133" s="244" t="s">
        <v>487</v>
      </c>
      <c r="E133" s="251" t="s">
        <v>28</v>
      </c>
      <c r="F133" s="252" t="s">
        <v>9870</v>
      </c>
      <c r="G133" s="250"/>
      <c r="H133" s="253">
        <v>5.5</v>
      </c>
      <c r="I133" s="254"/>
      <c r="J133" s="250"/>
      <c r="K133" s="250"/>
      <c r="L133" s="255"/>
      <c r="M133" s="256"/>
      <c r="N133" s="257"/>
      <c r="O133" s="257"/>
      <c r="P133" s="257"/>
      <c r="Q133" s="257"/>
      <c r="R133" s="257"/>
      <c r="S133" s="257"/>
      <c r="T133" s="258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9" t="s">
        <v>487</v>
      </c>
      <c r="AU133" s="259" t="s">
        <v>82</v>
      </c>
      <c r="AV133" s="13" t="s">
        <v>82</v>
      </c>
      <c r="AW133" s="13" t="s">
        <v>35</v>
      </c>
      <c r="AX133" s="13" t="s">
        <v>74</v>
      </c>
      <c r="AY133" s="259" t="s">
        <v>475</v>
      </c>
    </row>
    <row r="134" s="13" customFormat="1">
      <c r="A134" s="13"/>
      <c r="B134" s="249"/>
      <c r="C134" s="250"/>
      <c r="D134" s="244" t="s">
        <v>487</v>
      </c>
      <c r="E134" s="251" t="s">
        <v>28</v>
      </c>
      <c r="F134" s="252" t="s">
        <v>9871</v>
      </c>
      <c r="G134" s="250"/>
      <c r="H134" s="253">
        <v>5.7999999999999998</v>
      </c>
      <c r="I134" s="254"/>
      <c r="J134" s="250"/>
      <c r="K134" s="250"/>
      <c r="L134" s="255"/>
      <c r="M134" s="256"/>
      <c r="N134" s="257"/>
      <c r="O134" s="257"/>
      <c r="P134" s="257"/>
      <c r="Q134" s="257"/>
      <c r="R134" s="257"/>
      <c r="S134" s="257"/>
      <c r="T134" s="258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9" t="s">
        <v>487</v>
      </c>
      <c r="AU134" s="259" t="s">
        <v>82</v>
      </c>
      <c r="AV134" s="13" t="s">
        <v>82</v>
      </c>
      <c r="AW134" s="13" t="s">
        <v>35</v>
      </c>
      <c r="AX134" s="13" t="s">
        <v>74</v>
      </c>
      <c r="AY134" s="259" t="s">
        <v>475</v>
      </c>
    </row>
    <row r="135" s="13" customFormat="1">
      <c r="A135" s="13"/>
      <c r="B135" s="249"/>
      <c r="C135" s="250"/>
      <c r="D135" s="244" t="s">
        <v>487</v>
      </c>
      <c r="E135" s="251" t="s">
        <v>28</v>
      </c>
      <c r="F135" s="252" t="s">
        <v>9872</v>
      </c>
      <c r="G135" s="250"/>
      <c r="H135" s="253">
        <v>7.9000000000000004</v>
      </c>
      <c r="I135" s="254"/>
      <c r="J135" s="250"/>
      <c r="K135" s="250"/>
      <c r="L135" s="255"/>
      <c r="M135" s="256"/>
      <c r="N135" s="257"/>
      <c r="O135" s="257"/>
      <c r="P135" s="257"/>
      <c r="Q135" s="257"/>
      <c r="R135" s="257"/>
      <c r="S135" s="257"/>
      <c r="T135" s="258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9" t="s">
        <v>487</v>
      </c>
      <c r="AU135" s="259" t="s">
        <v>82</v>
      </c>
      <c r="AV135" s="13" t="s">
        <v>82</v>
      </c>
      <c r="AW135" s="13" t="s">
        <v>35</v>
      </c>
      <c r="AX135" s="13" t="s">
        <v>74</v>
      </c>
      <c r="AY135" s="259" t="s">
        <v>475</v>
      </c>
    </row>
    <row r="136" s="13" customFormat="1">
      <c r="A136" s="13"/>
      <c r="B136" s="249"/>
      <c r="C136" s="250"/>
      <c r="D136" s="244" t="s">
        <v>487</v>
      </c>
      <c r="E136" s="251" t="s">
        <v>28</v>
      </c>
      <c r="F136" s="252" t="s">
        <v>9873</v>
      </c>
      <c r="G136" s="250"/>
      <c r="H136" s="253">
        <v>6.7999999999999998</v>
      </c>
      <c r="I136" s="254"/>
      <c r="J136" s="250"/>
      <c r="K136" s="250"/>
      <c r="L136" s="255"/>
      <c r="M136" s="256"/>
      <c r="N136" s="257"/>
      <c r="O136" s="257"/>
      <c r="P136" s="257"/>
      <c r="Q136" s="257"/>
      <c r="R136" s="257"/>
      <c r="S136" s="257"/>
      <c r="T136" s="258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9" t="s">
        <v>487</v>
      </c>
      <c r="AU136" s="259" t="s">
        <v>82</v>
      </c>
      <c r="AV136" s="13" t="s">
        <v>82</v>
      </c>
      <c r="AW136" s="13" t="s">
        <v>35</v>
      </c>
      <c r="AX136" s="13" t="s">
        <v>74</v>
      </c>
      <c r="AY136" s="259" t="s">
        <v>475</v>
      </c>
    </row>
    <row r="137" s="13" customFormat="1">
      <c r="A137" s="13"/>
      <c r="B137" s="249"/>
      <c r="C137" s="250"/>
      <c r="D137" s="244" t="s">
        <v>487</v>
      </c>
      <c r="E137" s="251" t="s">
        <v>28</v>
      </c>
      <c r="F137" s="252" t="s">
        <v>9874</v>
      </c>
      <c r="G137" s="250"/>
      <c r="H137" s="253">
        <v>6.7999999999999998</v>
      </c>
      <c r="I137" s="254"/>
      <c r="J137" s="250"/>
      <c r="K137" s="250"/>
      <c r="L137" s="255"/>
      <c r="M137" s="256"/>
      <c r="N137" s="257"/>
      <c r="O137" s="257"/>
      <c r="P137" s="257"/>
      <c r="Q137" s="257"/>
      <c r="R137" s="257"/>
      <c r="S137" s="257"/>
      <c r="T137" s="258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9" t="s">
        <v>487</v>
      </c>
      <c r="AU137" s="259" t="s">
        <v>82</v>
      </c>
      <c r="AV137" s="13" t="s">
        <v>82</v>
      </c>
      <c r="AW137" s="13" t="s">
        <v>35</v>
      </c>
      <c r="AX137" s="13" t="s">
        <v>74</v>
      </c>
      <c r="AY137" s="259" t="s">
        <v>475</v>
      </c>
    </row>
    <row r="138" s="13" customFormat="1">
      <c r="A138" s="13"/>
      <c r="B138" s="249"/>
      <c r="C138" s="250"/>
      <c r="D138" s="244" t="s">
        <v>487</v>
      </c>
      <c r="E138" s="251" t="s">
        <v>28</v>
      </c>
      <c r="F138" s="252" t="s">
        <v>9875</v>
      </c>
      <c r="G138" s="250"/>
      <c r="H138" s="253">
        <v>12</v>
      </c>
      <c r="I138" s="254"/>
      <c r="J138" s="250"/>
      <c r="K138" s="250"/>
      <c r="L138" s="255"/>
      <c r="M138" s="256"/>
      <c r="N138" s="257"/>
      <c r="O138" s="257"/>
      <c r="P138" s="257"/>
      <c r="Q138" s="257"/>
      <c r="R138" s="257"/>
      <c r="S138" s="257"/>
      <c r="T138" s="258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9" t="s">
        <v>487</v>
      </c>
      <c r="AU138" s="259" t="s">
        <v>82</v>
      </c>
      <c r="AV138" s="13" t="s">
        <v>82</v>
      </c>
      <c r="AW138" s="13" t="s">
        <v>35</v>
      </c>
      <c r="AX138" s="13" t="s">
        <v>74</v>
      </c>
      <c r="AY138" s="259" t="s">
        <v>475</v>
      </c>
    </row>
    <row r="139" s="13" customFormat="1">
      <c r="A139" s="13"/>
      <c r="B139" s="249"/>
      <c r="C139" s="250"/>
      <c r="D139" s="244" t="s">
        <v>487</v>
      </c>
      <c r="E139" s="251" t="s">
        <v>28</v>
      </c>
      <c r="F139" s="252" t="s">
        <v>9876</v>
      </c>
      <c r="G139" s="250"/>
      <c r="H139" s="253">
        <v>12</v>
      </c>
      <c r="I139" s="254"/>
      <c r="J139" s="250"/>
      <c r="K139" s="250"/>
      <c r="L139" s="255"/>
      <c r="M139" s="256"/>
      <c r="N139" s="257"/>
      <c r="O139" s="257"/>
      <c r="P139" s="257"/>
      <c r="Q139" s="257"/>
      <c r="R139" s="257"/>
      <c r="S139" s="257"/>
      <c r="T139" s="258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9" t="s">
        <v>487</v>
      </c>
      <c r="AU139" s="259" t="s">
        <v>82</v>
      </c>
      <c r="AV139" s="13" t="s">
        <v>82</v>
      </c>
      <c r="AW139" s="13" t="s">
        <v>35</v>
      </c>
      <c r="AX139" s="13" t="s">
        <v>74</v>
      </c>
      <c r="AY139" s="259" t="s">
        <v>475</v>
      </c>
    </row>
    <row r="140" s="13" customFormat="1">
      <c r="A140" s="13"/>
      <c r="B140" s="249"/>
      <c r="C140" s="250"/>
      <c r="D140" s="244" t="s">
        <v>487</v>
      </c>
      <c r="E140" s="251" t="s">
        <v>28</v>
      </c>
      <c r="F140" s="252" t="s">
        <v>9877</v>
      </c>
      <c r="G140" s="250"/>
      <c r="H140" s="253">
        <v>5.7999999999999998</v>
      </c>
      <c r="I140" s="254"/>
      <c r="J140" s="250"/>
      <c r="K140" s="250"/>
      <c r="L140" s="255"/>
      <c r="M140" s="256"/>
      <c r="N140" s="257"/>
      <c r="O140" s="257"/>
      <c r="P140" s="257"/>
      <c r="Q140" s="257"/>
      <c r="R140" s="257"/>
      <c r="S140" s="257"/>
      <c r="T140" s="258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9" t="s">
        <v>487</v>
      </c>
      <c r="AU140" s="259" t="s">
        <v>82</v>
      </c>
      <c r="AV140" s="13" t="s">
        <v>82</v>
      </c>
      <c r="AW140" s="13" t="s">
        <v>35</v>
      </c>
      <c r="AX140" s="13" t="s">
        <v>74</v>
      </c>
      <c r="AY140" s="259" t="s">
        <v>475</v>
      </c>
    </row>
    <row r="141" s="13" customFormat="1">
      <c r="A141" s="13"/>
      <c r="B141" s="249"/>
      <c r="C141" s="250"/>
      <c r="D141" s="244" t="s">
        <v>487</v>
      </c>
      <c r="E141" s="251" t="s">
        <v>28</v>
      </c>
      <c r="F141" s="252" t="s">
        <v>9878</v>
      </c>
      <c r="G141" s="250"/>
      <c r="H141" s="253">
        <v>5.7999999999999998</v>
      </c>
      <c r="I141" s="254"/>
      <c r="J141" s="250"/>
      <c r="K141" s="250"/>
      <c r="L141" s="255"/>
      <c r="M141" s="256"/>
      <c r="N141" s="257"/>
      <c r="O141" s="257"/>
      <c r="P141" s="257"/>
      <c r="Q141" s="257"/>
      <c r="R141" s="257"/>
      <c r="S141" s="257"/>
      <c r="T141" s="258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9" t="s">
        <v>487</v>
      </c>
      <c r="AU141" s="259" t="s">
        <v>82</v>
      </c>
      <c r="AV141" s="13" t="s">
        <v>82</v>
      </c>
      <c r="AW141" s="13" t="s">
        <v>35</v>
      </c>
      <c r="AX141" s="13" t="s">
        <v>74</v>
      </c>
      <c r="AY141" s="259" t="s">
        <v>475</v>
      </c>
    </row>
    <row r="142" s="13" customFormat="1">
      <c r="A142" s="13"/>
      <c r="B142" s="249"/>
      <c r="C142" s="250"/>
      <c r="D142" s="244" t="s">
        <v>487</v>
      </c>
      <c r="E142" s="251" t="s">
        <v>28</v>
      </c>
      <c r="F142" s="252" t="s">
        <v>9879</v>
      </c>
      <c r="G142" s="250"/>
      <c r="H142" s="253">
        <v>5.7999999999999998</v>
      </c>
      <c r="I142" s="254"/>
      <c r="J142" s="250"/>
      <c r="K142" s="250"/>
      <c r="L142" s="255"/>
      <c r="M142" s="256"/>
      <c r="N142" s="257"/>
      <c r="O142" s="257"/>
      <c r="P142" s="257"/>
      <c r="Q142" s="257"/>
      <c r="R142" s="257"/>
      <c r="S142" s="257"/>
      <c r="T142" s="258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9" t="s">
        <v>487</v>
      </c>
      <c r="AU142" s="259" t="s">
        <v>82</v>
      </c>
      <c r="AV142" s="13" t="s">
        <v>82</v>
      </c>
      <c r="AW142" s="13" t="s">
        <v>35</v>
      </c>
      <c r="AX142" s="13" t="s">
        <v>74</v>
      </c>
      <c r="AY142" s="259" t="s">
        <v>475</v>
      </c>
    </row>
    <row r="143" s="15" customFormat="1">
      <c r="A143" s="15"/>
      <c r="B143" s="271"/>
      <c r="C143" s="272"/>
      <c r="D143" s="244" t="s">
        <v>487</v>
      </c>
      <c r="E143" s="273" t="s">
        <v>28</v>
      </c>
      <c r="F143" s="274" t="s">
        <v>493</v>
      </c>
      <c r="G143" s="272"/>
      <c r="H143" s="275">
        <v>114.79999999999998</v>
      </c>
      <c r="I143" s="276"/>
      <c r="J143" s="272"/>
      <c r="K143" s="272"/>
      <c r="L143" s="277"/>
      <c r="M143" s="278"/>
      <c r="N143" s="279"/>
      <c r="O143" s="279"/>
      <c r="P143" s="279"/>
      <c r="Q143" s="279"/>
      <c r="R143" s="279"/>
      <c r="S143" s="279"/>
      <c r="T143" s="280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81" t="s">
        <v>487</v>
      </c>
      <c r="AU143" s="281" t="s">
        <v>82</v>
      </c>
      <c r="AV143" s="15" t="s">
        <v>482</v>
      </c>
      <c r="AW143" s="15" t="s">
        <v>35</v>
      </c>
      <c r="AX143" s="15" t="s">
        <v>78</v>
      </c>
      <c r="AY143" s="281" t="s">
        <v>475</v>
      </c>
    </row>
    <row r="144" s="2" customFormat="1" ht="16.5" customHeight="1">
      <c r="A144" s="41"/>
      <c r="B144" s="42"/>
      <c r="C144" s="231" t="s">
        <v>90</v>
      </c>
      <c r="D144" s="231" t="s">
        <v>477</v>
      </c>
      <c r="E144" s="232" t="s">
        <v>9880</v>
      </c>
      <c r="F144" s="233" t="s">
        <v>9881</v>
      </c>
      <c r="G144" s="234" t="s">
        <v>639</v>
      </c>
      <c r="H144" s="235">
        <v>51</v>
      </c>
      <c r="I144" s="236"/>
      <c r="J144" s="237">
        <f>ROUND(I144*H144,2)</f>
        <v>0</v>
      </c>
      <c r="K144" s="233" t="s">
        <v>28</v>
      </c>
      <c r="L144" s="47"/>
      <c r="M144" s="238" t="s">
        <v>28</v>
      </c>
      <c r="N144" s="239" t="s">
        <v>45</v>
      </c>
      <c r="O144" s="87"/>
      <c r="P144" s="240">
        <f>O144*H144</f>
        <v>0</v>
      </c>
      <c r="Q144" s="240">
        <v>0</v>
      </c>
      <c r="R144" s="240">
        <f>Q144*H144</f>
        <v>0</v>
      </c>
      <c r="S144" s="240">
        <v>0</v>
      </c>
      <c r="T144" s="241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42" t="s">
        <v>482</v>
      </c>
      <c r="AT144" s="242" t="s">
        <v>477</v>
      </c>
      <c r="AU144" s="242" t="s">
        <v>82</v>
      </c>
      <c r="AY144" s="20" t="s">
        <v>475</v>
      </c>
      <c r="BE144" s="243">
        <f>IF(N144="základní",J144,0)</f>
        <v>0</v>
      </c>
      <c r="BF144" s="243">
        <f>IF(N144="snížená",J144,0)</f>
        <v>0</v>
      </c>
      <c r="BG144" s="243">
        <f>IF(N144="zákl. přenesená",J144,0)</f>
        <v>0</v>
      </c>
      <c r="BH144" s="243">
        <f>IF(N144="sníž. přenesená",J144,0)</f>
        <v>0</v>
      </c>
      <c r="BI144" s="243">
        <f>IF(N144="nulová",J144,0)</f>
        <v>0</v>
      </c>
      <c r="BJ144" s="20" t="s">
        <v>78</v>
      </c>
      <c r="BK144" s="243">
        <f>ROUND(I144*H144,2)</f>
        <v>0</v>
      </c>
      <c r="BL144" s="20" t="s">
        <v>482</v>
      </c>
      <c r="BM144" s="242" t="s">
        <v>9882</v>
      </c>
    </row>
    <row r="145" s="2" customFormat="1">
      <c r="A145" s="41"/>
      <c r="B145" s="42"/>
      <c r="C145" s="43"/>
      <c r="D145" s="244" t="s">
        <v>484</v>
      </c>
      <c r="E145" s="43"/>
      <c r="F145" s="245" t="s">
        <v>9881</v>
      </c>
      <c r="G145" s="43"/>
      <c r="H145" s="43"/>
      <c r="I145" s="151"/>
      <c r="J145" s="43"/>
      <c r="K145" s="43"/>
      <c r="L145" s="47"/>
      <c r="M145" s="246"/>
      <c r="N145" s="24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484</v>
      </c>
      <c r="AU145" s="20" t="s">
        <v>82</v>
      </c>
    </row>
    <row r="146" s="13" customFormat="1">
      <c r="A146" s="13"/>
      <c r="B146" s="249"/>
      <c r="C146" s="250"/>
      <c r="D146" s="244" t="s">
        <v>487</v>
      </c>
      <c r="E146" s="251" t="s">
        <v>28</v>
      </c>
      <c r="F146" s="252" t="s">
        <v>9883</v>
      </c>
      <c r="G146" s="250"/>
      <c r="H146" s="253">
        <v>3</v>
      </c>
      <c r="I146" s="254"/>
      <c r="J146" s="250"/>
      <c r="K146" s="250"/>
      <c r="L146" s="255"/>
      <c r="M146" s="256"/>
      <c r="N146" s="257"/>
      <c r="O146" s="257"/>
      <c r="P146" s="257"/>
      <c r="Q146" s="257"/>
      <c r="R146" s="257"/>
      <c r="S146" s="257"/>
      <c r="T146" s="258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9" t="s">
        <v>487</v>
      </c>
      <c r="AU146" s="259" t="s">
        <v>82</v>
      </c>
      <c r="AV146" s="13" t="s">
        <v>82</v>
      </c>
      <c r="AW146" s="13" t="s">
        <v>35</v>
      </c>
      <c r="AX146" s="13" t="s">
        <v>74</v>
      </c>
      <c r="AY146" s="259" t="s">
        <v>475</v>
      </c>
    </row>
    <row r="147" s="13" customFormat="1">
      <c r="A147" s="13"/>
      <c r="B147" s="249"/>
      <c r="C147" s="250"/>
      <c r="D147" s="244" t="s">
        <v>487</v>
      </c>
      <c r="E147" s="251" t="s">
        <v>28</v>
      </c>
      <c r="F147" s="252" t="s">
        <v>9884</v>
      </c>
      <c r="G147" s="250"/>
      <c r="H147" s="253">
        <v>3</v>
      </c>
      <c r="I147" s="254"/>
      <c r="J147" s="250"/>
      <c r="K147" s="250"/>
      <c r="L147" s="255"/>
      <c r="M147" s="256"/>
      <c r="N147" s="257"/>
      <c r="O147" s="257"/>
      <c r="P147" s="257"/>
      <c r="Q147" s="257"/>
      <c r="R147" s="257"/>
      <c r="S147" s="257"/>
      <c r="T147" s="258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9" t="s">
        <v>487</v>
      </c>
      <c r="AU147" s="259" t="s">
        <v>82</v>
      </c>
      <c r="AV147" s="13" t="s">
        <v>82</v>
      </c>
      <c r="AW147" s="13" t="s">
        <v>35</v>
      </c>
      <c r="AX147" s="13" t="s">
        <v>74</v>
      </c>
      <c r="AY147" s="259" t="s">
        <v>475</v>
      </c>
    </row>
    <row r="148" s="13" customFormat="1">
      <c r="A148" s="13"/>
      <c r="B148" s="249"/>
      <c r="C148" s="250"/>
      <c r="D148" s="244" t="s">
        <v>487</v>
      </c>
      <c r="E148" s="251" t="s">
        <v>28</v>
      </c>
      <c r="F148" s="252" t="s">
        <v>9885</v>
      </c>
      <c r="G148" s="250"/>
      <c r="H148" s="253">
        <v>3</v>
      </c>
      <c r="I148" s="254"/>
      <c r="J148" s="250"/>
      <c r="K148" s="250"/>
      <c r="L148" s="255"/>
      <c r="M148" s="256"/>
      <c r="N148" s="257"/>
      <c r="O148" s="257"/>
      <c r="P148" s="257"/>
      <c r="Q148" s="257"/>
      <c r="R148" s="257"/>
      <c r="S148" s="257"/>
      <c r="T148" s="258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9" t="s">
        <v>487</v>
      </c>
      <c r="AU148" s="259" t="s">
        <v>82</v>
      </c>
      <c r="AV148" s="13" t="s">
        <v>82</v>
      </c>
      <c r="AW148" s="13" t="s">
        <v>35</v>
      </c>
      <c r="AX148" s="13" t="s">
        <v>74</v>
      </c>
      <c r="AY148" s="259" t="s">
        <v>475</v>
      </c>
    </row>
    <row r="149" s="13" customFormat="1">
      <c r="A149" s="13"/>
      <c r="B149" s="249"/>
      <c r="C149" s="250"/>
      <c r="D149" s="244" t="s">
        <v>487</v>
      </c>
      <c r="E149" s="251" t="s">
        <v>28</v>
      </c>
      <c r="F149" s="252" t="s">
        <v>9886</v>
      </c>
      <c r="G149" s="250"/>
      <c r="H149" s="253">
        <v>3</v>
      </c>
      <c r="I149" s="254"/>
      <c r="J149" s="250"/>
      <c r="K149" s="250"/>
      <c r="L149" s="255"/>
      <c r="M149" s="256"/>
      <c r="N149" s="257"/>
      <c r="O149" s="257"/>
      <c r="P149" s="257"/>
      <c r="Q149" s="257"/>
      <c r="R149" s="257"/>
      <c r="S149" s="257"/>
      <c r="T149" s="258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9" t="s">
        <v>487</v>
      </c>
      <c r="AU149" s="259" t="s">
        <v>82</v>
      </c>
      <c r="AV149" s="13" t="s">
        <v>82</v>
      </c>
      <c r="AW149" s="13" t="s">
        <v>35</v>
      </c>
      <c r="AX149" s="13" t="s">
        <v>74</v>
      </c>
      <c r="AY149" s="259" t="s">
        <v>475</v>
      </c>
    </row>
    <row r="150" s="13" customFormat="1">
      <c r="A150" s="13"/>
      <c r="B150" s="249"/>
      <c r="C150" s="250"/>
      <c r="D150" s="244" t="s">
        <v>487</v>
      </c>
      <c r="E150" s="251" t="s">
        <v>28</v>
      </c>
      <c r="F150" s="252" t="s">
        <v>9887</v>
      </c>
      <c r="G150" s="250"/>
      <c r="H150" s="253">
        <v>3</v>
      </c>
      <c r="I150" s="254"/>
      <c r="J150" s="250"/>
      <c r="K150" s="250"/>
      <c r="L150" s="255"/>
      <c r="M150" s="256"/>
      <c r="N150" s="257"/>
      <c r="O150" s="257"/>
      <c r="P150" s="257"/>
      <c r="Q150" s="257"/>
      <c r="R150" s="257"/>
      <c r="S150" s="257"/>
      <c r="T150" s="258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9" t="s">
        <v>487</v>
      </c>
      <c r="AU150" s="259" t="s">
        <v>82</v>
      </c>
      <c r="AV150" s="13" t="s">
        <v>82</v>
      </c>
      <c r="AW150" s="13" t="s">
        <v>35</v>
      </c>
      <c r="AX150" s="13" t="s">
        <v>74</v>
      </c>
      <c r="AY150" s="259" t="s">
        <v>475</v>
      </c>
    </row>
    <row r="151" s="13" customFormat="1">
      <c r="A151" s="13"/>
      <c r="B151" s="249"/>
      <c r="C151" s="250"/>
      <c r="D151" s="244" t="s">
        <v>487</v>
      </c>
      <c r="E151" s="251" t="s">
        <v>28</v>
      </c>
      <c r="F151" s="252" t="s">
        <v>9888</v>
      </c>
      <c r="G151" s="250"/>
      <c r="H151" s="253">
        <v>3</v>
      </c>
      <c r="I151" s="254"/>
      <c r="J151" s="250"/>
      <c r="K151" s="250"/>
      <c r="L151" s="255"/>
      <c r="M151" s="256"/>
      <c r="N151" s="257"/>
      <c r="O151" s="257"/>
      <c r="P151" s="257"/>
      <c r="Q151" s="257"/>
      <c r="R151" s="257"/>
      <c r="S151" s="257"/>
      <c r="T151" s="258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9" t="s">
        <v>487</v>
      </c>
      <c r="AU151" s="259" t="s">
        <v>82</v>
      </c>
      <c r="AV151" s="13" t="s">
        <v>82</v>
      </c>
      <c r="AW151" s="13" t="s">
        <v>35</v>
      </c>
      <c r="AX151" s="13" t="s">
        <v>74</v>
      </c>
      <c r="AY151" s="259" t="s">
        <v>475</v>
      </c>
    </row>
    <row r="152" s="13" customFormat="1">
      <c r="A152" s="13"/>
      <c r="B152" s="249"/>
      <c r="C152" s="250"/>
      <c r="D152" s="244" t="s">
        <v>487</v>
      </c>
      <c r="E152" s="251" t="s">
        <v>28</v>
      </c>
      <c r="F152" s="252" t="s">
        <v>9889</v>
      </c>
      <c r="G152" s="250"/>
      <c r="H152" s="253">
        <v>3</v>
      </c>
      <c r="I152" s="254"/>
      <c r="J152" s="250"/>
      <c r="K152" s="250"/>
      <c r="L152" s="255"/>
      <c r="M152" s="256"/>
      <c r="N152" s="257"/>
      <c r="O152" s="257"/>
      <c r="P152" s="257"/>
      <c r="Q152" s="257"/>
      <c r="R152" s="257"/>
      <c r="S152" s="257"/>
      <c r="T152" s="258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9" t="s">
        <v>487</v>
      </c>
      <c r="AU152" s="259" t="s">
        <v>82</v>
      </c>
      <c r="AV152" s="13" t="s">
        <v>82</v>
      </c>
      <c r="AW152" s="13" t="s">
        <v>35</v>
      </c>
      <c r="AX152" s="13" t="s">
        <v>74</v>
      </c>
      <c r="AY152" s="259" t="s">
        <v>475</v>
      </c>
    </row>
    <row r="153" s="13" customFormat="1">
      <c r="A153" s="13"/>
      <c r="B153" s="249"/>
      <c r="C153" s="250"/>
      <c r="D153" s="244" t="s">
        <v>487</v>
      </c>
      <c r="E153" s="251" t="s">
        <v>28</v>
      </c>
      <c r="F153" s="252" t="s">
        <v>9890</v>
      </c>
      <c r="G153" s="250"/>
      <c r="H153" s="253">
        <v>3</v>
      </c>
      <c r="I153" s="254"/>
      <c r="J153" s="250"/>
      <c r="K153" s="250"/>
      <c r="L153" s="255"/>
      <c r="M153" s="256"/>
      <c r="N153" s="257"/>
      <c r="O153" s="257"/>
      <c r="P153" s="257"/>
      <c r="Q153" s="257"/>
      <c r="R153" s="257"/>
      <c r="S153" s="257"/>
      <c r="T153" s="258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9" t="s">
        <v>487</v>
      </c>
      <c r="AU153" s="259" t="s">
        <v>82</v>
      </c>
      <c r="AV153" s="13" t="s">
        <v>82</v>
      </c>
      <c r="AW153" s="13" t="s">
        <v>35</v>
      </c>
      <c r="AX153" s="13" t="s">
        <v>74</v>
      </c>
      <c r="AY153" s="259" t="s">
        <v>475</v>
      </c>
    </row>
    <row r="154" s="13" customFormat="1">
      <c r="A154" s="13"/>
      <c r="B154" s="249"/>
      <c r="C154" s="250"/>
      <c r="D154" s="244" t="s">
        <v>487</v>
      </c>
      <c r="E154" s="251" t="s">
        <v>28</v>
      </c>
      <c r="F154" s="252" t="s">
        <v>9891</v>
      </c>
      <c r="G154" s="250"/>
      <c r="H154" s="253">
        <v>3</v>
      </c>
      <c r="I154" s="254"/>
      <c r="J154" s="250"/>
      <c r="K154" s="250"/>
      <c r="L154" s="255"/>
      <c r="M154" s="256"/>
      <c r="N154" s="257"/>
      <c r="O154" s="257"/>
      <c r="P154" s="257"/>
      <c r="Q154" s="257"/>
      <c r="R154" s="257"/>
      <c r="S154" s="257"/>
      <c r="T154" s="258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9" t="s">
        <v>487</v>
      </c>
      <c r="AU154" s="259" t="s">
        <v>82</v>
      </c>
      <c r="AV154" s="13" t="s">
        <v>82</v>
      </c>
      <c r="AW154" s="13" t="s">
        <v>35</v>
      </c>
      <c r="AX154" s="13" t="s">
        <v>74</v>
      </c>
      <c r="AY154" s="259" t="s">
        <v>475</v>
      </c>
    </row>
    <row r="155" s="13" customFormat="1">
      <c r="A155" s="13"/>
      <c r="B155" s="249"/>
      <c r="C155" s="250"/>
      <c r="D155" s="244" t="s">
        <v>487</v>
      </c>
      <c r="E155" s="251" t="s">
        <v>28</v>
      </c>
      <c r="F155" s="252" t="s">
        <v>9892</v>
      </c>
      <c r="G155" s="250"/>
      <c r="H155" s="253">
        <v>3</v>
      </c>
      <c r="I155" s="254"/>
      <c r="J155" s="250"/>
      <c r="K155" s="250"/>
      <c r="L155" s="255"/>
      <c r="M155" s="256"/>
      <c r="N155" s="257"/>
      <c r="O155" s="257"/>
      <c r="P155" s="257"/>
      <c r="Q155" s="257"/>
      <c r="R155" s="257"/>
      <c r="S155" s="257"/>
      <c r="T155" s="258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9" t="s">
        <v>487</v>
      </c>
      <c r="AU155" s="259" t="s">
        <v>82</v>
      </c>
      <c r="AV155" s="13" t="s">
        <v>82</v>
      </c>
      <c r="AW155" s="13" t="s">
        <v>35</v>
      </c>
      <c r="AX155" s="13" t="s">
        <v>74</v>
      </c>
      <c r="AY155" s="259" t="s">
        <v>475</v>
      </c>
    </row>
    <row r="156" s="13" customFormat="1">
      <c r="A156" s="13"/>
      <c r="B156" s="249"/>
      <c r="C156" s="250"/>
      <c r="D156" s="244" t="s">
        <v>487</v>
      </c>
      <c r="E156" s="251" t="s">
        <v>28</v>
      </c>
      <c r="F156" s="252" t="s">
        <v>9893</v>
      </c>
      <c r="G156" s="250"/>
      <c r="H156" s="253">
        <v>3</v>
      </c>
      <c r="I156" s="254"/>
      <c r="J156" s="250"/>
      <c r="K156" s="250"/>
      <c r="L156" s="255"/>
      <c r="M156" s="256"/>
      <c r="N156" s="257"/>
      <c r="O156" s="257"/>
      <c r="P156" s="257"/>
      <c r="Q156" s="257"/>
      <c r="R156" s="257"/>
      <c r="S156" s="257"/>
      <c r="T156" s="258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9" t="s">
        <v>487</v>
      </c>
      <c r="AU156" s="259" t="s">
        <v>82</v>
      </c>
      <c r="AV156" s="13" t="s">
        <v>82</v>
      </c>
      <c r="AW156" s="13" t="s">
        <v>35</v>
      </c>
      <c r="AX156" s="13" t="s">
        <v>74</v>
      </c>
      <c r="AY156" s="259" t="s">
        <v>475</v>
      </c>
    </row>
    <row r="157" s="13" customFormat="1">
      <c r="A157" s="13"/>
      <c r="B157" s="249"/>
      <c r="C157" s="250"/>
      <c r="D157" s="244" t="s">
        <v>487</v>
      </c>
      <c r="E157" s="251" t="s">
        <v>28</v>
      </c>
      <c r="F157" s="252" t="s">
        <v>9894</v>
      </c>
      <c r="G157" s="250"/>
      <c r="H157" s="253">
        <v>3</v>
      </c>
      <c r="I157" s="254"/>
      <c r="J157" s="250"/>
      <c r="K157" s="250"/>
      <c r="L157" s="255"/>
      <c r="M157" s="256"/>
      <c r="N157" s="257"/>
      <c r="O157" s="257"/>
      <c r="P157" s="257"/>
      <c r="Q157" s="257"/>
      <c r="R157" s="257"/>
      <c r="S157" s="257"/>
      <c r="T157" s="258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9" t="s">
        <v>487</v>
      </c>
      <c r="AU157" s="259" t="s">
        <v>82</v>
      </c>
      <c r="AV157" s="13" t="s">
        <v>82</v>
      </c>
      <c r="AW157" s="13" t="s">
        <v>35</v>
      </c>
      <c r="AX157" s="13" t="s">
        <v>74</v>
      </c>
      <c r="AY157" s="259" t="s">
        <v>475</v>
      </c>
    </row>
    <row r="158" s="13" customFormat="1">
      <c r="A158" s="13"/>
      <c r="B158" s="249"/>
      <c r="C158" s="250"/>
      <c r="D158" s="244" t="s">
        <v>487</v>
      </c>
      <c r="E158" s="251" t="s">
        <v>28</v>
      </c>
      <c r="F158" s="252" t="s">
        <v>9895</v>
      </c>
      <c r="G158" s="250"/>
      <c r="H158" s="253">
        <v>3</v>
      </c>
      <c r="I158" s="254"/>
      <c r="J158" s="250"/>
      <c r="K158" s="250"/>
      <c r="L158" s="255"/>
      <c r="M158" s="256"/>
      <c r="N158" s="257"/>
      <c r="O158" s="257"/>
      <c r="P158" s="257"/>
      <c r="Q158" s="257"/>
      <c r="R158" s="257"/>
      <c r="S158" s="257"/>
      <c r="T158" s="258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9" t="s">
        <v>487</v>
      </c>
      <c r="AU158" s="259" t="s">
        <v>82</v>
      </c>
      <c r="AV158" s="13" t="s">
        <v>82</v>
      </c>
      <c r="AW158" s="13" t="s">
        <v>35</v>
      </c>
      <c r="AX158" s="13" t="s">
        <v>74</v>
      </c>
      <c r="AY158" s="259" t="s">
        <v>475</v>
      </c>
    </row>
    <row r="159" s="13" customFormat="1">
      <c r="A159" s="13"/>
      <c r="B159" s="249"/>
      <c r="C159" s="250"/>
      <c r="D159" s="244" t="s">
        <v>487</v>
      </c>
      <c r="E159" s="251" t="s">
        <v>28</v>
      </c>
      <c r="F159" s="252" t="s">
        <v>9896</v>
      </c>
      <c r="G159" s="250"/>
      <c r="H159" s="253">
        <v>3</v>
      </c>
      <c r="I159" s="254"/>
      <c r="J159" s="250"/>
      <c r="K159" s="250"/>
      <c r="L159" s="255"/>
      <c r="M159" s="256"/>
      <c r="N159" s="257"/>
      <c r="O159" s="257"/>
      <c r="P159" s="257"/>
      <c r="Q159" s="257"/>
      <c r="R159" s="257"/>
      <c r="S159" s="257"/>
      <c r="T159" s="258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9" t="s">
        <v>487</v>
      </c>
      <c r="AU159" s="259" t="s">
        <v>82</v>
      </c>
      <c r="AV159" s="13" t="s">
        <v>82</v>
      </c>
      <c r="AW159" s="13" t="s">
        <v>35</v>
      </c>
      <c r="AX159" s="13" t="s">
        <v>74</v>
      </c>
      <c r="AY159" s="259" t="s">
        <v>475</v>
      </c>
    </row>
    <row r="160" s="13" customFormat="1">
      <c r="A160" s="13"/>
      <c r="B160" s="249"/>
      <c r="C160" s="250"/>
      <c r="D160" s="244" t="s">
        <v>487</v>
      </c>
      <c r="E160" s="251" t="s">
        <v>28</v>
      </c>
      <c r="F160" s="252" t="s">
        <v>9897</v>
      </c>
      <c r="G160" s="250"/>
      <c r="H160" s="253">
        <v>3</v>
      </c>
      <c r="I160" s="254"/>
      <c r="J160" s="250"/>
      <c r="K160" s="250"/>
      <c r="L160" s="255"/>
      <c r="M160" s="256"/>
      <c r="N160" s="257"/>
      <c r="O160" s="257"/>
      <c r="P160" s="257"/>
      <c r="Q160" s="257"/>
      <c r="R160" s="257"/>
      <c r="S160" s="257"/>
      <c r="T160" s="258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9" t="s">
        <v>487</v>
      </c>
      <c r="AU160" s="259" t="s">
        <v>82</v>
      </c>
      <c r="AV160" s="13" t="s">
        <v>82</v>
      </c>
      <c r="AW160" s="13" t="s">
        <v>35</v>
      </c>
      <c r="AX160" s="13" t="s">
        <v>74</v>
      </c>
      <c r="AY160" s="259" t="s">
        <v>475</v>
      </c>
    </row>
    <row r="161" s="13" customFormat="1">
      <c r="A161" s="13"/>
      <c r="B161" s="249"/>
      <c r="C161" s="250"/>
      <c r="D161" s="244" t="s">
        <v>487</v>
      </c>
      <c r="E161" s="251" t="s">
        <v>28</v>
      </c>
      <c r="F161" s="252" t="s">
        <v>9898</v>
      </c>
      <c r="G161" s="250"/>
      <c r="H161" s="253">
        <v>3</v>
      </c>
      <c r="I161" s="254"/>
      <c r="J161" s="250"/>
      <c r="K161" s="250"/>
      <c r="L161" s="255"/>
      <c r="M161" s="256"/>
      <c r="N161" s="257"/>
      <c r="O161" s="257"/>
      <c r="P161" s="257"/>
      <c r="Q161" s="257"/>
      <c r="R161" s="257"/>
      <c r="S161" s="257"/>
      <c r="T161" s="258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9" t="s">
        <v>487</v>
      </c>
      <c r="AU161" s="259" t="s">
        <v>82</v>
      </c>
      <c r="AV161" s="13" t="s">
        <v>82</v>
      </c>
      <c r="AW161" s="13" t="s">
        <v>35</v>
      </c>
      <c r="AX161" s="13" t="s">
        <v>74</v>
      </c>
      <c r="AY161" s="259" t="s">
        <v>475</v>
      </c>
    </row>
    <row r="162" s="13" customFormat="1">
      <c r="A162" s="13"/>
      <c r="B162" s="249"/>
      <c r="C162" s="250"/>
      <c r="D162" s="244" t="s">
        <v>487</v>
      </c>
      <c r="E162" s="251" t="s">
        <v>28</v>
      </c>
      <c r="F162" s="252" t="s">
        <v>9899</v>
      </c>
      <c r="G162" s="250"/>
      <c r="H162" s="253">
        <v>3</v>
      </c>
      <c r="I162" s="254"/>
      <c r="J162" s="250"/>
      <c r="K162" s="250"/>
      <c r="L162" s="255"/>
      <c r="M162" s="256"/>
      <c r="N162" s="257"/>
      <c r="O162" s="257"/>
      <c r="P162" s="257"/>
      <c r="Q162" s="257"/>
      <c r="R162" s="257"/>
      <c r="S162" s="257"/>
      <c r="T162" s="258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9" t="s">
        <v>487</v>
      </c>
      <c r="AU162" s="259" t="s">
        <v>82</v>
      </c>
      <c r="AV162" s="13" t="s">
        <v>82</v>
      </c>
      <c r="AW162" s="13" t="s">
        <v>35</v>
      </c>
      <c r="AX162" s="13" t="s">
        <v>74</v>
      </c>
      <c r="AY162" s="259" t="s">
        <v>475</v>
      </c>
    </row>
    <row r="163" s="15" customFormat="1">
      <c r="A163" s="15"/>
      <c r="B163" s="271"/>
      <c r="C163" s="272"/>
      <c r="D163" s="244" t="s">
        <v>487</v>
      </c>
      <c r="E163" s="273" t="s">
        <v>28</v>
      </c>
      <c r="F163" s="274" t="s">
        <v>493</v>
      </c>
      <c r="G163" s="272"/>
      <c r="H163" s="275">
        <v>51</v>
      </c>
      <c r="I163" s="276"/>
      <c r="J163" s="272"/>
      <c r="K163" s="272"/>
      <c r="L163" s="277"/>
      <c r="M163" s="278"/>
      <c r="N163" s="279"/>
      <c r="O163" s="279"/>
      <c r="P163" s="279"/>
      <c r="Q163" s="279"/>
      <c r="R163" s="279"/>
      <c r="S163" s="279"/>
      <c r="T163" s="280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81" t="s">
        <v>487</v>
      </c>
      <c r="AU163" s="281" t="s">
        <v>82</v>
      </c>
      <c r="AV163" s="15" t="s">
        <v>482</v>
      </c>
      <c r="AW163" s="15" t="s">
        <v>35</v>
      </c>
      <c r="AX163" s="15" t="s">
        <v>78</v>
      </c>
      <c r="AY163" s="281" t="s">
        <v>475</v>
      </c>
    </row>
    <row r="164" s="2" customFormat="1" ht="33" customHeight="1">
      <c r="A164" s="41"/>
      <c r="B164" s="42"/>
      <c r="C164" s="282" t="s">
        <v>482</v>
      </c>
      <c r="D164" s="282" t="s">
        <v>516</v>
      </c>
      <c r="E164" s="283" t="s">
        <v>9900</v>
      </c>
      <c r="F164" s="284" t="s">
        <v>9901</v>
      </c>
      <c r="G164" s="285" t="s">
        <v>639</v>
      </c>
      <c r="H164" s="286">
        <v>118.2</v>
      </c>
      <c r="I164" s="287"/>
      <c r="J164" s="288">
        <f>ROUND(I164*H164,2)</f>
        <v>0</v>
      </c>
      <c r="K164" s="284" t="s">
        <v>28</v>
      </c>
      <c r="L164" s="289"/>
      <c r="M164" s="290" t="s">
        <v>28</v>
      </c>
      <c r="N164" s="291" t="s">
        <v>45</v>
      </c>
      <c r="O164" s="87"/>
      <c r="P164" s="240">
        <f>O164*H164</f>
        <v>0</v>
      </c>
      <c r="Q164" s="240">
        <v>0</v>
      </c>
      <c r="R164" s="240">
        <f>Q164*H164</f>
        <v>0</v>
      </c>
      <c r="S164" s="240">
        <v>0</v>
      </c>
      <c r="T164" s="241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42" t="s">
        <v>519</v>
      </c>
      <c r="AT164" s="242" t="s">
        <v>516</v>
      </c>
      <c r="AU164" s="242" t="s">
        <v>82</v>
      </c>
      <c r="AY164" s="20" t="s">
        <v>475</v>
      </c>
      <c r="BE164" s="243">
        <f>IF(N164="základní",J164,0)</f>
        <v>0</v>
      </c>
      <c r="BF164" s="243">
        <f>IF(N164="snížená",J164,0)</f>
        <v>0</v>
      </c>
      <c r="BG164" s="243">
        <f>IF(N164="zákl. přenesená",J164,0)</f>
        <v>0</v>
      </c>
      <c r="BH164" s="243">
        <f>IF(N164="sníž. přenesená",J164,0)</f>
        <v>0</v>
      </c>
      <c r="BI164" s="243">
        <f>IF(N164="nulová",J164,0)</f>
        <v>0</v>
      </c>
      <c r="BJ164" s="20" t="s">
        <v>78</v>
      </c>
      <c r="BK164" s="243">
        <f>ROUND(I164*H164,2)</f>
        <v>0</v>
      </c>
      <c r="BL164" s="20" t="s">
        <v>482</v>
      </c>
      <c r="BM164" s="242" t="s">
        <v>9902</v>
      </c>
    </row>
    <row r="165" s="2" customFormat="1">
      <c r="A165" s="41"/>
      <c r="B165" s="42"/>
      <c r="C165" s="43"/>
      <c r="D165" s="244" t="s">
        <v>484</v>
      </c>
      <c r="E165" s="43"/>
      <c r="F165" s="245" t="s">
        <v>9901</v>
      </c>
      <c r="G165" s="43"/>
      <c r="H165" s="43"/>
      <c r="I165" s="151"/>
      <c r="J165" s="43"/>
      <c r="K165" s="43"/>
      <c r="L165" s="47"/>
      <c r="M165" s="246"/>
      <c r="N165" s="24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484</v>
      </c>
      <c r="AU165" s="20" t="s">
        <v>82</v>
      </c>
    </row>
    <row r="166" s="2" customFormat="1">
      <c r="A166" s="41"/>
      <c r="B166" s="42"/>
      <c r="C166" s="43"/>
      <c r="D166" s="244" t="s">
        <v>485</v>
      </c>
      <c r="E166" s="43"/>
      <c r="F166" s="248" t="s">
        <v>9903</v>
      </c>
      <c r="G166" s="43"/>
      <c r="H166" s="43"/>
      <c r="I166" s="151"/>
      <c r="J166" s="43"/>
      <c r="K166" s="43"/>
      <c r="L166" s="47"/>
      <c r="M166" s="246"/>
      <c r="N166" s="24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485</v>
      </c>
      <c r="AU166" s="20" t="s">
        <v>82</v>
      </c>
    </row>
    <row r="167" s="13" customFormat="1">
      <c r="A167" s="13"/>
      <c r="B167" s="249"/>
      <c r="C167" s="250"/>
      <c r="D167" s="244" t="s">
        <v>487</v>
      </c>
      <c r="E167" s="251" t="s">
        <v>28</v>
      </c>
      <c r="F167" s="252" t="s">
        <v>9904</v>
      </c>
      <c r="G167" s="250"/>
      <c r="H167" s="253">
        <v>6</v>
      </c>
      <c r="I167" s="254"/>
      <c r="J167" s="250"/>
      <c r="K167" s="250"/>
      <c r="L167" s="255"/>
      <c r="M167" s="256"/>
      <c r="N167" s="257"/>
      <c r="O167" s="257"/>
      <c r="P167" s="257"/>
      <c r="Q167" s="257"/>
      <c r="R167" s="257"/>
      <c r="S167" s="257"/>
      <c r="T167" s="258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9" t="s">
        <v>487</v>
      </c>
      <c r="AU167" s="259" t="s">
        <v>82</v>
      </c>
      <c r="AV167" s="13" t="s">
        <v>82</v>
      </c>
      <c r="AW167" s="13" t="s">
        <v>35</v>
      </c>
      <c r="AX167" s="13" t="s">
        <v>74</v>
      </c>
      <c r="AY167" s="259" t="s">
        <v>475</v>
      </c>
    </row>
    <row r="168" s="13" customFormat="1">
      <c r="A168" s="13"/>
      <c r="B168" s="249"/>
      <c r="C168" s="250"/>
      <c r="D168" s="244" t="s">
        <v>487</v>
      </c>
      <c r="E168" s="251" t="s">
        <v>28</v>
      </c>
      <c r="F168" s="252" t="s">
        <v>9905</v>
      </c>
      <c r="G168" s="250"/>
      <c r="H168" s="253">
        <v>6</v>
      </c>
      <c r="I168" s="254"/>
      <c r="J168" s="250"/>
      <c r="K168" s="250"/>
      <c r="L168" s="255"/>
      <c r="M168" s="256"/>
      <c r="N168" s="257"/>
      <c r="O168" s="257"/>
      <c r="P168" s="257"/>
      <c r="Q168" s="257"/>
      <c r="R168" s="257"/>
      <c r="S168" s="257"/>
      <c r="T168" s="258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9" t="s">
        <v>487</v>
      </c>
      <c r="AU168" s="259" t="s">
        <v>82</v>
      </c>
      <c r="AV168" s="13" t="s">
        <v>82</v>
      </c>
      <c r="AW168" s="13" t="s">
        <v>35</v>
      </c>
      <c r="AX168" s="13" t="s">
        <v>74</v>
      </c>
      <c r="AY168" s="259" t="s">
        <v>475</v>
      </c>
    </row>
    <row r="169" s="13" customFormat="1">
      <c r="A169" s="13"/>
      <c r="B169" s="249"/>
      <c r="C169" s="250"/>
      <c r="D169" s="244" t="s">
        <v>487</v>
      </c>
      <c r="E169" s="251" t="s">
        <v>28</v>
      </c>
      <c r="F169" s="252" t="s">
        <v>9906</v>
      </c>
      <c r="G169" s="250"/>
      <c r="H169" s="253">
        <v>6</v>
      </c>
      <c r="I169" s="254"/>
      <c r="J169" s="250"/>
      <c r="K169" s="250"/>
      <c r="L169" s="255"/>
      <c r="M169" s="256"/>
      <c r="N169" s="257"/>
      <c r="O169" s="257"/>
      <c r="P169" s="257"/>
      <c r="Q169" s="257"/>
      <c r="R169" s="257"/>
      <c r="S169" s="257"/>
      <c r="T169" s="258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9" t="s">
        <v>487</v>
      </c>
      <c r="AU169" s="259" t="s">
        <v>82</v>
      </c>
      <c r="AV169" s="13" t="s">
        <v>82</v>
      </c>
      <c r="AW169" s="13" t="s">
        <v>35</v>
      </c>
      <c r="AX169" s="13" t="s">
        <v>74</v>
      </c>
      <c r="AY169" s="259" t="s">
        <v>475</v>
      </c>
    </row>
    <row r="170" s="13" customFormat="1">
      <c r="A170" s="13"/>
      <c r="B170" s="249"/>
      <c r="C170" s="250"/>
      <c r="D170" s="244" t="s">
        <v>487</v>
      </c>
      <c r="E170" s="251" t="s">
        <v>28</v>
      </c>
      <c r="F170" s="252" t="s">
        <v>9907</v>
      </c>
      <c r="G170" s="250"/>
      <c r="H170" s="253">
        <v>6</v>
      </c>
      <c r="I170" s="254"/>
      <c r="J170" s="250"/>
      <c r="K170" s="250"/>
      <c r="L170" s="255"/>
      <c r="M170" s="256"/>
      <c r="N170" s="257"/>
      <c r="O170" s="257"/>
      <c r="P170" s="257"/>
      <c r="Q170" s="257"/>
      <c r="R170" s="257"/>
      <c r="S170" s="257"/>
      <c r="T170" s="258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9" t="s">
        <v>487</v>
      </c>
      <c r="AU170" s="259" t="s">
        <v>82</v>
      </c>
      <c r="AV170" s="13" t="s">
        <v>82</v>
      </c>
      <c r="AW170" s="13" t="s">
        <v>35</v>
      </c>
      <c r="AX170" s="13" t="s">
        <v>74</v>
      </c>
      <c r="AY170" s="259" t="s">
        <v>475</v>
      </c>
    </row>
    <row r="171" s="13" customFormat="1">
      <c r="A171" s="13"/>
      <c r="B171" s="249"/>
      <c r="C171" s="250"/>
      <c r="D171" s="244" t="s">
        <v>487</v>
      </c>
      <c r="E171" s="251" t="s">
        <v>28</v>
      </c>
      <c r="F171" s="252" t="s">
        <v>9908</v>
      </c>
      <c r="G171" s="250"/>
      <c r="H171" s="253">
        <v>6</v>
      </c>
      <c r="I171" s="254"/>
      <c r="J171" s="250"/>
      <c r="K171" s="250"/>
      <c r="L171" s="255"/>
      <c r="M171" s="256"/>
      <c r="N171" s="257"/>
      <c r="O171" s="257"/>
      <c r="P171" s="257"/>
      <c r="Q171" s="257"/>
      <c r="R171" s="257"/>
      <c r="S171" s="257"/>
      <c r="T171" s="258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9" t="s">
        <v>487</v>
      </c>
      <c r="AU171" s="259" t="s">
        <v>82</v>
      </c>
      <c r="AV171" s="13" t="s">
        <v>82</v>
      </c>
      <c r="AW171" s="13" t="s">
        <v>35</v>
      </c>
      <c r="AX171" s="13" t="s">
        <v>74</v>
      </c>
      <c r="AY171" s="259" t="s">
        <v>475</v>
      </c>
    </row>
    <row r="172" s="13" customFormat="1">
      <c r="A172" s="13"/>
      <c r="B172" s="249"/>
      <c r="C172" s="250"/>
      <c r="D172" s="244" t="s">
        <v>487</v>
      </c>
      <c r="E172" s="251" t="s">
        <v>28</v>
      </c>
      <c r="F172" s="252" t="s">
        <v>9909</v>
      </c>
      <c r="G172" s="250"/>
      <c r="H172" s="253">
        <v>6</v>
      </c>
      <c r="I172" s="254"/>
      <c r="J172" s="250"/>
      <c r="K172" s="250"/>
      <c r="L172" s="255"/>
      <c r="M172" s="256"/>
      <c r="N172" s="257"/>
      <c r="O172" s="257"/>
      <c r="P172" s="257"/>
      <c r="Q172" s="257"/>
      <c r="R172" s="257"/>
      <c r="S172" s="257"/>
      <c r="T172" s="258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9" t="s">
        <v>487</v>
      </c>
      <c r="AU172" s="259" t="s">
        <v>82</v>
      </c>
      <c r="AV172" s="13" t="s">
        <v>82</v>
      </c>
      <c r="AW172" s="13" t="s">
        <v>35</v>
      </c>
      <c r="AX172" s="13" t="s">
        <v>74</v>
      </c>
      <c r="AY172" s="259" t="s">
        <v>475</v>
      </c>
    </row>
    <row r="173" s="13" customFormat="1">
      <c r="A173" s="13"/>
      <c r="B173" s="249"/>
      <c r="C173" s="250"/>
      <c r="D173" s="244" t="s">
        <v>487</v>
      </c>
      <c r="E173" s="251" t="s">
        <v>28</v>
      </c>
      <c r="F173" s="252" t="s">
        <v>9910</v>
      </c>
      <c r="G173" s="250"/>
      <c r="H173" s="253">
        <v>6</v>
      </c>
      <c r="I173" s="254"/>
      <c r="J173" s="250"/>
      <c r="K173" s="250"/>
      <c r="L173" s="255"/>
      <c r="M173" s="256"/>
      <c r="N173" s="257"/>
      <c r="O173" s="257"/>
      <c r="P173" s="257"/>
      <c r="Q173" s="257"/>
      <c r="R173" s="257"/>
      <c r="S173" s="257"/>
      <c r="T173" s="258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9" t="s">
        <v>487</v>
      </c>
      <c r="AU173" s="259" t="s">
        <v>82</v>
      </c>
      <c r="AV173" s="13" t="s">
        <v>82</v>
      </c>
      <c r="AW173" s="13" t="s">
        <v>35</v>
      </c>
      <c r="AX173" s="13" t="s">
        <v>74</v>
      </c>
      <c r="AY173" s="259" t="s">
        <v>475</v>
      </c>
    </row>
    <row r="174" s="13" customFormat="1">
      <c r="A174" s="13"/>
      <c r="B174" s="249"/>
      <c r="C174" s="250"/>
      <c r="D174" s="244" t="s">
        <v>487</v>
      </c>
      <c r="E174" s="251" t="s">
        <v>28</v>
      </c>
      <c r="F174" s="252" t="s">
        <v>9911</v>
      </c>
      <c r="G174" s="250"/>
      <c r="H174" s="253">
        <v>5.7000000000000002</v>
      </c>
      <c r="I174" s="254"/>
      <c r="J174" s="250"/>
      <c r="K174" s="250"/>
      <c r="L174" s="255"/>
      <c r="M174" s="256"/>
      <c r="N174" s="257"/>
      <c r="O174" s="257"/>
      <c r="P174" s="257"/>
      <c r="Q174" s="257"/>
      <c r="R174" s="257"/>
      <c r="S174" s="257"/>
      <c r="T174" s="258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9" t="s">
        <v>487</v>
      </c>
      <c r="AU174" s="259" t="s">
        <v>82</v>
      </c>
      <c r="AV174" s="13" t="s">
        <v>82</v>
      </c>
      <c r="AW174" s="13" t="s">
        <v>35</v>
      </c>
      <c r="AX174" s="13" t="s">
        <v>74</v>
      </c>
      <c r="AY174" s="259" t="s">
        <v>475</v>
      </c>
    </row>
    <row r="175" s="13" customFormat="1">
      <c r="A175" s="13"/>
      <c r="B175" s="249"/>
      <c r="C175" s="250"/>
      <c r="D175" s="244" t="s">
        <v>487</v>
      </c>
      <c r="E175" s="251" t="s">
        <v>28</v>
      </c>
      <c r="F175" s="252" t="s">
        <v>9912</v>
      </c>
      <c r="G175" s="250"/>
      <c r="H175" s="253">
        <v>6</v>
      </c>
      <c r="I175" s="254"/>
      <c r="J175" s="250"/>
      <c r="K175" s="250"/>
      <c r="L175" s="255"/>
      <c r="M175" s="256"/>
      <c r="N175" s="257"/>
      <c r="O175" s="257"/>
      <c r="P175" s="257"/>
      <c r="Q175" s="257"/>
      <c r="R175" s="257"/>
      <c r="S175" s="257"/>
      <c r="T175" s="258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9" t="s">
        <v>487</v>
      </c>
      <c r="AU175" s="259" t="s">
        <v>82</v>
      </c>
      <c r="AV175" s="13" t="s">
        <v>82</v>
      </c>
      <c r="AW175" s="13" t="s">
        <v>35</v>
      </c>
      <c r="AX175" s="13" t="s">
        <v>74</v>
      </c>
      <c r="AY175" s="259" t="s">
        <v>475</v>
      </c>
    </row>
    <row r="176" s="13" customFormat="1">
      <c r="A176" s="13"/>
      <c r="B176" s="249"/>
      <c r="C176" s="250"/>
      <c r="D176" s="244" t="s">
        <v>487</v>
      </c>
      <c r="E176" s="251" t="s">
        <v>28</v>
      </c>
      <c r="F176" s="252" t="s">
        <v>9913</v>
      </c>
      <c r="G176" s="250"/>
      <c r="H176" s="253">
        <v>8.0999999999999996</v>
      </c>
      <c r="I176" s="254"/>
      <c r="J176" s="250"/>
      <c r="K176" s="250"/>
      <c r="L176" s="255"/>
      <c r="M176" s="256"/>
      <c r="N176" s="257"/>
      <c r="O176" s="257"/>
      <c r="P176" s="257"/>
      <c r="Q176" s="257"/>
      <c r="R176" s="257"/>
      <c r="S176" s="257"/>
      <c r="T176" s="258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9" t="s">
        <v>487</v>
      </c>
      <c r="AU176" s="259" t="s">
        <v>82</v>
      </c>
      <c r="AV176" s="13" t="s">
        <v>82</v>
      </c>
      <c r="AW176" s="13" t="s">
        <v>35</v>
      </c>
      <c r="AX176" s="13" t="s">
        <v>74</v>
      </c>
      <c r="AY176" s="259" t="s">
        <v>475</v>
      </c>
    </row>
    <row r="177" s="13" customFormat="1">
      <c r="A177" s="13"/>
      <c r="B177" s="249"/>
      <c r="C177" s="250"/>
      <c r="D177" s="244" t="s">
        <v>487</v>
      </c>
      <c r="E177" s="251" t="s">
        <v>28</v>
      </c>
      <c r="F177" s="252" t="s">
        <v>9914</v>
      </c>
      <c r="G177" s="250"/>
      <c r="H177" s="253">
        <v>7</v>
      </c>
      <c r="I177" s="254"/>
      <c r="J177" s="250"/>
      <c r="K177" s="250"/>
      <c r="L177" s="255"/>
      <c r="M177" s="256"/>
      <c r="N177" s="257"/>
      <c r="O177" s="257"/>
      <c r="P177" s="257"/>
      <c r="Q177" s="257"/>
      <c r="R177" s="257"/>
      <c r="S177" s="257"/>
      <c r="T177" s="258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9" t="s">
        <v>487</v>
      </c>
      <c r="AU177" s="259" t="s">
        <v>82</v>
      </c>
      <c r="AV177" s="13" t="s">
        <v>82</v>
      </c>
      <c r="AW177" s="13" t="s">
        <v>35</v>
      </c>
      <c r="AX177" s="13" t="s">
        <v>74</v>
      </c>
      <c r="AY177" s="259" t="s">
        <v>475</v>
      </c>
    </row>
    <row r="178" s="13" customFormat="1">
      <c r="A178" s="13"/>
      <c r="B178" s="249"/>
      <c r="C178" s="250"/>
      <c r="D178" s="244" t="s">
        <v>487</v>
      </c>
      <c r="E178" s="251" t="s">
        <v>28</v>
      </c>
      <c r="F178" s="252" t="s">
        <v>9915</v>
      </c>
      <c r="G178" s="250"/>
      <c r="H178" s="253">
        <v>7</v>
      </c>
      <c r="I178" s="254"/>
      <c r="J178" s="250"/>
      <c r="K178" s="250"/>
      <c r="L178" s="255"/>
      <c r="M178" s="256"/>
      <c r="N178" s="257"/>
      <c r="O178" s="257"/>
      <c r="P178" s="257"/>
      <c r="Q178" s="257"/>
      <c r="R178" s="257"/>
      <c r="S178" s="257"/>
      <c r="T178" s="258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9" t="s">
        <v>487</v>
      </c>
      <c r="AU178" s="259" t="s">
        <v>82</v>
      </c>
      <c r="AV178" s="13" t="s">
        <v>82</v>
      </c>
      <c r="AW178" s="13" t="s">
        <v>35</v>
      </c>
      <c r="AX178" s="13" t="s">
        <v>74</v>
      </c>
      <c r="AY178" s="259" t="s">
        <v>475</v>
      </c>
    </row>
    <row r="179" s="13" customFormat="1">
      <c r="A179" s="13"/>
      <c r="B179" s="249"/>
      <c r="C179" s="250"/>
      <c r="D179" s="244" t="s">
        <v>487</v>
      </c>
      <c r="E179" s="251" t="s">
        <v>28</v>
      </c>
      <c r="F179" s="252" t="s">
        <v>9916</v>
      </c>
      <c r="G179" s="250"/>
      <c r="H179" s="253">
        <v>12.199999999999999</v>
      </c>
      <c r="I179" s="254"/>
      <c r="J179" s="250"/>
      <c r="K179" s="250"/>
      <c r="L179" s="255"/>
      <c r="M179" s="256"/>
      <c r="N179" s="257"/>
      <c r="O179" s="257"/>
      <c r="P179" s="257"/>
      <c r="Q179" s="257"/>
      <c r="R179" s="257"/>
      <c r="S179" s="257"/>
      <c r="T179" s="258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9" t="s">
        <v>487</v>
      </c>
      <c r="AU179" s="259" t="s">
        <v>82</v>
      </c>
      <c r="AV179" s="13" t="s">
        <v>82</v>
      </c>
      <c r="AW179" s="13" t="s">
        <v>35</v>
      </c>
      <c r="AX179" s="13" t="s">
        <v>74</v>
      </c>
      <c r="AY179" s="259" t="s">
        <v>475</v>
      </c>
    </row>
    <row r="180" s="13" customFormat="1">
      <c r="A180" s="13"/>
      <c r="B180" s="249"/>
      <c r="C180" s="250"/>
      <c r="D180" s="244" t="s">
        <v>487</v>
      </c>
      <c r="E180" s="251" t="s">
        <v>28</v>
      </c>
      <c r="F180" s="252" t="s">
        <v>9917</v>
      </c>
      <c r="G180" s="250"/>
      <c r="H180" s="253">
        <v>12.199999999999999</v>
      </c>
      <c r="I180" s="254"/>
      <c r="J180" s="250"/>
      <c r="K180" s="250"/>
      <c r="L180" s="255"/>
      <c r="M180" s="256"/>
      <c r="N180" s="257"/>
      <c r="O180" s="257"/>
      <c r="P180" s="257"/>
      <c r="Q180" s="257"/>
      <c r="R180" s="257"/>
      <c r="S180" s="257"/>
      <c r="T180" s="258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9" t="s">
        <v>487</v>
      </c>
      <c r="AU180" s="259" t="s">
        <v>82</v>
      </c>
      <c r="AV180" s="13" t="s">
        <v>82</v>
      </c>
      <c r="AW180" s="13" t="s">
        <v>35</v>
      </c>
      <c r="AX180" s="13" t="s">
        <v>74</v>
      </c>
      <c r="AY180" s="259" t="s">
        <v>475</v>
      </c>
    </row>
    <row r="181" s="13" customFormat="1">
      <c r="A181" s="13"/>
      <c r="B181" s="249"/>
      <c r="C181" s="250"/>
      <c r="D181" s="244" t="s">
        <v>487</v>
      </c>
      <c r="E181" s="251" t="s">
        <v>28</v>
      </c>
      <c r="F181" s="252" t="s">
        <v>9918</v>
      </c>
      <c r="G181" s="250"/>
      <c r="H181" s="253">
        <v>6</v>
      </c>
      <c r="I181" s="254"/>
      <c r="J181" s="250"/>
      <c r="K181" s="250"/>
      <c r="L181" s="255"/>
      <c r="M181" s="256"/>
      <c r="N181" s="257"/>
      <c r="O181" s="257"/>
      <c r="P181" s="257"/>
      <c r="Q181" s="257"/>
      <c r="R181" s="257"/>
      <c r="S181" s="257"/>
      <c r="T181" s="258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9" t="s">
        <v>487</v>
      </c>
      <c r="AU181" s="259" t="s">
        <v>82</v>
      </c>
      <c r="AV181" s="13" t="s">
        <v>82</v>
      </c>
      <c r="AW181" s="13" t="s">
        <v>35</v>
      </c>
      <c r="AX181" s="13" t="s">
        <v>74</v>
      </c>
      <c r="AY181" s="259" t="s">
        <v>475</v>
      </c>
    </row>
    <row r="182" s="13" customFormat="1">
      <c r="A182" s="13"/>
      <c r="B182" s="249"/>
      <c r="C182" s="250"/>
      <c r="D182" s="244" t="s">
        <v>487</v>
      </c>
      <c r="E182" s="251" t="s">
        <v>28</v>
      </c>
      <c r="F182" s="252" t="s">
        <v>9919</v>
      </c>
      <c r="G182" s="250"/>
      <c r="H182" s="253">
        <v>6</v>
      </c>
      <c r="I182" s="254"/>
      <c r="J182" s="250"/>
      <c r="K182" s="250"/>
      <c r="L182" s="255"/>
      <c r="M182" s="256"/>
      <c r="N182" s="257"/>
      <c r="O182" s="257"/>
      <c r="P182" s="257"/>
      <c r="Q182" s="257"/>
      <c r="R182" s="257"/>
      <c r="S182" s="257"/>
      <c r="T182" s="258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9" t="s">
        <v>487</v>
      </c>
      <c r="AU182" s="259" t="s">
        <v>82</v>
      </c>
      <c r="AV182" s="13" t="s">
        <v>82</v>
      </c>
      <c r="AW182" s="13" t="s">
        <v>35</v>
      </c>
      <c r="AX182" s="13" t="s">
        <v>74</v>
      </c>
      <c r="AY182" s="259" t="s">
        <v>475</v>
      </c>
    </row>
    <row r="183" s="13" customFormat="1">
      <c r="A183" s="13"/>
      <c r="B183" s="249"/>
      <c r="C183" s="250"/>
      <c r="D183" s="244" t="s">
        <v>487</v>
      </c>
      <c r="E183" s="251" t="s">
        <v>28</v>
      </c>
      <c r="F183" s="252" t="s">
        <v>9920</v>
      </c>
      <c r="G183" s="250"/>
      <c r="H183" s="253">
        <v>6</v>
      </c>
      <c r="I183" s="254"/>
      <c r="J183" s="250"/>
      <c r="K183" s="250"/>
      <c r="L183" s="255"/>
      <c r="M183" s="256"/>
      <c r="N183" s="257"/>
      <c r="O183" s="257"/>
      <c r="P183" s="257"/>
      <c r="Q183" s="257"/>
      <c r="R183" s="257"/>
      <c r="S183" s="257"/>
      <c r="T183" s="258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9" t="s">
        <v>487</v>
      </c>
      <c r="AU183" s="259" t="s">
        <v>82</v>
      </c>
      <c r="AV183" s="13" t="s">
        <v>82</v>
      </c>
      <c r="AW183" s="13" t="s">
        <v>35</v>
      </c>
      <c r="AX183" s="13" t="s">
        <v>74</v>
      </c>
      <c r="AY183" s="259" t="s">
        <v>475</v>
      </c>
    </row>
    <row r="184" s="15" customFormat="1">
      <c r="A184" s="15"/>
      <c r="B184" s="271"/>
      <c r="C184" s="272"/>
      <c r="D184" s="244" t="s">
        <v>487</v>
      </c>
      <c r="E184" s="273" t="s">
        <v>28</v>
      </c>
      <c r="F184" s="274" t="s">
        <v>493</v>
      </c>
      <c r="G184" s="272"/>
      <c r="H184" s="275">
        <v>118.20000000000002</v>
      </c>
      <c r="I184" s="276"/>
      <c r="J184" s="272"/>
      <c r="K184" s="272"/>
      <c r="L184" s="277"/>
      <c r="M184" s="278"/>
      <c r="N184" s="279"/>
      <c r="O184" s="279"/>
      <c r="P184" s="279"/>
      <c r="Q184" s="279"/>
      <c r="R184" s="279"/>
      <c r="S184" s="279"/>
      <c r="T184" s="280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81" t="s">
        <v>487</v>
      </c>
      <c r="AU184" s="281" t="s">
        <v>82</v>
      </c>
      <c r="AV184" s="15" t="s">
        <v>482</v>
      </c>
      <c r="AW184" s="15" t="s">
        <v>35</v>
      </c>
      <c r="AX184" s="15" t="s">
        <v>78</v>
      </c>
      <c r="AY184" s="281" t="s">
        <v>475</v>
      </c>
    </row>
    <row r="185" s="2" customFormat="1" ht="16.5" customHeight="1">
      <c r="A185" s="41"/>
      <c r="B185" s="42"/>
      <c r="C185" s="231" t="s">
        <v>186</v>
      </c>
      <c r="D185" s="231" t="s">
        <v>477</v>
      </c>
      <c r="E185" s="232" t="s">
        <v>9921</v>
      </c>
      <c r="F185" s="233" t="s">
        <v>9922</v>
      </c>
      <c r="G185" s="234" t="s">
        <v>480</v>
      </c>
      <c r="H185" s="235">
        <v>0.092999999999999999</v>
      </c>
      <c r="I185" s="236"/>
      <c r="J185" s="237">
        <f>ROUND(I185*H185,2)</f>
        <v>0</v>
      </c>
      <c r="K185" s="233" t="s">
        <v>28</v>
      </c>
      <c r="L185" s="47"/>
      <c r="M185" s="238" t="s">
        <v>28</v>
      </c>
      <c r="N185" s="239" t="s">
        <v>45</v>
      </c>
      <c r="O185" s="87"/>
      <c r="P185" s="240">
        <f>O185*H185</f>
        <v>0</v>
      </c>
      <c r="Q185" s="240">
        <v>2.5600000000000001</v>
      </c>
      <c r="R185" s="240">
        <f>Q185*H185</f>
        <v>0.23808000000000001</v>
      </c>
      <c r="S185" s="240">
        <v>0</v>
      </c>
      <c r="T185" s="241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42" t="s">
        <v>482</v>
      </c>
      <c r="AT185" s="242" t="s">
        <v>477</v>
      </c>
      <c r="AU185" s="242" t="s">
        <v>82</v>
      </c>
      <c r="AY185" s="20" t="s">
        <v>475</v>
      </c>
      <c r="BE185" s="243">
        <f>IF(N185="základní",J185,0)</f>
        <v>0</v>
      </c>
      <c r="BF185" s="243">
        <f>IF(N185="snížená",J185,0)</f>
        <v>0</v>
      </c>
      <c r="BG185" s="243">
        <f>IF(N185="zákl. přenesená",J185,0)</f>
        <v>0</v>
      </c>
      <c r="BH185" s="243">
        <f>IF(N185="sníž. přenesená",J185,0)</f>
        <v>0</v>
      </c>
      <c r="BI185" s="243">
        <f>IF(N185="nulová",J185,0)</f>
        <v>0</v>
      </c>
      <c r="BJ185" s="20" t="s">
        <v>78</v>
      </c>
      <c r="BK185" s="243">
        <f>ROUND(I185*H185,2)</f>
        <v>0</v>
      </c>
      <c r="BL185" s="20" t="s">
        <v>482</v>
      </c>
      <c r="BM185" s="242" t="s">
        <v>9923</v>
      </c>
    </row>
    <row r="186" s="2" customFormat="1">
      <c r="A186" s="41"/>
      <c r="B186" s="42"/>
      <c r="C186" s="43"/>
      <c r="D186" s="244" t="s">
        <v>484</v>
      </c>
      <c r="E186" s="43"/>
      <c r="F186" s="245" t="s">
        <v>9922</v>
      </c>
      <c r="G186" s="43"/>
      <c r="H186" s="43"/>
      <c r="I186" s="151"/>
      <c r="J186" s="43"/>
      <c r="K186" s="43"/>
      <c r="L186" s="47"/>
      <c r="M186" s="246"/>
      <c r="N186" s="24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484</v>
      </c>
      <c r="AU186" s="20" t="s">
        <v>82</v>
      </c>
    </row>
    <row r="187" s="13" customFormat="1">
      <c r="A187" s="13"/>
      <c r="B187" s="249"/>
      <c r="C187" s="250"/>
      <c r="D187" s="244" t="s">
        <v>487</v>
      </c>
      <c r="E187" s="251" t="s">
        <v>28</v>
      </c>
      <c r="F187" s="252" t="s">
        <v>9924</v>
      </c>
      <c r="G187" s="250"/>
      <c r="H187" s="253">
        <v>0.0040000000000000001</v>
      </c>
      <c r="I187" s="254"/>
      <c r="J187" s="250"/>
      <c r="K187" s="250"/>
      <c r="L187" s="255"/>
      <c r="M187" s="256"/>
      <c r="N187" s="257"/>
      <c r="O187" s="257"/>
      <c r="P187" s="257"/>
      <c r="Q187" s="257"/>
      <c r="R187" s="257"/>
      <c r="S187" s="257"/>
      <c r="T187" s="258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9" t="s">
        <v>487</v>
      </c>
      <c r="AU187" s="259" t="s">
        <v>82</v>
      </c>
      <c r="AV187" s="13" t="s">
        <v>82</v>
      </c>
      <c r="AW187" s="13" t="s">
        <v>35</v>
      </c>
      <c r="AX187" s="13" t="s">
        <v>74</v>
      </c>
      <c r="AY187" s="259" t="s">
        <v>475</v>
      </c>
    </row>
    <row r="188" s="13" customFormat="1">
      <c r="A188" s="13"/>
      <c r="B188" s="249"/>
      <c r="C188" s="250"/>
      <c r="D188" s="244" t="s">
        <v>487</v>
      </c>
      <c r="E188" s="251" t="s">
        <v>28</v>
      </c>
      <c r="F188" s="252" t="s">
        <v>9925</v>
      </c>
      <c r="G188" s="250"/>
      <c r="H188" s="253">
        <v>0.0040000000000000001</v>
      </c>
      <c r="I188" s="254"/>
      <c r="J188" s="250"/>
      <c r="K188" s="250"/>
      <c r="L188" s="255"/>
      <c r="M188" s="256"/>
      <c r="N188" s="257"/>
      <c r="O188" s="257"/>
      <c r="P188" s="257"/>
      <c r="Q188" s="257"/>
      <c r="R188" s="257"/>
      <c r="S188" s="257"/>
      <c r="T188" s="258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9" t="s">
        <v>487</v>
      </c>
      <c r="AU188" s="259" t="s">
        <v>82</v>
      </c>
      <c r="AV188" s="13" t="s">
        <v>82</v>
      </c>
      <c r="AW188" s="13" t="s">
        <v>35</v>
      </c>
      <c r="AX188" s="13" t="s">
        <v>74</v>
      </c>
      <c r="AY188" s="259" t="s">
        <v>475</v>
      </c>
    </row>
    <row r="189" s="13" customFormat="1">
      <c r="A189" s="13"/>
      <c r="B189" s="249"/>
      <c r="C189" s="250"/>
      <c r="D189" s="244" t="s">
        <v>487</v>
      </c>
      <c r="E189" s="251" t="s">
        <v>28</v>
      </c>
      <c r="F189" s="252" t="s">
        <v>9926</v>
      </c>
      <c r="G189" s="250"/>
      <c r="H189" s="253">
        <v>0.0040000000000000001</v>
      </c>
      <c r="I189" s="254"/>
      <c r="J189" s="250"/>
      <c r="K189" s="250"/>
      <c r="L189" s="255"/>
      <c r="M189" s="256"/>
      <c r="N189" s="257"/>
      <c r="O189" s="257"/>
      <c r="P189" s="257"/>
      <c r="Q189" s="257"/>
      <c r="R189" s="257"/>
      <c r="S189" s="257"/>
      <c r="T189" s="258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9" t="s">
        <v>487</v>
      </c>
      <c r="AU189" s="259" t="s">
        <v>82</v>
      </c>
      <c r="AV189" s="13" t="s">
        <v>82</v>
      </c>
      <c r="AW189" s="13" t="s">
        <v>35</v>
      </c>
      <c r="AX189" s="13" t="s">
        <v>74</v>
      </c>
      <c r="AY189" s="259" t="s">
        <v>475</v>
      </c>
    </row>
    <row r="190" s="13" customFormat="1">
      <c r="A190" s="13"/>
      <c r="B190" s="249"/>
      <c r="C190" s="250"/>
      <c r="D190" s="244" t="s">
        <v>487</v>
      </c>
      <c r="E190" s="251" t="s">
        <v>28</v>
      </c>
      <c r="F190" s="252" t="s">
        <v>9927</v>
      </c>
      <c r="G190" s="250"/>
      <c r="H190" s="253">
        <v>0.0040000000000000001</v>
      </c>
      <c r="I190" s="254"/>
      <c r="J190" s="250"/>
      <c r="K190" s="250"/>
      <c r="L190" s="255"/>
      <c r="M190" s="256"/>
      <c r="N190" s="257"/>
      <c r="O190" s="257"/>
      <c r="P190" s="257"/>
      <c r="Q190" s="257"/>
      <c r="R190" s="257"/>
      <c r="S190" s="257"/>
      <c r="T190" s="258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9" t="s">
        <v>487</v>
      </c>
      <c r="AU190" s="259" t="s">
        <v>82</v>
      </c>
      <c r="AV190" s="13" t="s">
        <v>82</v>
      </c>
      <c r="AW190" s="13" t="s">
        <v>35</v>
      </c>
      <c r="AX190" s="13" t="s">
        <v>74</v>
      </c>
      <c r="AY190" s="259" t="s">
        <v>475</v>
      </c>
    </row>
    <row r="191" s="13" customFormat="1">
      <c r="A191" s="13"/>
      <c r="B191" s="249"/>
      <c r="C191" s="250"/>
      <c r="D191" s="244" t="s">
        <v>487</v>
      </c>
      <c r="E191" s="251" t="s">
        <v>28</v>
      </c>
      <c r="F191" s="252" t="s">
        <v>9928</v>
      </c>
      <c r="G191" s="250"/>
      <c r="H191" s="253">
        <v>0.0040000000000000001</v>
      </c>
      <c r="I191" s="254"/>
      <c r="J191" s="250"/>
      <c r="K191" s="250"/>
      <c r="L191" s="255"/>
      <c r="M191" s="256"/>
      <c r="N191" s="257"/>
      <c r="O191" s="257"/>
      <c r="P191" s="257"/>
      <c r="Q191" s="257"/>
      <c r="R191" s="257"/>
      <c r="S191" s="257"/>
      <c r="T191" s="258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9" t="s">
        <v>487</v>
      </c>
      <c r="AU191" s="259" t="s">
        <v>82</v>
      </c>
      <c r="AV191" s="13" t="s">
        <v>82</v>
      </c>
      <c r="AW191" s="13" t="s">
        <v>35</v>
      </c>
      <c r="AX191" s="13" t="s">
        <v>74</v>
      </c>
      <c r="AY191" s="259" t="s">
        <v>475</v>
      </c>
    </row>
    <row r="192" s="13" customFormat="1">
      <c r="A192" s="13"/>
      <c r="B192" s="249"/>
      <c r="C192" s="250"/>
      <c r="D192" s="244" t="s">
        <v>487</v>
      </c>
      <c r="E192" s="251" t="s">
        <v>28</v>
      </c>
      <c r="F192" s="252" t="s">
        <v>9929</v>
      </c>
      <c r="G192" s="250"/>
      <c r="H192" s="253">
        <v>0.0040000000000000001</v>
      </c>
      <c r="I192" s="254"/>
      <c r="J192" s="250"/>
      <c r="K192" s="250"/>
      <c r="L192" s="255"/>
      <c r="M192" s="256"/>
      <c r="N192" s="257"/>
      <c r="O192" s="257"/>
      <c r="P192" s="257"/>
      <c r="Q192" s="257"/>
      <c r="R192" s="257"/>
      <c r="S192" s="257"/>
      <c r="T192" s="258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9" t="s">
        <v>487</v>
      </c>
      <c r="AU192" s="259" t="s">
        <v>82</v>
      </c>
      <c r="AV192" s="13" t="s">
        <v>82</v>
      </c>
      <c r="AW192" s="13" t="s">
        <v>35</v>
      </c>
      <c r="AX192" s="13" t="s">
        <v>74</v>
      </c>
      <c r="AY192" s="259" t="s">
        <v>475</v>
      </c>
    </row>
    <row r="193" s="13" customFormat="1">
      <c r="A193" s="13"/>
      <c r="B193" s="249"/>
      <c r="C193" s="250"/>
      <c r="D193" s="244" t="s">
        <v>487</v>
      </c>
      <c r="E193" s="251" t="s">
        <v>28</v>
      </c>
      <c r="F193" s="252" t="s">
        <v>9930</v>
      </c>
      <c r="G193" s="250"/>
      <c r="H193" s="253">
        <v>0.0040000000000000001</v>
      </c>
      <c r="I193" s="254"/>
      <c r="J193" s="250"/>
      <c r="K193" s="250"/>
      <c r="L193" s="255"/>
      <c r="M193" s="256"/>
      <c r="N193" s="257"/>
      <c r="O193" s="257"/>
      <c r="P193" s="257"/>
      <c r="Q193" s="257"/>
      <c r="R193" s="257"/>
      <c r="S193" s="257"/>
      <c r="T193" s="258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9" t="s">
        <v>487</v>
      </c>
      <c r="AU193" s="259" t="s">
        <v>82</v>
      </c>
      <c r="AV193" s="13" t="s">
        <v>82</v>
      </c>
      <c r="AW193" s="13" t="s">
        <v>35</v>
      </c>
      <c r="AX193" s="13" t="s">
        <v>74</v>
      </c>
      <c r="AY193" s="259" t="s">
        <v>475</v>
      </c>
    </row>
    <row r="194" s="13" customFormat="1">
      <c r="A194" s="13"/>
      <c r="B194" s="249"/>
      <c r="C194" s="250"/>
      <c r="D194" s="244" t="s">
        <v>487</v>
      </c>
      <c r="E194" s="251" t="s">
        <v>28</v>
      </c>
      <c r="F194" s="252" t="s">
        <v>9931</v>
      </c>
      <c r="G194" s="250"/>
      <c r="H194" s="253">
        <v>0.0040000000000000001</v>
      </c>
      <c r="I194" s="254"/>
      <c r="J194" s="250"/>
      <c r="K194" s="250"/>
      <c r="L194" s="255"/>
      <c r="M194" s="256"/>
      <c r="N194" s="257"/>
      <c r="O194" s="257"/>
      <c r="P194" s="257"/>
      <c r="Q194" s="257"/>
      <c r="R194" s="257"/>
      <c r="S194" s="257"/>
      <c r="T194" s="258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9" t="s">
        <v>487</v>
      </c>
      <c r="AU194" s="259" t="s">
        <v>82</v>
      </c>
      <c r="AV194" s="13" t="s">
        <v>82</v>
      </c>
      <c r="AW194" s="13" t="s">
        <v>35</v>
      </c>
      <c r="AX194" s="13" t="s">
        <v>74</v>
      </c>
      <c r="AY194" s="259" t="s">
        <v>475</v>
      </c>
    </row>
    <row r="195" s="13" customFormat="1">
      <c r="A195" s="13"/>
      <c r="B195" s="249"/>
      <c r="C195" s="250"/>
      <c r="D195" s="244" t="s">
        <v>487</v>
      </c>
      <c r="E195" s="251" t="s">
        <v>28</v>
      </c>
      <c r="F195" s="252" t="s">
        <v>9932</v>
      </c>
      <c r="G195" s="250"/>
      <c r="H195" s="253">
        <v>0.0040000000000000001</v>
      </c>
      <c r="I195" s="254"/>
      <c r="J195" s="250"/>
      <c r="K195" s="250"/>
      <c r="L195" s="255"/>
      <c r="M195" s="256"/>
      <c r="N195" s="257"/>
      <c r="O195" s="257"/>
      <c r="P195" s="257"/>
      <c r="Q195" s="257"/>
      <c r="R195" s="257"/>
      <c r="S195" s="257"/>
      <c r="T195" s="258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9" t="s">
        <v>487</v>
      </c>
      <c r="AU195" s="259" t="s">
        <v>82</v>
      </c>
      <c r="AV195" s="13" t="s">
        <v>82</v>
      </c>
      <c r="AW195" s="13" t="s">
        <v>35</v>
      </c>
      <c r="AX195" s="13" t="s">
        <v>74</v>
      </c>
      <c r="AY195" s="259" t="s">
        <v>475</v>
      </c>
    </row>
    <row r="196" s="13" customFormat="1">
      <c r="A196" s="13"/>
      <c r="B196" s="249"/>
      <c r="C196" s="250"/>
      <c r="D196" s="244" t="s">
        <v>487</v>
      </c>
      <c r="E196" s="251" t="s">
        <v>28</v>
      </c>
      <c r="F196" s="252" t="s">
        <v>9933</v>
      </c>
      <c r="G196" s="250"/>
      <c r="H196" s="253">
        <v>0.0070000000000000001</v>
      </c>
      <c r="I196" s="254"/>
      <c r="J196" s="250"/>
      <c r="K196" s="250"/>
      <c r="L196" s="255"/>
      <c r="M196" s="256"/>
      <c r="N196" s="257"/>
      <c r="O196" s="257"/>
      <c r="P196" s="257"/>
      <c r="Q196" s="257"/>
      <c r="R196" s="257"/>
      <c r="S196" s="257"/>
      <c r="T196" s="258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9" t="s">
        <v>487</v>
      </c>
      <c r="AU196" s="259" t="s">
        <v>82</v>
      </c>
      <c r="AV196" s="13" t="s">
        <v>82</v>
      </c>
      <c r="AW196" s="13" t="s">
        <v>35</v>
      </c>
      <c r="AX196" s="13" t="s">
        <v>74</v>
      </c>
      <c r="AY196" s="259" t="s">
        <v>475</v>
      </c>
    </row>
    <row r="197" s="13" customFormat="1">
      <c r="A197" s="13"/>
      <c r="B197" s="249"/>
      <c r="C197" s="250"/>
      <c r="D197" s="244" t="s">
        <v>487</v>
      </c>
      <c r="E197" s="251" t="s">
        <v>28</v>
      </c>
      <c r="F197" s="252" t="s">
        <v>9934</v>
      </c>
      <c r="G197" s="250"/>
      <c r="H197" s="253">
        <v>0.0060000000000000001</v>
      </c>
      <c r="I197" s="254"/>
      <c r="J197" s="250"/>
      <c r="K197" s="250"/>
      <c r="L197" s="255"/>
      <c r="M197" s="256"/>
      <c r="N197" s="257"/>
      <c r="O197" s="257"/>
      <c r="P197" s="257"/>
      <c r="Q197" s="257"/>
      <c r="R197" s="257"/>
      <c r="S197" s="257"/>
      <c r="T197" s="258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9" t="s">
        <v>487</v>
      </c>
      <c r="AU197" s="259" t="s">
        <v>82</v>
      </c>
      <c r="AV197" s="13" t="s">
        <v>82</v>
      </c>
      <c r="AW197" s="13" t="s">
        <v>35</v>
      </c>
      <c r="AX197" s="13" t="s">
        <v>74</v>
      </c>
      <c r="AY197" s="259" t="s">
        <v>475</v>
      </c>
    </row>
    <row r="198" s="13" customFormat="1">
      <c r="A198" s="13"/>
      <c r="B198" s="249"/>
      <c r="C198" s="250"/>
      <c r="D198" s="244" t="s">
        <v>487</v>
      </c>
      <c r="E198" s="251" t="s">
        <v>28</v>
      </c>
      <c r="F198" s="252" t="s">
        <v>9935</v>
      </c>
      <c r="G198" s="250"/>
      <c r="H198" s="253">
        <v>0.0060000000000000001</v>
      </c>
      <c r="I198" s="254"/>
      <c r="J198" s="250"/>
      <c r="K198" s="250"/>
      <c r="L198" s="255"/>
      <c r="M198" s="256"/>
      <c r="N198" s="257"/>
      <c r="O198" s="257"/>
      <c r="P198" s="257"/>
      <c r="Q198" s="257"/>
      <c r="R198" s="257"/>
      <c r="S198" s="257"/>
      <c r="T198" s="258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9" t="s">
        <v>487</v>
      </c>
      <c r="AU198" s="259" t="s">
        <v>82</v>
      </c>
      <c r="AV198" s="13" t="s">
        <v>82</v>
      </c>
      <c r="AW198" s="13" t="s">
        <v>35</v>
      </c>
      <c r="AX198" s="13" t="s">
        <v>74</v>
      </c>
      <c r="AY198" s="259" t="s">
        <v>475</v>
      </c>
    </row>
    <row r="199" s="13" customFormat="1">
      <c r="A199" s="13"/>
      <c r="B199" s="249"/>
      <c r="C199" s="250"/>
      <c r="D199" s="244" t="s">
        <v>487</v>
      </c>
      <c r="E199" s="251" t="s">
        <v>28</v>
      </c>
      <c r="F199" s="252" t="s">
        <v>9936</v>
      </c>
      <c r="G199" s="250"/>
      <c r="H199" s="253">
        <v>0.012999999999999999</v>
      </c>
      <c r="I199" s="254"/>
      <c r="J199" s="250"/>
      <c r="K199" s="250"/>
      <c r="L199" s="255"/>
      <c r="M199" s="256"/>
      <c r="N199" s="257"/>
      <c r="O199" s="257"/>
      <c r="P199" s="257"/>
      <c r="Q199" s="257"/>
      <c r="R199" s="257"/>
      <c r="S199" s="257"/>
      <c r="T199" s="258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9" t="s">
        <v>487</v>
      </c>
      <c r="AU199" s="259" t="s">
        <v>82</v>
      </c>
      <c r="AV199" s="13" t="s">
        <v>82</v>
      </c>
      <c r="AW199" s="13" t="s">
        <v>35</v>
      </c>
      <c r="AX199" s="13" t="s">
        <v>74</v>
      </c>
      <c r="AY199" s="259" t="s">
        <v>475</v>
      </c>
    </row>
    <row r="200" s="13" customFormat="1">
      <c r="A200" s="13"/>
      <c r="B200" s="249"/>
      <c r="C200" s="250"/>
      <c r="D200" s="244" t="s">
        <v>487</v>
      </c>
      <c r="E200" s="251" t="s">
        <v>28</v>
      </c>
      <c r="F200" s="252" t="s">
        <v>9937</v>
      </c>
      <c r="G200" s="250"/>
      <c r="H200" s="253">
        <v>0.012999999999999999</v>
      </c>
      <c r="I200" s="254"/>
      <c r="J200" s="250"/>
      <c r="K200" s="250"/>
      <c r="L200" s="255"/>
      <c r="M200" s="256"/>
      <c r="N200" s="257"/>
      <c r="O200" s="257"/>
      <c r="P200" s="257"/>
      <c r="Q200" s="257"/>
      <c r="R200" s="257"/>
      <c r="S200" s="257"/>
      <c r="T200" s="258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9" t="s">
        <v>487</v>
      </c>
      <c r="AU200" s="259" t="s">
        <v>82</v>
      </c>
      <c r="AV200" s="13" t="s">
        <v>82</v>
      </c>
      <c r="AW200" s="13" t="s">
        <v>35</v>
      </c>
      <c r="AX200" s="13" t="s">
        <v>74</v>
      </c>
      <c r="AY200" s="259" t="s">
        <v>475</v>
      </c>
    </row>
    <row r="201" s="13" customFormat="1">
      <c r="A201" s="13"/>
      <c r="B201" s="249"/>
      <c r="C201" s="250"/>
      <c r="D201" s="244" t="s">
        <v>487</v>
      </c>
      <c r="E201" s="251" t="s">
        <v>28</v>
      </c>
      <c r="F201" s="252" t="s">
        <v>9938</v>
      </c>
      <c r="G201" s="250"/>
      <c r="H201" s="253">
        <v>0.0040000000000000001</v>
      </c>
      <c r="I201" s="254"/>
      <c r="J201" s="250"/>
      <c r="K201" s="250"/>
      <c r="L201" s="255"/>
      <c r="M201" s="256"/>
      <c r="N201" s="257"/>
      <c r="O201" s="257"/>
      <c r="P201" s="257"/>
      <c r="Q201" s="257"/>
      <c r="R201" s="257"/>
      <c r="S201" s="257"/>
      <c r="T201" s="258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9" t="s">
        <v>487</v>
      </c>
      <c r="AU201" s="259" t="s">
        <v>82</v>
      </c>
      <c r="AV201" s="13" t="s">
        <v>82</v>
      </c>
      <c r="AW201" s="13" t="s">
        <v>35</v>
      </c>
      <c r="AX201" s="13" t="s">
        <v>74</v>
      </c>
      <c r="AY201" s="259" t="s">
        <v>475</v>
      </c>
    </row>
    <row r="202" s="13" customFormat="1">
      <c r="A202" s="13"/>
      <c r="B202" s="249"/>
      <c r="C202" s="250"/>
      <c r="D202" s="244" t="s">
        <v>487</v>
      </c>
      <c r="E202" s="251" t="s">
        <v>28</v>
      </c>
      <c r="F202" s="252" t="s">
        <v>9939</v>
      </c>
      <c r="G202" s="250"/>
      <c r="H202" s="253">
        <v>0.0040000000000000001</v>
      </c>
      <c r="I202" s="254"/>
      <c r="J202" s="250"/>
      <c r="K202" s="250"/>
      <c r="L202" s="255"/>
      <c r="M202" s="256"/>
      <c r="N202" s="257"/>
      <c r="O202" s="257"/>
      <c r="P202" s="257"/>
      <c r="Q202" s="257"/>
      <c r="R202" s="257"/>
      <c r="S202" s="257"/>
      <c r="T202" s="258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9" t="s">
        <v>487</v>
      </c>
      <c r="AU202" s="259" t="s">
        <v>82</v>
      </c>
      <c r="AV202" s="13" t="s">
        <v>82</v>
      </c>
      <c r="AW202" s="13" t="s">
        <v>35</v>
      </c>
      <c r="AX202" s="13" t="s">
        <v>74</v>
      </c>
      <c r="AY202" s="259" t="s">
        <v>475</v>
      </c>
    </row>
    <row r="203" s="13" customFormat="1">
      <c r="A203" s="13"/>
      <c r="B203" s="249"/>
      <c r="C203" s="250"/>
      <c r="D203" s="244" t="s">
        <v>487</v>
      </c>
      <c r="E203" s="251" t="s">
        <v>28</v>
      </c>
      <c r="F203" s="252" t="s">
        <v>9940</v>
      </c>
      <c r="G203" s="250"/>
      <c r="H203" s="253">
        <v>0.0040000000000000001</v>
      </c>
      <c r="I203" s="254"/>
      <c r="J203" s="250"/>
      <c r="K203" s="250"/>
      <c r="L203" s="255"/>
      <c r="M203" s="256"/>
      <c r="N203" s="257"/>
      <c r="O203" s="257"/>
      <c r="P203" s="257"/>
      <c r="Q203" s="257"/>
      <c r="R203" s="257"/>
      <c r="S203" s="257"/>
      <c r="T203" s="258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9" t="s">
        <v>487</v>
      </c>
      <c r="AU203" s="259" t="s">
        <v>82</v>
      </c>
      <c r="AV203" s="13" t="s">
        <v>82</v>
      </c>
      <c r="AW203" s="13" t="s">
        <v>35</v>
      </c>
      <c r="AX203" s="13" t="s">
        <v>74</v>
      </c>
      <c r="AY203" s="259" t="s">
        <v>475</v>
      </c>
    </row>
    <row r="204" s="15" customFormat="1">
      <c r="A204" s="15"/>
      <c r="B204" s="271"/>
      <c r="C204" s="272"/>
      <c r="D204" s="244" t="s">
        <v>487</v>
      </c>
      <c r="E204" s="273" t="s">
        <v>28</v>
      </c>
      <c r="F204" s="274" t="s">
        <v>493</v>
      </c>
      <c r="G204" s="272"/>
      <c r="H204" s="275">
        <v>0.093000000000000013</v>
      </c>
      <c r="I204" s="276"/>
      <c r="J204" s="272"/>
      <c r="K204" s="272"/>
      <c r="L204" s="277"/>
      <c r="M204" s="278"/>
      <c r="N204" s="279"/>
      <c r="O204" s="279"/>
      <c r="P204" s="279"/>
      <c r="Q204" s="279"/>
      <c r="R204" s="279"/>
      <c r="S204" s="279"/>
      <c r="T204" s="280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81" t="s">
        <v>487</v>
      </c>
      <c r="AU204" s="281" t="s">
        <v>82</v>
      </c>
      <c r="AV204" s="15" t="s">
        <v>482</v>
      </c>
      <c r="AW204" s="15" t="s">
        <v>35</v>
      </c>
      <c r="AX204" s="15" t="s">
        <v>78</v>
      </c>
      <c r="AY204" s="281" t="s">
        <v>475</v>
      </c>
    </row>
    <row r="205" s="2" customFormat="1" ht="21.75" customHeight="1">
      <c r="A205" s="41"/>
      <c r="B205" s="42"/>
      <c r="C205" s="231" t="s">
        <v>204</v>
      </c>
      <c r="D205" s="231" t="s">
        <v>477</v>
      </c>
      <c r="E205" s="232" t="s">
        <v>9941</v>
      </c>
      <c r="F205" s="233" t="s">
        <v>9942</v>
      </c>
      <c r="G205" s="234" t="s">
        <v>3147</v>
      </c>
      <c r="H205" s="235">
        <v>41</v>
      </c>
      <c r="I205" s="236"/>
      <c r="J205" s="237">
        <f>ROUND(I205*H205,2)</f>
        <v>0</v>
      </c>
      <c r="K205" s="233" t="s">
        <v>28</v>
      </c>
      <c r="L205" s="47"/>
      <c r="M205" s="238" t="s">
        <v>28</v>
      </c>
      <c r="N205" s="239" t="s">
        <v>45</v>
      </c>
      <c r="O205" s="87"/>
      <c r="P205" s="240">
        <f>O205*H205</f>
        <v>0</v>
      </c>
      <c r="Q205" s="240">
        <v>0</v>
      </c>
      <c r="R205" s="240">
        <f>Q205*H205</f>
        <v>0</v>
      </c>
      <c r="S205" s="240">
        <v>0</v>
      </c>
      <c r="T205" s="241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42" t="s">
        <v>482</v>
      </c>
      <c r="AT205" s="242" t="s">
        <v>477</v>
      </c>
      <c r="AU205" s="242" t="s">
        <v>82</v>
      </c>
      <c r="AY205" s="20" t="s">
        <v>475</v>
      </c>
      <c r="BE205" s="243">
        <f>IF(N205="základní",J205,0)</f>
        <v>0</v>
      </c>
      <c r="BF205" s="243">
        <f>IF(N205="snížená",J205,0)</f>
        <v>0</v>
      </c>
      <c r="BG205" s="243">
        <f>IF(N205="zákl. přenesená",J205,0)</f>
        <v>0</v>
      </c>
      <c r="BH205" s="243">
        <f>IF(N205="sníž. přenesená",J205,0)</f>
        <v>0</v>
      </c>
      <c r="BI205" s="243">
        <f>IF(N205="nulová",J205,0)</f>
        <v>0</v>
      </c>
      <c r="BJ205" s="20" t="s">
        <v>78</v>
      </c>
      <c r="BK205" s="243">
        <f>ROUND(I205*H205,2)</f>
        <v>0</v>
      </c>
      <c r="BL205" s="20" t="s">
        <v>482</v>
      </c>
      <c r="BM205" s="242" t="s">
        <v>9943</v>
      </c>
    </row>
    <row r="206" s="2" customFormat="1">
      <c r="A206" s="41"/>
      <c r="B206" s="42"/>
      <c r="C206" s="43"/>
      <c r="D206" s="244" t="s">
        <v>484</v>
      </c>
      <c r="E206" s="43"/>
      <c r="F206" s="245" t="s">
        <v>9944</v>
      </c>
      <c r="G206" s="43"/>
      <c r="H206" s="43"/>
      <c r="I206" s="151"/>
      <c r="J206" s="43"/>
      <c r="K206" s="43"/>
      <c r="L206" s="47"/>
      <c r="M206" s="246"/>
      <c r="N206" s="24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484</v>
      </c>
      <c r="AU206" s="20" t="s">
        <v>82</v>
      </c>
    </row>
    <row r="207" s="2" customFormat="1">
      <c r="A207" s="41"/>
      <c r="B207" s="42"/>
      <c r="C207" s="43"/>
      <c r="D207" s="244" t="s">
        <v>485</v>
      </c>
      <c r="E207" s="43"/>
      <c r="F207" s="248" t="s">
        <v>9945</v>
      </c>
      <c r="G207" s="43"/>
      <c r="H207" s="43"/>
      <c r="I207" s="151"/>
      <c r="J207" s="43"/>
      <c r="K207" s="43"/>
      <c r="L207" s="47"/>
      <c r="M207" s="246"/>
      <c r="N207" s="24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485</v>
      </c>
      <c r="AU207" s="20" t="s">
        <v>82</v>
      </c>
    </row>
    <row r="208" s="13" customFormat="1">
      <c r="A208" s="13"/>
      <c r="B208" s="249"/>
      <c r="C208" s="250"/>
      <c r="D208" s="244" t="s">
        <v>487</v>
      </c>
      <c r="E208" s="251" t="s">
        <v>28</v>
      </c>
      <c r="F208" s="252" t="s">
        <v>9946</v>
      </c>
      <c r="G208" s="250"/>
      <c r="H208" s="253">
        <v>2</v>
      </c>
      <c r="I208" s="254"/>
      <c r="J208" s="250"/>
      <c r="K208" s="250"/>
      <c r="L208" s="255"/>
      <c r="M208" s="256"/>
      <c r="N208" s="257"/>
      <c r="O208" s="257"/>
      <c r="P208" s="257"/>
      <c r="Q208" s="257"/>
      <c r="R208" s="257"/>
      <c r="S208" s="257"/>
      <c r="T208" s="258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9" t="s">
        <v>487</v>
      </c>
      <c r="AU208" s="259" t="s">
        <v>82</v>
      </c>
      <c r="AV208" s="13" t="s">
        <v>82</v>
      </c>
      <c r="AW208" s="13" t="s">
        <v>35</v>
      </c>
      <c r="AX208" s="13" t="s">
        <v>74</v>
      </c>
      <c r="AY208" s="259" t="s">
        <v>475</v>
      </c>
    </row>
    <row r="209" s="13" customFormat="1">
      <c r="A209" s="13"/>
      <c r="B209" s="249"/>
      <c r="C209" s="250"/>
      <c r="D209" s="244" t="s">
        <v>487</v>
      </c>
      <c r="E209" s="251" t="s">
        <v>28</v>
      </c>
      <c r="F209" s="252" t="s">
        <v>9947</v>
      </c>
      <c r="G209" s="250"/>
      <c r="H209" s="253">
        <v>2</v>
      </c>
      <c r="I209" s="254"/>
      <c r="J209" s="250"/>
      <c r="K209" s="250"/>
      <c r="L209" s="255"/>
      <c r="M209" s="256"/>
      <c r="N209" s="257"/>
      <c r="O209" s="257"/>
      <c r="P209" s="257"/>
      <c r="Q209" s="257"/>
      <c r="R209" s="257"/>
      <c r="S209" s="257"/>
      <c r="T209" s="258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9" t="s">
        <v>487</v>
      </c>
      <c r="AU209" s="259" t="s">
        <v>82</v>
      </c>
      <c r="AV209" s="13" t="s">
        <v>82</v>
      </c>
      <c r="AW209" s="13" t="s">
        <v>35</v>
      </c>
      <c r="AX209" s="13" t="s">
        <v>74</v>
      </c>
      <c r="AY209" s="259" t="s">
        <v>475</v>
      </c>
    </row>
    <row r="210" s="13" customFormat="1">
      <c r="A210" s="13"/>
      <c r="B210" s="249"/>
      <c r="C210" s="250"/>
      <c r="D210" s="244" t="s">
        <v>487</v>
      </c>
      <c r="E210" s="251" t="s">
        <v>28</v>
      </c>
      <c r="F210" s="252" t="s">
        <v>9948</v>
      </c>
      <c r="G210" s="250"/>
      <c r="H210" s="253">
        <v>2</v>
      </c>
      <c r="I210" s="254"/>
      <c r="J210" s="250"/>
      <c r="K210" s="250"/>
      <c r="L210" s="255"/>
      <c r="M210" s="256"/>
      <c r="N210" s="257"/>
      <c r="O210" s="257"/>
      <c r="P210" s="257"/>
      <c r="Q210" s="257"/>
      <c r="R210" s="257"/>
      <c r="S210" s="257"/>
      <c r="T210" s="258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9" t="s">
        <v>487</v>
      </c>
      <c r="AU210" s="259" t="s">
        <v>82</v>
      </c>
      <c r="AV210" s="13" t="s">
        <v>82</v>
      </c>
      <c r="AW210" s="13" t="s">
        <v>35</v>
      </c>
      <c r="AX210" s="13" t="s">
        <v>74</v>
      </c>
      <c r="AY210" s="259" t="s">
        <v>475</v>
      </c>
    </row>
    <row r="211" s="13" customFormat="1">
      <c r="A211" s="13"/>
      <c r="B211" s="249"/>
      <c r="C211" s="250"/>
      <c r="D211" s="244" t="s">
        <v>487</v>
      </c>
      <c r="E211" s="251" t="s">
        <v>28</v>
      </c>
      <c r="F211" s="252" t="s">
        <v>9949</v>
      </c>
      <c r="G211" s="250"/>
      <c r="H211" s="253">
        <v>2</v>
      </c>
      <c r="I211" s="254"/>
      <c r="J211" s="250"/>
      <c r="K211" s="250"/>
      <c r="L211" s="255"/>
      <c r="M211" s="256"/>
      <c r="N211" s="257"/>
      <c r="O211" s="257"/>
      <c r="P211" s="257"/>
      <c r="Q211" s="257"/>
      <c r="R211" s="257"/>
      <c r="S211" s="257"/>
      <c r="T211" s="258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9" t="s">
        <v>487</v>
      </c>
      <c r="AU211" s="259" t="s">
        <v>82</v>
      </c>
      <c r="AV211" s="13" t="s">
        <v>82</v>
      </c>
      <c r="AW211" s="13" t="s">
        <v>35</v>
      </c>
      <c r="AX211" s="13" t="s">
        <v>74</v>
      </c>
      <c r="AY211" s="259" t="s">
        <v>475</v>
      </c>
    </row>
    <row r="212" s="13" customFormat="1">
      <c r="A212" s="13"/>
      <c r="B212" s="249"/>
      <c r="C212" s="250"/>
      <c r="D212" s="244" t="s">
        <v>487</v>
      </c>
      <c r="E212" s="251" t="s">
        <v>28</v>
      </c>
      <c r="F212" s="252" t="s">
        <v>9950</v>
      </c>
      <c r="G212" s="250"/>
      <c r="H212" s="253">
        <v>2</v>
      </c>
      <c r="I212" s="254"/>
      <c r="J212" s="250"/>
      <c r="K212" s="250"/>
      <c r="L212" s="255"/>
      <c r="M212" s="256"/>
      <c r="N212" s="257"/>
      <c r="O212" s="257"/>
      <c r="P212" s="257"/>
      <c r="Q212" s="257"/>
      <c r="R212" s="257"/>
      <c r="S212" s="257"/>
      <c r="T212" s="258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9" t="s">
        <v>487</v>
      </c>
      <c r="AU212" s="259" t="s">
        <v>82</v>
      </c>
      <c r="AV212" s="13" t="s">
        <v>82</v>
      </c>
      <c r="AW212" s="13" t="s">
        <v>35</v>
      </c>
      <c r="AX212" s="13" t="s">
        <v>74</v>
      </c>
      <c r="AY212" s="259" t="s">
        <v>475</v>
      </c>
    </row>
    <row r="213" s="13" customFormat="1">
      <c r="A213" s="13"/>
      <c r="B213" s="249"/>
      <c r="C213" s="250"/>
      <c r="D213" s="244" t="s">
        <v>487</v>
      </c>
      <c r="E213" s="251" t="s">
        <v>28</v>
      </c>
      <c r="F213" s="252" t="s">
        <v>9951</v>
      </c>
      <c r="G213" s="250"/>
      <c r="H213" s="253">
        <v>2</v>
      </c>
      <c r="I213" s="254"/>
      <c r="J213" s="250"/>
      <c r="K213" s="250"/>
      <c r="L213" s="255"/>
      <c r="M213" s="256"/>
      <c r="N213" s="257"/>
      <c r="O213" s="257"/>
      <c r="P213" s="257"/>
      <c r="Q213" s="257"/>
      <c r="R213" s="257"/>
      <c r="S213" s="257"/>
      <c r="T213" s="258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9" t="s">
        <v>487</v>
      </c>
      <c r="AU213" s="259" t="s">
        <v>82</v>
      </c>
      <c r="AV213" s="13" t="s">
        <v>82</v>
      </c>
      <c r="AW213" s="13" t="s">
        <v>35</v>
      </c>
      <c r="AX213" s="13" t="s">
        <v>74</v>
      </c>
      <c r="AY213" s="259" t="s">
        <v>475</v>
      </c>
    </row>
    <row r="214" s="13" customFormat="1">
      <c r="A214" s="13"/>
      <c r="B214" s="249"/>
      <c r="C214" s="250"/>
      <c r="D214" s="244" t="s">
        <v>487</v>
      </c>
      <c r="E214" s="251" t="s">
        <v>28</v>
      </c>
      <c r="F214" s="252" t="s">
        <v>9952</v>
      </c>
      <c r="G214" s="250"/>
      <c r="H214" s="253">
        <v>2</v>
      </c>
      <c r="I214" s="254"/>
      <c r="J214" s="250"/>
      <c r="K214" s="250"/>
      <c r="L214" s="255"/>
      <c r="M214" s="256"/>
      <c r="N214" s="257"/>
      <c r="O214" s="257"/>
      <c r="P214" s="257"/>
      <c r="Q214" s="257"/>
      <c r="R214" s="257"/>
      <c r="S214" s="257"/>
      <c r="T214" s="258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9" t="s">
        <v>487</v>
      </c>
      <c r="AU214" s="259" t="s">
        <v>82</v>
      </c>
      <c r="AV214" s="13" t="s">
        <v>82</v>
      </c>
      <c r="AW214" s="13" t="s">
        <v>35</v>
      </c>
      <c r="AX214" s="13" t="s">
        <v>74</v>
      </c>
      <c r="AY214" s="259" t="s">
        <v>475</v>
      </c>
    </row>
    <row r="215" s="13" customFormat="1">
      <c r="A215" s="13"/>
      <c r="B215" s="249"/>
      <c r="C215" s="250"/>
      <c r="D215" s="244" t="s">
        <v>487</v>
      </c>
      <c r="E215" s="251" t="s">
        <v>28</v>
      </c>
      <c r="F215" s="252" t="s">
        <v>9953</v>
      </c>
      <c r="G215" s="250"/>
      <c r="H215" s="253">
        <v>2</v>
      </c>
      <c r="I215" s="254"/>
      <c r="J215" s="250"/>
      <c r="K215" s="250"/>
      <c r="L215" s="255"/>
      <c r="M215" s="256"/>
      <c r="N215" s="257"/>
      <c r="O215" s="257"/>
      <c r="P215" s="257"/>
      <c r="Q215" s="257"/>
      <c r="R215" s="257"/>
      <c r="S215" s="257"/>
      <c r="T215" s="258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9" t="s">
        <v>487</v>
      </c>
      <c r="AU215" s="259" t="s">
        <v>82</v>
      </c>
      <c r="AV215" s="13" t="s">
        <v>82</v>
      </c>
      <c r="AW215" s="13" t="s">
        <v>35</v>
      </c>
      <c r="AX215" s="13" t="s">
        <v>74</v>
      </c>
      <c r="AY215" s="259" t="s">
        <v>475</v>
      </c>
    </row>
    <row r="216" s="13" customFormat="1">
      <c r="A216" s="13"/>
      <c r="B216" s="249"/>
      <c r="C216" s="250"/>
      <c r="D216" s="244" t="s">
        <v>487</v>
      </c>
      <c r="E216" s="251" t="s">
        <v>28</v>
      </c>
      <c r="F216" s="252" t="s">
        <v>9954</v>
      </c>
      <c r="G216" s="250"/>
      <c r="H216" s="253">
        <v>2</v>
      </c>
      <c r="I216" s="254"/>
      <c r="J216" s="250"/>
      <c r="K216" s="250"/>
      <c r="L216" s="255"/>
      <c r="M216" s="256"/>
      <c r="N216" s="257"/>
      <c r="O216" s="257"/>
      <c r="P216" s="257"/>
      <c r="Q216" s="257"/>
      <c r="R216" s="257"/>
      <c r="S216" s="257"/>
      <c r="T216" s="258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9" t="s">
        <v>487</v>
      </c>
      <c r="AU216" s="259" t="s">
        <v>82</v>
      </c>
      <c r="AV216" s="13" t="s">
        <v>82</v>
      </c>
      <c r="AW216" s="13" t="s">
        <v>35</v>
      </c>
      <c r="AX216" s="13" t="s">
        <v>74</v>
      </c>
      <c r="AY216" s="259" t="s">
        <v>475</v>
      </c>
    </row>
    <row r="217" s="13" customFormat="1">
      <c r="A217" s="13"/>
      <c r="B217" s="249"/>
      <c r="C217" s="250"/>
      <c r="D217" s="244" t="s">
        <v>487</v>
      </c>
      <c r="E217" s="251" t="s">
        <v>28</v>
      </c>
      <c r="F217" s="252" t="s">
        <v>9955</v>
      </c>
      <c r="G217" s="250"/>
      <c r="H217" s="253">
        <v>3</v>
      </c>
      <c r="I217" s="254"/>
      <c r="J217" s="250"/>
      <c r="K217" s="250"/>
      <c r="L217" s="255"/>
      <c r="M217" s="256"/>
      <c r="N217" s="257"/>
      <c r="O217" s="257"/>
      <c r="P217" s="257"/>
      <c r="Q217" s="257"/>
      <c r="R217" s="257"/>
      <c r="S217" s="257"/>
      <c r="T217" s="258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9" t="s">
        <v>487</v>
      </c>
      <c r="AU217" s="259" t="s">
        <v>82</v>
      </c>
      <c r="AV217" s="13" t="s">
        <v>82</v>
      </c>
      <c r="AW217" s="13" t="s">
        <v>35</v>
      </c>
      <c r="AX217" s="13" t="s">
        <v>74</v>
      </c>
      <c r="AY217" s="259" t="s">
        <v>475</v>
      </c>
    </row>
    <row r="218" s="13" customFormat="1">
      <c r="A218" s="13"/>
      <c r="B218" s="249"/>
      <c r="C218" s="250"/>
      <c r="D218" s="244" t="s">
        <v>487</v>
      </c>
      <c r="E218" s="251" t="s">
        <v>28</v>
      </c>
      <c r="F218" s="252" t="s">
        <v>9956</v>
      </c>
      <c r="G218" s="250"/>
      <c r="H218" s="253">
        <v>3</v>
      </c>
      <c r="I218" s="254"/>
      <c r="J218" s="250"/>
      <c r="K218" s="250"/>
      <c r="L218" s="255"/>
      <c r="M218" s="256"/>
      <c r="N218" s="257"/>
      <c r="O218" s="257"/>
      <c r="P218" s="257"/>
      <c r="Q218" s="257"/>
      <c r="R218" s="257"/>
      <c r="S218" s="257"/>
      <c r="T218" s="258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9" t="s">
        <v>487</v>
      </c>
      <c r="AU218" s="259" t="s">
        <v>82</v>
      </c>
      <c r="AV218" s="13" t="s">
        <v>82</v>
      </c>
      <c r="AW218" s="13" t="s">
        <v>35</v>
      </c>
      <c r="AX218" s="13" t="s">
        <v>74</v>
      </c>
      <c r="AY218" s="259" t="s">
        <v>475</v>
      </c>
    </row>
    <row r="219" s="13" customFormat="1">
      <c r="A219" s="13"/>
      <c r="B219" s="249"/>
      <c r="C219" s="250"/>
      <c r="D219" s="244" t="s">
        <v>487</v>
      </c>
      <c r="E219" s="251" t="s">
        <v>28</v>
      </c>
      <c r="F219" s="252" t="s">
        <v>9957</v>
      </c>
      <c r="G219" s="250"/>
      <c r="H219" s="253">
        <v>3</v>
      </c>
      <c r="I219" s="254"/>
      <c r="J219" s="250"/>
      <c r="K219" s="250"/>
      <c r="L219" s="255"/>
      <c r="M219" s="256"/>
      <c r="N219" s="257"/>
      <c r="O219" s="257"/>
      <c r="P219" s="257"/>
      <c r="Q219" s="257"/>
      <c r="R219" s="257"/>
      <c r="S219" s="257"/>
      <c r="T219" s="258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9" t="s">
        <v>487</v>
      </c>
      <c r="AU219" s="259" t="s">
        <v>82</v>
      </c>
      <c r="AV219" s="13" t="s">
        <v>82</v>
      </c>
      <c r="AW219" s="13" t="s">
        <v>35</v>
      </c>
      <c r="AX219" s="13" t="s">
        <v>74</v>
      </c>
      <c r="AY219" s="259" t="s">
        <v>475</v>
      </c>
    </row>
    <row r="220" s="13" customFormat="1">
      <c r="A220" s="13"/>
      <c r="B220" s="249"/>
      <c r="C220" s="250"/>
      <c r="D220" s="244" t="s">
        <v>487</v>
      </c>
      <c r="E220" s="251" t="s">
        <v>28</v>
      </c>
      <c r="F220" s="252" t="s">
        <v>9958</v>
      </c>
      <c r="G220" s="250"/>
      <c r="H220" s="253">
        <v>4</v>
      </c>
      <c r="I220" s="254"/>
      <c r="J220" s="250"/>
      <c r="K220" s="250"/>
      <c r="L220" s="255"/>
      <c r="M220" s="256"/>
      <c r="N220" s="257"/>
      <c r="O220" s="257"/>
      <c r="P220" s="257"/>
      <c r="Q220" s="257"/>
      <c r="R220" s="257"/>
      <c r="S220" s="257"/>
      <c r="T220" s="258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9" t="s">
        <v>487</v>
      </c>
      <c r="AU220" s="259" t="s">
        <v>82</v>
      </c>
      <c r="AV220" s="13" t="s">
        <v>82</v>
      </c>
      <c r="AW220" s="13" t="s">
        <v>35</v>
      </c>
      <c r="AX220" s="13" t="s">
        <v>74</v>
      </c>
      <c r="AY220" s="259" t="s">
        <v>475</v>
      </c>
    </row>
    <row r="221" s="13" customFormat="1">
      <c r="A221" s="13"/>
      <c r="B221" s="249"/>
      <c r="C221" s="250"/>
      <c r="D221" s="244" t="s">
        <v>487</v>
      </c>
      <c r="E221" s="251" t="s">
        <v>28</v>
      </c>
      <c r="F221" s="252" t="s">
        <v>9959</v>
      </c>
      <c r="G221" s="250"/>
      <c r="H221" s="253">
        <v>4</v>
      </c>
      <c r="I221" s="254"/>
      <c r="J221" s="250"/>
      <c r="K221" s="250"/>
      <c r="L221" s="255"/>
      <c r="M221" s="256"/>
      <c r="N221" s="257"/>
      <c r="O221" s="257"/>
      <c r="P221" s="257"/>
      <c r="Q221" s="257"/>
      <c r="R221" s="257"/>
      <c r="S221" s="257"/>
      <c r="T221" s="258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9" t="s">
        <v>487</v>
      </c>
      <c r="AU221" s="259" t="s">
        <v>82</v>
      </c>
      <c r="AV221" s="13" t="s">
        <v>82</v>
      </c>
      <c r="AW221" s="13" t="s">
        <v>35</v>
      </c>
      <c r="AX221" s="13" t="s">
        <v>74</v>
      </c>
      <c r="AY221" s="259" t="s">
        <v>475</v>
      </c>
    </row>
    <row r="222" s="13" customFormat="1">
      <c r="A222" s="13"/>
      <c r="B222" s="249"/>
      <c r="C222" s="250"/>
      <c r="D222" s="244" t="s">
        <v>487</v>
      </c>
      <c r="E222" s="251" t="s">
        <v>28</v>
      </c>
      <c r="F222" s="252" t="s">
        <v>9960</v>
      </c>
      <c r="G222" s="250"/>
      <c r="H222" s="253">
        <v>2</v>
      </c>
      <c r="I222" s="254"/>
      <c r="J222" s="250"/>
      <c r="K222" s="250"/>
      <c r="L222" s="255"/>
      <c r="M222" s="256"/>
      <c r="N222" s="257"/>
      <c r="O222" s="257"/>
      <c r="P222" s="257"/>
      <c r="Q222" s="257"/>
      <c r="R222" s="257"/>
      <c r="S222" s="257"/>
      <c r="T222" s="258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9" t="s">
        <v>487</v>
      </c>
      <c r="AU222" s="259" t="s">
        <v>82</v>
      </c>
      <c r="AV222" s="13" t="s">
        <v>82</v>
      </c>
      <c r="AW222" s="13" t="s">
        <v>35</v>
      </c>
      <c r="AX222" s="13" t="s">
        <v>74</v>
      </c>
      <c r="AY222" s="259" t="s">
        <v>475</v>
      </c>
    </row>
    <row r="223" s="13" customFormat="1">
      <c r="A223" s="13"/>
      <c r="B223" s="249"/>
      <c r="C223" s="250"/>
      <c r="D223" s="244" t="s">
        <v>487</v>
      </c>
      <c r="E223" s="251" t="s">
        <v>28</v>
      </c>
      <c r="F223" s="252" t="s">
        <v>9961</v>
      </c>
      <c r="G223" s="250"/>
      <c r="H223" s="253">
        <v>2</v>
      </c>
      <c r="I223" s="254"/>
      <c r="J223" s="250"/>
      <c r="K223" s="250"/>
      <c r="L223" s="255"/>
      <c r="M223" s="256"/>
      <c r="N223" s="257"/>
      <c r="O223" s="257"/>
      <c r="P223" s="257"/>
      <c r="Q223" s="257"/>
      <c r="R223" s="257"/>
      <c r="S223" s="257"/>
      <c r="T223" s="258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9" t="s">
        <v>487</v>
      </c>
      <c r="AU223" s="259" t="s">
        <v>82</v>
      </c>
      <c r="AV223" s="13" t="s">
        <v>82</v>
      </c>
      <c r="AW223" s="13" t="s">
        <v>35</v>
      </c>
      <c r="AX223" s="13" t="s">
        <v>74</v>
      </c>
      <c r="AY223" s="259" t="s">
        <v>475</v>
      </c>
    </row>
    <row r="224" s="13" customFormat="1">
      <c r="A224" s="13"/>
      <c r="B224" s="249"/>
      <c r="C224" s="250"/>
      <c r="D224" s="244" t="s">
        <v>487</v>
      </c>
      <c r="E224" s="251" t="s">
        <v>28</v>
      </c>
      <c r="F224" s="252" t="s">
        <v>9962</v>
      </c>
      <c r="G224" s="250"/>
      <c r="H224" s="253">
        <v>2</v>
      </c>
      <c r="I224" s="254"/>
      <c r="J224" s="250"/>
      <c r="K224" s="250"/>
      <c r="L224" s="255"/>
      <c r="M224" s="256"/>
      <c r="N224" s="257"/>
      <c r="O224" s="257"/>
      <c r="P224" s="257"/>
      <c r="Q224" s="257"/>
      <c r="R224" s="257"/>
      <c r="S224" s="257"/>
      <c r="T224" s="258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9" t="s">
        <v>487</v>
      </c>
      <c r="AU224" s="259" t="s">
        <v>82</v>
      </c>
      <c r="AV224" s="13" t="s">
        <v>82</v>
      </c>
      <c r="AW224" s="13" t="s">
        <v>35</v>
      </c>
      <c r="AX224" s="13" t="s">
        <v>74</v>
      </c>
      <c r="AY224" s="259" t="s">
        <v>475</v>
      </c>
    </row>
    <row r="225" s="15" customFormat="1">
      <c r="A225" s="15"/>
      <c r="B225" s="271"/>
      <c r="C225" s="272"/>
      <c r="D225" s="244" t="s">
        <v>487</v>
      </c>
      <c r="E225" s="273" t="s">
        <v>28</v>
      </c>
      <c r="F225" s="274" t="s">
        <v>493</v>
      </c>
      <c r="G225" s="272"/>
      <c r="H225" s="275">
        <v>41</v>
      </c>
      <c r="I225" s="276"/>
      <c r="J225" s="272"/>
      <c r="K225" s="272"/>
      <c r="L225" s="277"/>
      <c r="M225" s="278"/>
      <c r="N225" s="279"/>
      <c r="O225" s="279"/>
      <c r="P225" s="279"/>
      <c r="Q225" s="279"/>
      <c r="R225" s="279"/>
      <c r="S225" s="279"/>
      <c r="T225" s="280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81" t="s">
        <v>487</v>
      </c>
      <c r="AU225" s="281" t="s">
        <v>82</v>
      </c>
      <c r="AV225" s="15" t="s">
        <v>482</v>
      </c>
      <c r="AW225" s="15" t="s">
        <v>35</v>
      </c>
      <c r="AX225" s="15" t="s">
        <v>78</v>
      </c>
      <c r="AY225" s="281" t="s">
        <v>475</v>
      </c>
    </row>
    <row r="226" s="2" customFormat="1" ht="16.5" customHeight="1">
      <c r="A226" s="41"/>
      <c r="B226" s="42"/>
      <c r="C226" s="231" t="s">
        <v>522</v>
      </c>
      <c r="D226" s="231" t="s">
        <v>477</v>
      </c>
      <c r="E226" s="232" t="s">
        <v>9963</v>
      </c>
      <c r="F226" s="233" t="s">
        <v>9964</v>
      </c>
      <c r="G226" s="234" t="s">
        <v>550</v>
      </c>
      <c r="H226" s="235">
        <v>17</v>
      </c>
      <c r="I226" s="236"/>
      <c r="J226" s="237">
        <f>ROUND(I226*H226,2)</f>
        <v>0</v>
      </c>
      <c r="K226" s="233" t="s">
        <v>28</v>
      </c>
      <c r="L226" s="47"/>
      <c r="M226" s="238" t="s">
        <v>28</v>
      </c>
      <c r="N226" s="239" t="s">
        <v>45</v>
      </c>
      <c r="O226" s="87"/>
      <c r="P226" s="240">
        <f>O226*H226</f>
        <v>0</v>
      </c>
      <c r="Q226" s="240">
        <v>0</v>
      </c>
      <c r="R226" s="240">
        <f>Q226*H226</f>
        <v>0</v>
      </c>
      <c r="S226" s="240">
        <v>0</v>
      </c>
      <c r="T226" s="241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42" t="s">
        <v>482</v>
      </c>
      <c r="AT226" s="242" t="s">
        <v>477</v>
      </c>
      <c r="AU226" s="242" t="s">
        <v>82</v>
      </c>
      <c r="AY226" s="20" t="s">
        <v>475</v>
      </c>
      <c r="BE226" s="243">
        <f>IF(N226="základní",J226,0)</f>
        <v>0</v>
      </c>
      <c r="BF226" s="243">
        <f>IF(N226="snížená",J226,0)</f>
        <v>0</v>
      </c>
      <c r="BG226" s="243">
        <f>IF(N226="zákl. přenesená",J226,0)</f>
        <v>0</v>
      </c>
      <c r="BH226" s="243">
        <f>IF(N226="sníž. přenesená",J226,0)</f>
        <v>0</v>
      </c>
      <c r="BI226" s="243">
        <f>IF(N226="nulová",J226,0)</f>
        <v>0</v>
      </c>
      <c r="BJ226" s="20" t="s">
        <v>78</v>
      </c>
      <c r="BK226" s="243">
        <f>ROUND(I226*H226,2)</f>
        <v>0</v>
      </c>
      <c r="BL226" s="20" t="s">
        <v>482</v>
      </c>
      <c r="BM226" s="242" t="s">
        <v>9965</v>
      </c>
    </row>
    <row r="227" s="2" customFormat="1">
      <c r="A227" s="41"/>
      <c r="B227" s="42"/>
      <c r="C227" s="43"/>
      <c r="D227" s="244" t="s">
        <v>484</v>
      </c>
      <c r="E227" s="43"/>
      <c r="F227" s="245" t="s">
        <v>9964</v>
      </c>
      <c r="G227" s="43"/>
      <c r="H227" s="43"/>
      <c r="I227" s="151"/>
      <c r="J227" s="43"/>
      <c r="K227" s="43"/>
      <c r="L227" s="47"/>
      <c r="M227" s="246"/>
      <c r="N227" s="24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484</v>
      </c>
      <c r="AU227" s="20" t="s">
        <v>82</v>
      </c>
    </row>
    <row r="228" s="2" customFormat="1" ht="21.75" customHeight="1">
      <c r="A228" s="41"/>
      <c r="B228" s="42"/>
      <c r="C228" s="282" t="s">
        <v>519</v>
      </c>
      <c r="D228" s="282" t="s">
        <v>516</v>
      </c>
      <c r="E228" s="283" t="s">
        <v>9966</v>
      </c>
      <c r="F228" s="284" t="s">
        <v>9967</v>
      </c>
      <c r="G228" s="285" t="s">
        <v>550</v>
      </c>
      <c r="H228" s="286">
        <v>17</v>
      </c>
      <c r="I228" s="287"/>
      <c r="J228" s="288">
        <f>ROUND(I228*H228,2)</f>
        <v>0</v>
      </c>
      <c r="K228" s="284" t="s">
        <v>28</v>
      </c>
      <c r="L228" s="289"/>
      <c r="M228" s="290" t="s">
        <v>28</v>
      </c>
      <c r="N228" s="291" t="s">
        <v>45</v>
      </c>
      <c r="O228" s="87"/>
      <c r="P228" s="240">
        <f>O228*H228</f>
        <v>0</v>
      </c>
      <c r="Q228" s="240">
        <v>0</v>
      </c>
      <c r="R228" s="240">
        <f>Q228*H228</f>
        <v>0</v>
      </c>
      <c r="S228" s="240">
        <v>0</v>
      </c>
      <c r="T228" s="241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42" t="s">
        <v>519</v>
      </c>
      <c r="AT228" s="242" t="s">
        <v>516</v>
      </c>
      <c r="AU228" s="242" t="s">
        <v>82</v>
      </c>
      <c r="AY228" s="20" t="s">
        <v>475</v>
      </c>
      <c r="BE228" s="243">
        <f>IF(N228="základní",J228,0)</f>
        <v>0</v>
      </c>
      <c r="BF228" s="243">
        <f>IF(N228="snížená",J228,0)</f>
        <v>0</v>
      </c>
      <c r="BG228" s="243">
        <f>IF(N228="zákl. přenesená",J228,0)</f>
        <v>0</v>
      </c>
      <c r="BH228" s="243">
        <f>IF(N228="sníž. přenesená",J228,0)</f>
        <v>0</v>
      </c>
      <c r="BI228" s="243">
        <f>IF(N228="nulová",J228,0)</f>
        <v>0</v>
      </c>
      <c r="BJ228" s="20" t="s">
        <v>78</v>
      </c>
      <c r="BK228" s="243">
        <f>ROUND(I228*H228,2)</f>
        <v>0</v>
      </c>
      <c r="BL228" s="20" t="s">
        <v>482</v>
      </c>
      <c r="BM228" s="242" t="s">
        <v>9968</v>
      </c>
    </row>
    <row r="229" s="2" customFormat="1">
      <c r="A229" s="41"/>
      <c r="B229" s="42"/>
      <c r="C229" s="43"/>
      <c r="D229" s="244" t="s">
        <v>484</v>
      </c>
      <c r="E229" s="43"/>
      <c r="F229" s="245" t="s">
        <v>9967</v>
      </c>
      <c r="G229" s="43"/>
      <c r="H229" s="43"/>
      <c r="I229" s="151"/>
      <c r="J229" s="43"/>
      <c r="K229" s="43"/>
      <c r="L229" s="47"/>
      <c r="M229" s="246"/>
      <c r="N229" s="24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484</v>
      </c>
      <c r="AU229" s="20" t="s">
        <v>82</v>
      </c>
    </row>
    <row r="230" s="2" customFormat="1" ht="16.5" customHeight="1">
      <c r="A230" s="41"/>
      <c r="B230" s="42"/>
      <c r="C230" s="231" t="s">
        <v>292</v>
      </c>
      <c r="D230" s="231" t="s">
        <v>477</v>
      </c>
      <c r="E230" s="232" t="s">
        <v>9969</v>
      </c>
      <c r="F230" s="233" t="s">
        <v>9970</v>
      </c>
      <c r="G230" s="234" t="s">
        <v>3898</v>
      </c>
      <c r="H230" s="235">
        <v>1</v>
      </c>
      <c r="I230" s="236"/>
      <c r="J230" s="237">
        <f>ROUND(I230*H230,2)</f>
        <v>0</v>
      </c>
      <c r="K230" s="233" t="s">
        <v>28</v>
      </c>
      <c r="L230" s="47"/>
      <c r="M230" s="238" t="s">
        <v>28</v>
      </c>
      <c r="N230" s="239" t="s">
        <v>45</v>
      </c>
      <c r="O230" s="87"/>
      <c r="P230" s="240">
        <f>O230*H230</f>
        <v>0</v>
      </c>
      <c r="Q230" s="240">
        <v>0</v>
      </c>
      <c r="R230" s="240">
        <f>Q230*H230</f>
        <v>0</v>
      </c>
      <c r="S230" s="240">
        <v>0</v>
      </c>
      <c r="T230" s="241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42" t="s">
        <v>482</v>
      </c>
      <c r="AT230" s="242" t="s">
        <v>477</v>
      </c>
      <c r="AU230" s="242" t="s">
        <v>82</v>
      </c>
      <c r="AY230" s="20" t="s">
        <v>475</v>
      </c>
      <c r="BE230" s="243">
        <f>IF(N230="základní",J230,0)</f>
        <v>0</v>
      </c>
      <c r="BF230" s="243">
        <f>IF(N230="snížená",J230,0)</f>
        <v>0</v>
      </c>
      <c r="BG230" s="243">
        <f>IF(N230="zákl. přenesená",J230,0)</f>
        <v>0</v>
      </c>
      <c r="BH230" s="243">
        <f>IF(N230="sníž. přenesená",J230,0)</f>
        <v>0</v>
      </c>
      <c r="BI230" s="243">
        <f>IF(N230="nulová",J230,0)</f>
        <v>0</v>
      </c>
      <c r="BJ230" s="20" t="s">
        <v>78</v>
      </c>
      <c r="BK230" s="243">
        <f>ROUND(I230*H230,2)</f>
        <v>0</v>
      </c>
      <c r="BL230" s="20" t="s">
        <v>482</v>
      </c>
      <c r="BM230" s="242" t="s">
        <v>9971</v>
      </c>
    </row>
    <row r="231" s="2" customFormat="1">
      <c r="A231" s="41"/>
      <c r="B231" s="42"/>
      <c r="C231" s="43"/>
      <c r="D231" s="244" t="s">
        <v>484</v>
      </c>
      <c r="E231" s="43"/>
      <c r="F231" s="245" t="s">
        <v>9970</v>
      </c>
      <c r="G231" s="43"/>
      <c r="H231" s="43"/>
      <c r="I231" s="151"/>
      <c r="J231" s="43"/>
      <c r="K231" s="43"/>
      <c r="L231" s="47"/>
      <c r="M231" s="246"/>
      <c r="N231" s="24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484</v>
      </c>
      <c r="AU231" s="20" t="s">
        <v>82</v>
      </c>
    </row>
    <row r="232" s="2" customFormat="1">
      <c r="A232" s="41"/>
      <c r="B232" s="42"/>
      <c r="C232" s="43"/>
      <c r="D232" s="244" t="s">
        <v>485</v>
      </c>
      <c r="E232" s="43"/>
      <c r="F232" s="248" t="s">
        <v>9972</v>
      </c>
      <c r="G232" s="43"/>
      <c r="H232" s="43"/>
      <c r="I232" s="151"/>
      <c r="J232" s="43"/>
      <c r="K232" s="43"/>
      <c r="L232" s="47"/>
      <c r="M232" s="246"/>
      <c r="N232" s="24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485</v>
      </c>
      <c r="AU232" s="20" t="s">
        <v>82</v>
      </c>
    </row>
    <row r="233" s="2" customFormat="1" ht="21.75" customHeight="1">
      <c r="A233" s="41"/>
      <c r="B233" s="42"/>
      <c r="C233" s="231" t="s">
        <v>332</v>
      </c>
      <c r="D233" s="231" t="s">
        <v>477</v>
      </c>
      <c r="E233" s="232" t="s">
        <v>9973</v>
      </c>
      <c r="F233" s="233" t="s">
        <v>9974</v>
      </c>
      <c r="G233" s="234" t="s">
        <v>3898</v>
      </c>
      <c r="H233" s="235">
        <v>1</v>
      </c>
      <c r="I233" s="236"/>
      <c r="J233" s="237">
        <f>ROUND(I233*H233,2)</f>
        <v>0</v>
      </c>
      <c r="K233" s="233" t="s">
        <v>28</v>
      </c>
      <c r="L233" s="47"/>
      <c r="M233" s="238" t="s">
        <v>28</v>
      </c>
      <c r="N233" s="239" t="s">
        <v>45</v>
      </c>
      <c r="O233" s="87"/>
      <c r="P233" s="240">
        <f>O233*H233</f>
        <v>0</v>
      </c>
      <c r="Q233" s="240">
        <v>0</v>
      </c>
      <c r="R233" s="240">
        <f>Q233*H233</f>
        <v>0</v>
      </c>
      <c r="S233" s="240">
        <v>0</v>
      </c>
      <c r="T233" s="241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42" t="s">
        <v>482</v>
      </c>
      <c r="AT233" s="242" t="s">
        <v>477</v>
      </c>
      <c r="AU233" s="242" t="s">
        <v>82</v>
      </c>
      <c r="AY233" s="20" t="s">
        <v>475</v>
      </c>
      <c r="BE233" s="243">
        <f>IF(N233="základní",J233,0)</f>
        <v>0</v>
      </c>
      <c r="BF233" s="243">
        <f>IF(N233="snížená",J233,0)</f>
        <v>0</v>
      </c>
      <c r="BG233" s="243">
        <f>IF(N233="zákl. přenesená",J233,0)</f>
        <v>0</v>
      </c>
      <c r="BH233" s="243">
        <f>IF(N233="sníž. přenesená",J233,0)</f>
        <v>0</v>
      </c>
      <c r="BI233" s="243">
        <f>IF(N233="nulová",J233,0)</f>
        <v>0</v>
      </c>
      <c r="BJ233" s="20" t="s">
        <v>78</v>
      </c>
      <c r="BK233" s="243">
        <f>ROUND(I233*H233,2)</f>
        <v>0</v>
      </c>
      <c r="BL233" s="20" t="s">
        <v>482</v>
      </c>
      <c r="BM233" s="242" t="s">
        <v>9975</v>
      </c>
    </row>
    <row r="234" s="2" customFormat="1">
      <c r="A234" s="41"/>
      <c r="B234" s="42"/>
      <c r="C234" s="43"/>
      <c r="D234" s="244" t="s">
        <v>484</v>
      </c>
      <c r="E234" s="43"/>
      <c r="F234" s="245" t="s">
        <v>9974</v>
      </c>
      <c r="G234" s="43"/>
      <c r="H234" s="43"/>
      <c r="I234" s="151"/>
      <c r="J234" s="43"/>
      <c r="K234" s="43"/>
      <c r="L234" s="47"/>
      <c r="M234" s="246"/>
      <c r="N234" s="24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484</v>
      </c>
      <c r="AU234" s="20" t="s">
        <v>82</v>
      </c>
    </row>
    <row r="235" s="12" customFormat="1" ht="22.8" customHeight="1">
      <c r="A235" s="12"/>
      <c r="B235" s="215"/>
      <c r="C235" s="216"/>
      <c r="D235" s="217" t="s">
        <v>73</v>
      </c>
      <c r="E235" s="229" t="s">
        <v>292</v>
      </c>
      <c r="F235" s="229" t="s">
        <v>648</v>
      </c>
      <c r="G235" s="216"/>
      <c r="H235" s="216"/>
      <c r="I235" s="219"/>
      <c r="J235" s="230">
        <f>BK235</f>
        <v>0</v>
      </c>
      <c r="K235" s="216"/>
      <c r="L235" s="221"/>
      <c r="M235" s="222"/>
      <c r="N235" s="223"/>
      <c r="O235" s="223"/>
      <c r="P235" s="224">
        <f>SUM(P236:P260)</f>
        <v>0</v>
      </c>
      <c r="Q235" s="223"/>
      <c r="R235" s="224">
        <f>SUM(R236:R260)</f>
        <v>0.058465999999999997</v>
      </c>
      <c r="S235" s="223"/>
      <c r="T235" s="225">
        <f>SUM(T236:T260)</f>
        <v>0.78429999999999989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26" t="s">
        <v>78</v>
      </c>
      <c r="AT235" s="227" t="s">
        <v>73</v>
      </c>
      <c r="AU235" s="227" t="s">
        <v>78</v>
      </c>
      <c r="AY235" s="226" t="s">
        <v>475</v>
      </c>
      <c r="BK235" s="228">
        <f>SUM(BK236:BK260)</f>
        <v>0</v>
      </c>
    </row>
    <row r="236" s="2" customFormat="1" ht="33" customHeight="1">
      <c r="A236" s="41"/>
      <c r="B236" s="42"/>
      <c r="C236" s="231" t="s">
        <v>341</v>
      </c>
      <c r="D236" s="231" t="s">
        <v>477</v>
      </c>
      <c r="E236" s="232" t="s">
        <v>9976</v>
      </c>
      <c r="F236" s="233" t="s">
        <v>9977</v>
      </c>
      <c r="G236" s="234" t="s">
        <v>639</v>
      </c>
      <c r="H236" s="235">
        <v>71.299999999999997</v>
      </c>
      <c r="I236" s="236"/>
      <c r="J236" s="237">
        <f>ROUND(I236*H236,2)</f>
        <v>0</v>
      </c>
      <c r="K236" s="233" t="s">
        <v>481</v>
      </c>
      <c r="L236" s="47"/>
      <c r="M236" s="238" t="s">
        <v>28</v>
      </c>
      <c r="N236" s="239" t="s">
        <v>45</v>
      </c>
      <c r="O236" s="87"/>
      <c r="P236" s="240">
        <f>O236*H236</f>
        <v>0</v>
      </c>
      <c r="Q236" s="240">
        <v>0.00081999999999999998</v>
      </c>
      <c r="R236" s="240">
        <f>Q236*H236</f>
        <v>0.058465999999999997</v>
      </c>
      <c r="S236" s="240">
        <v>0.010999999999999999</v>
      </c>
      <c r="T236" s="241">
        <f>S236*H236</f>
        <v>0.78429999999999989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42" t="s">
        <v>482</v>
      </c>
      <c r="AT236" s="242" t="s">
        <v>477</v>
      </c>
      <c r="AU236" s="242" t="s">
        <v>82</v>
      </c>
      <c r="AY236" s="20" t="s">
        <v>475</v>
      </c>
      <c r="BE236" s="243">
        <f>IF(N236="základní",J236,0)</f>
        <v>0</v>
      </c>
      <c r="BF236" s="243">
        <f>IF(N236="snížená",J236,0)</f>
        <v>0</v>
      </c>
      <c r="BG236" s="243">
        <f>IF(N236="zákl. přenesená",J236,0)</f>
        <v>0</v>
      </c>
      <c r="BH236" s="243">
        <f>IF(N236="sníž. přenesená",J236,0)</f>
        <v>0</v>
      </c>
      <c r="BI236" s="243">
        <f>IF(N236="nulová",J236,0)</f>
        <v>0</v>
      </c>
      <c r="BJ236" s="20" t="s">
        <v>78</v>
      </c>
      <c r="BK236" s="243">
        <f>ROUND(I236*H236,2)</f>
        <v>0</v>
      </c>
      <c r="BL236" s="20" t="s">
        <v>482</v>
      </c>
      <c r="BM236" s="242" t="s">
        <v>9978</v>
      </c>
    </row>
    <row r="237" s="2" customFormat="1">
      <c r="A237" s="41"/>
      <c r="B237" s="42"/>
      <c r="C237" s="43"/>
      <c r="D237" s="244" t="s">
        <v>484</v>
      </c>
      <c r="E237" s="43"/>
      <c r="F237" s="245" t="s">
        <v>9977</v>
      </c>
      <c r="G237" s="43"/>
      <c r="H237" s="43"/>
      <c r="I237" s="151"/>
      <c r="J237" s="43"/>
      <c r="K237" s="43"/>
      <c r="L237" s="47"/>
      <c r="M237" s="246"/>
      <c r="N237" s="24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484</v>
      </c>
      <c r="AU237" s="20" t="s">
        <v>82</v>
      </c>
    </row>
    <row r="238" s="2" customFormat="1">
      <c r="A238" s="41"/>
      <c r="B238" s="42"/>
      <c r="C238" s="43"/>
      <c r="D238" s="244" t="s">
        <v>485</v>
      </c>
      <c r="E238" s="43"/>
      <c r="F238" s="248" t="s">
        <v>9979</v>
      </c>
      <c r="G238" s="43"/>
      <c r="H238" s="43"/>
      <c r="I238" s="151"/>
      <c r="J238" s="43"/>
      <c r="K238" s="43"/>
      <c r="L238" s="47"/>
      <c r="M238" s="246"/>
      <c r="N238" s="24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485</v>
      </c>
      <c r="AU238" s="20" t="s">
        <v>82</v>
      </c>
    </row>
    <row r="239" s="13" customFormat="1">
      <c r="A239" s="13"/>
      <c r="B239" s="249"/>
      <c r="C239" s="250"/>
      <c r="D239" s="244" t="s">
        <v>487</v>
      </c>
      <c r="E239" s="251" t="s">
        <v>28</v>
      </c>
      <c r="F239" s="252" t="s">
        <v>9980</v>
      </c>
      <c r="G239" s="250"/>
      <c r="H239" s="253">
        <v>3.2999999999999998</v>
      </c>
      <c r="I239" s="254"/>
      <c r="J239" s="250"/>
      <c r="K239" s="250"/>
      <c r="L239" s="255"/>
      <c r="M239" s="256"/>
      <c r="N239" s="257"/>
      <c r="O239" s="257"/>
      <c r="P239" s="257"/>
      <c r="Q239" s="257"/>
      <c r="R239" s="257"/>
      <c r="S239" s="257"/>
      <c r="T239" s="258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9" t="s">
        <v>487</v>
      </c>
      <c r="AU239" s="259" t="s">
        <v>82</v>
      </c>
      <c r="AV239" s="13" t="s">
        <v>82</v>
      </c>
      <c r="AW239" s="13" t="s">
        <v>35</v>
      </c>
      <c r="AX239" s="13" t="s">
        <v>74</v>
      </c>
      <c r="AY239" s="259" t="s">
        <v>475</v>
      </c>
    </row>
    <row r="240" s="13" customFormat="1">
      <c r="A240" s="13"/>
      <c r="B240" s="249"/>
      <c r="C240" s="250"/>
      <c r="D240" s="244" t="s">
        <v>487</v>
      </c>
      <c r="E240" s="251" t="s">
        <v>28</v>
      </c>
      <c r="F240" s="252" t="s">
        <v>9981</v>
      </c>
      <c r="G240" s="250"/>
      <c r="H240" s="253">
        <v>3.2999999999999998</v>
      </c>
      <c r="I240" s="254"/>
      <c r="J240" s="250"/>
      <c r="K240" s="250"/>
      <c r="L240" s="255"/>
      <c r="M240" s="256"/>
      <c r="N240" s="257"/>
      <c r="O240" s="257"/>
      <c r="P240" s="257"/>
      <c r="Q240" s="257"/>
      <c r="R240" s="257"/>
      <c r="S240" s="257"/>
      <c r="T240" s="258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9" t="s">
        <v>487</v>
      </c>
      <c r="AU240" s="259" t="s">
        <v>82</v>
      </c>
      <c r="AV240" s="13" t="s">
        <v>82</v>
      </c>
      <c r="AW240" s="13" t="s">
        <v>35</v>
      </c>
      <c r="AX240" s="13" t="s">
        <v>74</v>
      </c>
      <c r="AY240" s="259" t="s">
        <v>475</v>
      </c>
    </row>
    <row r="241" s="13" customFormat="1">
      <c r="A241" s="13"/>
      <c r="B241" s="249"/>
      <c r="C241" s="250"/>
      <c r="D241" s="244" t="s">
        <v>487</v>
      </c>
      <c r="E241" s="251" t="s">
        <v>28</v>
      </c>
      <c r="F241" s="252" t="s">
        <v>9982</v>
      </c>
      <c r="G241" s="250"/>
      <c r="H241" s="253">
        <v>3.2999999999999998</v>
      </c>
      <c r="I241" s="254"/>
      <c r="J241" s="250"/>
      <c r="K241" s="250"/>
      <c r="L241" s="255"/>
      <c r="M241" s="256"/>
      <c r="N241" s="257"/>
      <c r="O241" s="257"/>
      <c r="P241" s="257"/>
      <c r="Q241" s="257"/>
      <c r="R241" s="257"/>
      <c r="S241" s="257"/>
      <c r="T241" s="258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9" t="s">
        <v>487</v>
      </c>
      <c r="AU241" s="259" t="s">
        <v>82</v>
      </c>
      <c r="AV241" s="13" t="s">
        <v>82</v>
      </c>
      <c r="AW241" s="13" t="s">
        <v>35</v>
      </c>
      <c r="AX241" s="13" t="s">
        <v>74</v>
      </c>
      <c r="AY241" s="259" t="s">
        <v>475</v>
      </c>
    </row>
    <row r="242" s="13" customFormat="1">
      <c r="A242" s="13"/>
      <c r="B242" s="249"/>
      <c r="C242" s="250"/>
      <c r="D242" s="244" t="s">
        <v>487</v>
      </c>
      <c r="E242" s="251" t="s">
        <v>28</v>
      </c>
      <c r="F242" s="252" t="s">
        <v>9983</v>
      </c>
      <c r="G242" s="250"/>
      <c r="H242" s="253">
        <v>3.2999999999999998</v>
      </c>
      <c r="I242" s="254"/>
      <c r="J242" s="250"/>
      <c r="K242" s="250"/>
      <c r="L242" s="255"/>
      <c r="M242" s="256"/>
      <c r="N242" s="257"/>
      <c r="O242" s="257"/>
      <c r="P242" s="257"/>
      <c r="Q242" s="257"/>
      <c r="R242" s="257"/>
      <c r="S242" s="257"/>
      <c r="T242" s="258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9" t="s">
        <v>487</v>
      </c>
      <c r="AU242" s="259" t="s">
        <v>82</v>
      </c>
      <c r="AV242" s="13" t="s">
        <v>82</v>
      </c>
      <c r="AW242" s="13" t="s">
        <v>35</v>
      </c>
      <c r="AX242" s="13" t="s">
        <v>74</v>
      </c>
      <c r="AY242" s="259" t="s">
        <v>475</v>
      </c>
    </row>
    <row r="243" s="13" customFormat="1">
      <c r="A243" s="13"/>
      <c r="B243" s="249"/>
      <c r="C243" s="250"/>
      <c r="D243" s="244" t="s">
        <v>487</v>
      </c>
      <c r="E243" s="251" t="s">
        <v>28</v>
      </c>
      <c r="F243" s="252" t="s">
        <v>9984</v>
      </c>
      <c r="G243" s="250"/>
      <c r="H243" s="253">
        <v>3.2999999999999998</v>
      </c>
      <c r="I243" s="254"/>
      <c r="J243" s="250"/>
      <c r="K243" s="250"/>
      <c r="L243" s="255"/>
      <c r="M243" s="256"/>
      <c r="N243" s="257"/>
      <c r="O243" s="257"/>
      <c r="P243" s="257"/>
      <c r="Q243" s="257"/>
      <c r="R243" s="257"/>
      <c r="S243" s="257"/>
      <c r="T243" s="258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9" t="s">
        <v>487</v>
      </c>
      <c r="AU243" s="259" t="s">
        <v>82</v>
      </c>
      <c r="AV243" s="13" t="s">
        <v>82</v>
      </c>
      <c r="AW243" s="13" t="s">
        <v>35</v>
      </c>
      <c r="AX243" s="13" t="s">
        <v>74</v>
      </c>
      <c r="AY243" s="259" t="s">
        <v>475</v>
      </c>
    </row>
    <row r="244" s="13" customFormat="1">
      <c r="A244" s="13"/>
      <c r="B244" s="249"/>
      <c r="C244" s="250"/>
      <c r="D244" s="244" t="s">
        <v>487</v>
      </c>
      <c r="E244" s="251" t="s">
        <v>28</v>
      </c>
      <c r="F244" s="252" t="s">
        <v>9985</v>
      </c>
      <c r="G244" s="250"/>
      <c r="H244" s="253">
        <v>3.2999999999999998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9" t="s">
        <v>487</v>
      </c>
      <c r="AU244" s="259" t="s">
        <v>82</v>
      </c>
      <c r="AV244" s="13" t="s">
        <v>82</v>
      </c>
      <c r="AW244" s="13" t="s">
        <v>35</v>
      </c>
      <c r="AX244" s="13" t="s">
        <v>74</v>
      </c>
      <c r="AY244" s="259" t="s">
        <v>475</v>
      </c>
    </row>
    <row r="245" s="13" customFormat="1">
      <c r="A245" s="13"/>
      <c r="B245" s="249"/>
      <c r="C245" s="250"/>
      <c r="D245" s="244" t="s">
        <v>487</v>
      </c>
      <c r="E245" s="251" t="s">
        <v>28</v>
      </c>
      <c r="F245" s="252" t="s">
        <v>9986</v>
      </c>
      <c r="G245" s="250"/>
      <c r="H245" s="253">
        <v>3.2999999999999998</v>
      </c>
      <c r="I245" s="254"/>
      <c r="J245" s="250"/>
      <c r="K245" s="250"/>
      <c r="L245" s="255"/>
      <c r="M245" s="256"/>
      <c r="N245" s="257"/>
      <c r="O245" s="257"/>
      <c r="P245" s="257"/>
      <c r="Q245" s="257"/>
      <c r="R245" s="257"/>
      <c r="S245" s="257"/>
      <c r="T245" s="258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9" t="s">
        <v>487</v>
      </c>
      <c r="AU245" s="259" t="s">
        <v>82</v>
      </c>
      <c r="AV245" s="13" t="s">
        <v>82</v>
      </c>
      <c r="AW245" s="13" t="s">
        <v>35</v>
      </c>
      <c r="AX245" s="13" t="s">
        <v>74</v>
      </c>
      <c r="AY245" s="259" t="s">
        <v>475</v>
      </c>
    </row>
    <row r="246" s="13" customFormat="1">
      <c r="A246" s="13"/>
      <c r="B246" s="249"/>
      <c r="C246" s="250"/>
      <c r="D246" s="244" t="s">
        <v>487</v>
      </c>
      <c r="E246" s="251" t="s">
        <v>28</v>
      </c>
      <c r="F246" s="252" t="s">
        <v>9987</v>
      </c>
      <c r="G246" s="250"/>
      <c r="H246" s="253">
        <v>3.2999999999999998</v>
      </c>
      <c r="I246" s="254"/>
      <c r="J246" s="250"/>
      <c r="K246" s="250"/>
      <c r="L246" s="255"/>
      <c r="M246" s="256"/>
      <c r="N246" s="257"/>
      <c r="O246" s="257"/>
      <c r="P246" s="257"/>
      <c r="Q246" s="257"/>
      <c r="R246" s="257"/>
      <c r="S246" s="257"/>
      <c r="T246" s="258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9" t="s">
        <v>487</v>
      </c>
      <c r="AU246" s="259" t="s">
        <v>82</v>
      </c>
      <c r="AV246" s="13" t="s">
        <v>82</v>
      </c>
      <c r="AW246" s="13" t="s">
        <v>35</v>
      </c>
      <c r="AX246" s="13" t="s">
        <v>74</v>
      </c>
      <c r="AY246" s="259" t="s">
        <v>475</v>
      </c>
    </row>
    <row r="247" s="13" customFormat="1">
      <c r="A247" s="13"/>
      <c r="B247" s="249"/>
      <c r="C247" s="250"/>
      <c r="D247" s="244" t="s">
        <v>487</v>
      </c>
      <c r="E247" s="251" t="s">
        <v>28</v>
      </c>
      <c r="F247" s="252" t="s">
        <v>9988</v>
      </c>
      <c r="G247" s="250"/>
      <c r="H247" s="253">
        <v>3</v>
      </c>
      <c r="I247" s="254"/>
      <c r="J247" s="250"/>
      <c r="K247" s="250"/>
      <c r="L247" s="255"/>
      <c r="M247" s="256"/>
      <c r="N247" s="257"/>
      <c r="O247" s="257"/>
      <c r="P247" s="257"/>
      <c r="Q247" s="257"/>
      <c r="R247" s="257"/>
      <c r="S247" s="257"/>
      <c r="T247" s="258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9" t="s">
        <v>487</v>
      </c>
      <c r="AU247" s="259" t="s">
        <v>82</v>
      </c>
      <c r="AV247" s="13" t="s">
        <v>82</v>
      </c>
      <c r="AW247" s="13" t="s">
        <v>35</v>
      </c>
      <c r="AX247" s="13" t="s">
        <v>74</v>
      </c>
      <c r="AY247" s="259" t="s">
        <v>475</v>
      </c>
    </row>
    <row r="248" s="13" customFormat="1">
      <c r="A248" s="13"/>
      <c r="B248" s="249"/>
      <c r="C248" s="250"/>
      <c r="D248" s="244" t="s">
        <v>487</v>
      </c>
      <c r="E248" s="251" t="s">
        <v>28</v>
      </c>
      <c r="F248" s="252" t="s">
        <v>9989</v>
      </c>
      <c r="G248" s="250"/>
      <c r="H248" s="253">
        <v>3.2999999999999998</v>
      </c>
      <c r="I248" s="254"/>
      <c r="J248" s="250"/>
      <c r="K248" s="250"/>
      <c r="L248" s="255"/>
      <c r="M248" s="256"/>
      <c r="N248" s="257"/>
      <c r="O248" s="257"/>
      <c r="P248" s="257"/>
      <c r="Q248" s="257"/>
      <c r="R248" s="257"/>
      <c r="S248" s="257"/>
      <c r="T248" s="258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9" t="s">
        <v>487</v>
      </c>
      <c r="AU248" s="259" t="s">
        <v>82</v>
      </c>
      <c r="AV248" s="13" t="s">
        <v>82</v>
      </c>
      <c r="AW248" s="13" t="s">
        <v>35</v>
      </c>
      <c r="AX248" s="13" t="s">
        <v>74</v>
      </c>
      <c r="AY248" s="259" t="s">
        <v>475</v>
      </c>
    </row>
    <row r="249" s="13" customFormat="1">
      <c r="A249" s="13"/>
      <c r="B249" s="249"/>
      <c r="C249" s="250"/>
      <c r="D249" s="244" t="s">
        <v>487</v>
      </c>
      <c r="E249" s="251" t="s">
        <v>28</v>
      </c>
      <c r="F249" s="252" t="s">
        <v>9990</v>
      </c>
      <c r="G249" s="250"/>
      <c r="H249" s="253">
        <v>5.4000000000000004</v>
      </c>
      <c r="I249" s="254"/>
      <c r="J249" s="250"/>
      <c r="K249" s="250"/>
      <c r="L249" s="255"/>
      <c r="M249" s="256"/>
      <c r="N249" s="257"/>
      <c r="O249" s="257"/>
      <c r="P249" s="257"/>
      <c r="Q249" s="257"/>
      <c r="R249" s="257"/>
      <c r="S249" s="257"/>
      <c r="T249" s="258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9" t="s">
        <v>487</v>
      </c>
      <c r="AU249" s="259" t="s">
        <v>82</v>
      </c>
      <c r="AV249" s="13" t="s">
        <v>82</v>
      </c>
      <c r="AW249" s="13" t="s">
        <v>35</v>
      </c>
      <c r="AX249" s="13" t="s">
        <v>74</v>
      </c>
      <c r="AY249" s="259" t="s">
        <v>475</v>
      </c>
    </row>
    <row r="250" s="13" customFormat="1">
      <c r="A250" s="13"/>
      <c r="B250" s="249"/>
      <c r="C250" s="250"/>
      <c r="D250" s="244" t="s">
        <v>487</v>
      </c>
      <c r="E250" s="251" t="s">
        <v>28</v>
      </c>
      <c r="F250" s="252" t="s">
        <v>9991</v>
      </c>
      <c r="G250" s="250"/>
      <c r="H250" s="253">
        <v>4.2999999999999998</v>
      </c>
      <c r="I250" s="254"/>
      <c r="J250" s="250"/>
      <c r="K250" s="250"/>
      <c r="L250" s="255"/>
      <c r="M250" s="256"/>
      <c r="N250" s="257"/>
      <c r="O250" s="257"/>
      <c r="P250" s="257"/>
      <c r="Q250" s="257"/>
      <c r="R250" s="257"/>
      <c r="S250" s="257"/>
      <c r="T250" s="258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9" t="s">
        <v>487</v>
      </c>
      <c r="AU250" s="259" t="s">
        <v>82</v>
      </c>
      <c r="AV250" s="13" t="s">
        <v>82</v>
      </c>
      <c r="AW250" s="13" t="s">
        <v>35</v>
      </c>
      <c r="AX250" s="13" t="s">
        <v>74</v>
      </c>
      <c r="AY250" s="259" t="s">
        <v>475</v>
      </c>
    </row>
    <row r="251" s="13" customFormat="1">
      <c r="A251" s="13"/>
      <c r="B251" s="249"/>
      <c r="C251" s="250"/>
      <c r="D251" s="244" t="s">
        <v>487</v>
      </c>
      <c r="E251" s="251" t="s">
        <v>28</v>
      </c>
      <c r="F251" s="252" t="s">
        <v>9992</v>
      </c>
      <c r="G251" s="250"/>
      <c r="H251" s="253">
        <v>9.5</v>
      </c>
      <c r="I251" s="254"/>
      <c r="J251" s="250"/>
      <c r="K251" s="250"/>
      <c r="L251" s="255"/>
      <c r="M251" s="256"/>
      <c r="N251" s="257"/>
      <c r="O251" s="257"/>
      <c r="P251" s="257"/>
      <c r="Q251" s="257"/>
      <c r="R251" s="257"/>
      <c r="S251" s="257"/>
      <c r="T251" s="258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9" t="s">
        <v>487</v>
      </c>
      <c r="AU251" s="259" t="s">
        <v>82</v>
      </c>
      <c r="AV251" s="13" t="s">
        <v>82</v>
      </c>
      <c r="AW251" s="13" t="s">
        <v>35</v>
      </c>
      <c r="AX251" s="13" t="s">
        <v>74</v>
      </c>
      <c r="AY251" s="259" t="s">
        <v>475</v>
      </c>
    </row>
    <row r="252" s="13" customFormat="1">
      <c r="A252" s="13"/>
      <c r="B252" s="249"/>
      <c r="C252" s="250"/>
      <c r="D252" s="244" t="s">
        <v>487</v>
      </c>
      <c r="E252" s="251" t="s">
        <v>28</v>
      </c>
      <c r="F252" s="252" t="s">
        <v>9993</v>
      </c>
      <c r="G252" s="250"/>
      <c r="H252" s="253">
        <v>9.5</v>
      </c>
      <c r="I252" s="254"/>
      <c r="J252" s="250"/>
      <c r="K252" s="250"/>
      <c r="L252" s="255"/>
      <c r="M252" s="256"/>
      <c r="N252" s="257"/>
      <c r="O252" s="257"/>
      <c r="P252" s="257"/>
      <c r="Q252" s="257"/>
      <c r="R252" s="257"/>
      <c r="S252" s="257"/>
      <c r="T252" s="258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9" t="s">
        <v>487</v>
      </c>
      <c r="AU252" s="259" t="s">
        <v>82</v>
      </c>
      <c r="AV252" s="13" t="s">
        <v>82</v>
      </c>
      <c r="AW252" s="13" t="s">
        <v>35</v>
      </c>
      <c r="AX252" s="13" t="s">
        <v>74</v>
      </c>
      <c r="AY252" s="259" t="s">
        <v>475</v>
      </c>
    </row>
    <row r="253" s="13" customFormat="1">
      <c r="A253" s="13"/>
      <c r="B253" s="249"/>
      <c r="C253" s="250"/>
      <c r="D253" s="244" t="s">
        <v>487</v>
      </c>
      <c r="E253" s="251" t="s">
        <v>28</v>
      </c>
      <c r="F253" s="252" t="s">
        <v>9994</v>
      </c>
      <c r="G253" s="250"/>
      <c r="H253" s="253">
        <v>3.2999999999999998</v>
      </c>
      <c r="I253" s="254"/>
      <c r="J253" s="250"/>
      <c r="K253" s="250"/>
      <c r="L253" s="255"/>
      <c r="M253" s="256"/>
      <c r="N253" s="257"/>
      <c r="O253" s="257"/>
      <c r="P253" s="257"/>
      <c r="Q253" s="257"/>
      <c r="R253" s="257"/>
      <c r="S253" s="257"/>
      <c r="T253" s="258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9" t="s">
        <v>487</v>
      </c>
      <c r="AU253" s="259" t="s">
        <v>82</v>
      </c>
      <c r="AV253" s="13" t="s">
        <v>82</v>
      </c>
      <c r="AW253" s="13" t="s">
        <v>35</v>
      </c>
      <c r="AX253" s="13" t="s">
        <v>74</v>
      </c>
      <c r="AY253" s="259" t="s">
        <v>475</v>
      </c>
    </row>
    <row r="254" s="13" customFormat="1">
      <c r="A254" s="13"/>
      <c r="B254" s="249"/>
      <c r="C254" s="250"/>
      <c r="D254" s="244" t="s">
        <v>487</v>
      </c>
      <c r="E254" s="251" t="s">
        <v>28</v>
      </c>
      <c r="F254" s="252" t="s">
        <v>9995</v>
      </c>
      <c r="G254" s="250"/>
      <c r="H254" s="253">
        <v>3.2999999999999998</v>
      </c>
      <c r="I254" s="254"/>
      <c r="J254" s="250"/>
      <c r="K254" s="250"/>
      <c r="L254" s="255"/>
      <c r="M254" s="256"/>
      <c r="N254" s="257"/>
      <c r="O254" s="257"/>
      <c r="P254" s="257"/>
      <c r="Q254" s="257"/>
      <c r="R254" s="257"/>
      <c r="S254" s="257"/>
      <c r="T254" s="258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9" t="s">
        <v>487</v>
      </c>
      <c r="AU254" s="259" t="s">
        <v>82</v>
      </c>
      <c r="AV254" s="13" t="s">
        <v>82</v>
      </c>
      <c r="AW254" s="13" t="s">
        <v>35</v>
      </c>
      <c r="AX254" s="13" t="s">
        <v>74</v>
      </c>
      <c r="AY254" s="259" t="s">
        <v>475</v>
      </c>
    </row>
    <row r="255" s="13" customFormat="1">
      <c r="A255" s="13"/>
      <c r="B255" s="249"/>
      <c r="C255" s="250"/>
      <c r="D255" s="244" t="s">
        <v>487</v>
      </c>
      <c r="E255" s="251" t="s">
        <v>28</v>
      </c>
      <c r="F255" s="252" t="s">
        <v>9996</v>
      </c>
      <c r="G255" s="250"/>
      <c r="H255" s="253">
        <v>3.2999999999999998</v>
      </c>
      <c r="I255" s="254"/>
      <c r="J255" s="250"/>
      <c r="K255" s="250"/>
      <c r="L255" s="255"/>
      <c r="M255" s="256"/>
      <c r="N255" s="257"/>
      <c r="O255" s="257"/>
      <c r="P255" s="257"/>
      <c r="Q255" s="257"/>
      <c r="R255" s="257"/>
      <c r="S255" s="257"/>
      <c r="T255" s="258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9" t="s">
        <v>487</v>
      </c>
      <c r="AU255" s="259" t="s">
        <v>82</v>
      </c>
      <c r="AV255" s="13" t="s">
        <v>82</v>
      </c>
      <c r="AW255" s="13" t="s">
        <v>35</v>
      </c>
      <c r="AX255" s="13" t="s">
        <v>74</v>
      </c>
      <c r="AY255" s="259" t="s">
        <v>475</v>
      </c>
    </row>
    <row r="256" s="15" customFormat="1">
      <c r="A256" s="15"/>
      <c r="B256" s="271"/>
      <c r="C256" s="272"/>
      <c r="D256" s="244" t="s">
        <v>487</v>
      </c>
      <c r="E256" s="273" t="s">
        <v>28</v>
      </c>
      <c r="F256" s="274" t="s">
        <v>493</v>
      </c>
      <c r="G256" s="272"/>
      <c r="H256" s="275">
        <v>71.299999999999997</v>
      </c>
      <c r="I256" s="276"/>
      <c r="J256" s="272"/>
      <c r="K256" s="272"/>
      <c r="L256" s="277"/>
      <c r="M256" s="278"/>
      <c r="N256" s="279"/>
      <c r="O256" s="279"/>
      <c r="P256" s="279"/>
      <c r="Q256" s="279"/>
      <c r="R256" s="279"/>
      <c r="S256" s="279"/>
      <c r="T256" s="280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81" t="s">
        <v>487</v>
      </c>
      <c r="AU256" s="281" t="s">
        <v>82</v>
      </c>
      <c r="AV256" s="15" t="s">
        <v>482</v>
      </c>
      <c r="AW256" s="15" t="s">
        <v>35</v>
      </c>
      <c r="AX256" s="15" t="s">
        <v>78</v>
      </c>
      <c r="AY256" s="281" t="s">
        <v>475</v>
      </c>
    </row>
    <row r="257" s="2" customFormat="1" ht="44.25" customHeight="1">
      <c r="A257" s="41"/>
      <c r="B257" s="42"/>
      <c r="C257" s="231" t="s">
        <v>350</v>
      </c>
      <c r="D257" s="231" t="s">
        <v>477</v>
      </c>
      <c r="E257" s="232" t="s">
        <v>9997</v>
      </c>
      <c r="F257" s="233" t="s">
        <v>9998</v>
      </c>
      <c r="G257" s="234" t="s">
        <v>639</v>
      </c>
      <c r="H257" s="235">
        <v>71.299999999999997</v>
      </c>
      <c r="I257" s="236"/>
      <c r="J257" s="237">
        <f>ROUND(I257*H257,2)</f>
        <v>0</v>
      </c>
      <c r="K257" s="233" t="s">
        <v>481</v>
      </c>
      <c r="L257" s="47"/>
      <c r="M257" s="238" t="s">
        <v>28</v>
      </c>
      <c r="N257" s="239" t="s">
        <v>45</v>
      </c>
      <c r="O257" s="87"/>
      <c r="P257" s="240">
        <f>O257*H257</f>
        <v>0</v>
      </c>
      <c r="Q257" s="240">
        <v>0</v>
      </c>
      <c r="R257" s="240">
        <f>Q257*H257</f>
        <v>0</v>
      </c>
      <c r="S257" s="240">
        <v>0</v>
      </c>
      <c r="T257" s="241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42" t="s">
        <v>482</v>
      </c>
      <c r="AT257" s="242" t="s">
        <v>477</v>
      </c>
      <c r="AU257" s="242" t="s">
        <v>82</v>
      </c>
      <c r="AY257" s="20" t="s">
        <v>475</v>
      </c>
      <c r="BE257" s="243">
        <f>IF(N257="základní",J257,0)</f>
        <v>0</v>
      </c>
      <c r="BF257" s="243">
        <f>IF(N257="snížená",J257,0)</f>
        <v>0</v>
      </c>
      <c r="BG257" s="243">
        <f>IF(N257="zákl. přenesená",J257,0)</f>
        <v>0</v>
      </c>
      <c r="BH257" s="243">
        <f>IF(N257="sníž. přenesená",J257,0)</f>
        <v>0</v>
      </c>
      <c r="BI257" s="243">
        <f>IF(N257="nulová",J257,0)</f>
        <v>0</v>
      </c>
      <c r="BJ257" s="20" t="s">
        <v>78</v>
      </c>
      <c r="BK257" s="243">
        <f>ROUND(I257*H257,2)</f>
        <v>0</v>
      </c>
      <c r="BL257" s="20" t="s">
        <v>482</v>
      </c>
      <c r="BM257" s="242" t="s">
        <v>9999</v>
      </c>
    </row>
    <row r="258" s="2" customFormat="1">
      <c r="A258" s="41"/>
      <c r="B258" s="42"/>
      <c r="C258" s="43"/>
      <c r="D258" s="244" t="s">
        <v>484</v>
      </c>
      <c r="E258" s="43"/>
      <c r="F258" s="245" t="s">
        <v>9998</v>
      </c>
      <c r="G258" s="43"/>
      <c r="H258" s="43"/>
      <c r="I258" s="151"/>
      <c r="J258" s="43"/>
      <c r="K258" s="43"/>
      <c r="L258" s="47"/>
      <c r="M258" s="246"/>
      <c r="N258" s="24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484</v>
      </c>
      <c r="AU258" s="20" t="s">
        <v>82</v>
      </c>
    </row>
    <row r="259" s="2" customFormat="1" ht="21.75" customHeight="1">
      <c r="A259" s="41"/>
      <c r="B259" s="42"/>
      <c r="C259" s="231" t="s">
        <v>359</v>
      </c>
      <c r="D259" s="231" t="s">
        <v>477</v>
      </c>
      <c r="E259" s="232" t="s">
        <v>10000</v>
      </c>
      <c r="F259" s="233" t="s">
        <v>10001</v>
      </c>
      <c r="G259" s="234" t="s">
        <v>496</v>
      </c>
      <c r="H259" s="235">
        <v>100</v>
      </c>
      <c r="I259" s="236"/>
      <c r="J259" s="237">
        <f>ROUND(I259*H259,2)</f>
        <v>0</v>
      </c>
      <c r="K259" s="233" t="s">
        <v>28</v>
      </c>
      <c r="L259" s="47"/>
      <c r="M259" s="238" t="s">
        <v>28</v>
      </c>
      <c r="N259" s="239" t="s">
        <v>45</v>
      </c>
      <c r="O259" s="87"/>
      <c r="P259" s="240">
        <f>O259*H259</f>
        <v>0</v>
      </c>
      <c r="Q259" s="240">
        <v>0</v>
      </c>
      <c r="R259" s="240">
        <f>Q259*H259</f>
        <v>0</v>
      </c>
      <c r="S259" s="240">
        <v>0</v>
      </c>
      <c r="T259" s="241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42" t="s">
        <v>482</v>
      </c>
      <c r="AT259" s="242" t="s">
        <v>477</v>
      </c>
      <c r="AU259" s="242" t="s">
        <v>82</v>
      </c>
      <c r="AY259" s="20" t="s">
        <v>475</v>
      </c>
      <c r="BE259" s="243">
        <f>IF(N259="základní",J259,0)</f>
        <v>0</v>
      </c>
      <c r="BF259" s="243">
        <f>IF(N259="snížená",J259,0)</f>
        <v>0</v>
      </c>
      <c r="BG259" s="243">
        <f>IF(N259="zákl. přenesená",J259,0)</f>
        <v>0</v>
      </c>
      <c r="BH259" s="243">
        <f>IF(N259="sníž. přenesená",J259,0)</f>
        <v>0</v>
      </c>
      <c r="BI259" s="243">
        <f>IF(N259="nulová",J259,0)</f>
        <v>0</v>
      </c>
      <c r="BJ259" s="20" t="s">
        <v>78</v>
      </c>
      <c r="BK259" s="243">
        <f>ROUND(I259*H259,2)</f>
        <v>0</v>
      </c>
      <c r="BL259" s="20" t="s">
        <v>482</v>
      </c>
      <c r="BM259" s="242" t="s">
        <v>10002</v>
      </c>
    </row>
    <row r="260" s="2" customFormat="1">
      <c r="A260" s="41"/>
      <c r="B260" s="42"/>
      <c r="C260" s="43"/>
      <c r="D260" s="244" t="s">
        <v>484</v>
      </c>
      <c r="E260" s="43"/>
      <c r="F260" s="245" t="s">
        <v>10003</v>
      </c>
      <c r="G260" s="43"/>
      <c r="H260" s="43"/>
      <c r="I260" s="151"/>
      <c r="J260" s="43"/>
      <c r="K260" s="43"/>
      <c r="L260" s="47"/>
      <c r="M260" s="246"/>
      <c r="N260" s="24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484</v>
      </c>
      <c r="AU260" s="20" t="s">
        <v>82</v>
      </c>
    </row>
    <row r="261" s="12" customFormat="1" ht="22.8" customHeight="1">
      <c r="A261" s="12"/>
      <c r="B261" s="215"/>
      <c r="C261" s="216"/>
      <c r="D261" s="217" t="s">
        <v>73</v>
      </c>
      <c r="E261" s="229" t="s">
        <v>2236</v>
      </c>
      <c r="F261" s="229" t="s">
        <v>2237</v>
      </c>
      <c r="G261" s="216"/>
      <c r="H261" s="216"/>
      <c r="I261" s="219"/>
      <c r="J261" s="230">
        <f>BK261</f>
        <v>0</v>
      </c>
      <c r="K261" s="216"/>
      <c r="L261" s="221"/>
      <c r="M261" s="222"/>
      <c r="N261" s="223"/>
      <c r="O261" s="223"/>
      <c r="P261" s="224">
        <f>SUM(P262:P284)</f>
        <v>0</v>
      </c>
      <c r="Q261" s="223"/>
      <c r="R261" s="224">
        <f>SUM(R262:R284)</f>
        <v>0</v>
      </c>
      <c r="S261" s="223"/>
      <c r="T261" s="225">
        <f>SUM(T262:T284)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26" t="s">
        <v>78</v>
      </c>
      <c r="AT261" s="227" t="s">
        <v>73</v>
      </c>
      <c r="AU261" s="227" t="s">
        <v>78</v>
      </c>
      <c r="AY261" s="226" t="s">
        <v>475</v>
      </c>
      <c r="BK261" s="228">
        <f>SUM(BK262:BK284)</f>
        <v>0</v>
      </c>
    </row>
    <row r="262" s="2" customFormat="1" ht="33" customHeight="1">
      <c r="A262" s="41"/>
      <c r="B262" s="42"/>
      <c r="C262" s="231" t="s">
        <v>557</v>
      </c>
      <c r="D262" s="231" t="s">
        <v>477</v>
      </c>
      <c r="E262" s="232" t="s">
        <v>10004</v>
      </c>
      <c r="F262" s="233" t="s">
        <v>10005</v>
      </c>
      <c r="G262" s="234" t="s">
        <v>508</v>
      </c>
      <c r="H262" s="235">
        <v>0.78800000000000003</v>
      </c>
      <c r="I262" s="236"/>
      <c r="J262" s="237">
        <f>ROUND(I262*H262,2)</f>
        <v>0</v>
      </c>
      <c r="K262" s="233" t="s">
        <v>481</v>
      </c>
      <c r="L262" s="47"/>
      <c r="M262" s="238" t="s">
        <v>28</v>
      </c>
      <c r="N262" s="239" t="s">
        <v>45</v>
      </c>
      <c r="O262" s="87"/>
      <c r="P262" s="240">
        <f>O262*H262</f>
        <v>0</v>
      </c>
      <c r="Q262" s="240">
        <v>0</v>
      </c>
      <c r="R262" s="240">
        <f>Q262*H262</f>
        <v>0</v>
      </c>
      <c r="S262" s="240">
        <v>0</v>
      </c>
      <c r="T262" s="241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42" t="s">
        <v>482</v>
      </c>
      <c r="AT262" s="242" t="s">
        <v>477</v>
      </c>
      <c r="AU262" s="242" t="s">
        <v>82</v>
      </c>
      <c r="AY262" s="20" t="s">
        <v>475</v>
      </c>
      <c r="BE262" s="243">
        <f>IF(N262="základní",J262,0)</f>
        <v>0</v>
      </c>
      <c r="BF262" s="243">
        <f>IF(N262="snížená",J262,0)</f>
        <v>0</v>
      </c>
      <c r="BG262" s="243">
        <f>IF(N262="zákl. přenesená",J262,0)</f>
        <v>0</v>
      </c>
      <c r="BH262" s="243">
        <f>IF(N262="sníž. přenesená",J262,0)</f>
        <v>0</v>
      </c>
      <c r="BI262" s="243">
        <f>IF(N262="nulová",J262,0)</f>
        <v>0</v>
      </c>
      <c r="BJ262" s="20" t="s">
        <v>78</v>
      </c>
      <c r="BK262" s="243">
        <f>ROUND(I262*H262,2)</f>
        <v>0</v>
      </c>
      <c r="BL262" s="20" t="s">
        <v>482</v>
      </c>
      <c r="BM262" s="242" t="s">
        <v>10006</v>
      </c>
    </row>
    <row r="263" s="2" customFormat="1">
      <c r="A263" s="41"/>
      <c r="B263" s="42"/>
      <c r="C263" s="43"/>
      <c r="D263" s="244" t="s">
        <v>484</v>
      </c>
      <c r="E263" s="43"/>
      <c r="F263" s="245" t="s">
        <v>10005</v>
      </c>
      <c r="G263" s="43"/>
      <c r="H263" s="43"/>
      <c r="I263" s="151"/>
      <c r="J263" s="43"/>
      <c r="K263" s="43"/>
      <c r="L263" s="47"/>
      <c r="M263" s="246"/>
      <c r="N263" s="24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484</v>
      </c>
      <c r="AU263" s="20" t="s">
        <v>82</v>
      </c>
    </row>
    <row r="264" s="16" customFormat="1">
      <c r="A264" s="16"/>
      <c r="B264" s="299"/>
      <c r="C264" s="300"/>
      <c r="D264" s="244" t="s">
        <v>487</v>
      </c>
      <c r="E264" s="301" t="s">
        <v>28</v>
      </c>
      <c r="F264" s="302" t="s">
        <v>10007</v>
      </c>
      <c r="G264" s="300"/>
      <c r="H264" s="301" t="s">
        <v>28</v>
      </c>
      <c r="I264" s="303"/>
      <c r="J264" s="300"/>
      <c r="K264" s="300"/>
      <c r="L264" s="304"/>
      <c r="M264" s="305"/>
      <c r="N264" s="306"/>
      <c r="O264" s="306"/>
      <c r="P264" s="306"/>
      <c r="Q264" s="306"/>
      <c r="R264" s="306"/>
      <c r="S264" s="306"/>
      <c r="T264" s="307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T264" s="308" t="s">
        <v>487</v>
      </c>
      <c r="AU264" s="308" t="s">
        <v>82</v>
      </c>
      <c r="AV264" s="16" t="s">
        <v>78</v>
      </c>
      <c r="AW264" s="16" t="s">
        <v>35</v>
      </c>
      <c r="AX264" s="16" t="s">
        <v>74</v>
      </c>
      <c r="AY264" s="308" t="s">
        <v>475</v>
      </c>
    </row>
    <row r="265" s="13" customFormat="1">
      <c r="A265" s="13"/>
      <c r="B265" s="249"/>
      <c r="C265" s="250"/>
      <c r="D265" s="244" t="s">
        <v>487</v>
      </c>
      <c r="E265" s="251" t="s">
        <v>28</v>
      </c>
      <c r="F265" s="252" t="s">
        <v>10008</v>
      </c>
      <c r="G265" s="250"/>
      <c r="H265" s="253">
        <v>0.040000000000000001</v>
      </c>
      <c r="I265" s="254"/>
      <c r="J265" s="250"/>
      <c r="K265" s="250"/>
      <c r="L265" s="255"/>
      <c r="M265" s="256"/>
      <c r="N265" s="257"/>
      <c r="O265" s="257"/>
      <c r="P265" s="257"/>
      <c r="Q265" s="257"/>
      <c r="R265" s="257"/>
      <c r="S265" s="257"/>
      <c r="T265" s="258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9" t="s">
        <v>487</v>
      </c>
      <c r="AU265" s="259" t="s">
        <v>82</v>
      </c>
      <c r="AV265" s="13" t="s">
        <v>82</v>
      </c>
      <c r="AW265" s="13" t="s">
        <v>35</v>
      </c>
      <c r="AX265" s="13" t="s">
        <v>74</v>
      </c>
      <c r="AY265" s="259" t="s">
        <v>475</v>
      </c>
    </row>
    <row r="266" s="13" customFormat="1">
      <c r="A266" s="13"/>
      <c r="B266" s="249"/>
      <c r="C266" s="250"/>
      <c r="D266" s="244" t="s">
        <v>487</v>
      </c>
      <c r="E266" s="251" t="s">
        <v>28</v>
      </c>
      <c r="F266" s="252" t="s">
        <v>10009</v>
      </c>
      <c r="G266" s="250"/>
      <c r="H266" s="253">
        <v>0.040000000000000001</v>
      </c>
      <c r="I266" s="254"/>
      <c r="J266" s="250"/>
      <c r="K266" s="250"/>
      <c r="L266" s="255"/>
      <c r="M266" s="256"/>
      <c r="N266" s="257"/>
      <c r="O266" s="257"/>
      <c r="P266" s="257"/>
      <c r="Q266" s="257"/>
      <c r="R266" s="257"/>
      <c r="S266" s="257"/>
      <c r="T266" s="258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9" t="s">
        <v>487</v>
      </c>
      <c r="AU266" s="259" t="s">
        <v>82</v>
      </c>
      <c r="AV266" s="13" t="s">
        <v>82</v>
      </c>
      <c r="AW266" s="13" t="s">
        <v>35</v>
      </c>
      <c r="AX266" s="13" t="s">
        <v>74</v>
      </c>
      <c r="AY266" s="259" t="s">
        <v>475</v>
      </c>
    </row>
    <row r="267" s="13" customFormat="1">
      <c r="A267" s="13"/>
      <c r="B267" s="249"/>
      <c r="C267" s="250"/>
      <c r="D267" s="244" t="s">
        <v>487</v>
      </c>
      <c r="E267" s="251" t="s">
        <v>28</v>
      </c>
      <c r="F267" s="252" t="s">
        <v>10010</v>
      </c>
      <c r="G267" s="250"/>
      <c r="H267" s="253">
        <v>0.040000000000000001</v>
      </c>
      <c r="I267" s="254"/>
      <c r="J267" s="250"/>
      <c r="K267" s="250"/>
      <c r="L267" s="255"/>
      <c r="M267" s="256"/>
      <c r="N267" s="257"/>
      <c r="O267" s="257"/>
      <c r="P267" s="257"/>
      <c r="Q267" s="257"/>
      <c r="R267" s="257"/>
      <c r="S267" s="257"/>
      <c r="T267" s="258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9" t="s">
        <v>487</v>
      </c>
      <c r="AU267" s="259" t="s">
        <v>82</v>
      </c>
      <c r="AV267" s="13" t="s">
        <v>82</v>
      </c>
      <c r="AW267" s="13" t="s">
        <v>35</v>
      </c>
      <c r="AX267" s="13" t="s">
        <v>74</v>
      </c>
      <c r="AY267" s="259" t="s">
        <v>475</v>
      </c>
    </row>
    <row r="268" s="13" customFormat="1">
      <c r="A268" s="13"/>
      <c r="B268" s="249"/>
      <c r="C268" s="250"/>
      <c r="D268" s="244" t="s">
        <v>487</v>
      </c>
      <c r="E268" s="251" t="s">
        <v>28</v>
      </c>
      <c r="F268" s="252" t="s">
        <v>10011</v>
      </c>
      <c r="G268" s="250"/>
      <c r="H268" s="253">
        <v>0.040000000000000001</v>
      </c>
      <c r="I268" s="254"/>
      <c r="J268" s="250"/>
      <c r="K268" s="250"/>
      <c r="L268" s="255"/>
      <c r="M268" s="256"/>
      <c r="N268" s="257"/>
      <c r="O268" s="257"/>
      <c r="P268" s="257"/>
      <c r="Q268" s="257"/>
      <c r="R268" s="257"/>
      <c r="S268" s="257"/>
      <c r="T268" s="258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9" t="s">
        <v>487</v>
      </c>
      <c r="AU268" s="259" t="s">
        <v>82</v>
      </c>
      <c r="AV268" s="13" t="s">
        <v>82</v>
      </c>
      <c r="AW268" s="13" t="s">
        <v>35</v>
      </c>
      <c r="AX268" s="13" t="s">
        <v>74</v>
      </c>
      <c r="AY268" s="259" t="s">
        <v>475</v>
      </c>
    </row>
    <row r="269" s="13" customFormat="1">
      <c r="A269" s="13"/>
      <c r="B269" s="249"/>
      <c r="C269" s="250"/>
      <c r="D269" s="244" t="s">
        <v>487</v>
      </c>
      <c r="E269" s="251" t="s">
        <v>28</v>
      </c>
      <c r="F269" s="252" t="s">
        <v>10012</v>
      </c>
      <c r="G269" s="250"/>
      <c r="H269" s="253">
        <v>0.040000000000000001</v>
      </c>
      <c r="I269" s="254"/>
      <c r="J269" s="250"/>
      <c r="K269" s="250"/>
      <c r="L269" s="255"/>
      <c r="M269" s="256"/>
      <c r="N269" s="257"/>
      <c r="O269" s="257"/>
      <c r="P269" s="257"/>
      <c r="Q269" s="257"/>
      <c r="R269" s="257"/>
      <c r="S269" s="257"/>
      <c r="T269" s="258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9" t="s">
        <v>487</v>
      </c>
      <c r="AU269" s="259" t="s">
        <v>82</v>
      </c>
      <c r="AV269" s="13" t="s">
        <v>82</v>
      </c>
      <c r="AW269" s="13" t="s">
        <v>35</v>
      </c>
      <c r="AX269" s="13" t="s">
        <v>74</v>
      </c>
      <c r="AY269" s="259" t="s">
        <v>475</v>
      </c>
    </row>
    <row r="270" s="13" customFormat="1">
      <c r="A270" s="13"/>
      <c r="B270" s="249"/>
      <c r="C270" s="250"/>
      <c r="D270" s="244" t="s">
        <v>487</v>
      </c>
      <c r="E270" s="251" t="s">
        <v>28</v>
      </c>
      <c r="F270" s="252" t="s">
        <v>10013</v>
      </c>
      <c r="G270" s="250"/>
      <c r="H270" s="253">
        <v>0.040000000000000001</v>
      </c>
      <c r="I270" s="254"/>
      <c r="J270" s="250"/>
      <c r="K270" s="250"/>
      <c r="L270" s="255"/>
      <c r="M270" s="256"/>
      <c r="N270" s="257"/>
      <c r="O270" s="257"/>
      <c r="P270" s="257"/>
      <c r="Q270" s="257"/>
      <c r="R270" s="257"/>
      <c r="S270" s="257"/>
      <c r="T270" s="258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9" t="s">
        <v>487</v>
      </c>
      <c r="AU270" s="259" t="s">
        <v>82</v>
      </c>
      <c r="AV270" s="13" t="s">
        <v>82</v>
      </c>
      <c r="AW270" s="13" t="s">
        <v>35</v>
      </c>
      <c r="AX270" s="13" t="s">
        <v>74</v>
      </c>
      <c r="AY270" s="259" t="s">
        <v>475</v>
      </c>
    </row>
    <row r="271" s="13" customFormat="1">
      <c r="A271" s="13"/>
      <c r="B271" s="249"/>
      <c r="C271" s="250"/>
      <c r="D271" s="244" t="s">
        <v>487</v>
      </c>
      <c r="E271" s="251" t="s">
        <v>28</v>
      </c>
      <c r="F271" s="252" t="s">
        <v>10014</v>
      </c>
      <c r="G271" s="250"/>
      <c r="H271" s="253">
        <v>0.040000000000000001</v>
      </c>
      <c r="I271" s="254"/>
      <c r="J271" s="250"/>
      <c r="K271" s="250"/>
      <c r="L271" s="255"/>
      <c r="M271" s="256"/>
      <c r="N271" s="257"/>
      <c r="O271" s="257"/>
      <c r="P271" s="257"/>
      <c r="Q271" s="257"/>
      <c r="R271" s="257"/>
      <c r="S271" s="257"/>
      <c r="T271" s="258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9" t="s">
        <v>487</v>
      </c>
      <c r="AU271" s="259" t="s">
        <v>82</v>
      </c>
      <c r="AV271" s="13" t="s">
        <v>82</v>
      </c>
      <c r="AW271" s="13" t="s">
        <v>35</v>
      </c>
      <c r="AX271" s="13" t="s">
        <v>74</v>
      </c>
      <c r="AY271" s="259" t="s">
        <v>475</v>
      </c>
    </row>
    <row r="272" s="13" customFormat="1">
      <c r="A272" s="13"/>
      <c r="B272" s="249"/>
      <c r="C272" s="250"/>
      <c r="D272" s="244" t="s">
        <v>487</v>
      </c>
      <c r="E272" s="251" t="s">
        <v>28</v>
      </c>
      <c r="F272" s="252" t="s">
        <v>10015</v>
      </c>
      <c r="G272" s="250"/>
      <c r="H272" s="253">
        <v>0.037999999999999999</v>
      </c>
      <c r="I272" s="254"/>
      <c r="J272" s="250"/>
      <c r="K272" s="250"/>
      <c r="L272" s="255"/>
      <c r="M272" s="256"/>
      <c r="N272" s="257"/>
      <c r="O272" s="257"/>
      <c r="P272" s="257"/>
      <c r="Q272" s="257"/>
      <c r="R272" s="257"/>
      <c r="S272" s="257"/>
      <c r="T272" s="258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9" t="s">
        <v>487</v>
      </c>
      <c r="AU272" s="259" t="s">
        <v>82</v>
      </c>
      <c r="AV272" s="13" t="s">
        <v>82</v>
      </c>
      <c r="AW272" s="13" t="s">
        <v>35</v>
      </c>
      <c r="AX272" s="13" t="s">
        <v>74</v>
      </c>
      <c r="AY272" s="259" t="s">
        <v>475</v>
      </c>
    </row>
    <row r="273" s="13" customFormat="1">
      <c r="A273" s="13"/>
      <c r="B273" s="249"/>
      <c r="C273" s="250"/>
      <c r="D273" s="244" t="s">
        <v>487</v>
      </c>
      <c r="E273" s="251" t="s">
        <v>28</v>
      </c>
      <c r="F273" s="252" t="s">
        <v>10016</v>
      </c>
      <c r="G273" s="250"/>
      <c r="H273" s="253">
        <v>0.040000000000000001</v>
      </c>
      <c r="I273" s="254"/>
      <c r="J273" s="250"/>
      <c r="K273" s="250"/>
      <c r="L273" s="255"/>
      <c r="M273" s="256"/>
      <c r="N273" s="257"/>
      <c r="O273" s="257"/>
      <c r="P273" s="257"/>
      <c r="Q273" s="257"/>
      <c r="R273" s="257"/>
      <c r="S273" s="257"/>
      <c r="T273" s="258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9" t="s">
        <v>487</v>
      </c>
      <c r="AU273" s="259" t="s">
        <v>82</v>
      </c>
      <c r="AV273" s="13" t="s">
        <v>82</v>
      </c>
      <c r="AW273" s="13" t="s">
        <v>35</v>
      </c>
      <c r="AX273" s="13" t="s">
        <v>74</v>
      </c>
      <c r="AY273" s="259" t="s">
        <v>475</v>
      </c>
    </row>
    <row r="274" s="13" customFormat="1">
      <c r="A274" s="13"/>
      <c r="B274" s="249"/>
      <c r="C274" s="250"/>
      <c r="D274" s="244" t="s">
        <v>487</v>
      </c>
      <c r="E274" s="251" t="s">
        <v>28</v>
      </c>
      <c r="F274" s="252" t="s">
        <v>10017</v>
      </c>
      <c r="G274" s="250"/>
      <c r="H274" s="253">
        <v>0.053999999999999999</v>
      </c>
      <c r="I274" s="254"/>
      <c r="J274" s="250"/>
      <c r="K274" s="250"/>
      <c r="L274" s="255"/>
      <c r="M274" s="256"/>
      <c r="N274" s="257"/>
      <c r="O274" s="257"/>
      <c r="P274" s="257"/>
      <c r="Q274" s="257"/>
      <c r="R274" s="257"/>
      <c r="S274" s="257"/>
      <c r="T274" s="258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9" t="s">
        <v>487</v>
      </c>
      <c r="AU274" s="259" t="s">
        <v>82</v>
      </c>
      <c r="AV274" s="13" t="s">
        <v>82</v>
      </c>
      <c r="AW274" s="13" t="s">
        <v>35</v>
      </c>
      <c r="AX274" s="13" t="s">
        <v>74</v>
      </c>
      <c r="AY274" s="259" t="s">
        <v>475</v>
      </c>
    </row>
    <row r="275" s="13" customFormat="1">
      <c r="A275" s="13"/>
      <c r="B275" s="249"/>
      <c r="C275" s="250"/>
      <c r="D275" s="244" t="s">
        <v>487</v>
      </c>
      <c r="E275" s="251" t="s">
        <v>28</v>
      </c>
      <c r="F275" s="252" t="s">
        <v>10018</v>
      </c>
      <c r="G275" s="250"/>
      <c r="H275" s="253">
        <v>0.045999999999999999</v>
      </c>
      <c r="I275" s="254"/>
      <c r="J275" s="250"/>
      <c r="K275" s="250"/>
      <c r="L275" s="255"/>
      <c r="M275" s="256"/>
      <c r="N275" s="257"/>
      <c r="O275" s="257"/>
      <c r="P275" s="257"/>
      <c r="Q275" s="257"/>
      <c r="R275" s="257"/>
      <c r="S275" s="257"/>
      <c r="T275" s="258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9" t="s">
        <v>487</v>
      </c>
      <c r="AU275" s="259" t="s">
        <v>82</v>
      </c>
      <c r="AV275" s="13" t="s">
        <v>82</v>
      </c>
      <c r="AW275" s="13" t="s">
        <v>35</v>
      </c>
      <c r="AX275" s="13" t="s">
        <v>74</v>
      </c>
      <c r="AY275" s="259" t="s">
        <v>475</v>
      </c>
    </row>
    <row r="276" s="13" customFormat="1">
      <c r="A276" s="13"/>
      <c r="B276" s="249"/>
      <c r="C276" s="250"/>
      <c r="D276" s="244" t="s">
        <v>487</v>
      </c>
      <c r="E276" s="251" t="s">
        <v>28</v>
      </c>
      <c r="F276" s="252" t="s">
        <v>10019</v>
      </c>
      <c r="G276" s="250"/>
      <c r="H276" s="253">
        <v>0.045999999999999999</v>
      </c>
      <c r="I276" s="254"/>
      <c r="J276" s="250"/>
      <c r="K276" s="250"/>
      <c r="L276" s="255"/>
      <c r="M276" s="256"/>
      <c r="N276" s="257"/>
      <c r="O276" s="257"/>
      <c r="P276" s="257"/>
      <c r="Q276" s="257"/>
      <c r="R276" s="257"/>
      <c r="S276" s="257"/>
      <c r="T276" s="258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9" t="s">
        <v>487</v>
      </c>
      <c r="AU276" s="259" t="s">
        <v>82</v>
      </c>
      <c r="AV276" s="13" t="s">
        <v>82</v>
      </c>
      <c r="AW276" s="13" t="s">
        <v>35</v>
      </c>
      <c r="AX276" s="13" t="s">
        <v>74</v>
      </c>
      <c r="AY276" s="259" t="s">
        <v>475</v>
      </c>
    </row>
    <row r="277" s="13" customFormat="1">
      <c r="A277" s="13"/>
      <c r="B277" s="249"/>
      <c r="C277" s="250"/>
      <c r="D277" s="244" t="s">
        <v>487</v>
      </c>
      <c r="E277" s="251" t="s">
        <v>28</v>
      </c>
      <c r="F277" s="252" t="s">
        <v>10020</v>
      </c>
      <c r="G277" s="250"/>
      <c r="H277" s="253">
        <v>0.082000000000000003</v>
      </c>
      <c r="I277" s="254"/>
      <c r="J277" s="250"/>
      <c r="K277" s="250"/>
      <c r="L277" s="255"/>
      <c r="M277" s="256"/>
      <c r="N277" s="257"/>
      <c r="O277" s="257"/>
      <c r="P277" s="257"/>
      <c r="Q277" s="257"/>
      <c r="R277" s="257"/>
      <c r="S277" s="257"/>
      <c r="T277" s="258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9" t="s">
        <v>487</v>
      </c>
      <c r="AU277" s="259" t="s">
        <v>82</v>
      </c>
      <c r="AV277" s="13" t="s">
        <v>82</v>
      </c>
      <c r="AW277" s="13" t="s">
        <v>35</v>
      </c>
      <c r="AX277" s="13" t="s">
        <v>74</v>
      </c>
      <c r="AY277" s="259" t="s">
        <v>475</v>
      </c>
    </row>
    <row r="278" s="13" customFormat="1">
      <c r="A278" s="13"/>
      <c r="B278" s="249"/>
      <c r="C278" s="250"/>
      <c r="D278" s="244" t="s">
        <v>487</v>
      </c>
      <c r="E278" s="251" t="s">
        <v>28</v>
      </c>
      <c r="F278" s="252" t="s">
        <v>10021</v>
      </c>
      <c r="G278" s="250"/>
      <c r="H278" s="253">
        <v>0.082000000000000003</v>
      </c>
      <c r="I278" s="254"/>
      <c r="J278" s="250"/>
      <c r="K278" s="250"/>
      <c r="L278" s="255"/>
      <c r="M278" s="256"/>
      <c r="N278" s="257"/>
      <c r="O278" s="257"/>
      <c r="P278" s="257"/>
      <c r="Q278" s="257"/>
      <c r="R278" s="257"/>
      <c r="S278" s="257"/>
      <c r="T278" s="258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9" t="s">
        <v>487</v>
      </c>
      <c r="AU278" s="259" t="s">
        <v>82</v>
      </c>
      <c r="AV278" s="13" t="s">
        <v>82</v>
      </c>
      <c r="AW278" s="13" t="s">
        <v>35</v>
      </c>
      <c r="AX278" s="13" t="s">
        <v>74</v>
      </c>
      <c r="AY278" s="259" t="s">
        <v>475</v>
      </c>
    </row>
    <row r="279" s="13" customFormat="1">
      <c r="A279" s="13"/>
      <c r="B279" s="249"/>
      <c r="C279" s="250"/>
      <c r="D279" s="244" t="s">
        <v>487</v>
      </c>
      <c r="E279" s="251" t="s">
        <v>28</v>
      </c>
      <c r="F279" s="252" t="s">
        <v>10022</v>
      </c>
      <c r="G279" s="250"/>
      <c r="H279" s="253">
        <v>0.040000000000000001</v>
      </c>
      <c r="I279" s="254"/>
      <c r="J279" s="250"/>
      <c r="K279" s="250"/>
      <c r="L279" s="255"/>
      <c r="M279" s="256"/>
      <c r="N279" s="257"/>
      <c r="O279" s="257"/>
      <c r="P279" s="257"/>
      <c r="Q279" s="257"/>
      <c r="R279" s="257"/>
      <c r="S279" s="257"/>
      <c r="T279" s="258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9" t="s">
        <v>487</v>
      </c>
      <c r="AU279" s="259" t="s">
        <v>82</v>
      </c>
      <c r="AV279" s="13" t="s">
        <v>82</v>
      </c>
      <c r="AW279" s="13" t="s">
        <v>35</v>
      </c>
      <c r="AX279" s="13" t="s">
        <v>74</v>
      </c>
      <c r="AY279" s="259" t="s">
        <v>475</v>
      </c>
    </row>
    <row r="280" s="13" customFormat="1">
      <c r="A280" s="13"/>
      <c r="B280" s="249"/>
      <c r="C280" s="250"/>
      <c r="D280" s="244" t="s">
        <v>487</v>
      </c>
      <c r="E280" s="251" t="s">
        <v>28</v>
      </c>
      <c r="F280" s="252" t="s">
        <v>10023</v>
      </c>
      <c r="G280" s="250"/>
      <c r="H280" s="253">
        <v>0.040000000000000001</v>
      </c>
      <c r="I280" s="254"/>
      <c r="J280" s="250"/>
      <c r="K280" s="250"/>
      <c r="L280" s="255"/>
      <c r="M280" s="256"/>
      <c r="N280" s="257"/>
      <c r="O280" s="257"/>
      <c r="P280" s="257"/>
      <c r="Q280" s="257"/>
      <c r="R280" s="257"/>
      <c r="S280" s="257"/>
      <c r="T280" s="258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9" t="s">
        <v>487</v>
      </c>
      <c r="AU280" s="259" t="s">
        <v>82</v>
      </c>
      <c r="AV280" s="13" t="s">
        <v>82</v>
      </c>
      <c r="AW280" s="13" t="s">
        <v>35</v>
      </c>
      <c r="AX280" s="13" t="s">
        <v>74</v>
      </c>
      <c r="AY280" s="259" t="s">
        <v>475</v>
      </c>
    </row>
    <row r="281" s="13" customFormat="1">
      <c r="A281" s="13"/>
      <c r="B281" s="249"/>
      <c r="C281" s="250"/>
      <c r="D281" s="244" t="s">
        <v>487</v>
      </c>
      <c r="E281" s="251" t="s">
        <v>28</v>
      </c>
      <c r="F281" s="252" t="s">
        <v>10024</v>
      </c>
      <c r="G281" s="250"/>
      <c r="H281" s="253">
        <v>0.040000000000000001</v>
      </c>
      <c r="I281" s="254"/>
      <c r="J281" s="250"/>
      <c r="K281" s="250"/>
      <c r="L281" s="255"/>
      <c r="M281" s="256"/>
      <c r="N281" s="257"/>
      <c r="O281" s="257"/>
      <c r="P281" s="257"/>
      <c r="Q281" s="257"/>
      <c r="R281" s="257"/>
      <c r="S281" s="257"/>
      <c r="T281" s="258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9" t="s">
        <v>487</v>
      </c>
      <c r="AU281" s="259" t="s">
        <v>82</v>
      </c>
      <c r="AV281" s="13" t="s">
        <v>82</v>
      </c>
      <c r="AW281" s="13" t="s">
        <v>35</v>
      </c>
      <c r="AX281" s="13" t="s">
        <v>74</v>
      </c>
      <c r="AY281" s="259" t="s">
        <v>475</v>
      </c>
    </row>
    <row r="282" s="15" customFormat="1">
      <c r="A282" s="15"/>
      <c r="B282" s="271"/>
      <c r="C282" s="272"/>
      <c r="D282" s="244" t="s">
        <v>487</v>
      </c>
      <c r="E282" s="273" t="s">
        <v>28</v>
      </c>
      <c r="F282" s="274" t="s">
        <v>493</v>
      </c>
      <c r="G282" s="272"/>
      <c r="H282" s="275">
        <v>0.78800000000000003</v>
      </c>
      <c r="I282" s="276"/>
      <c r="J282" s="272"/>
      <c r="K282" s="272"/>
      <c r="L282" s="277"/>
      <c r="M282" s="278"/>
      <c r="N282" s="279"/>
      <c r="O282" s="279"/>
      <c r="P282" s="279"/>
      <c r="Q282" s="279"/>
      <c r="R282" s="279"/>
      <c r="S282" s="279"/>
      <c r="T282" s="280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81" t="s">
        <v>487</v>
      </c>
      <c r="AU282" s="281" t="s">
        <v>82</v>
      </c>
      <c r="AV282" s="15" t="s">
        <v>482</v>
      </c>
      <c r="AW282" s="15" t="s">
        <v>35</v>
      </c>
      <c r="AX282" s="15" t="s">
        <v>78</v>
      </c>
      <c r="AY282" s="281" t="s">
        <v>475</v>
      </c>
    </row>
    <row r="283" s="2" customFormat="1" ht="21.75" customHeight="1">
      <c r="A283" s="41"/>
      <c r="B283" s="42"/>
      <c r="C283" s="231" t="s">
        <v>8</v>
      </c>
      <c r="D283" s="231" t="s">
        <v>477</v>
      </c>
      <c r="E283" s="232" t="s">
        <v>10025</v>
      </c>
      <c r="F283" s="233" t="s">
        <v>10026</v>
      </c>
      <c r="G283" s="234" t="s">
        <v>508</v>
      </c>
      <c r="H283" s="235">
        <v>0.78800000000000003</v>
      </c>
      <c r="I283" s="236"/>
      <c r="J283" s="237">
        <f>ROUND(I283*H283,2)</f>
        <v>0</v>
      </c>
      <c r="K283" s="233" t="s">
        <v>28</v>
      </c>
      <c r="L283" s="47"/>
      <c r="M283" s="238" t="s">
        <v>28</v>
      </c>
      <c r="N283" s="239" t="s">
        <v>45</v>
      </c>
      <c r="O283" s="87"/>
      <c r="P283" s="240">
        <f>O283*H283</f>
        <v>0</v>
      </c>
      <c r="Q283" s="240">
        <v>0</v>
      </c>
      <c r="R283" s="240">
        <f>Q283*H283</f>
        <v>0</v>
      </c>
      <c r="S283" s="240">
        <v>0</v>
      </c>
      <c r="T283" s="241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42" t="s">
        <v>482</v>
      </c>
      <c r="AT283" s="242" t="s">
        <v>477</v>
      </c>
      <c r="AU283" s="242" t="s">
        <v>82</v>
      </c>
      <c r="AY283" s="20" t="s">
        <v>475</v>
      </c>
      <c r="BE283" s="243">
        <f>IF(N283="základní",J283,0)</f>
        <v>0</v>
      </c>
      <c r="BF283" s="243">
        <f>IF(N283="snížená",J283,0)</f>
        <v>0</v>
      </c>
      <c r="BG283" s="243">
        <f>IF(N283="zákl. přenesená",J283,0)</f>
        <v>0</v>
      </c>
      <c r="BH283" s="243">
        <f>IF(N283="sníž. přenesená",J283,0)</f>
        <v>0</v>
      </c>
      <c r="BI283" s="243">
        <f>IF(N283="nulová",J283,0)</f>
        <v>0</v>
      </c>
      <c r="BJ283" s="20" t="s">
        <v>78</v>
      </c>
      <c r="BK283" s="243">
        <f>ROUND(I283*H283,2)</f>
        <v>0</v>
      </c>
      <c r="BL283" s="20" t="s">
        <v>482</v>
      </c>
      <c r="BM283" s="242" t="s">
        <v>10027</v>
      </c>
    </row>
    <row r="284" s="2" customFormat="1">
      <c r="A284" s="41"/>
      <c r="B284" s="42"/>
      <c r="C284" s="43"/>
      <c r="D284" s="244" t="s">
        <v>484</v>
      </c>
      <c r="E284" s="43"/>
      <c r="F284" s="245" t="s">
        <v>10028</v>
      </c>
      <c r="G284" s="43"/>
      <c r="H284" s="43"/>
      <c r="I284" s="151"/>
      <c r="J284" s="43"/>
      <c r="K284" s="43"/>
      <c r="L284" s="47"/>
      <c r="M284" s="246"/>
      <c r="N284" s="247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484</v>
      </c>
      <c r="AU284" s="20" t="s">
        <v>82</v>
      </c>
    </row>
    <row r="285" s="12" customFormat="1" ht="22.8" customHeight="1">
      <c r="A285" s="12"/>
      <c r="B285" s="215"/>
      <c r="C285" s="216"/>
      <c r="D285" s="217" t="s">
        <v>73</v>
      </c>
      <c r="E285" s="229" t="s">
        <v>701</v>
      </c>
      <c r="F285" s="229" t="s">
        <v>702</v>
      </c>
      <c r="G285" s="216"/>
      <c r="H285" s="216"/>
      <c r="I285" s="219"/>
      <c r="J285" s="230">
        <f>BK285</f>
        <v>0</v>
      </c>
      <c r="K285" s="216"/>
      <c r="L285" s="221"/>
      <c r="M285" s="222"/>
      <c r="N285" s="223"/>
      <c r="O285" s="223"/>
      <c r="P285" s="224">
        <f>SUM(P286:P287)</f>
        <v>0</v>
      </c>
      <c r="Q285" s="223"/>
      <c r="R285" s="224">
        <f>SUM(R286:R287)</f>
        <v>0</v>
      </c>
      <c r="S285" s="223"/>
      <c r="T285" s="225">
        <f>SUM(T286:T287)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26" t="s">
        <v>78</v>
      </c>
      <c r="AT285" s="227" t="s">
        <v>73</v>
      </c>
      <c r="AU285" s="227" t="s">
        <v>78</v>
      </c>
      <c r="AY285" s="226" t="s">
        <v>475</v>
      </c>
      <c r="BK285" s="228">
        <f>SUM(BK286:BK287)</f>
        <v>0</v>
      </c>
    </row>
    <row r="286" s="2" customFormat="1" ht="16.5" customHeight="1">
      <c r="A286" s="41"/>
      <c r="B286" s="42"/>
      <c r="C286" s="231" t="s">
        <v>567</v>
      </c>
      <c r="D286" s="231" t="s">
        <v>477</v>
      </c>
      <c r="E286" s="232" t="s">
        <v>10029</v>
      </c>
      <c r="F286" s="233" t="s">
        <v>10030</v>
      </c>
      <c r="G286" s="234" t="s">
        <v>508</v>
      </c>
      <c r="H286" s="235">
        <v>0.313</v>
      </c>
      <c r="I286" s="236"/>
      <c r="J286" s="237">
        <f>ROUND(I286*H286,2)</f>
        <v>0</v>
      </c>
      <c r="K286" s="233" t="s">
        <v>481</v>
      </c>
      <c r="L286" s="47"/>
      <c r="M286" s="238" t="s">
        <v>28</v>
      </c>
      <c r="N286" s="239" t="s">
        <v>45</v>
      </c>
      <c r="O286" s="87"/>
      <c r="P286" s="240">
        <f>O286*H286</f>
        <v>0</v>
      </c>
      <c r="Q286" s="240">
        <v>0</v>
      </c>
      <c r="R286" s="240">
        <f>Q286*H286</f>
        <v>0</v>
      </c>
      <c r="S286" s="240">
        <v>0</v>
      </c>
      <c r="T286" s="241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42" t="s">
        <v>482</v>
      </c>
      <c r="AT286" s="242" t="s">
        <v>477</v>
      </c>
      <c r="AU286" s="242" t="s">
        <v>82</v>
      </c>
      <c r="AY286" s="20" t="s">
        <v>475</v>
      </c>
      <c r="BE286" s="243">
        <f>IF(N286="základní",J286,0)</f>
        <v>0</v>
      </c>
      <c r="BF286" s="243">
        <f>IF(N286="snížená",J286,0)</f>
        <v>0</v>
      </c>
      <c r="BG286" s="243">
        <f>IF(N286="zákl. přenesená",J286,0)</f>
        <v>0</v>
      </c>
      <c r="BH286" s="243">
        <f>IF(N286="sníž. přenesená",J286,0)</f>
        <v>0</v>
      </c>
      <c r="BI286" s="243">
        <f>IF(N286="nulová",J286,0)</f>
        <v>0</v>
      </c>
      <c r="BJ286" s="20" t="s">
        <v>78</v>
      </c>
      <c r="BK286" s="243">
        <f>ROUND(I286*H286,2)</f>
        <v>0</v>
      </c>
      <c r="BL286" s="20" t="s">
        <v>482</v>
      </c>
      <c r="BM286" s="242" t="s">
        <v>10031</v>
      </c>
    </row>
    <row r="287" s="2" customFormat="1">
      <c r="A287" s="41"/>
      <c r="B287" s="42"/>
      <c r="C287" s="43"/>
      <c r="D287" s="244" t="s">
        <v>484</v>
      </c>
      <c r="E287" s="43"/>
      <c r="F287" s="245" t="s">
        <v>10030</v>
      </c>
      <c r="G287" s="43"/>
      <c r="H287" s="43"/>
      <c r="I287" s="151"/>
      <c r="J287" s="43"/>
      <c r="K287" s="43"/>
      <c r="L287" s="47"/>
      <c r="M287" s="246"/>
      <c r="N287" s="247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484</v>
      </c>
      <c r="AU287" s="20" t="s">
        <v>82</v>
      </c>
    </row>
    <row r="288" s="12" customFormat="1" ht="25.92" customHeight="1">
      <c r="A288" s="12"/>
      <c r="B288" s="215"/>
      <c r="C288" s="216"/>
      <c r="D288" s="217" t="s">
        <v>73</v>
      </c>
      <c r="E288" s="218" t="s">
        <v>708</v>
      </c>
      <c r="F288" s="218" t="s">
        <v>709</v>
      </c>
      <c r="G288" s="216"/>
      <c r="H288" s="216"/>
      <c r="I288" s="219"/>
      <c r="J288" s="220">
        <f>BK288</f>
        <v>0</v>
      </c>
      <c r="K288" s="216"/>
      <c r="L288" s="221"/>
      <c r="M288" s="222"/>
      <c r="N288" s="223"/>
      <c r="O288" s="223"/>
      <c r="P288" s="224">
        <f>P289</f>
        <v>0</v>
      </c>
      <c r="Q288" s="223"/>
      <c r="R288" s="224">
        <f>R289</f>
        <v>0</v>
      </c>
      <c r="S288" s="223"/>
      <c r="T288" s="225">
        <f>T289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6" t="s">
        <v>82</v>
      </c>
      <c r="AT288" s="227" t="s">
        <v>73</v>
      </c>
      <c r="AU288" s="227" t="s">
        <v>74</v>
      </c>
      <c r="AY288" s="226" t="s">
        <v>475</v>
      </c>
      <c r="BK288" s="228">
        <f>BK289</f>
        <v>0</v>
      </c>
    </row>
    <row r="289" s="12" customFormat="1" ht="22.8" customHeight="1">
      <c r="A289" s="12"/>
      <c r="B289" s="215"/>
      <c r="C289" s="216"/>
      <c r="D289" s="217" t="s">
        <v>73</v>
      </c>
      <c r="E289" s="229" t="s">
        <v>10032</v>
      </c>
      <c r="F289" s="229" t="s">
        <v>10033</v>
      </c>
      <c r="G289" s="216"/>
      <c r="H289" s="216"/>
      <c r="I289" s="219"/>
      <c r="J289" s="230">
        <f>BK289</f>
        <v>0</v>
      </c>
      <c r="K289" s="216"/>
      <c r="L289" s="221"/>
      <c r="M289" s="222"/>
      <c r="N289" s="223"/>
      <c r="O289" s="223"/>
      <c r="P289" s="224">
        <f>SUM(P290:P302)</f>
        <v>0</v>
      </c>
      <c r="Q289" s="223"/>
      <c r="R289" s="224">
        <f>SUM(R290:R302)</f>
        <v>0</v>
      </c>
      <c r="S289" s="223"/>
      <c r="T289" s="225">
        <f>SUM(T290:T302)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26" t="s">
        <v>82</v>
      </c>
      <c r="AT289" s="227" t="s">
        <v>73</v>
      </c>
      <c r="AU289" s="227" t="s">
        <v>78</v>
      </c>
      <c r="AY289" s="226" t="s">
        <v>475</v>
      </c>
      <c r="BK289" s="228">
        <f>SUM(BK290:BK302)</f>
        <v>0</v>
      </c>
    </row>
    <row r="290" s="2" customFormat="1" ht="16.5" customHeight="1">
      <c r="A290" s="41"/>
      <c r="B290" s="42"/>
      <c r="C290" s="231" t="s">
        <v>571</v>
      </c>
      <c r="D290" s="231" t="s">
        <v>477</v>
      </c>
      <c r="E290" s="232" t="s">
        <v>10034</v>
      </c>
      <c r="F290" s="233" t="s">
        <v>10035</v>
      </c>
      <c r="G290" s="234" t="s">
        <v>3898</v>
      </c>
      <c r="H290" s="235">
        <v>17</v>
      </c>
      <c r="I290" s="236"/>
      <c r="J290" s="237">
        <f>ROUND(I290*H290,2)</f>
        <v>0</v>
      </c>
      <c r="K290" s="233" t="s">
        <v>28</v>
      </c>
      <c r="L290" s="47"/>
      <c r="M290" s="238" t="s">
        <v>28</v>
      </c>
      <c r="N290" s="239" t="s">
        <v>45</v>
      </c>
      <c r="O290" s="87"/>
      <c r="P290" s="240">
        <f>O290*H290</f>
        <v>0</v>
      </c>
      <c r="Q290" s="240">
        <v>0</v>
      </c>
      <c r="R290" s="240">
        <f>Q290*H290</f>
        <v>0</v>
      </c>
      <c r="S290" s="240">
        <v>0</v>
      </c>
      <c r="T290" s="241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42" t="s">
        <v>567</v>
      </c>
      <c r="AT290" s="242" t="s">
        <v>477</v>
      </c>
      <c r="AU290" s="242" t="s">
        <v>82</v>
      </c>
      <c r="AY290" s="20" t="s">
        <v>475</v>
      </c>
      <c r="BE290" s="243">
        <f>IF(N290="základní",J290,0)</f>
        <v>0</v>
      </c>
      <c r="BF290" s="243">
        <f>IF(N290="snížená",J290,0)</f>
        <v>0</v>
      </c>
      <c r="BG290" s="243">
        <f>IF(N290="zákl. přenesená",J290,0)</f>
        <v>0</v>
      </c>
      <c r="BH290" s="243">
        <f>IF(N290="sníž. přenesená",J290,0)</f>
        <v>0</v>
      </c>
      <c r="BI290" s="243">
        <f>IF(N290="nulová",J290,0)</f>
        <v>0</v>
      </c>
      <c r="BJ290" s="20" t="s">
        <v>78</v>
      </c>
      <c r="BK290" s="243">
        <f>ROUND(I290*H290,2)</f>
        <v>0</v>
      </c>
      <c r="BL290" s="20" t="s">
        <v>567</v>
      </c>
      <c r="BM290" s="242" t="s">
        <v>10036</v>
      </c>
    </row>
    <row r="291" s="2" customFormat="1">
      <c r="A291" s="41"/>
      <c r="B291" s="42"/>
      <c r="C291" s="43"/>
      <c r="D291" s="244" t="s">
        <v>484</v>
      </c>
      <c r="E291" s="43"/>
      <c r="F291" s="245" t="s">
        <v>10035</v>
      </c>
      <c r="G291" s="43"/>
      <c r="H291" s="43"/>
      <c r="I291" s="151"/>
      <c r="J291" s="43"/>
      <c r="K291" s="43"/>
      <c r="L291" s="47"/>
      <c r="M291" s="246"/>
      <c r="N291" s="247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484</v>
      </c>
      <c r="AU291" s="20" t="s">
        <v>82</v>
      </c>
    </row>
    <row r="292" s="2" customFormat="1">
      <c r="A292" s="41"/>
      <c r="B292" s="42"/>
      <c r="C292" s="43"/>
      <c r="D292" s="244" t="s">
        <v>485</v>
      </c>
      <c r="E292" s="43"/>
      <c r="F292" s="248" t="s">
        <v>10037</v>
      </c>
      <c r="G292" s="43"/>
      <c r="H292" s="43"/>
      <c r="I292" s="151"/>
      <c r="J292" s="43"/>
      <c r="K292" s="43"/>
      <c r="L292" s="47"/>
      <c r="M292" s="246"/>
      <c r="N292" s="247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485</v>
      </c>
      <c r="AU292" s="20" t="s">
        <v>82</v>
      </c>
    </row>
    <row r="293" s="2" customFormat="1" ht="16.5" customHeight="1">
      <c r="A293" s="41"/>
      <c r="B293" s="42"/>
      <c r="C293" s="231" t="s">
        <v>575</v>
      </c>
      <c r="D293" s="231" t="s">
        <v>477</v>
      </c>
      <c r="E293" s="232" t="s">
        <v>10038</v>
      </c>
      <c r="F293" s="233" t="s">
        <v>10039</v>
      </c>
      <c r="G293" s="234" t="s">
        <v>3898</v>
      </c>
      <c r="H293" s="235">
        <v>10</v>
      </c>
      <c r="I293" s="236"/>
      <c r="J293" s="237">
        <f>ROUND(I293*H293,2)</f>
        <v>0</v>
      </c>
      <c r="K293" s="233" t="s">
        <v>28</v>
      </c>
      <c r="L293" s="47"/>
      <c r="M293" s="238" t="s">
        <v>28</v>
      </c>
      <c r="N293" s="239" t="s">
        <v>45</v>
      </c>
      <c r="O293" s="87"/>
      <c r="P293" s="240">
        <f>O293*H293</f>
        <v>0</v>
      </c>
      <c r="Q293" s="240">
        <v>0</v>
      </c>
      <c r="R293" s="240">
        <f>Q293*H293</f>
        <v>0</v>
      </c>
      <c r="S293" s="240">
        <v>0</v>
      </c>
      <c r="T293" s="241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42" t="s">
        <v>567</v>
      </c>
      <c r="AT293" s="242" t="s">
        <v>477</v>
      </c>
      <c r="AU293" s="242" t="s">
        <v>82</v>
      </c>
      <c r="AY293" s="20" t="s">
        <v>475</v>
      </c>
      <c r="BE293" s="243">
        <f>IF(N293="základní",J293,0)</f>
        <v>0</v>
      </c>
      <c r="BF293" s="243">
        <f>IF(N293="snížená",J293,0)</f>
        <v>0</v>
      </c>
      <c r="BG293" s="243">
        <f>IF(N293="zákl. přenesená",J293,0)</f>
        <v>0</v>
      </c>
      <c r="BH293" s="243">
        <f>IF(N293="sníž. přenesená",J293,0)</f>
        <v>0</v>
      </c>
      <c r="BI293" s="243">
        <f>IF(N293="nulová",J293,0)</f>
        <v>0</v>
      </c>
      <c r="BJ293" s="20" t="s">
        <v>78</v>
      </c>
      <c r="BK293" s="243">
        <f>ROUND(I293*H293,2)</f>
        <v>0</v>
      </c>
      <c r="BL293" s="20" t="s">
        <v>567</v>
      </c>
      <c r="BM293" s="242" t="s">
        <v>10040</v>
      </c>
    </row>
    <row r="294" s="2" customFormat="1">
      <c r="A294" s="41"/>
      <c r="B294" s="42"/>
      <c r="C294" s="43"/>
      <c r="D294" s="244" t="s">
        <v>484</v>
      </c>
      <c r="E294" s="43"/>
      <c r="F294" s="245" t="s">
        <v>10039</v>
      </c>
      <c r="G294" s="43"/>
      <c r="H294" s="43"/>
      <c r="I294" s="151"/>
      <c r="J294" s="43"/>
      <c r="K294" s="43"/>
      <c r="L294" s="47"/>
      <c r="M294" s="246"/>
      <c r="N294" s="24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484</v>
      </c>
      <c r="AU294" s="20" t="s">
        <v>82</v>
      </c>
    </row>
    <row r="295" s="2" customFormat="1" ht="21.75" customHeight="1">
      <c r="A295" s="41"/>
      <c r="B295" s="42"/>
      <c r="C295" s="282" t="s">
        <v>579</v>
      </c>
      <c r="D295" s="282" t="s">
        <v>516</v>
      </c>
      <c r="E295" s="283" t="s">
        <v>10041</v>
      </c>
      <c r="F295" s="284" t="s">
        <v>10042</v>
      </c>
      <c r="G295" s="285" t="s">
        <v>3935</v>
      </c>
      <c r="H295" s="286">
        <v>10</v>
      </c>
      <c r="I295" s="287"/>
      <c r="J295" s="288">
        <f>ROUND(I295*H295,2)</f>
        <v>0</v>
      </c>
      <c r="K295" s="284" t="s">
        <v>28</v>
      </c>
      <c r="L295" s="289"/>
      <c r="M295" s="290" t="s">
        <v>28</v>
      </c>
      <c r="N295" s="291" t="s">
        <v>45</v>
      </c>
      <c r="O295" s="87"/>
      <c r="P295" s="240">
        <f>O295*H295</f>
        <v>0</v>
      </c>
      <c r="Q295" s="240">
        <v>0</v>
      </c>
      <c r="R295" s="240">
        <f>Q295*H295</f>
        <v>0</v>
      </c>
      <c r="S295" s="240">
        <v>0</v>
      </c>
      <c r="T295" s="241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42" t="s">
        <v>912</v>
      </c>
      <c r="AT295" s="242" t="s">
        <v>516</v>
      </c>
      <c r="AU295" s="242" t="s">
        <v>82</v>
      </c>
      <c r="AY295" s="20" t="s">
        <v>475</v>
      </c>
      <c r="BE295" s="243">
        <f>IF(N295="základní",J295,0)</f>
        <v>0</v>
      </c>
      <c r="BF295" s="243">
        <f>IF(N295="snížená",J295,0)</f>
        <v>0</v>
      </c>
      <c r="BG295" s="243">
        <f>IF(N295="zákl. přenesená",J295,0)</f>
        <v>0</v>
      </c>
      <c r="BH295" s="243">
        <f>IF(N295="sníž. přenesená",J295,0)</f>
        <v>0</v>
      </c>
      <c r="BI295" s="243">
        <f>IF(N295="nulová",J295,0)</f>
        <v>0</v>
      </c>
      <c r="BJ295" s="20" t="s">
        <v>78</v>
      </c>
      <c r="BK295" s="243">
        <f>ROUND(I295*H295,2)</f>
        <v>0</v>
      </c>
      <c r="BL295" s="20" t="s">
        <v>839</v>
      </c>
      <c r="BM295" s="242" t="s">
        <v>10043</v>
      </c>
    </row>
    <row r="296" s="2" customFormat="1">
      <c r="A296" s="41"/>
      <c r="B296" s="42"/>
      <c r="C296" s="43"/>
      <c r="D296" s="244" t="s">
        <v>484</v>
      </c>
      <c r="E296" s="43"/>
      <c r="F296" s="245" t="s">
        <v>10042</v>
      </c>
      <c r="G296" s="43"/>
      <c r="H296" s="43"/>
      <c r="I296" s="151"/>
      <c r="J296" s="43"/>
      <c r="K296" s="43"/>
      <c r="L296" s="47"/>
      <c r="M296" s="246"/>
      <c r="N296" s="247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484</v>
      </c>
      <c r="AU296" s="20" t="s">
        <v>82</v>
      </c>
    </row>
    <row r="297" s="2" customFormat="1" ht="21.75" customHeight="1">
      <c r="A297" s="41"/>
      <c r="B297" s="42"/>
      <c r="C297" s="282" t="s">
        <v>583</v>
      </c>
      <c r="D297" s="282" t="s">
        <v>516</v>
      </c>
      <c r="E297" s="283" t="s">
        <v>10044</v>
      </c>
      <c r="F297" s="284" t="s">
        <v>10045</v>
      </c>
      <c r="G297" s="285" t="s">
        <v>3898</v>
      </c>
      <c r="H297" s="286">
        <v>1</v>
      </c>
      <c r="I297" s="287"/>
      <c r="J297" s="288">
        <f>ROUND(I297*H297,2)</f>
        <v>0</v>
      </c>
      <c r="K297" s="284" t="s">
        <v>28</v>
      </c>
      <c r="L297" s="289"/>
      <c r="M297" s="290" t="s">
        <v>28</v>
      </c>
      <c r="N297" s="291" t="s">
        <v>45</v>
      </c>
      <c r="O297" s="87"/>
      <c r="P297" s="240">
        <f>O297*H297</f>
        <v>0</v>
      </c>
      <c r="Q297" s="240">
        <v>0</v>
      </c>
      <c r="R297" s="240">
        <f>Q297*H297</f>
        <v>0</v>
      </c>
      <c r="S297" s="240">
        <v>0</v>
      </c>
      <c r="T297" s="241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42" t="s">
        <v>912</v>
      </c>
      <c r="AT297" s="242" t="s">
        <v>516</v>
      </c>
      <c r="AU297" s="242" t="s">
        <v>82</v>
      </c>
      <c r="AY297" s="20" t="s">
        <v>475</v>
      </c>
      <c r="BE297" s="243">
        <f>IF(N297="základní",J297,0)</f>
        <v>0</v>
      </c>
      <c r="BF297" s="243">
        <f>IF(N297="snížená",J297,0)</f>
        <v>0</v>
      </c>
      <c r="BG297" s="243">
        <f>IF(N297="zákl. přenesená",J297,0)</f>
        <v>0</v>
      </c>
      <c r="BH297" s="243">
        <f>IF(N297="sníž. přenesená",J297,0)</f>
        <v>0</v>
      </c>
      <c r="BI297" s="243">
        <f>IF(N297="nulová",J297,0)</f>
        <v>0</v>
      </c>
      <c r="BJ297" s="20" t="s">
        <v>78</v>
      </c>
      <c r="BK297" s="243">
        <f>ROUND(I297*H297,2)</f>
        <v>0</v>
      </c>
      <c r="BL297" s="20" t="s">
        <v>839</v>
      </c>
      <c r="BM297" s="242" t="s">
        <v>10046</v>
      </c>
    </row>
    <row r="298" s="2" customFormat="1">
      <c r="A298" s="41"/>
      <c r="B298" s="42"/>
      <c r="C298" s="43"/>
      <c r="D298" s="244" t="s">
        <v>484</v>
      </c>
      <c r="E298" s="43"/>
      <c r="F298" s="245" t="s">
        <v>10045</v>
      </c>
      <c r="G298" s="43"/>
      <c r="H298" s="43"/>
      <c r="I298" s="151"/>
      <c r="J298" s="43"/>
      <c r="K298" s="43"/>
      <c r="L298" s="47"/>
      <c r="M298" s="246"/>
      <c r="N298" s="247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484</v>
      </c>
      <c r="AU298" s="20" t="s">
        <v>82</v>
      </c>
    </row>
    <row r="299" s="2" customFormat="1">
      <c r="A299" s="41"/>
      <c r="B299" s="42"/>
      <c r="C299" s="43"/>
      <c r="D299" s="244" t="s">
        <v>485</v>
      </c>
      <c r="E299" s="43"/>
      <c r="F299" s="248" t="s">
        <v>10047</v>
      </c>
      <c r="G299" s="43"/>
      <c r="H299" s="43"/>
      <c r="I299" s="151"/>
      <c r="J299" s="43"/>
      <c r="K299" s="43"/>
      <c r="L299" s="47"/>
      <c r="M299" s="246"/>
      <c r="N299" s="247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485</v>
      </c>
      <c r="AU299" s="20" t="s">
        <v>82</v>
      </c>
    </row>
    <row r="300" s="2" customFormat="1" ht="16.5" customHeight="1">
      <c r="A300" s="41"/>
      <c r="B300" s="42"/>
      <c r="C300" s="231" t="s">
        <v>7</v>
      </c>
      <c r="D300" s="231" t="s">
        <v>477</v>
      </c>
      <c r="E300" s="232" t="s">
        <v>10048</v>
      </c>
      <c r="F300" s="233" t="s">
        <v>10049</v>
      </c>
      <c r="G300" s="234" t="s">
        <v>3898</v>
      </c>
      <c r="H300" s="235">
        <v>1</v>
      </c>
      <c r="I300" s="236"/>
      <c r="J300" s="237">
        <f>ROUND(I300*H300,2)</f>
        <v>0</v>
      </c>
      <c r="K300" s="233" t="s">
        <v>28</v>
      </c>
      <c r="L300" s="47"/>
      <c r="M300" s="238" t="s">
        <v>28</v>
      </c>
      <c r="N300" s="239" t="s">
        <v>45</v>
      </c>
      <c r="O300" s="87"/>
      <c r="P300" s="240">
        <f>O300*H300</f>
        <v>0</v>
      </c>
      <c r="Q300" s="240">
        <v>0</v>
      </c>
      <c r="R300" s="240">
        <f>Q300*H300</f>
        <v>0</v>
      </c>
      <c r="S300" s="240">
        <v>0</v>
      </c>
      <c r="T300" s="241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42" t="s">
        <v>839</v>
      </c>
      <c r="AT300" s="242" t="s">
        <v>477</v>
      </c>
      <c r="AU300" s="242" t="s">
        <v>82</v>
      </c>
      <c r="AY300" s="20" t="s">
        <v>475</v>
      </c>
      <c r="BE300" s="243">
        <f>IF(N300="základní",J300,0)</f>
        <v>0</v>
      </c>
      <c r="BF300" s="243">
        <f>IF(N300="snížená",J300,0)</f>
        <v>0</v>
      </c>
      <c r="BG300" s="243">
        <f>IF(N300="zákl. přenesená",J300,0)</f>
        <v>0</v>
      </c>
      <c r="BH300" s="243">
        <f>IF(N300="sníž. přenesená",J300,0)</f>
        <v>0</v>
      </c>
      <c r="BI300" s="243">
        <f>IF(N300="nulová",J300,0)</f>
        <v>0</v>
      </c>
      <c r="BJ300" s="20" t="s">
        <v>78</v>
      </c>
      <c r="BK300" s="243">
        <f>ROUND(I300*H300,2)</f>
        <v>0</v>
      </c>
      <c r="BL300" s="20" t="s">
        <v>839</v>
      </c>
      <c r="BM300" s="242" t="s">
        <v>10050</v>
      </c>
    </row>
    <row r="301" s="2" customFormat="1">
      <c r="A301" s="41"/>
      <c r="B301" s="42"/>
      <c r="C301" s="43"/>
      <c r="D301" s="244" t="s">
        <v>484</v>
      </c>
      <c r="E301" s="43"/>
      <c r="F301" s="245" t="s">
        <v>10049</v>
      </c>
      <c r="G301" s="43"/>
      <c r="H301" s="43"/>
      <c r="I301" s="151"/>
      <c r="J301" s="43"/>
      <c r="K301" s="43"/>
      <c r="L301" s="47"/>
      <c r="M301" s="246"/>
      <c r="N301" s="247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484</v>
      </c>
      <c r="AU301" s="20" t="s">
        <v>82</v>
      </c>
    </row>
    <row r="302" s="2" customFormat="1">
      <c r="A302" s="41"/>
      <c r="B302" s="42"/>
      <c r="C302" s="43"/>
      <c r="D302" s="244" t="s">
        <v>485</v>
      </c>
      <c r="E302" s="43"/>
      <c r="F302" s="248" t="s">
        <v>10051</v>
      </c>
      <c r="G302" s="43"/>
      <c r="H302" s="43"/>
      <c r="I302" s="151"/>
      <c r="J302" s="43"/>
      <c r="K302" s="43"/>
      <c r="L302" s="47"/>
      <c r="M302" s="246"/>
      <c r="N302" s="247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485</v>
      </c>
      <c r="AU302" s="20" t="s">
        <v>82</v>
      </c>
    </row>
    <row r="303" s="12" customFormat="1" ht="25.92" customHeight="1">
      <c r="A303" s="12"/>
      <c r="B303" s="215"/>
      <c r="C303" s="216"/>
      <c r="D303" s="217" t="s">
        <v>73</v>
      </c>
      <c r="E303" s="218" t="s">
        <v>5346</v>
      </c>
      <c r="F303" s="218" t="s">
        <v>5347</v>
      </c>
      <c r="G303" s="216"/>
      <c r="H303" s="216"/>
      <c r="I303" s="219"/>
      <c r="J303" s="220">
        <f>BK303</f>
        <v>0</v>
      </c>
      <c r="K303" s="216"/>
      <c r="L303" s="221"/>
      <c r="M303" s="222"/>
      <c r="N303" s="223"/>
      <c r="O303" s="223"/>
      <c r="P303" s="224">
        <f>P304+P311</f>
        <v>0</v>
      </c>
      <c r="Q303" s="223"/>
      <c r="R303" s="224">
        <f>R304+R311</f>
        <v>0</v>
      </c>
      <c r="S303" s="223"/>
      <c r="T303" s="225">
        <f>T304+T311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26" t="s">
        <v>186</v>
      </c>
      <c r="AT303" s="227" t="s">
        <v>73</v>
      </c>
      <c r="AU303" s="227" t="s">
        <v>74</v>
      </c>
      <c r="AY303" s="226" t="s">
        <v>475</v>
      </c>
      <c r="BK303" s="228">
        <f>BK304+BK311</f>
        <v>0</v>
      </c>
    </row>
    <row r="304" s="12" customFormat="1" ht="22.8" customHeight="1">
      <c r="A304" s="12"/>
      <c r="B304" s="215"/>
      <c r="C304" s="216"/>
      <c r="D304" s="217" t="s">
        <v>73</v>
      </c>
      <c r="E304" s="229" t="s">
        <v>9665</v>
      </c>
      <c r="F304" s="229" t="s">
        <v>9666</v>
      </c>
      <c r="G304" s="216"/>
      <c r="H304" s="216"/>
      <c r="I304" s="219"/>
      <c r="J304" s="230">
        <f>BK304</f>
        <v>0</v>
      </c>
      <c r="K304" s="216"/>
      <c r="L304" s="221"/>
      <c r="M304" s="222"/>
      <c r="N304" s="223"/>
      <c r="O304" s="223"/>
      <c r="P304" s="224">
        <f>SUM(P305:P310)</f>
        <v>0</v>
      </c>
      <c r="Q304" s="223"/>
      <c r="R304" s="224">
        <f>SUM(R305:R310)</f>
        <v>0</v>
      </c>
      <c r="S304" s="223"/>
      <c r="T304" s="225">
        <f>SUM(T305:T310)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26" t="s">
        <v>186</v>
      </c>
      <c r="AT304" s="227" t="s">
        <v>73</v>
      </c>
      <c r="AU304" s="227" t="s">
        <v>78</v>
      </c>
      <c r="AY304" s="226" t="s">
        <v>475</v>
      </c>
      <c r="BK304" s="228">
        <f>SUM(BK305:BK310)</f>
        <v>0</v>
      </c>
    </row>
    <row r="305" s="2" customFormat="1" ht="16.5" customHeight="1">
      <c r="A305" s="41"/>
      <c r="B305" s="42"/>
      <c r="C305" s="231" t="s">
        <v>594</v>
      </c>
      <c r="D305" s="231" t="s">
        <v>477</v>
      </c>
      <c r="E305" s="232" t="s">
        <v>9667</v>
      </c>
      <c r="F305" s="233" t="s">
        <v>9668</v>
      </c>
      <c r="G305" s="234" t="s">
        <v>3898</v>
      </c>
      <c r="H305" s="235">
        <v>1</v>
      </c>
      <c r="I305" s="236"/>
      <c r="J305" s="237">
        <f>ROUND(I305*H305,2)</f>
        <v>0</v>
      </c>
      <c r="K305" s="233" t="s">
        <v>906</v>
      </c>
      <c r="L305" s="47"/>
      <c r="M305" s="238" t="s">
        <v>28</v>
      </c>
      <c r="N305" s="239" t="s">
        <v>45</v>
      </c>
      <c r="O305" s="87"/>
      <c r="P305" s="240">
        <f>O305*H305</f>
        <v>0</v>
      </c>
      <c r="Q305" s="240">
        <v>0</v>
      </c>
      <c r="R305" s="240">
        <f>Q305*H305</f>
        <v>0</v>
      </c>
      <c r="S305" s="240">
        <v>0</v>
      </c>
      <c r="T305" s="241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42" t="s">
        <v>5350</v>
      </c>
      <c r="AT305" s="242" t="s">
        <v>477</v>
      </c>
      <c r="AU305" s="242" t="s">
        <v>82</v>
      </c>
      <c r="AY305" s="20" t="s">
        <v>475</v>
      </c>
      <c r="BE305" s="243">
        <f>IF(N305="základní",J305,0)</f>
        <v>0</v>
      </c>
      <c r="BF305" s="243">
        <f>IF(N305="snížená",J305,0)</f>
        <v>0</v>
      </c>
      <c r="BG305" s="243">
        <f>IF(N305="zákl. přenesená",J305,0)</f>
        <v>0</v>
      </c>
      <c r="BH305" s="243">
        <f>IF(N305="sníž. přenesená",J305,0)</f>
        <v>0</v>
      </c>
      <c r="BI305" s="243">
        <f>IF(N305="nulová",J305,0)</f>
        <v>0</v>
      </c>
      <c r="BJ305" s="20" t="s">
        <v>78</v>
      </c>
      <c r="BK305" s="243">
        <f>ROUND(I305*H305,2)</f>
        <v>0</v>
      </c>
      <c r="BL305" s="20" t="s">
        <v>5350</v>
      </c>
      <c r="BM305" s="242" t="s">
        <v>10052</v>
      </c>
    </row>
    <row r="306" s="2" customFormat="1">
      <c r="A306" s="41"/>
      <c r="B306" s="42"/>
      <c r="C306" s="43"/>
      <c r="D306" s="244" t="s">
        <v>484</v>
      </c>
      <c r="E306" s="43"/>
      <c r="F306" s="245" t="s">
        <v>9668</v>
      </c>
      <c r="G306" s="43"/>
      <c r="H306" s="43"/>
      <c r="I306" s="151"/>
      <c r="J306" s="43"/>
      <c r="K306" s="43"/>
      <c r="L306" s="47"/>
      <c r="M306" s="246"/>
      <c r="N306" s="247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484</v>
      </c>
      <c r="AU306" s="20" t="s">
        <v>82</v>
      </c>
    </row>
    <row r="307" s="2" customFormat="1">
      <c r="A307" s="41"/>
      <c r="B307" s="42"/>
      <c r="C307" s="43"/>
      <c r="D307" s="244" t="s">
        <v>485</v>
      </c>
      <c r="E307" s="43"/>
      <c r="F307" s="248" t="s">
        <v>10053</v>
      </c>
      <c r="G307" s="43"/>
      <c r="H307" s="43"/>
      <c r="I307" s="151"/>
      <c r="J307" s="43"/>
      <c r="K307" s="43"/>
      <c r="L307" s="47"/>
      <c r="M307" s="246"/>
      <c r="N307" s="247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485</v>
      </c>
      <c r="AU307" s="20" t="s">
        <v>82</v>
      </c>
    </row>
    <row r="308" s="2" customFormat="1" ht="16.5" customHeight="1">
      <c r="A308" s="41"/>
      <c r="B308" s="42"/>
      <c r="C308" s="231" t="s">
        <v>599</v>
      </c>
      <c r="D308" s="231" t="s">
        <v>477</v>
      </c>
      <c r="E308" s="232" t="s">
        <v>10054</v>
      </c>
      <c r="F308" s="233" t="s">
        <v>10055</v>
      </c>
      <c r="G308" s="234" t="s">
        <v>3898</v>
      </c>
      <c r="H308" s="235">
        <v>1</v>
      </c>
      <c r="I308" s="236"/>
      <c r="J308" s="237">
        <f>ROUND(I308*H308,2)</f>
        <v>0</v>
      </c>
      <c r="K308" s="233" t="s">
        <v>28</v>
      </c>
      <c r="L308" s="47"/>
      <c r="M308" s="238" t="s">
        <v>28</v>
      </c>
      <c r="N308" s="239" t="s">
        <v>45</v>
      </c>
      <c r="O308" s="87"/>
      <c r="P308" s="240">
        <f>O308*H308</f>
        <v>0</v>
      </c>
      <c r="Q308" s="240">
        <v>0</v>
      </c>
      <c r="R308" s="240">
        <f>Q308*H308</f>
        <v>0</v>
      </c>
      <c r="S308" s="240">
        <v>0</v>
      </c>
      <c r="T308" s="241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42" t="s">
        <v>5350</v>
      </c>
      <c r="AT308" s="242" t="s">
        <v>477</v>
      </c>
      <c r="AU308" s="242" t="s">
        <v>82</v>
      </c>
      <c r="AY308" s="20" t="s">
        <v>475</v>
      </c>
      <c r="BE308" s="243">
        <f>IF(N308="základní",J308,0)</f>
        <v>0</v>
      </c>
      <c r="BF308" s="243">
        <f>IF(N308="snížená",J308,0)</f>
        <v>0</v>
      </c>
      <c r="BG308" s="243">
        <f>IF(N308="zákl. přenesená",J308,0)</f>
        <v>0</v>
      </c>
      <c r="BH308" s="243">
        <f>IF(N308="sníž. přenesená",J308,0)</f>
        <v>0</v>
      </c>
      <c r="BI308" s="243">
        <f>IF(N308="nulová",J308,0)</f>
        <v>0</v>
      </c>
      <c r="BJ308" s="20" t="s">
        <v>78</v>
      </c>
      <c r="BK308" s="243">
        <f>ROUND(I308*H308,2)</f>
        <v>0</v>
      </c>
      <c r="BL308" s="20" t="s">
        <v>5350</v>
      </c>
      <c r="BM308" s="242" t="s">
        <v>10056</v>
      </c>
    </row>
    <row r="309" s="2" customFormat="1">
      <c r="A309" s="41"/>
      <c r="B309" s="42"/>
      <c r="C309" s="43"/>
      <c r="D309" s="244" t="s">
        <v>484</v>
      </c>
      <c r="E309" s="43"/>
      <c r="F309" s="245" t="s">
        <v>10055</v>
      </c>
      <c r="G309" s="43"/>
      <c r="H309" s="43"/>
      <c r="I309" s="151"/>
      <c r="J309" s="43"/>
      <c r="K309" s="43"/>
      <c r="L309" s="47"/>
      <c r="M309" s="246"/>
      <c r="N309" s="247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484</v>
      </c>
      <c r="AU309" s="20" t="s">
        <v>82</v>
      </c>
    </row>
    <row r="310" s="2" customFormat="1">
      <c r="A310" s="41"/>
      <c r="B310" s="42"/>
      <c r="C310" s="43"/>
      <c r="D310" s="244" t="s">
        <v>485</v>
      </c>
      <c r="E310" s="43"/>
      <c r="F310" s="248" t="s">
        <v>10057</v>
      </c>
      <c r="G310" s="43"/>
      <c r="H310" s="43"/>
      <c r="I310" s="151"/>
      <c r="J310" s="43"/>
      <c r="K310" s="43"/>
      <c r="L310" s="47"/>
      <c r="M310" s="246"/>
      <c r="N310" s="247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485</v>
      </c>
      <c r="AU310" s="20" t="s">
        <v>82</v>
      </c>
    </row>
    <row r="311" s="12" customFormat="1" ht="22.8" customHeight="1">
      <c r="A311" s="12"/>
      <c r="B311" s="215"/>
      <c r="C311" s="216"/>
      <c r="D311" s="217" t="s">
        <v>73</v>
      </c>
      <c r="E311" s="229" t="s">
        <v>10058</v>
      </c>
      <c r="F311" s="229" t="s">
        <v>10059</v>
      </c>
      <c r="G311" s="216"/>
      <c r="H311" s="216"/>
      <c r="I311" s="219"/>
      <c r="J311" s="230">
        <f>BK311</f>
        <v>0</v>
      </c>
      <c r="K311" s="216"/>
      <c r="L311" s="221"/>
      <c r="M311" s="222"/>
      <c r="N311" s="223"/>
      <c r="O311" s="223"/>
      <c r="P311" s="224">
        <f>SUM(P312:P320)</f>
        <v>0</v>
      </c>
      <c r="Q311" s="223"/>
      <c r="R311" s="224">
        <f>SUM(R312:R320)</f>
        <v>0</v>
      </c>
      <c r="S311" s="223"/>
      <c r="T311" s="225">
        <f>SUM(T312:T320)</f>
        <v>0</v>
      </c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R311" s="226" t="s">
        <v>186</v>
      </c>
      <c r="AT311" s="227" t="s">
        <v>73</v>
      </c>
      <c r="AU311" s="227" t="s">
        <v>78</v>
      </c>
      <c r="AY311" s="226" t="s">
        <v>475</v>
      </c>
      <c r="BK311" s="228">
        <f>SUM(BK312:BK320)</f>
        <v>0</v>
      </c>
    </row>
    <row r="312" s="2" customFormat="1" ht="21.75" customHeight="1">
      <c r="A312" s="41"/>
      <c r="B312" s="42"/>
      <c r="C312" s="231" t="s">
        <v>603</v>
      </c>
      <c r="D312" s="231" t="s">
        <v>477</v>
      </c>
      <c r="E312" s="232" t="s">
        <v>10060</v>
      </c>
      <c r="F312" s="233" t="s">
        <v>10061</v>
      </c>
      <c r="G312" s="234" t="s">
        <v>639</v>
      </c>
      <c r="H312" s="235">
        <v>114.8</v>
      </c>
      <c r="I312" s="236"/>
      <c r="J312" s="237">
        <f>ROUND(I312*H312,2)</f>
        <v>0</v>
      </c>
      <c r="K312" s="233" t="s">
        <v>28</v>
      </c>
      <c r="L312" s="47"/>
      <c r="M312" s="238" t="s">
        <v>28</v>
      </c>
      <c r="N312" s="239" t="s">
        <v>45</v>
      </c>
      <c r="O312" s="87"/>
      <c r="P312" s="240">
        <f>O312*H312</f>
        <v>0</v>
      </c>
      <c r="Q312" s="240">
        <v>0</v>
      </c>
      <c r="R312" s="240">
        <f>Q312*H312</f>
        <v>0</v>
      </c>
      <c r="S312" s="240">
        <v>0</v>
      </c>
      <c r="T312" s="241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42" t="s">
        <v>5350</v>
      </c>
      <c r="AT312" s="242" t="s">
        <v>477</v>
      </c>
      <c r="AU312" s="242" t="s">
        <v>82</v>
      </c>
      <c r="AY312" s="20" t="s">
        <v>475</v>
      </c>
      <c r="BE312" s="243">
        <f>IF(N312="základní",J312,0)</f>
        <v>0</v>
      </c>
      <c r="BF312" s="243">
        <f>IF(N312="snížená",J312,0)</f>
        <v>0</v>
      </c>
      <c r="BG312" s="243">
        <f>IF(N312="zákl. přenesená",J312,0)</f>
        <v>0</v>
      </c>
      <c r="BH312" s="243">
        <f>IF(N312="sníž. přenesená",J312,0)</f>
        <v>0</v>
      </c>
      <c r="BI312" s="243">
        <f>IF(N312="nulová",J312,0)</f>
        <v>0</v>
      </c>
      <c r="BJ312" s="20" t="s">
        <v>78</v>
      </c>
      <c r="BK312" s="243">
        <f>ROUND(I312*H312,2)</f>
        <v>0</v>
      </c>
      <c r="BL312" s="20" t="s">
        <v>5350</v>
      </c>
      <c r="BM312" s="242" t="s">
        <v>10062</v>
      </c>
    </row>
    <row r="313" s="2" customFormat="1">
      <c r="A313" s="41"/>
      <c r="B313" s="42"/>
      <c r="C313" s="43"/>
      <c r="D313" s="244" t="s">
        <v>484</v>
      </c>
      <c r="E313" s="43"/>
      <c r="F313" s="245" t="s">
        <v>10061</v>
      </c>
      <c r="G313" s="43"/>
      <c r="H313" s="43"/>
      <c r="I313" s="151"/>
      <c r="J313" s="43"/>
      <c r="K313" s="43"/>
      <c r="L313" s="47"/>
      <c r="M313" s="246"/>
      <c r="N313" s="247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484</v>
      </c>
      <c r="AU313" s="20" t="s">
        <v>82</v>
      </c>
    </row>
    <row r="314" s="2" customFormat="1">
      <c r="A314" s="41"/>
      <c r="B314" s="42"/>
      <c r="C314" s="43"/>
      <c r="D314" s="244" t="s">
        <v>485</v>
      </c>
      <c r="E314" s="43"/>
      <c r="F314" s="248" t="s">
        <v>10063</v>
      </c>
      <c r="G314" s="43"/>
      <c r="H314" s="43"/>
      <c r="I314" s="151"/>
      <c r="J314" s="43"/>
      <c r="K314" s="43"/>
      <c r="L314" s="47"/>
      <c r="M314" s="246"/>
      <c r="N314" s="247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485</v>
      </c>
      <c r="AU314" s="20" t="s">
        <v>82</v>
      </c>
    </row>
    <row r="315" s="2" customFormat="1" ht="21.75" customHeight="1">
      <c r="A315" s="41"/>
      <c r="B315" s="42"/>
      <c r="C315" s="231" t="s">
        <v>607</v>
      </c>
      <c r="D315" s="231" t="s">
        <v>477</v>
      </c>
      <c r="E315" s="232" t="s">
        <v>10064</v>
      </c>
      <c r="F315" s="233" t="s">
        <v>10061</v>
      </c>
      <c r="G315" s="234" t="s">
        <v>639</v>
      </c>
      <c r="H315" s="235">
        <v>114.8</v>
      </c>
      <c r="I315" s="236"/>
      <c r="J315" s="237">
        <f>ROUND(I315*H315,2)</f>
        <v>0</v>
      </c>
      <c r="K315" s="233" t="s">
        <v>28</v>
      </c>
      <c r="L315" s="47"/>
      <c r="M315" s="238" t="s">
        <v>28</v>
      </c>
      <c r="N315" s="239" t="s">
        <v>45</v>
      </c>
      <c r="O315" s="87"/>
      <c r="P315" s="240">
        <f>O315*H315</f>
        <v>0</v>
      </c>
      <c r="Q315" s="240">
        <v>0</v>
      </c>
      <c r="R315" s="240">
        <f>Q315*H315</f>
        <v>0</v>
      </c>
      <c r="S315" s="240">
        <v>0</v>
      </c>
      <c r="T315" s="241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42" t="s">
        <v>5350</v>
      </c>
      <c r="AT315" s="242" t="s">
        <v>477</v>
      </c>
      <c r="AU315" s="242" t="s">
        <v>82</v>
      </c>
      <c r="AY315" s="20" t="s">
        <v>475</v>
      </c>
      <c r="BE315" s="243">
        <f>IF(N315="základní",J315,0)</f>
        <v>0</v>
      </c>
      <c r="BF315" s="243">
        <f>IF(N315="snížená",J315,0)</f>
        <v>0</v>
      </c>
      <c r="BG315" s="243">
        <f>IF(N315="zákl. přenesená",J315,0)</f>
        <v>0</v>
      </c>
      <c r="BH315" s="243">
        <f>IF(N315="sníž. přenesená",J315,0)</f>
        <v>0</v>
      </c>
      <c r="BI315" s="243">
        <f>IF(N315="nulová",J315,0)</f>
        <v>0</v>
      </c>
      <c r="BJ315" s="20" t="s">
        <v>78</v>
      </c>
      <c r="BK315" s="243">
        <f>ROUND(I315*H315,2)</f>
        <v>0</v>
      </c>
      <c r="BL315" s="20" t="s">
        <v>5350</v>
      </c>
      <c r="BM315" s="242" t="s">
        <v>10065</v>
      </c>
    </row>
    <row r="316" s="2" customFormat="1">
      <c r="A316" s="41"/>
      <c r="B316" s="42"/>
      <c r="C316" s="43"/>
      <c r="D316" s="244" t="s">
        <v>484</v>
      </c>
      <c r="E316" s="43"/>
      <c r="F316" s="245" t="s">
        <v>10061</v>
      </c>
      <c r="G316" s="43"/>
      <c r="H316" s="43"/>
      <c r="I316" s="151"/>
      <c r="J316" s="43"/>
      <c r="K316" s="43"/>
      <c r="L316" s="47"/>
      <c r="M316" s="246"/>
      <c r="N316" s="247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484</v>
      </c>
      <c r="AU316" s="20" t="s">
        <v>82</v>
      </c>
    </row>
    <row r="317" s="2" customFormat="1">
      <c r="A317" s="41"/>
      <c r="B317" s="42"/>
      <c r="C317" s="43"/>
      <c r="D317" s="244" t="s">
        <v>485</v>
      </c>
      <c r="E317" s="43"/>
      <c r="F317" s="248" t="s">
        <v>10063</v>
      </c>
      <c r="G317" s="43"/>
      <c r="H317" s="43"/>
      <c r="I317" s="151"/>
      <c r="J317" s="43"/>
      <c r="K317" s="43"/>
      <c r="L317" s="47"/>
      <c r="M317" s="246"/>
      <c r="N317" s="247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485</v>
      </c>
      <c r="AU317" s="20" t="s">
        <v>82</v>
      </c>
    </row>
    <row r="318" s="2" customFormat="1" ht="22.5" customHeight="1">
      <c r="A318" s="41"/>
      <c r="B318" s="42"/>
      <c r="C318" s="231" t="s">
        <v>614</v>
      </c>
      <c r="D318" s="231" t="s">
        <v>477</v>
      </c>
      <c r="E318" s="232" t="s">
        <v>10066</v>
      </c>
      <c r="F318" s="233" t="s">
        <v>10067</v>
      </c>
      <c r="G318" s="234" t="s">
        <v>639</v>
      </c>
      <c r="H318" s="235">
        <v>114.8</v>
      </c>
      <c r="I318" s="236"/>
      <c r="J318" s="237">
        <f>ROUND(I318*H318,2)</f>
        <v>0</v>
      </c>
      <c r="K318" s="233" t="s">
        <v>28</v>
      </c>
      <c r="L318" s="47"/>
      <c r="M318" s="238" t="s">
        <v>28</v>
      </c>
      <c r="N318" s="239" t="s">
        <v>45</v>
      </c>
      <c r="O318" s="87"/>
      <c r="P318" s="240">
        <f>O318*H318</f>
        <v>0</v>
      </c>
      <c r="Q318" s="240">
        <v>0</v>
      </c>
      <c r="R318" s="240">
        <f>Q318*H318</f>
        <v>0</v>
      </c>
      <c r="S318" s="240">
        <v>0</v>
      </c>
      <c r="T318" s="241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42" t="s">
        <v>5350</v>
      </c>
      <c r="AT318" s="242" t="s">
        <v>477</v>
      </c>
      <c r="AU318" s="242" t="s">
        <v>82</v>
      </c>
      <c r="AY318" s="20" t="s">
        <v>475</v>
      </c>
      <c r="BE318" s="243">
        <f>IF(N318="základní",J318,0)</f>
        <v>0</v>
      </c>
      <c r="BF318" s="243">
        <f>IF(N318="snížená",J318,0)</f>
        <v>0</v>
      </c>
      <c r="BG318" s="243">
        <f>IF(N318="zákl. přenesená",J318,0)</f>
        <v>0</v>
      </c>
      <c r="BH318" s="243">
        <f>IF(N318="sníž. přenesená",J318,0)</f>
        <v>0</v>
      </c>
      <c r="BI318" s="243">
        <f>IF(N318="nulová",J318,0)</f>
        <v>0</v>
      </c>
      <c r="BJ318" s="20" t="s">
        <v>78</v>
      </c>
      <c r="BK318" s="243">
        <f>ROUND(I318*H318,2)</f>
        <v>0</v>
      </c>
      <c r="BL318" s="20" t="s">
        <v>5350</v>
      </c>
      <c r="BM318" s="242" t="s">
        <v>10068</v>
      </c>
    </row>
    <row r="319" s="2" customFormat="1">
      <c r="A319" s="41"/>
      <c r="B319" s="42"/>
      <c r="C319" s="43"/>
      <c r="D319" s="244" t="s">
        <v>484</v>
      </c>
      <c r="E319" s="43"/>
      <c r="F319" s="245" t="s">
        <v>10069</v>
      </c>
      <c r="G319" s="43"/>
      <c r="H319" s="43"/>
      <c r="I319" s="151"/>
      <c r="J319" s="43"/>
      <c r="K319" s="43"/>
      <c r="L319" s="47"/>
      <c r="M319" s="246"/>
      <c r="N319" s="247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484</v>
      </c>
      <c r="AU319" s="20" t="s">
        <v>82</v>
      </c>
    </row>
    <row r="320" s="2" customFormat="1">
      <c r="A320" s="41"/>
      <c r="B320" s="42"/>
      <c r="C320" s="43"/>
      <c r="D320" s="244" t="s">
        <v>485</v>
      </c>
      <c r="E320" s="43"/>
      <c r="F320" s="248" t="s">
        <v>10070</v>
      </c>
      <c r="G320" s="43"/>
      <c r="H320" s="43"/>
      <c r="I320" s="151"/>
      <c r="J320" s="43"/>
      <c r="K320" s="43"/>
      <c r="L320" s="47"/>
      <c r="M320" s="295"/>
      <c r="N320" s="296"/>
      <c r="O320" s="297"/>
      <c r="P320" s="297"/>
      <c r="Q320" s="297"/>
      <c r="R320" s="297"/>
      <c r="S320" s="297"/>
      <c r="T320" s="29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485</v>
      </c>
      <c r="AU320" s="20" t="s">
        <v>82</v>
      </c>
    </row>
    <row r="321" s="2" customFormat="1" ht="6.96" customHeight="1">
      <c r="A321" s="41"/>
      <c r="B321" s="62"/>
      <c r="C321" s="63"/>
      <c r="D321" s="63"/>
      <c r="E321" s="63"/>
      <c r="F321" s="63"/>
      <c r="G321" s="63"/>
      <c r="H321" s="63"/>
      <c r="I321" s="179"/>
      <c r="J321" s="63"/>
      <c r="K321" s="63"/>
      <c r="L321" s="47"/>
      <c r="M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</row>
  </sheetData>
  <sheetProtection sheet="1" autoFilter="0" formatColumns="0" formatRows="0" objects="1" scenarios="1" spinCount="100000" saltValue="fdSmsWbNAg23LkS3bkiB5JAof+b/oMLqxhEuS03NOKVBAaXaMBVCKKP619H4NOqK/woNqq0dqBrzJtdRIqJSIg==" hashValue="VVSL6IhEvz/ey6Ixb9zbk8qiPCVk5s71rjGx6/pn0bVmxviy6pZts/5HHC6iYKIahJZuGB/mwtj2BUga2CYavA==" algorithmName="SHA-512" password="C429"/>
  <autoFilter ref="C100:K32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7:H87"/>
    <mergeCell ref="E91:H91"/>
    <mergeCell ref="E89:H89"/>
    <mergeCell ref="E93:H9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Marcel Chmelík</dc:creator>
  <cp:lastModifiedBy>Marcel Chmelík</cp:lastModifiedBy>
  <dcterms:created xsi:type="dcterms:W3CDTF">2020-07-03T10:28:28Z</dcterms:created>
  <dcterms:modified xsi:type="dcterms:W3CDTF">2020-07-03T10:31:31Z</dcterms:modified>
</cp:coreProperties>
</file>